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2" codeName="{00000000-0000-0000-0000-000000000000}"/>
  <workbookPr codeName="EstaPastaDeTrabalho" hidePivotFieldList="1"/>
  <mc:AlternateContent xmlns:mc="http://schemas.openxmlformats.org/markup-compatibility/2006">
    <mc:Choice Requires="x15">
      <x15ac:absPath xmlns:x15ac="http://schemas.microsoft.com/office/spreadsheetml/2010/11/ac" url="C:\Users\Admin\Documents\OBRA- VALE SLZ\21-CONTROLE DE RNC\1-PLANILHAS\"/>
    </mc:Choice>
  </mc:AlternateContent>
  <xr:revisionPtr revIDLastSave="0" documentId="11_75B2EA6C47EB5F336E284F9055732A6C216C9642" xr6:coauthVersionLast="47" xr6:coauthVersionMax="47" xr10:uidLastSave="{00000000-0000-0000-0000-000000000000}"/>
  <bookViews>
    <workbookView xWindow="0" yWindow="0" windowWidth="10560" windowHeight="972" tabRatio="597" firstSheet="2" activeTab="2" xr2:uid="{00000000-000D-0000-FFFF-FFFF00000000}"/>
  </bookViews>
  <sheets>
    <sheet name="Dashboard" sheetId="12" state="hidden" r:id="rId1"/>
    <sheet name="Resumo" sheetId="10" r:id="rId2"/>
    <sheet name="Base RNC" sheetId="1" r:id="rId3"/>
    <sheet name="Listas" sheetId="2" r:id="rId4"/>
  </sheets>
  <externalReferences>
    <externalReference r:id="rId5"/>
  </externalReferences>
  <definedNames>
    <definedName name="_xlcn.WorksheetConnection_ControledeRNCPortoNorteBM052021004.xlsxControleRNC1" hidden="1">[1]!ControleRNC</definedName>
    <definedName name="_xlcn.WorksheetConnection_ControledeRNCPortoNorteBM052021005.xlsxFiscalVale1" hidden="1">[1]!FiscalVale</definedName>
    <definedName name="DadosExternos_1" localSheetId="0" hidden="1">Dashboard!#REF!</definedName>
    <definedName name="DadosExternos_1" localSheetId="3" hidden="1">Listas!$Q$1:$Q$17</definedName>
    <definedName name="DadosExternos_1" localSheetId="1" hidden="1">Resumo!$A$6:$K$317</definedName>
    <definedName name="DadosExternos_2" localSheetId="0" hidden="1">Dashboard!#REF!</definedName>
    <definedName name="DadosExternos_2" localSheetId="3" hidden="1">Listas!#REF!</definedName>
    <definedName name="_xlnm.Print_Area" localSheetId="2">'Base RNC'!$A$7:$AC$1045</definedName>
    <definedName name="SegmentaçãodeDados_Contratada">#N/A</definedName>
    <definedName name="SegmentaçãodeDados_Contratada___Escopo">#N/A</definedName>
    <definedName name="SegmentaçãodeDados_Contratada___Escopo1">#N/A</definedName>
    <definedName name="SegmentaçãodeDados_Dono">#N/A</definedName>
    <definedName name="SegmentaçãodeDados_Dono.1">#N/A</definedName>
    <definedName name="SegmentaçãodeDados_Dono.2">#N/A</definedName>
    <definedName name="SegmentaçãodeDados_Empresa_emitente">#N/A</definedName>
    <definedName name="SegmentaçãodeDados_Status.1">#N/A</definedName>
    <definedName name="SegmentaçãodeDados_Status_DUCTOR">#N/A</definedName>
    <definedName name="SegmentaçãodeDados_Status_Final">#N/A</definedName>
    <definedName name="SegmentaçãodeDados_Status_Replan">#N/A</definedName>
  </definedNames>
  <calcPr calcId="162913" calcCompleted="0"/>
  <pivotCaches>
    <pivotCache cacheId="35095"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iscalVale" name="FiscalVale" connection="WorksheetConnection_Controle de RNC Porto Norte (BM 05 2021005).xlsx!FiscalVale"/>
          <x15:modelTable id="ControleRNC" name="ControleRNC" connection="WorksheetConnection_Controle de RNC Porto Norte (BM 05 2021004).xlsx!ControleRNC"/>
          <x15:modelTable id="Calendário" name="Calendário" connection="Conexão"/>
        </x15:modelTables>
        <x15:modelRelationships>
          <x15:modelRelationship fromTable="ControleRNC" fromColumn="Prev.1" toTable="Calendário" toColumn="Data"/>
          <x15:modelRelationship fromTable="ControleRNC" fromColumn="Dono.1" toTable="FiscalVale" toColumn="Fiscal Vale"/>
        </x15:modelRelationships>
      </x15:dataModel>
    </ext>
  </extLst>
</workbook>
</file>

<file path=xl/calcChain.xml><?xml version="1.0" encoding="utf-8"?>
<calcChain xmlns="http://schemas.openxmlformats.org/spreadsheetml/2006/main">
  <c r="M1051" i="1" l="1"/>
  <c r="Q1051" i="1" s="1"/>
  <c r="Z1051" i="1"/>
  <c r="AG1051" i="1"/>
  <c r="AI1051" i="1" s="1"/>
  <c r="M1050" i="1"/>
  <c r="Q1050" i="1" s="1"/>
  <c r="Z1050" i="1"/>
  <c r="AG1050" i="1"/>
  <c r="AI1050" i="1" s="1"/>
  <c r="M1048" i="1"/>
  <c r="T1048" i="1" s="1"/>
  <c r="Z1048" i="1"/>
  <c r="AG1048" i="1"/>
  <c r="AI1048" i="1" s="1"/>
  <c r="M1049" i="1"/>
  <c r="Q1049" i="1" s="1"/>
  <c r="Z1049" i="1"/>
  <c r="AG1049" i="1"/>
  <c r="AI1049" i="1" s="1"/>
  <c r="AG1047" i="1"/>
  <c r="AI1047" i="1" s="1"/>
  <c r="Z1047" i="1"/>
  <c r="M1047" i="1"/>
  <c r="T1047" i="1" s="1"/>
  <c r="W1051" i="1" l="1"/>
  <c r="T1051" i="1"/>
  <c r="W1048" i="1"/>
  <c r="AE1048" i="1" s="1"/>
  <c r="AH1048" i="1" s="1"/>
  <c r="AJ1048" i="1" s="1"/>
  <c r="Q1048" i="1"/>
  <c r="W1049" i="1"/>
  <c r="AE1049" i="1" s="1"/>
  <c r="AH1049" i="1" s="1"/>
  <c r="AJ1049" i="1" s="1"/>
  <c r="T1049" i="1"/>
  <c r="W1050" i="1"/>
  <c r="T1050" i="1"/>
  <c r="Q1047" i="1"/>
  <c r="W1047" i="1"/>
  <c r="M1046" i="1"/>
  <c r="Z1046" i="1"/>
  <c r="AG1046" i="1"/>
  <c r="AI1046" i="1" s="1"/>
  <c r="AA1051" i="1" l="1"/>
  <c r="AE1051" i="1"/>
  <c r="AH1051" i="1" s="1"/>
  <c r="AJ1051" i="1" s="1"/>
  <c r="AC1051" i="1"/>
  <c r="AD1051" i="1" s="1"/>
  <c r="AC1048" i="1"/>
  <c r="AD1048" i="1" s="1"/>
  <c r="AA1048" i="1"/>
  <c r="AC1049" i="1"/>
  <c r="AD1049" i="1" s="1"/>
  <c r="AA1049" i="1"/>
  <c r="AC1050" i="1"/>
  <c r="AD1050" i="1" s="1"/>
  <c r="AA1050" i="1"/>
  <c r="AE1050" i="1"/>
  <c r="AH1050" i="1" s="1"/>
  <c r="AJ1050" i="1" s="1"/>
  <c r="AE1047" i="1"/>
  <c r="AH1047" i="1" s="1"/>
  <c r="AJ1047" i="1" s="1"/>
  <c r="AC1047" i="1"/>
  <c r="AD1047" i="1" s="1"/>
  <c r="AA1047" i="1"/>
  <c r="W1046" i="1"/>
  <c r="AC1046" i="1" s="1"/>
  <c r="AD1046" i="1" s="1"/>
  <c r="T1046" i="1"/>
  <c r="Q1046" i="1"/>
  <c r="AG1045" i="1"/>
  <c r="AI1045" i="1" s="1"/>
  <c r="Z1045" i="1"/>
  <c r="M1045" i="1"/>
  <c r="Q1045" i="1" s="1"/>
  <c r="AA1046" i="1" l="1"/>
  <c r="AE1046" i="1"/>
  <c r="AH1046" i="1" s="1"/>
  <c r="AJ1046" i="1" s="1"/>
  <c r="T1045" i="1"/>
  <c r="W1045" i="1"/>
  <c r="AG1044" i="1"/>
  <c r="AI1044" i="1" s="1"/>
  <c r="Z1044" i="1"/>
  <c r="T1044" i="1"/>
  <c r="M1044" i="1"/>
  <c r="M1043" i="1"/>
  <c r="T1043" i="1" s="1"/>
  <c r="Z1043" i="1"/>
  <c r="AG1043" i="1"/>
  <c r="AI1043" i="1" s="1"/>
  <c r="M1041" i="1"/>
  <c r="Z1041" i="1"/>
  <c r="AG1041" i="1"/>
  <c r="AI1041" i="1" s="1"/>
  <c r="M1042" i="1"/>
  <c r="Q1042" i="1" s="1"/>
  <c r="Z1042" i="1"/>
  <c r="AG1042" i="1"/>
  <c r="AI1042" i="1" s="1"/>
  <c r="M1040" i="1"/>
  <c r="T1040" i="1" s="1"/>
  <c r="Z1040" i="1"/>
  <c r="AG1040" i="1"/>
  <c r="AI1040" i="1" s="1"/>
  <c r="AE1045" i="1" l="1"/>
  <c r="AH1045" i="1" s="1"/>
  <c r="AJ1045" i="1" s="1"/>
  <c r="AC1045" i="1"/>
  <c r="AD1045" i="1" s="1"/>
  <c r="AA1045" i="1"/>
  <c r="W1044" i="1"/>
  <c r="Q1044" i="1"/>
  <c r="W1041" i="1"/>
  <c r="AA1041" i="1" s="1"/>
  <c r="Q1043" i="1"/>
  <c r="W1042" i="1"/>
  <c r="AE1042" i="1" s="1"/>
  <c r="AH1042" i="1" s="1"/>
  <c r="AJ1042" i="1" s="1"/>
  <c r="W1043" i="1"/>
  <c r="T1041" i="1"/>
  <c r="Q1041" i="1"/>
  <c r="T1042" i="1"/>
  <c r="Q1040" i="1"/>
  <c r="W1040" i="1"/>
  <c r="M1039" i="1"/>
  <c r="T1039" i="1" s="1"/>
  <c r="Z1039" i="1"/>
  <c r="AG1039" i="1"/>
  <c r="AI1039" i="1" s="1"/>
  <c r="M1038" i="1"/>
  <c r="Q1038" i="1" s="1"/>
  <c r="Z1038" i="1"/>
  <c r="AG1038" i="1"/>
  <c r="AI1038" i="1" s="1"/>
  <c r="AA1044" i="1" l="1"/>
  <c r="AE1044" i="1"/>
  <c r="AH1044" i="1" s="1"/>
  <c r="AJ1044" i="1" s="1"/>
  <c r="AC1044" i="1"/>
  <c r="AD1044" i="1" s="1"/>
  <c r="AE1041" i="1"/>
  <c r="AH1041" i="1" s="1"/>
  <c r="AJ1041" i="1" s="1"/>
  <c r="AC1041" i="1"/>
  <c r="AD1041" i="1" s="1"/>
  <c r="AC1042" i="1"/>
  <c r="AD1042" i="1" s="1"/>
  <c r="AA1042" i="1"/>
  <c r="AE1043" i="1"/>
  <c r="AH1043" i="1" s="1"/>
  <c r="AJ1043" i="1" s="1"/>
  <c r="AA1043" i="1"/>
  <c r="AC1043" i="1"/>
  <c r="AD1043" i="1" s="1"/>
  <c r="AA1040" i="1"/>
  <c r="AC1040" i="1"/>
  <c r="AD1040" i="1" s="1"/>
  <c r="AE1040" i="1"/>
  <c r="AH1040" i="1" s="1"/>
  <c r="AJ1040" i="1" s="1"/>
  <c r="Q1039" i="1"/>
  <c r="T1038" i="1"/>
  <c r="W1039" i="1"/>
  <c r="W1038" i="1"/>
  <c r="M1037" i="1"/>
  <c r="T1037" i="1" s="1"/>
  <c r="Z1037" i="1"/>
  <c r="AG1037" i="1"/>
  <c r="AI1037" i="1" s="1"/>
  <c r="AG1036" i="1"/>
  <c r="AI1036" i="1" s="1"/>
  <c r="Z1036" i="1"/>
  <c r="M1036" i="1"/>
  <c r="T1036" i="1" s="1"/>
  <c r="AA1039" i="1" l="1"/>
  <c r="AC1039" i="1"/>
  <c r="AD1039" i="1" s="1"/>
  <c r="AE1039" i="1"/>
  <c r="AH1039" i="1" s="1"/>
  <c r="AJ1039" i="1" s="1"/>
  <c r="AE1038" i="1"/>
  <c r="AH1038" i="1" s="1"/>
  <c r="AJ1038" i="1" s="1"/>
  <c r="AA1038" i="1"/>
  <c r="AC1038" i="1"/>
  <c r="AD1038" i="1" s="1"/>
  <c r="Q1037" i="1"/>
  <c r="W1037" i="1"/>
  <c r="AE1037" i="1" s="1"/>
  <c r="AH1037" i="1" s="1"/>
  <c r="AJ1037" i="1" s="1"/>
  <c r="W1036" i="1"/>
  <c r="Q1036" i="1"/>
  <c r="AG1035" i="1"/>
  <c r="AI1035" i="1" s="1"/>
  <c r="Z1035" i="1"/>
  <c r="T1035" i="1"/>
  <c r="M1035" i="1"/>
  <c r="AA1037" i="1" l="1"/>
  <c r="AC1037" i="1"/>
  <c r="AD1037" i="1" s="1"/>
  <c r="AE1036" i="1"/>
  <c r="AH1036" i="1" s="1"/>
  <c r="AJ1036" i="1" s="1"/>
  <c r="AC1036" i="1"/>
  <c r="AD1036" i="1" s="1"/>
  <c r="AA1036" i="1"/>
  <c r="W1035" i="1"/>
  <c r="M1034" i="1"/>
  <c r="T1034" i="1" s="1"/>
  <c r="Z1034" i="1"/>
  <c r="AG1034" i="1"/>
  <c r="AI1034" i="1" s="1"/>
  <c r="AE1035" i="1" l="1"/>
  <c r="AH1035" i="1" s="1"/>
  <c r="AJ1035" i="1" s="1"/>
  <c r="AC1035" i="1"/>
  <c r="AD1035" i="1" s="1"/>
  <c r="AA1035" i="1"/>
  <c r="Q1034" i="1"/>
  <c r="W1034" i="1"/>
  <c r="AE1034" i="1" s="1"/>
  <c r="AH1034" i="1" s="1"/>
  <c r="AJ1034" i="1" s="1"/>
  <c r="AG1033" i="1"/>
  <c r="AI1033" i="1" s="1"/>
  <c r="Z1033" i="1"/>
  <c r="M1033" i="1"/>
  <c r="Q1033" i="1" s="1"/>
  <c r="AG1032" i="1"/>
  <c r="AI1032" i="1" s="1"/>
  <c r="Z1032" i="1"/>
  <c r="M1032" i="1"/>
  <c r="T1032" i="1" s="1"/>
  <c r="AG1031" i="1"/>
  <c r="AI1031" i="1" s="1"/>
  <c r="Z1031" i="1"/>
  <c r="M1031" i="1"/>
  <c r="AG1030" i="1"/>
  <c r="AI1030" i="1" s="1"/>
  <c r="Z1030" i="1"/>
  <c r="M1030" i="1"/>
  <c r="AG1029" i="1"/>
  <c r="AI1029" i="1" s="1"/>
  <c r="Z1029" i="1"/>
  <c r="T1029" i="1"/>
  <c r="M1029" i="1"/>
  <c r="AG1028" i="1"/>
  <c r="AI1028" i="1" s="1"/>
  <c r="Z1028" i="1"/>
  <c r="M1028" i="1"/>
  <c r="T1028" i="1" s="1"/>
  <c r="AG1027" i="1"/>
  <c r="AI1027" i="1" s="1"/>
  <c r="Z1027" i="1"/>
  <c r="M1027" i="1"/>
  <c r="AG1026" i="1"/>
  <c r="AI1026" i="1" s="1"/>
  <c r="Z1026" i="1"/>
  <c r="M1026" i="1"/>
  <c r="AG1025" i="1"/>
  <c r="AI1025" i="1" s="1"/>
  <c r="Z1025" i="1"/>
  <c r="M1025" i="1"/>
  <c r="AG1024" i="1"/>
  <c r="AI1024" i="1" s="1"/>
  <c r="Z1024" i="1"/>
  <c r="M1024" i="1"/>
  <c r="T1024" i="1" s="1"/>
  <c r="AG1023" i="1"/>
  <c r="AI1023" i="1" s="1"/>
  <c r="Z1023" i="1"/>
  <c r="M1023" i="1"/>
  <c r="T1023" i="1" s="1"/>
  <c r="AG1022" i="1"/>
  <c r="AI1022" i="1" s="1"/>
  <c r="Z1022" i="1"/>
  <c r="M1022" i="1"/>
  <c r="Q1022" i="1" s="1"/>
  <c r="AG1021" i="1"/>
  <c r="AI1021" i="1" s="1"/>
  <c r="Z1021" i="1"/>
  <c r="M1021" i="1"/>
  <c r="Q1021" i="1" s="1"/>
  <c r="AG1020" i="1"/>
  <c r="AI1020" i="1" s="1"/>
  <c r="Z1020" i="1"/>
  <c r="M1020" i="1"/>
  <c r="Q1020" i="1" s="1"/>
  <c r="AG1019" i="1"/>
  <c r="AI1019" i="1" s="1"/>
  <c r="Z1019" i="1"/>
  <c r="M1019" i="1"/>
  <c r="T1019" i="1" s="1"/>
  <c r="AG1018" i="1"/>
  <c r="AI1018" i="1" s="1"/>
  <c r="Z1018" i="1"/>
  <c r="T1018" i="1"/>
  <c r="M1018" i="1"/>
  <c r="AG1017" i="1"/>
  <c r="AI1017" i="1" s="1"/>
  <c r="AE1017" i="1"/>
  <c r="AH1017" i="1" s="1"/>
  <c r="AJ1017" i="1" s="1"/>
  <c r="AC1017" i="1"/>
  <c r="AD1017" i="1" s="1"/>
  <c r="Z1017" i="1"/>
  <c r="T1017" i="1"/>
  <c r="M1017" i="1"/>
  <c r="AG1016" i="1"/>
  <c r="AI1016" i="1" s="1"/>
  <c r="Z1016" i="1"/>
  <c r="T1016" i="1"/>
  <c r="M1016" i="1"/>
  <c r="AG1015" i="1"/>
  <c r="AI1015" i="1" s="1"/>
  <c r="Z1015" i="1"/>
  <c r="M1015" i="1"/>
  <c r="T1015" i="1" s="1"/>
  <c r="AG1014" i="1"/>
  <c r="AI1014" i="1" s="1"/>
  <c r="Z1014" i="1"/>
  <c r="M1014" i="1"/>
  <c r="T1014" i="1" s="1"/>
  <c r="AG1013" i="1"/>
  <c r="AI1013" i="1" s="1"/>
  <c r="AE1013" i="1"/>
  <c r="AH1013" i="1" s="1"/>
  <c r="AJ1013" i="1" s="1"/>
  <c r="AC1013" i="1"/>
  <c r="AD1013" i="1" s="1"/>
  <c r="Z1013" i="1"/>
  <c r="T1013" i="1"/>
  <c r="M1013" i="1"/>
  <c r="AG1012" i="1"/>
  <c r="AI1012" i="1" s="1"/>
  <c r="Z1012" i="1"/>
  <c r="M1012" i="1"/>
  <c r="T1012" i="1" s="1"/>
  <c r="AG1011" i="1"/>
  <c r="AI1011" i="1" s="1"/>
  <c r="Z1011" i="1"/>
  <c r="M1011" i="1"/>
  <c r="T1011" i="1" s="1"/>
  <c r="AG1010" i="1"/>
  <c r="AI1010" i="1" s="1"/>
  <c r="Z1010" i="1"/>
  <c r="M1010" i="1"/>
  <c r="Q1010" i="1" s="1"/>
  <c r="AG1009" i="1"/>
  <c r="AI1009" i="1" s="1"/>
  <c r="Z1009" i="1"/>
  <c r="M1009" i="1"/>
  <c r="Q1009" i="1" s="1"/>
  <c r="AG1008" i="1"/>
  <c r="AI1008" i="1" s="1"/>
  <c r="Z1008" i="1"/>
  <c r="M1008" i="1"/>
  <c r="T1008" i="1" s="1"/>
  <c r="AG1007" i="1"/>
  <c r="AI1007" i="1" s="1"/>
  <c r="Z1007" i="1"/>
  <c r="M1007" i="1"/>
  <c r="Q1007" i="1" s="1"/>
  <c r="AG1006" i="1"/>
  <c r="AI1006" i="1" s="1"/>
  <c r="Z1006" i="1"/>
  <c r="M1006" i="1"/>
  <c r="AG1005" i="1"/>
  <c r="AI1005" i="1" s="1"/>
  <c r="Z1005" i="1"/>
  <c r="M1005" i="1"/>
  <c r="AG1004" i="1"/>
  <c r="AI1004" i="1" s="1"/>
  <c r="Z1004" i="1"/>
  <c r="M1004" i="1"/>
  <c r="T1004" i="1" s="1"/>
  <c r="AG1003" i="1"/>
  <c r="AI1003" i="1" s="1"/>
  <c r="Z1003" i="1"/>
  <c r="M1003" i="1"/>
  <c r="AG1002" i="1"/>
  <c r="AI1002" i="1" s="1"/>
  <c r="Z1002" i="1"/>
  <c r="M1002" i="1"/>
  <c r="AG1001" i="1"/>
  <c r="AI1001" i="1" s="1"/>
  <c r="Z1001" i="1"/>
  <c r="M1001" i="1"/>
  <c r="Q1001" i="1" s="1"/>
  <c r="AG1000" i="1"/>
  <c r="AI1000" i="1" s="1"/>
  <c r="Z1000" i="1"/>
  <c r="M1000" i="1"/>
  <c r="T1000" i="1" s="1"/>
  <c r="AG999" i="1"/>
  <c r="AI999" i="1" s="1"/>
  <c r="Z999" i="1"/>
  <c r="M999" i="1"/>
  <c r="AG998" i="1"/>
  <c r="AI998" i="1" s="1"/>
  <c r="Z998" i="1"/>
  <c r="M998" i="1"/>
  <c r="AG997" i="1"/>
  <c r="AI997" i="1" s="1"/>
  <c r="Z997" i="1"/>
  <c r="M997" i="1"/>
  <c r="AG996" i="1"/>
  <c r="AI996" i="1" s="1"/>
  <c r="Z996" i="1"/>
  <c r="M996" i="1"/>
  <c r="T996" i="1" s="1"/>
  <c r="AG995" i="1"/>
  <c r="AI995" i="1" s="1"/>
  <c r="Z995" i="1"/>
  <c r="M995" i="1"/>
  <c r="T995" i="1" s="1"/>
  <c r="AG994" i="1"/>
  <c r="AI994" i="1" s="1"/>
  <c r="Z994" i="1"/>
  <c r="M994" i="1"/>
  <c r="Q994" i="1" s="1"/>
  <c r="AG993" i="1"/>
  <c r="AI993" i="1" s="1"/>
  <c r="Z993" i="1"/>
  <c r="M993" i="1"/>
  <c r="AG992" i="1"/>
  <c r="AI992" i="1" s="1"/>
  <c r="Z992" i="1"/>
  <c r="T992" i="1"/>
  <c r="M992" i="1"/>
  <c r="Q992" i="1" s="1"/>
  <c r="AG991" i="1"/>
  <c r="AI991" i="1" s="1"/>
  <c r="Z991" i="1"/>
  <c r="M991" i="1"/>
  <c r="AG990" i="1"/>
  <c r="AI990" i="1" s="1"/>
  <c r="Z990" i="1"/>
  <c r="M990" i="1"/>
  <c r="AG989" i="1"/>
  <c r="AI989" i="1" s="1"/>
  <c r="AE989" i="1"/>
  <c r="AH989" i="1" s="1"/>
  <c r="AJ989" i="1" s="1"/>
  <c r="AC989" i="1"/>
  <c r="AD989" i="1" s="1"/>
  <c r="Z989" i="1"/>
  <c r="T989" i="1"/>
  <c r="M989" i="1"/>
  <c r="Q989" i="1" s="1"/>
  <c r="AG988" i="1"/>
  <c r="AI988" i="1" s="1"/>
  <c r="Z988" i="1"/>
  <c r="T988" i="1"/>
  <c r="M988" i="1"/>
  <c r="Q988" i="1" s="1"/>
  <c r="AG987" i="1"/>
  <c r="AI987" i="1" s="1"/>
  <c r="Z987" i="1"/>
  <c r="M987" i="1"/>
  <c r="AG986" i="1"/>
  <c r="AI986" i="1" s="1"/>
  <c r="Z986" i="1"/>
  <c r="T986" i="1"/>
  <c r="M986" i="1"/>
  <c r="Q986" i="1" s="1"/>
  <c r="AG985" i="1"/>
  <c r="AI985" i="1" s="1"/>
  <c r="Z985" i="1"/>
  <c r="M985" i="1"/>
  <c r="Q985" i="1" s="1"/>
  <c r="AG984" i="1"/>
  <c r="AI984" i="1" s="1"/>
  <c r="Z984" i="1"/>
  <c r="M984" i="1"/>
  <c r="AH983" i="1"/>
  <c r="AJ983" i="1" s="1"/>
  <c r="Z983" i="1"/>
  <c r="T983" i="1"/>
  <c r="AG983" i="1" s="1"/>
  <c r="AI983" i="1" s="1"/>
  <c r="M983" i="1"/>
  <c r="AH982" i="1"/>
  <c r="AJ982" i="1" s="1"/>
  <c r="Z982" i="1"/>
  <c r="T982" i="1"/>
  <c r="AG982" i="1" s="1"/>
  <c r="AI982" i="1" s="1"/>
  <c r="M982" i="1"/>
  <c r="Q982" i="1" s="1"/>
  <c r="AH981" i="1"/>
  <c r="AJ981" i="1" s="1"/>
  <c r="Z981" i="1"/>
  <c r="T981" i="1"/>
  <c r="AG981" i="1" s="1"/>
  <c r="AI981" i="1" s="1"/>
  <c r="M981" i="1"/>
  <c r="Q981" i="1" s="1"/>
  <c r="AH980" i="1"/>
  <c r="AJ980" i="1" s="1"/>
  <c r="Z980" i="1"/>
  <c r="T980" i="1"/>
  <c r="AG980" i="1" s="1"/>
  <c r="AI980" i="1" s="1"/>
  <c r="M980" i="1"/>
  <c r="AH979" i="1"/>
  <c r="AJ979" i="1" s="1"/>
  <c r="Z979" i="1"/>
  <c r="T979" i="1"/>
  <c r="AG979" i="1" s="1"/>
  <c r="AI979" i="1" s="1"/>
  <c r="M979" i="1"/>
  <c r="Q979" i="1" s="1"/>
  <c r="AH978" i="1"/>
  <c r="AJ978" i="1" s="1"/>
  <c r="Z978" i="1"/>
  <c r="T978" i="1"/>
  <c r="AG978" i="1" s="1"/>
  <c r="AI978" i="1" s="1"/>
  <c r="M978" i="1"/>
  <c r="Q978" i="1" s="1"/>
  <c r="AH977" i="1"/>
  <c r="AJ977" i="1" s="1"/>
  <c r="Z977" i="1"/>
  <c r="T977" i="1"/>
  <c r="AG977" i="1" s="1"/>
  <c r="AI977" i="1" s="1"/>
  <c r="M977" i="1"/>
  <c r="AH976" i="1"/>
  <c r="AJ976" i="1" s="1"/>
  <c r="Z976" i="1"/>
  <c r="T976" i="1"/>
  <c r="AG976" i="1" s="1"/>
  <c r="AI976" i="1" s="1"/>
  <c r="M976" i="1"/>
  <c r="AH975" i="1"/>
  <c r="AJ975" i="1" s="1"/>
  <c r="Z975" i="1"/>
  <c r="T975" i="1"/>
  <c r="AG975" i="1" s="1"/>
  <c r="AI975" i="1" s="1"/>
  <c r="M975" i="1"/>
  <c r="Q975" i="1" s="1"/>
  <c r="AH974" i="1"/>
  <c r="AJ974" i="1" s="1"/>
  <c r="Z974" i="1"/>
  <c r="T974" i="1"/>
  <c r="AG974" i="1" s="1"/>
  <c r="AI974" i="1" s="1"/>
  <c r="M974" i="1"/>
  <c r="Q974" i="1" s="1"/>
  <c r="AH973" i="1"/>
  <c r="AJ973" i="1" s="1"/>
  <c r="Z973" i="1"/>
  <c r="T973" i="1"/>
  <c r="AG973" i="1" s="1"/>
  <c r="AI973" i="1" s="1"/>
  <c r="M973" i="1"/>
  <c r="AH972" i="1"/>
  <c r="AJ972" i="1" s="1"/>
  <c r="Z972" i="1"/>
  <c r="T972" i="1"/>
  <c r="AG972" i="1" s="1"/>
  <c r="AI972" i="1" s="1"/>
  <c r="M972" i="1"/>
  <c r="AH971" i="1"/>
  <c r="AJ971" i="1" s="1"/>
  <c r="Z971" i="1"/>
  <c r="T971" i="1"/>
  <c r="AG971" i="1" s="1"/>
  <c r="AI971" i="1" s="1"/>
  <c r="M971" i="1"/>
  <c r="AH970" i="1"/>
  <c r="AJ970" i="1" s="1"/>
  <c r="Z970" i="1"/>
  <c r="T970" i="1"/>
  <c r="AG970" i="1" s="1"/>
  <c r="AI970" i="1" s="1"/>
  <c r="M970" i="1"/>
  <c r="Q970" i="1" s="1"/>
  <c r="AH969" i="1"/>
  <c r="AJ969" i="1" s="1"/>
  <c r="Z969" i="1"/>
  <c r="T969" i="1"/>
  <c r="AG969" i="1" s="1"/>
  <c r="AI969" i="1" s="1"/>
  <c r="M969" i="1"/>
  <c r="Q969" i="1" s="1"/>
  <c r="AH968" i="1"/>
  <c r="AJ968" i="1" s="1"/>
  <c r="Z968" i="1"/>
  <c r="T968" i="1"/>
  <c r="AG968" i="1" s="1"/>
  <c r="AI968" i="1" s="1"/>
  <c r="M968" i="1"/>
  <c r="AH967" i="1"/>
  <c r="AJ967" i="1" s="1"/>
  <c r="Z967" i="1"/>
  <c r="T967" i="1"/>
  <c r="AG967" i="1" s="1"/>
  <c r="AI967" i="1" s="1"/>
  <c r="M967" i="1"/>
  <c r="Q967" i="1" s="1"/>
  <c r="AG966" i="1"/>
  <c r="AI966" i="1" s="1"/>
  <c r="Z966" i="1"/>
  <c r="M966" i="1"/>
  <c r="T966" i="1" s="1"/>
  <c r="AG965" i="1"/>
  <c r="AI965" i="1" s="1"/>
  <c r="Z965" i="1"/>
  <c r="M965" i="1"/>
  <c r="T965" i="1" s="1"/>
  <c r="AG964" i="1"/>
  <c r="AI964" i="1" s="1"/>
  <c r="Z964" i="1"/>
  <c r="M964" i="1"/>
  <c r="Q964" i="1" s="1"/>
  <c r="AG963" i="1"/>
  <c r="AI963" i="1" s="1"/>
  <c r="Z963" i="1"/>
  <c r="M963" i="1"/>
  <c r="Q963" i="1" s="1"/>
  <c r="AH962" i="1"/>
  <c r="AJ962" i="1" s="1"/>
  <c r="Z962" i="1"/>
  <c r="T962" i="1"/>
  <c r="AG962" i="1" s="1"/>
  <c r="AI962" i="1" s="1"/>
  <c r="M962" i="1"/>
  <c r="Q962" i="1" s="1"/>
  <c r="AH961" i="1"/>
  <c r="AJ961" i="1" s="1"/>
  <c r="Z961" i="1"/>
  <c r="T961" i="1"/>
  <c r="AG961" i="1" s="1"/>
  <c r="AI961" i="1" s="1"/>
  <c r="M961" i="1"/>
  <c r="Q961" i="1" s="1"/>
  <c r="AH960" i="1"/>
  <c r="AJ960" i="1" s="1"/>
  <c r="Z960" i="1"/>
  <c r="M960" i="1"/>
  <c r="Q960" i="1" s="1"/>
  <c r="AH959" i="1"/>
  <c r="AJ959" i="1" s="1"/>
  <c r="Z959" i="1"/>
  <c r="T959" i="1"/>
  <c r="AG959" i="1" s="1"/>
  <c r="AI959" i="1" s="1"/>
  <c r="M959" i="1"/>
  <c r="Q959" i="1" s="1"/>
  <c r="AH958" i="1"/>
  <c r="AJ958" i="1" s="1"/>
  <c r="Z958" i="1"/>
  <c r="M958" i="1"/>
  <c r="T958" i="1" s="1"/>
  <c r="AG958" i="1" s="1"/>
  <c r="AI958" i="1" s="1"/>
  <c r="AH957" i="1"/>
  <c r="AJ957" i="1" s="1"/>
  <c r="Z957" i="1"/>
  <c r="T957" i="1"/>
  <c r="AG957" i="1" s="1"/>
  <c r="AI957" i="1" s="1"/>
  <c r="M957" i="1"/>
  <c r="Q957" i="1" s="1"/>
  <c r="AG956" i="1"/>
  <c r="AI956" i="1" s="1"/>
  <c r="Z956" i="1"/>
  <c r="M956" i="1"/>
  <c r="AH955" i="1"/>
  <c r="AJ955" i="1" s="1"/>
  <c r="Z955" i="1"/>
  <c r="T955" i="1"/>
  <c r="AG955" i="1" s="1"/>
  <c r="AI955" i="1" s="1"/>
  <c r="M955" i="1"/>
  <c r="Q955" i="1" s="1"/>
  <c r="AH954" i="1"/>
  <c r="AJ954" i="1" s="1"/>
  <c r="Z954" i="1"/>
  <c r="M954" i="1"/>
  <c r="AH953" i="1"/>
  <c r="AJ953" i="1" s="1"/>
  <c r="Z953" i="1"/>
  <c r="T953" i="1"/>
  <c r="AG953" i="1" s="1"/>
  <c r="AI953" i="1" s="1"/>
  <c r="M953" i="1"/>
  <c r="AH952" i="1"/>
  <c r="AJ952" i="1" s="1"/>
  <c r="Z952" i="1"/>
  <c r="T952" i="1"/>
  <c r="AG952" i="1" s="1"/>
  <c r="AI952" i="1" s="1"/>
  <c r="M952" i="1"/>
  <c r="Q952" i="1" s="1"/>
  <c r="AH951" i="1"/>
  <c r="AJ951" i="1" s="1"/>
  <c r="Z951" i="1"/>
  <c r="T951" i="1"/>
  <c r="AG951" i="1" s="1"/>
  <c r="AI951" i="1" s="1"/>
  <c r="M951" i="1"/>
  <c r="Q951" i="1" s="1"/>
  <c r="AG950" i="1"/>
  <c r="AI950" i="1" s="1"/>
  <c r="Z950" i="1"/>
  <c r="M950" i="1"/>
  <c r="AH949" i="1"/>
  <c r="AJ949" i="1" s="1"/>
  <c r="Z949" i="1"/>
  <c r="T949" i="1"/>
  <c r="AG949" i="1" s="1"/>
  <c r="AI949" i="1" s="1"/>
  <c r="M949" i="1"/>
  <c r="AH948" i="1"/>
  <c r="AJ948" i="1" s="1"/>
  <c r="Z948" i="1"/>
  <c r="T948" i="1"/>
  <c r="AG948" i="1" s="1"/>
  <c r="AI948" i="1" s="1"/>
  <c r="M948" i="1"/>
  <c r="Q948" i="1" s="1"/>
  <c r="AH947" i="1"/>
  <c r="AJ947" i="1" s="1"/>
  <c r="Z947" i="1"/>
  <c r="T947" i="1"/>
  <c r="AG947" i="1" s="1"/>
  <c r="AI947" i="1" s="1"/>
  <c r="M947" i="1"/>
  <c r="Q947" i="1" s="1"/>
  <c r="AH946" i="1"/>
  <c r="AJ946" i="1" s="1"/>
  <c r="Z946" i="1"/>
  <c r="T946" i="1"/>
  <c r="AG946" i="1" s="1"/>
  <c r="AI946" i="1" s="1"/>
  <c r="M946" i="1"/>
  <c r="Q946" i="1" s="1"/>
  <c r="AG945" i="1"/>
  <c r="AI945" i="1" s="1"/>
  <c r="Z945" i="1"/>
  <c r="T945" i="1"/>
  <c r="M945" i="1"/>
  <c r="AG944" i="1"/>
  <c r="AI944" i="1" s="1"/>
  <c r="AE944" i="1"/>
  <c r="AH944" i="1" s="1"/>
  <c r="AJ944" i="1" s="1"/>
  <c r="AC944" i="1"/>
  <c r="AD944" i="1" s="1"/>
  <c r="Z944" i="1"/>
  <c r="T944" i="1"/>
  <c r="M944" i="1"/>
  <c r="Q944" i="1" s="1"/>
  <c r="AG943" i="1"/>
  <c r="AI943" i="1" s="1"/>
  <c r="Z943" i="1"/>
  <c r="T943" i="1"/>
  <c r="M943" i="1"/>
  <c r="Q943" i="1" s="1"/>
  <c r="AG942" i="1"/>
  <c r="AI942" i="1" s="1"/>
  <c r="Z942" i="1"/>
  <c r="T942" i="1"/>
  <c r="M942" i="1"/>
  <c r="AG941" i="1"/>
  <c r="AI941" i="1" s="1"/>
  <c r="AE941" i="1"/>
  <c r="AH941" i="1" s="1"/>
  <c r="AJ941" i="1" s="1"/>
  <c r="AC941" i="1"/>
  <c r="AD941" i="1" s="1"/>
  <c r="Z941" i="1"/>
  <c r="T941" i="1"/>
  <c r="M941" i="1"/>
  <c r="AG940" i="1"/>
  <c r="AI940" i="1" s="1"/>
  <c r="AE940" i="1"/>
  <c r="AH940" i="1" s="1"/>
  <c r="AJ940" i="1" s="1"/>
  <c r="AC940" i="1"/>
  <c r="AD940" i="1" s="1"/>
  <c r="Z940" i="1"/>
  <c r="T940" i="1"/>
  <c r="M940" i="1"/>
  <c r="Q940" i="1" s="1"/>
  <c r="AG939" i="1"/>
  <c r="AI939" i="1" s="1"/>
  <c r="Z939" i="1"/>
  <c r="T939" i="1"/>
  <c r="M939" i="1"/>
  <c r="Q939" i="1" s="1"/>
  <c r="AG938" i="1"/>
  <c r="AI938" i="1" s="1"/>
  <c r="Z938" i="1"/>
  <c r="T938" i="1"/>
  <c r="M938" i="1"/>
  <c r="Q938" i="1" s="1"/>
  <c r="AG937" i="1"/>
  <c r="AI937" i="1" s="1"/>
  <c r="Z937" i="1"/>
  <c r="T937" i="1"/>
  <c r="M937" i="1"/>
  <c r="Q937" i="1" s="1"/>
  <c r="AG936" i="1"/>
  <c r="AI936" i="1" s="1"/>
  <c r="Z936" i="1"/>
  <c r="T936" i="1"/>
  <c r="M936" i="1"/>
  <c r="Q936" i="1" s="1"/>
  <c r="AG935" i="1"/>
  <c r="AI935" i="1" s="1"/>
  <c r="Z935" i="1"/>
  <c r="T935" i="1"/>
  <c r="M935" i="1"/>
  <c r="AG934" i="1"/>
  <c r="AI934" i="1" s="1"/>
  <c r="Z934" i="1"/>
  <c r="M934" i="1"/>
  <c r="T934" i="1" s="1"/>
  <c r="AG933" i="1"/>
  <c r="AI933" i="1" s="1"/>
  <c r="AE933" i="1"/>
  <c r="AH933" i="1" s="1"/>
  <c r="AJ933" i="1" s="1"/>
  <c r="AC933" i="1"/>
  <c r="AD933" i="1" s="1"/>
  <c r="Z933" i="1"/>
  <c r="T933" i="1"/>
  <c r="M933" i="1"/>
  <c r="Q933" i="1" s="1"/>
  <c r="AH932" i="1"/>
  <c r="AJ932" i="1" s="1"/>
  <c r="Z932" i="1"/>
  <c r="T932" i="1"/>
  <c r="AG932" i="1" s="1"/>
  <c r="AI932" i="1" s="1"/>
  <c r="M932" i="1"/>
  <c r="Q932" i="1" s="1"/>
  <c r="AH931" i="1"/>
  <c r="AJ931" i="1" s="1"/>
  <c r="Z931" i="1"/>
  <c r="T931" i="1"/>
  <c r="AG931" i="1" s="1"/>
  <c r="AI931" i="1" s="1"/>
  <c r="M931" i="1"/>
  <c r="AH930" i="1"/>
  <c r="AJ930" i="1" s="1"/>
  <c r="Z930" i="1"/>
  <c r="T930" i="1"/>
  <c r="AG930" i="1" s="1"/>
  <c r="AI930" i="1" s="1"/>
  <c r="M930" i="1"/>
  <c r="AH929" i="1"/>
  <c r="AJ929" i="1" s="1"/>
  <c r="Z929" i="1"/>
  <c r="T929" i="1"/>
  <c r="AG929" i="1" s="1"/>
  <c r="AI929" i="1" s="1"/>
  <c r="M929" i="1"/>
  <c r="Q929" i="1" s="1"/>
  <c r="AG928" i="1"/>
  <c r="AI928" i="1" s="1"/>
  <c r="Z928" i="1"/>
  <c r="M928" i="1"/>
  <c r="AH927" i="1"/>
  <c r="AJ927" i="1" s="1"/>
  <c r="Z927" i="1"/>
  <c r="T927" i="1"/>
  <c r="AG927" i="1" s="1"/>
  <c r="AI927" i="1" s="1"/>
  <c r="M927" i="1"/>
  <c r="AH926" i="1"/>
  <c r="AJ926" i="1" s="1"/>
  <c r="Z926" i="1"/>
  <c r="T926" i="1"/>
  <c r="AG926" i="1" s="1"/>
  <c r="AI926" i="1" s="1"/>
  <c r="M926" i="1"/>
  <c r="AH925" i="1"/>
  <c r="AJ925" i="1" s="1"/>
  <c r="Z925" i="1"/>
  <c r="T925" i="1"/>
  <c r="AG925" i="1" s="1"/>
  <c r="AI925" i="1" s="1"/>
  <c r="M925" i="1"/>
  <c r="Q925" i="1" s="1"/>
  <c r="AH924" i="1"/>
  <c r="AJ924" i="1" s="1"/>
  <c r="Z924" i="1"/>
  <c r="T924" i="1"/>
  <c r="AG924" i="1" s="1"/>
  <c r="AI924" i="1" s="1"/>
  <c r="M924" i="1"/>
  <c r="Q924" i="1" s="1"/>
  <c r="AH923" i="1"/>
  <c r="AJ923" i="1" s="1"/>
  <c r="Z923" i="1"/>
  <c r="M923" i="1"/>
  <c r="AH922" i="1"/>
  <c r="AJ922" i="1" s="1"/>
  <c r="AE922" i="1"/>
  <c r="AC922" i="1"/>
  <c r="AD922" i="1" s="1"/>
  <c r="Z922" i="1"/>
  <c r="T922" i="1"/>
  <c r="AG922" i="1" s="1"/>
  <c r="AI922" i="1" s="1"/>
  <c r="M922" i="1"/>
  <c r="AH921" i="1"/>
  <c r="AJ921" i="1" s="1"/>
  <c r="Z921" i="1"/>
  <c r="T921" i="1"/>
  <c r="AG921" i="1" s="1"/>
  <c r="AI921" i="1" s="1"/>
  <c r="M921" i="1"/>
  <c r="Q921" i="1" s="1"/>
  <c r="AH920" i="1"/>
  <c r="AJ920" i="1" s="1"/>
  <c r="Z920" i="1"/>
  <c r="T920" i="1"/>
  <c r="AG920" i="1" s="1"/>
  <c r="AI920" i="1" s="1"/>
  <c r="M920" i="1"/>
  <c r="Q920" i="1" s="1"/>
  <c r="AH919" i="1"/>
  <c r="AJ919" i="1" s="1"/>
  <c r="Z919" i="1"/>
  <c r="T919" i="1"/>
  <c r="AG919" i="1" s="1"/>
  <c r="AI919" i="1" s="1"/>
  <c r="M919" i="1"/>
  <c r="AG918" i="1"/>
  <c r="AI918" i="1" s="1"/>
  <c r="Z918" i="1"/>
  <c r="T918" i="1"/>
  <c r="M918" i="1"/>
  <c r="Q918" i="1" s="1"/>
  <c r="AG917" i="1"/>
  <c r="AI917" i="1" s="1"/>
  <c r="Z917" i="1"/>
  <c r="M917" i="1"/>
  <c r="T917" i="1" s="1"/>
  <c r="AG916" i="1"/>
  <c r="AI916" i="1" s="1"/>
  <c r="Z916" i="1"/>
  <c r="M916" i="1"/>
  <c r="AG915" i="1"/>
  <c r="AI915" i="1" s="1"/>
  <c r="AE915" i="1"/>
  <c r="AH915" i="1" s="1"/>
  <c r="AJ915" i="1" s="1"/>
  <c r="AC915" i="1"/>
  <c r="AD915" i="1" s="1"/>
  <c r="Z915" i="1"/>
  <c r="T915" i="1"/>
  <c r="M915" i="1"/>
  <c r="AG914" i="1"/>
  <c r="AI914" i="1" s="1"/>
  <c r="Z914" i="1"/>
  <c r="T914" i="1"/>
  <c r="M914" i="1"/>
  <c r="Q914" i="1" s="1"/>
  <c r="AG913" i="1"/>
  <c r="AI913" i="1" s="1"/>
  <c r="Z913" i="1"/>
  <c r="T913" i="1"/>
  <c r="M913" i="1"/>
  <c r="AH912" i="1"/>
  <c r="AJ912" i="1" s="1"/>
  <c r="Z912" i="1"/>
  <c r="T912" i="1"/>
  <c r="AG912" i="1" s="1"/>
  <c r="AI912" i="1" s="1"/>
  <c r="M912" i="1"/>
  <c r="AH911" i="1"/>
  <c r="AJ911" i="1" s="1"/>
  <c r="Z911" i="1"/>
  <c r="T911" i="1"/>
  <c r="AG911" i="1" s="1"/>
  <c r="AI911" i="1" s="1"/>
  <c r="M911" i="1"/>
  <c r="AH910" i="1"/>
  <c r="AJ910" i="1" s="1"/>
  <c r="Z910" i="1"/>
  <c r="T910" i="1"/>
  <c r="AG910" i="1" s="1"/>
  <c r="AI910" i="1" s="1"/>
  <c r="M910" i="1"/>
  <c r="Q910" i="1" s="1"/>
  <c r="AH909" i="1"/>
  <c r="AJ909" i="1" s="1"/>
  <c r="Z909" i="1"/>
  <c r="T909" i="1"/>
  <c r="AG909" i="1" s="1"/>
  <c r="AI909" i="1" s="1"/>
  <c r="M909" i="1"/>
  <c r="Q909" i="1" s="1"/>
  <c r="AG908" i="1"/>
  <c r="AI908" i="1" s="1"/>
  <c r="Z908" i="1"/>
  <c r="T908" i="1"/>
  <c r="M908" i="1"/>
  <c r="AH907" i="1"/>
  <c r="AJ907" i="1" s="1"/>
  <c r="Z907" i="1"/>
  <c r="T907" i="1"/>
  <c r="AG907" i="1" s="1"/>
  <c r="AI907" i="1" s="1"/>
  <c r="M907" i="1"/>
  <c r="AH906" i="1"/>
  <c r="AJ906" i="1" s="1"/>
  <c r="Z906" i="1"/>
  <c r="T906" i="1"/>
  <c r="AG906" i="1" s="1"/>
  <c r="AI906" i="1" s="1"/>
  <c r="M906" i="1"/>
  <c r="AH905" i="1"/>
  <c r="AJ905" i="1" s="1"/>
  <c r="Z905" i="1"/>
  <c r="T905" i="1"/>
  <c r="AG905" i="1" s="1"/>
  <c r="AI905" i="1" s="1"/>
  <c r="M905" i="1"/>
  <c r="Q905" i="1" s="1"/>
  <c r="AH904" i="1"/>
  <c r="AJ904" i="1" s="1"/>
  <c r="Z904" i="1"/>
  <c r="T904" i="1"/>
  <c r="AG904" i="1" s="1"/>
  <c r="AI904" i="1" s="1"/>
  <c r="M904" i="1"/>
  <c r="AH903" i="1"/>
  <c r="AJ903" i="1" s="1"/>
  <c r="Z903" i="1"/>
  <c r="T903" i="1"/>
  <c r="AG903" i="1" s="1"/>
  <c r="AI903" i="1" s="1"/>
  <c r="M903" i="1"/>
  <c r="Q903" i="1" s="1"/>
  <c r="AH902" i="1"/>
  <c r="AJ902" i="1" s="1"/>
  <c r="Z902" i="1"/>
  <c r="T902" i="1"/>
  <c r="AG902" i="1" s="1"/>
  <c r="AI902" i="1" s="1"/>
  <c r="M902" i="1"/>
  <c r="AH901" i="1"/>
  <c r="AJ901" i="1" s="1"/>
  <c r="Z901" i="1"/>
  <c r="T901" i="1"/>
  <c r="AG901" i="1" s="1"/>
  <c r="AI901" i="1" s="1"/>
  <c r="M901" i="1"/>
  <c r="AH900" i="1"/>
  <c r="AJ900" i="1" s="1"/>
  <c r="Z900" i="1"/>
  <c r="T900" i="1"/>
  <c r="AG900" i="1" s="1"/>
  <c r="AI900" i="1" s="1"/>
  <c r="M900" i="1"/>
  <c r="AH899" i="1"/>
  <c r="AJ899" i="1" s="1"/>
  <c r="Z899" i="1"/>
  <c r="T899" i="1"/>
  <c r="AG899" i="1" s="1"/>
  <c r="AI899" i="1" s="1"/>
  <c r="M899" i="1"/>
  <c r="AH898" i="1"/>
  <c r="AJ898" i="1" s="1"/>
  <c r="Z898" i="1"/>
  <c r="T898" i="1"/>
  <c r="AG898" i="1" s="1"/>
  <c r="AI898" i="1" s="1"/>
  <c r="M898" i="1"/>
  <c r="AG897" i="1"/>
  <c r="AI897" i="1" s="1"/>
  <c r="AE897" i="1"/>
  <c r="AH897" i="1" s="1"/>
  <c r="AJ897" i="1" s="1"/>
  <c r="AC897" i="1"/>
  <c r="AD897" i="1" s="1"/>
  <c r="Z897" i="1"/>
  <c r="T897" i="1"/>
  <c r="M897" i="1"/>
  <c r="AG896" i="1"/>
  <c r="AI896" i="1" s="1"/>
  <c r="Z896" i="1"/>
  <c r="M896" i="1"/>
  <c r="T896" i="1" s="1"/>
  <c r="AG895" i="1"/>
  <c r="AI895" i="1" s="1"/>
  <c r="AE895" i="1"/>
  <c r="AH895" i="1" s="1"/>
  <c r="AJ895" i="1" s="1"/>
  <c r="AC895" i="1"/>
  <c r="AD895" i="1" s="1"/>
  <c r="Z895" i="1"/>
  <c r="T895" i="1"/>
  <c r="M895" i="1"/>
  <c r="Q895" i="1" s="1"/>
  <c r="AG894" i="1"/>
  <c r="AI894" i="1" s="1"/>
  <c r="Z894" i="1"/>
  <c r="T894" i="1"/>
  <c r="M894" i="1"/>
  <c r="Q894" i="1" s="1"/>
  <c r="AG893" i="1"/>
  <c r="AI893" i="1" s="1"/>
  <c r="Z893" i="1"/>
  <c r="T893" i="1"/>
  <c r="M893" i="1"/>
  <c r="AG892" i="1"/>
  <c r="AI892" i="1" s="1"/>
  <c r="Z892" i="1"/>
  <c r="T892" i="1"/>
  <c r="M892" i="1"/>
  <c r="AG891" i="1"/>
  <c r="AI891" i="1" s="1"/>
  <c r="Z891" i="1"/>
  <c r="T891" i="1"/>
  <c r="M891" i="1"/>
  <c r="Q891" i="1" s="1"/>
  <c r="AG890" i="1"/>
  <c r="AI890" i="1" s="1"/>
  <c r="AE890" i="1"/>
  <c r="AH890" i="1" s="1"/>
  <c r="AJ890" i="1" s="1"/>
  <c r="AC890" i="1"/>
  <c r="AD890" i="1" s="1"/>
  <c r="Z890" i="1"/>
  <c r="T890" i="1"/>
  <c r="M890" i="1"/>
  <c r="Q890" i="1" s="1"/>
  <c r="AG889" i="1"/>
  <c r="AI889" i="1" s="1"/>
  <c r="Z889" i="1"/>
  <c r="M889" i="1"/>
  <c r="Q889" i="1" s="1"/>
  <c r="AG888" i="1"/>
  <c r="AI888" i="1" s="1"/>
  <c r="Z888" i="1"/>
  <c r="T888" i="1"/>
  <c r="M888" i="1"/>
  <c r="Q888" i="1" s="1"/>
  <c r="AG887" i="1"/>
  <c r="AI887" i="1" s="1"/>
  <c r="AE887" i="1"/>
  <c r="AH887" i="1" s="1"/>
  <c r="AJ887" i="1" s="1"/>
  <c r="AC887" i="1"/>
  <c r="AD887" i="1" s="1"/>
  <c r="Z887" i="1"/>
  <c r="T887" i="1"/>
  <c r="M887" i="1"/>
  <c r="Q887" i="1" s="1"/>
  <c r="AG886" i="1"/>
  <c r="AI886" i="1" s="1"/>
  <c r="Z886" i="1"/>
  <c r="T886" i="1"/>
  <c r="M886" i="1"/>
  <c r="Q886" i="1" s="1"/>
  <c r="AG885" i="1"/>
  <c r="AI885" i="1" s="1"/>
  <c r="AE885" i="1"/>
  <c r="AH885" i="1" s="1"/>
  <c r="AJ885" i="1" s="1"/>
  <c r="AC885" i="1"/>
  <c r="AD885" i="1" s="1"/>
  <c r="Z885" i="1"/>
  <c r="T885" i="1"/>
  <c r="M885" i="1"/>
  <c r="AH884" i="1"/>
  <c r="AJ884" i="1" s="1"/>
  <c r="Z884" i="1"/>
  <c r="T884" i="1"/>
  <c r="AG884" i="1" s="1"/>
  <c r="AI884" i="1" s="1"/>
  <c r="M884" i="1"/>
  <c r="Q884" i="1" s="1"/>
  <c r="AH883" i="1"/>
  <c r="AJ883" i="1" s="1"/>
  <c r="Z883" i="1"/>
  <c r="T883" i="1"/>
  <c r="AG883" i="1" s="1"/>
  <c r="AI883" i="1" s="1"/>
  <c r="M883" i="1"/>
  <c r="AH882" i="1"/>
  <c r="AJ882" i="1" s="1"/>
  <c r="Z882" i="1"/>
  <c r="T882" i="1"/>
  <c r="AG882" i="1" s="1"/>
  <c r="AI882" i="1" s="1"/>
  <c r="M882" i="1"/>
  <c r="AH881" i="1"/>
  <c r="AJ881" i="1" s="1"/>
  <c r="Z881" i="1"/>
  <c r="T881" i="1"/>
  <c r="AG881" i="1" s="1"/>
  <c r="AI881" i="1" s="1"/>
  <c r="M881" i="1"/>
  <c r="Q881" i="1" s="1"/>
  <c r="AG880" i="1"/>
  <c r="AI880" i="1" s="1"/>
  <c r="Z880" i="1"/>
  <c r="M880" i="1"/>
  <c r="AH879" i="1"/>
  <c r="AJ879" i="1" s="1"/>
  <c r="Z879" i="1"/>
  <c r="T879" i="1"/>
  <c r="AG879" i="1" s="1"/>
  <c r="AI879" i="1" s="1"/>
  <c r="M879" i="1"/>
  <c r="AH878" i="1"/>
  <c r="AJ878" i="1" s="1"/>
  <c r="Z878" i="1"/>
  <c r="T878" i="1"/>
  <c r="AG878" i="1" s="1"/>
  <c r="AI878" i="1" s="1"/>
  <c r="M878" i="1"/>
  <c r="Q878" i="1" s="1"/>
  <c r="AG877" i="1"/>
  <c r="AI877" i="1" s="1"/>
  <c r="Z877" i="1"/>
  <c r="M877" i="1"/>
  <c r="AG876" i="1"/>
  <c r="AI876" i="1" s="1"/>
  <c r="Z876" i="1"/>
  <c r="M876" i="1"/>
  <c r="Q876" i="1" s="1"/>
  <c r="AH875" i="1"/>
  <c r="AJ875" i="1" s="1"/>
  <c r="Z875" i="1"/>
  <c r="T875" i="1"/>
  <c r="AG875" i="1" s="1"/>
  <c r="AI875" i="1" s="1"/>
  <c r="M875" i="1"/>
  <c r="Q875" i="1" s="1"/>
  <c r="AH874" i="1"/>
  <c r="AJ874" i="1" s="1"/>
  <c r="Z874" i="1"/>
  <c r="T874" i="1"/>
  <c r="AG874" i="1" s="1"/>
  <c r="AI874" i="1" s="1"/>
  <c r="M874" i="1"/>
  <c r="AH873" i="1"/>
  <c r="AJ873" i="1" s="1"/>
  <c r="Z873" i="1"/>
  <c r="T873" i="1"/>
  <c r="AG873" i="1" s="1"/>
  <c r="AI873" i="1" s="1"/>
  <c r="M873" i="1"/>
  <c r="AH872" i="1"/>
  <c r="AJ872" i="1" s="1"/>
  <c r="Z872" i="1"/>
  <c r="T872" i="1"/>
  <c r="AG872" i="1" s="1"/>
  <c r="AI872" i="1" s="1"/>
  <c r="M872" i="1"/>
  <c r="Q872" i="1" s="1"/>
  <c r="AH871" i="1"/>
  <c r="AJ871" i="1" s="1"/>
  <c r="Z871" i="1"/>
  <c r="T871" i="1"/>
  <c r="AG871" i="1" s="1"/>
  <c r="AI871" i="1" s="1"/>
  <c r="M871" i="1"/>
  <c r="AH870" i="1"/>
  <c r="AJ870" i="1" s="1"/>
  <c r="Z870" i="1"/>
  <c r="T870" i="1"/>
  <c r="AG870" i="1" s="1"/>
  <c r="AI870" i="1" s="1"/>
  <c r="M870" i="1"/>
  <c r="AH869" i="1"/>
  <c r="AJ869" i="1" s="1"/>
  <c r="Z869" i="1"/>
  <c r="T869" i="1"/>
  <c r="AG869" i="1" s="1"/>
  <c r="AI869" i="1" s="1"/>
  <c r="M869" i="1"/>
  <c r="AH868" i="1"/>
  <c r="AJ868" i="1" s="1"/>
  <c r="Z868" i="1"/>
  <c r="T868" i="1"/>
  <c r="AG868" i="1" s="1"/>
  <c r="AI868" i="1" s="1"/>
  <c r="M868" i="1"/>
  <c r="Q868" i="1" s="1"/>
  <c r="AH867" i="1"/>
  <c r="AJ867" i="1" s="1"/>
  <c r="Z867" i="1"/>
  <c r="T867" i="1"/>
  <c r="AG867" i="1" s="1"/>
  <c r="AI867" i="1" s="1"/>
  <c r="M867" i="1"/>
  <c r="AH866" i="1"/>
  <c r="AJ866" i="1" s="1"/>
  <c r="Z866" i="1"/>
  <c r="T866" i="1"/>
  <c r="AG866" i="1" s="1"/>
  <c r="AI866" i="1" s="1"/>
  <c r="M866" i="1"/>
  <c r="AH865" i="1"/>
  <c r="AJ865" i="1" s="1"/>
  <c r="Z865" i="1"/>
  <c r="T865" i="1"/>
  <c r="AG865" i="1" s="1"/>
  <c r="AI865" i="1" s="1"/>
  <c r="M865" i="1"/>
  <c r="AG864" i="1"/>
  <c r="AI864" i="1" s="1"/>
  <c r="Z864" i="1"/>
  <c r="M864" i="1"/>
  <c r="Q864" i="1" s="1"/>
  <c r="AG863" i="1"/>
  <c r="AI863" i="1" s="1"/>
  <c r="Z863" i="1"/>
  <c r="M863" i="1"/>
  <c r="AH862" i="1"/>
  <c r="AJ862" i="1" s="1"/>
  <c r="Z862" i="1"/>
  <c r="T862" i="1"/>
  <c r="AG862" i="1" s="1"/>
  <c r="AI862" i="1" s="1"/>
  <c r="M862" i="1"/>
  <c r="Q862" i="1" s="1"/>
  <c r="AH861" i="1"/>
  <c r="AJ861" i="1" s="1"/>
  <c r="Z861" i="1"/>
  <c r="T861" i="1"/>
  <c r="AG861" i="1" s="1"/>
  <c r="AI861" i="1" s="1"/>
  <c r="M861" i="1"/>
  <c r="AG860" i="1"/>
  <c r="AI860" i="1" s="1"/>
  <c r="Z860" i="1"/>
  <c r="M860" i="1"/>
  <c r="T860" i="1" s="1"/>
  <c r="AG859" i="1"/>
  <c r="AI859" i="1" s="1"/>
  <c r="Z859" i="1"/>
  <c r="M859" i="1"/>
  <c r="T859" i="1" s="1"/>
  <c r="AH858" i="1"/>
  <c r="AJ858" i="1" s="1"/>
  <c r="Z858" i="1"/>
  <c r="T858" i="1"/>
  <c r="AG858" i="1" s="1"/>
  <c r="AI858" i="1" s="1"/>
  <c r="M858" i="1"/>
  <c r="AH857" i="1"/>
  <c r="AJ857" i="1" s="1"/>
  <c r="Z857" i="1"/>
  <c r="T857" i="1"/>
  <c r="AG857" i="1" s="1"/>
  <c r="AI857" i="1" s="1"/>
  <c r="M857" i="1"/>
  <c r="Q857" i="1" s="1"/>
  <c r="AH856" i="1"/>
  <c r="AJ856" i="1" s="1"/>
  <c r="Z856" i="1"/>
  <c r="T856" i="1"/>
  <c r="AG856" i="1" s="1"/>
  <c r="AI856" i="1" s="1"/>
  <c r="M856" i="1"/>
  <c r="Q856" i="1" s="1"/>
  <c r="AH855" i="1"/>
  <c r="AJ855" i="1" s="1"/>
  <c r="Z855" i="1"/>
  <c r="T855" i="1"/>
  <c r="AG855" i="1" s="1"/>
  <c r="AI855" i="1" s="1"/>
  <c r="M855" i="1"/>
  <c r="Q855" i="1" s="1"/>
  <c r="AH854" i="1"/>
  <c r="AJ854" i="1" s="1"/>
  <c r="AE854" i="1"/>
  <c r="AC854" i="1"/>
  <c r="AD854" i="1" s="1"/>
  <c r="Z854" i="1"/>
  <c r="T854" i="1"/>
  <c r="AG854" i="1" s="1"/>
  <c r="AI854" i="1" s="1"/>
  <c r="M854" i="1"/>
  <c r="Q854" i="1" s="1"/>
  <c r="AH853" i="1"/>
  <c r="AJ853" i="1" s="1"/>
  <c r="Z853" i="1"/>
  <c r="T853" i="1"/>
  <c r="AG853" i="1" s="1"/>
  <c r="AI853" i="1" s="1"/>
  <c r="M853" i="1"/>
  <c r="AG852" i="1"/>
  <c r="AI852" i="1" s="1"/>
  <c r="Z852" i="1"/>
  <c r="M852" i="1"/>
  <c r="T852" i="1" s="1"/>
  <c r="AG851" i="1"/>
  <c r="AI851" i="1" s="1"/>
  <c r="Z851" i="1"/>
  <c r="T851" i="1"/>
  <c r="M851" i="1"/>
  <c r="AG850" i="1"/>
  <c r="AI850" i="1" s="1"/>
  <c r="Z850" i="1"/>
  <c r="T850" i="1"/>
  <c r="M850" i="1"/>
  <c r="AG849" i="1"/>
  <c r="AI849" i="1" s="1"/>
  <c r="AE849" i="1"/>
  <c r="AH849" i="1" s="1"/>
  <c r="AJ849" i="1" s="1"/>
  <c r="AC849" i="1"/>
  <c r="AD849" i="1" s="1"/>
  <c r="Z849" i="1"/>
  <c r="T849" i="1"/>
  <c r="M849" i="1"/>
  <c r="Q849" i="1" s="1"/>
  <c r="AH848" i="1"/>
  <c r="AJ848" i="1" s="1"/>
  <c r="Z848" i="1"/>
  <c r="T848" i="1"/>
  <c r="AG848" i="1" s="1"/>
  <c r="AI848" i="1" s="1"/>
  <c r="M848" i="1"/>
  <c r="Q848" i="1" s="1"/>
  <c r="AH847" i="1"/>
  <c r="AJ847" i="1" s="1"/>
  <c r="Z847" i="1"/>
  <c r="T847" i="1"/>
  <c r="AG847" i="1" s="1"/>
  <c r="AI847" i="1" s="1"/>
  <c r="M847" i="1"/>
  <c r="AH846" i="1"/>
  <c r="AJ846" i="1" s="1"/>
  <c r="Z846" i="1"/>
  <c r="T846" i="1"/>
  <c r="AG846" i="1" s="1"/>
  <c r="AI846" i="1" s="1"/>
  <c r="M846" i="1"/>
  <c r="Q846" i="1" s="1"/>
  <c r="AH845" i="1"/>
  <c r="AJ845" i="1" s="1"/>
  <c r="Z845" i="1"/>
  <c r="T845" i="1"/>
  <c r="AG845" i="1" s="1"/>
  <c r="AI845" i="1" s="1"/>
  <c r="M845" i="1"/>
  <c r="Q845" i="1" s="1"/>
  <c r="AH844" i="1"/>
  <c r="AJ844" i="1" s="1"/>
  <c r="Z844" i="1"/>
  <c r="T844" i="1"/>
  <c r="AG844" i="1" s="1"/>
  <c r="AI844" i="1" s="1"/>
  <c r="M844" i="1"/>
  <c r="Q844" i="1" s="1"/>
  <c r="AG843" i="1"/>
  <c r="AI843" i="1" s="1"/>
  <c r="AE843" i="1"/>
  <c r="AH843" i="1" s="1"/>
  <c r="AJ843" i="1" s="1"/>
  <c r="AC843" i="1"/>
  <c r="AD843" i="1" s="1"/>
  <c r="Z843" i="1"/>
  <c r="T843" i="1"/>
  <c r="M843" i="1"/>
  <c r="Q843" i="1" s="1"/>
  <c r="AG842" i="1"/>
  <c r="AI842" i="1" s="1"/>
  <c r="Z842" i="1"/>
  <c r="M842" i="1"/>
  <c r="Q842" i="1" s="1"/>
  <c r="AG841" i="1"/>
  <c r="AI841" i="1" s="1"/>
  <c r="Z841" i="1"/>
  <c r="M841" i="1"/>
  <c r="T841" i="1" s="1"/>
  <c r="AH840" i="1"/>
  <c r="AJ840" i="1" s="1"/>
  <c r="Z840" i="1"/>
  <c r="M840" i="1"/>
  <c r="T840" i="1" s="1"/>
  <c r="AG840" i="1" s="1"/>
  <c r="AI840" i="1" s="1"/>
  <c r="AG839" i="1"/>
  <c r="AI839" i="1" s="1"/>
  <c r="Z839" i="1"/>
  <c r="T839" i="1"/>
  <c r="M839" i="1"/>
  <c r="AG838" i="1"/>
  <c r="AI838" i="1" s="1"/>
  <c r="Z838" i="1"/>
  <c r="T838" i="1"/>
  <c r="M838" i="1"/>
  <c r="Q838" i="1" s="1"/>
  <c r="AG837" i="1"/>
  <c r="AI837" i="1" s="1"/>
  <c r="Z837" i="1"/>
  <c r="T837" i="1"/>
  <c r="M837" i="1"/>
  <c r="AG836" i="1"/>
  <c r="AI836" i="1" s="1"/>
  <c r="Z836" i="1"/>
  <c r="T836" i="1"/>
  <c r="M836" i="1"/>
  <c r="AH835" i="1"/>
  <c r="AJ835" i="1" s="1"/>
  <c r="Z835" i="1"/>
  <c r="T835" i="1"/>
  <c r="AG835" i="1" s="1"/>
  <c r="AI835" i="1" s="1"/>
  <c r="M835" i="1"/>
  <c r="Q835" i="1" s="1"/>
  <c r="AH834" i="1"/>
  <c r="AJ834" i="1" s="1"/>
  <c r="Z834" i="1"/>
  <c r="T834" i="1"/>
  <c r="AG834" i="1" s="1"/>
  <c r="AI834" i="1" s="1"/>
  <c r="M834" i="1"/>
  <c r="Q834" i="1" s="1"/>
  <c r="AG833" i="1"/>
  <c r="AI833" i="1" s="1"/>
  <c r="Z833" i="1"/>
  <c r="T833" i="1"/>
  <c r="M833" i="1"/>
  <c r="AG832" i="1"/>
  <c r="AI832" i="1" s="1"/>
  <c r="Z832" i="1"/>
  <c r="M832" i="1"/>
  <c r="AH831" i="1"/>
  <c r="AJ831" i="1" s="1"/>
  <c r="Z831" i="1"/>
  <c r="T831" i="1"/>
  <c r="AG831" i="1" s="1"/>
  <c r="AI831" i="1" s="1"/>
  <c r="M831" i="1"/>
  <c r="AH830" i="1"/>
  <c r="AJ830" i="1" s="1"/>
  <c r="Z830" i="1"/>
  <c r="T830" i="1"/>
  <c r="AG830" i="1" s="1"/>
  <c r="AI830" i="1" s="1"/>
  <c r="M830" i="1"/>
  <c r="Q830" i="1" s="1"/>
  <c r="AH829" i="1"/>
  <c r="AJ829" i="1" s="1"/>
  <c r="Z829" i="1"/>
  <c r="T829" i="1"/>
  <c r="AG829" i="1" s="1"/>
  <c r="AI829" i="1" s="1"/>
  <c r="M829" i="1"/>
  <c r="Q829" i="1" s="1"/>
  <c r="AH828" i="1"/>
  <c r="AJ828" i="1" s="1"/>
  <c r="Z828" i="1"/>
  <c r="T828" i="1"/>
  <c r="AG828" i="1" s="1"/>
  <c r="AI828" i="1" s="1"/>
  <c r="M828" i="1"/>
  <c r="AG827" i="1"/>
  <c r="AI827" i="1" s="1"/>
  <c r="AE827" i="1"/>
  <c r="AH827" i="1" s="1"/>
  <c r="AJ827" i="1" s="1"/>
  <c r="AC827" i="1"/>
  <c r="AD827" i="1" s="1"/>
  <c r="Z827" i="1"/>
  <c r="T827" i="1"/>
  <c r="M827" i="1"/>
  <c r="Q827" i="1" s="1"/>
  <c r="AH826" i="1"/>
  <c r="AJ826" i="1" s="1"/>
  <c r="Z826" i="1"/>
  <c r="T826" i="1"/>
  <c r="AG826" i="1" s="1"/>
  <c r="AI826" i="1" s="1"/>
  <c r="M826" i="1"/>
  <c r="AG825" i="1"/>
  <c r="AI825" i="1" s="1"/>
  <c r="Z825" i="1"/>
  <c r="T825" i="1"/>
  <c r="M825" i="1"/>
  <c r="AG824" i="1"/>
  <c r="AI824" i="1" s="1"/>
  <c r="Z824" i="1"/>
  <c r="T824" i="1"/>
  <c r="M824" i="1"/>
  <c r="AH823" i="1"/>
  <c r="AJ823" i="1" s="1"/>
  <c r="Z823" i="1"/>
  <c r="T823" i="1"/>
  <c r="AG823" i="1" s="1"/>
  <c r="AI823" i="1" s="1"/>
  <c r="M823" i="1"/>
  <c r="AH822" i="1"/>
  <c r="AJ822" i="1" s="1"/>
  <c r="Z822" i="1"/>
  <c r="T822" i="1"/>
  <c r="AG822" i="1" s="1"/>
  <c r="AI822" i="1" s="1"/>
  <c r="M822" i="1"/>
  <c r="Q822" i="1" s="1"/>
  <c r="AG821" i="1"/>
  <c r="AI821" i="1" s="1"/>
  <c r="AE821" i="1"/>
  <c r="AH821" i="1" s="1"/>
  <c r="AJ821" i="1" s="1"/>
  <c r="AC821" i="1"/>
  <c r="AD821" i="1" s="1"/>
  <c r="Z821" i="1"/>
  <c r="T821" i="1"/>
  <c r="M821" i="1"/>
  <c r="AG820" i="1"/>
  <c r="AI820" i="1" s="1"/>
  <c r="Z820" i="1"/>
  <c r="T820" i="1"/>
  <c r="M820" i="1"/>
  <c r="Q820" i="1" s="1"/>
  <c r="AG819" i="1"/>
  <c r="AI819" i="1" s="1"/>
  <c r="Z819" i="1"/>
  <c r="M819" i="1"/>
  <c r="Q819" i="1" s="1"/>
  <c r="AG818" i="1"/>
  <c r="AI818" i="1" s="1"/>
  <c r="AE818" i="1"/>
  <c r="AH818" i="1" s="1"/>
  <c r="AJ818" i="1" s="1"/>
  <c r="AC818" i="1"/>
  <c r="AD818" i="1" s="1"/>
  <c r="Z818" i="1"/>
  <c r="T818" i="1"/>
  <c r="M818" i="1"/>
  <c r="AG817" i="1"/>
  <c r="AI817" i="1" s="1"/>
  <c r="Z817" i="1"/>
  <c r="M817" i="1"/>
  <c r="T817" i="1" s="1"/>
  <c r="AH816" i="1"/>
  <c r="AJ816" i="1" s="1"/>
  <c r="Z816" i="1"/>
  <c r="T816" i="1"/>
  <c r="AG816" i="1" s="1"/>
  <c r="AI816" i="1" s="1"/>
  <c r="M816" i="1"/>
  <c r="AG815" i="1"/>
  <c r="AI815" i="1" s="1"/>
  <c r="Z815" i="1"/>
  <c r="T815" i="1"/>
  <c r="M815" i="1"/>
  <c r="Q815" i="1" s="1"/>
  <c r="AG814" i="1"/>
  <c r="AI814" i="1" s="1"/>
  <c r="Z814" i="1"/>
  <c r="M814" i="1"/>
  <c r="T814" i="1" s="1"/>
  <c r="AH813" i="1"/>
  <c r="AJ813" i="1" s="1"/>
  <c r="AE813" i="1"/>
  <c r="AC813" i="1"/>
  <c r="AD813" i="1" s="1"/>
  <c r="Z813" i="1"/>
  <c r="T813" i="1"/>
  <c r="AG813" i="1" s="1"/>
  <c r="AI813" i="1" s="1"/>
  <c r="M813" i="1"/>
  <c r="Q813" i="1" s="1"/>
  <c r="AH812" i="1"/>
  <c r="AJ812" i="1" s="1"/>
  <c r="Z812" i="1"/>
  <c r="T812" i="1"/>
  <c r="AG812" i="1" s="1"/>
  <c r="AI812" i="1" s="1"/>
  <c r="M812" i="1"/>
  <c r="AH811" i="1"/>
  <c r="AJ811" i="1" s="1"/>
  <c r="Z811" i="1"/>
  <c r="T811" i="1"/>
  <c r="AG811" i="1" s="1"/>
  <c r="AI811" i="1" s="1"/>
  <c r="M811" i="1"/>
  <c r="Q811" i="1" s="1"/>
  <c r="AG810" i="1"/>
  <c r="AI810" i="1" s="1"/>
  <c r="AE810" i="1"/>
  <c r="AH810" i="1" s="1"/>
  <c r="AJ810" i="1" s="1"/>
  <c r="AC810" i="1"/>
  <c r="AD810" i="1" s="1"/>
  <c r="Z810" i="1"/>
  <c r="T810" i="1"/>
  <c r="M810" i="1"/>
  <c r="Q810" i="1" s="1"/>
  <c r="AG809" i="1"/>
  <c r="AI809" i="1" s="1"/>
  <c r="AE809" i="1"/>
  <c r="AH809" i="1" s="1"/>
  <c r="AJ809" i="1" s="1"/>
  <c r="AC809" i="1"/>
  <c r="AD809" i="1" s="1"/>
  <c r="Z809" i="1"/>
  <c r="T809" i="1"/>
  <c r="M809" i="1"/>
  <c r="Q809" i="1" s="1"/>
  <c r="AG808" i="1"/>
  <c r="AI808" i="1" s="1"/>
  <c r="Z808" i="1"/>
  <c r="T808" i="1"/>
  <c r="M808" i="1"/>
  <c r="Q808" i="1" s="1"/>
  <c r="AG807" i="1"/>
  <c r="AI807" i="1" s="1"/>
  <c r="Z807" i="1"/>
  <c r="T807" i="1"/>
  <c r="M807" i="1"/>
  <c r="Q807" i="1" s="1"/>
  <c r="AG806" i="1"/>
  <c r="AI806" i="1" s="1"/>
  <c r="Z806" i="1"/>
  <c r="T806" i="1"/>
  <c r="M806" i="1"/>
  <c r="Q806" i="1" s="1"/>
  <c r="AH805" i="1"/>
  <c r="AJ805" i="1" s="1"/>
  <c r="Z805" i="1"/>
  <c r="T805" i="1"/>
  <c r="AG805" i="1" s="1"/>
  <c r="AI805" i="1" s="1"/>
  <c r="M805" i="1"/>
  <c r="Q805" i="1" s="1"/>
  <c r="AH804" i="1"/>
  <c r="AJ804" i="1" s="1"/>
  <c r="Z804" i="1"/>
  <c r="T804" i="1"/>
  <c r="AG804" i="1" s="1"/>
  <c r="AI804" i="1" s="1"/>
  <c r="M804" i="1"/>
  <c r="AH803" i="1"/>
  <c r="AJ803" i="1" s="1"/>
  <c r="AE803" i="1"/>
  <c r="AC803" i="1"/>
  <c r="AD803" i="1" s="1"/>
  <c r="Z803" i="1"/>
  <c r="T803" i="1"/>
  <c r="AG803" i="1" s="1"/>
  <c r="AI803" i="1" s="1"/>
  <c r="M803" i="1"/>
  <c r="Q803" i="1" s="1"/>
  <c r="AH802" i="1"/>
  <c r="AJ802" i="1" s="1"/>
  <c r="Z802" i="1"/>
  <c r="T802" i="1"/>
  <c r="AG802" i="1" s="1"/>
  <c r="AI802" i="1" s="1"/>
  <c r="M802" i="1"/>
  <c r="Q802" i="1" s="1"/>
  <c r="AH801" i="1"/>
  <c r="AJ801" i="1" s="1"/>
  <c r="Z801" i="1"/>
  <c r="T801" i="1"/>
  <c r="AG801" i="1" s="1"/>
  <c r="AI801" i="1" s="1"/>
  <c r="M801" i="1"/>
  <c r="AG800" i="1"/>
  <c r="AI800" i="1" s="1"/>
  <c r="Z800" i="1"/>
  <c r="T800" i="1"/>
  <c r="M800" i="1"/>
  <c r="AH799" i="1"/>
  <c r="AJ799" i="1" s="1"/>
  <c r="Z799" i="1"/>
  <c r="T799" i="1"/>
  <c r="AG799" i="1" s="1"/>
  <c r="AI799" i="1" s="1"/>
  <c r="M799" i="1"/>
  <c r="Q799" i="1" s="1"/>
  <c r="AH798" i="1"/>
  <c r="AJ798" i="1" s="1"/>
  <c r="Z798" i="1"/>
  <c r="T798" i="1"/>
  <c r="AG798" i="1" s="1"/>
  <c r="AI798" i="1" s="1"/>
  <c r="M798" i="1"/>
  <c r="Q798" i="1" s="1"/>
  <c r="AH797" i="1"/>
  <c r="AJ797" i="1" s="1"/>
  <c r="Z797" i="1"/>
  <c r="T797" i="1"/>
  <c r="AG797" i="1" s="1"/>
  <c r="AI797" i="1" s="1"/>
  <c r="M797" i="1"/>
  <c r="AH796" i="1"/>
  <c r="AJ796" i="1" s="1"/>
  <c r="Z796" i="1"/>
  <c r="T796" i="1"/>
  <c r="AG796" i="1" s="1"/>
  <c r="AI796" i="1" s="1"/>
  <c r="M796" i="1"/>
  <c r="Q796" i="1" s="1"/>
  <c r="AH795" i="1"/>
  <c r="AJ795" i="1" s="1"/>
  <c r="Z795" i="1"/>
  <c r="T795" i="1"/>
  <c r="AG795" i="1" s="1"/>
  <c r="AI795" i="1" s="1"/>
  <c r="M795" i="1"/>
  <c r="AG794" i="1"/>
  <c r="AI794" i="1" s="1"/>
  <c r="Z794" i="1"/>
  <c r="T794" i="1"/>
  <c r="M794" i="1"/>
  <c r="Q794" i="1" s="1"/>
  <c r="AG793" i="1"/>
  <c r="AI793" i="1" s="1"/>
  <c r="Z793" i="1"/>
  <c r="T793" i="1"/>
  <c r="M793" i="1"/>
  <c r="AH792" i="1"/>
  <c r="AJ792" i="1" s="1"/>
  <c r="AE792" i="1"/>
  <c r="AC792" i="1"/>
  <c r="AD792" i="1" s="1"/>
  <c r="Z792" i="1"/>
  <c r="T792" i="1"/>
  <c r="AG792" i="1" s="1"/>
  <c r="AI792" i="1" s="1"/>
  <c r="M792" i="1"/>
  <c r="AH791" i="1"/>
  <c r="AJ791" i="1" s="1"/>
  <c r="Z791" i="1"/>
  <c r="T791" i="1"/>
  <c r="AG791" i="1" s="1"/>
  <c r="AI791" i="1" s="1"/>
  <c r="M791" i="1"/>
  <c r="AG790" i="1"/>
  <c r="AI790" i="1" s="1"/>
  <c r="Z790" i="1"/>
  <c r="T790" i="1"/>
  <c r="M790" i="1"/>
  <c r="Q790" i="1" s="1"/>
  <c r="AH789" i="1"/>
  <c r="AJ789" i="1" s="1"/>
  <c r="Z789" i="1"/>
  <c r="T789" i="1"/>
  <c r="AG789" i="1" s="1"/>
  <c r="AI789" i="1" s="1"/>
  <c r="M789" i="1"/>
  <c r="Q789" i="1" s="1"/>
  <c r="AH788" i="1"/>
  <c r="AJ788" i="1" s="1"/>
  <c r="Z788" i="1"/>
  <c r="T788" i="1"/>
  <c r="AG788" i="1" s="1"/>
  <c r="AI788" i="1" s="1"/>
  <c r="M788" i="1"/>
  <c r="Q788" i="1" s="1"/>
  <c r="AG787" i="1"/>
  <c r="AI787" i="1" s="1"/>
  <c r="AE787" i="1"/>
  <c r="AH787" i="1" s="1"/>
  <c r="AJ787" i="1" s="1"/>
  <c r="AC787" i="1"/>
  <c r="AD787" i="1" s="1"/>
  <c r="Z787" i="1"/>
  <c r="T787" i="1"/>
  <c r="M787" i="1"/>
  <c r="AG786" i="1"/>
  <c r="AI786" i="1" s="1"/>
  <c r="Z786" i="1"/>
  <c r="T786" i="1"/>
  <c r="M786" i="1"/>
  <c r="Q786" i="1" s="1"/>
  <c r="AG785" i="1"/>
  <c r="AI785" i="1" s="1"/>
  <c r="Z785" i="1"/>
  <c r="T785" i="1"/>
  <c r="M785" i="1"/>
  <c r="AG784" i="1"/>
  <c r="AI784" i="1" s="1"/>
  <c r="AE784" i="1"/>
  <c r="AH784" i="1" s="1"/>
  <c r="AJ784" i="1" s="1"/>
  <c r="AC784" i="1"/>
  <c r="AD784" i="1" s="1"/>
  <c r="Z784" i="1"/>
  <c r="T784" i="1"/>
  <c r="M784" i="1"/>
  <c r="Q784" i="1" s="1"/>
  <c r="AH783" i="1"/>
  <c r="AJ783" i="1" s="1"/>
  <c r="Z783" i="1"/>
  <c r="T783" i="1"/>
  <c r="AG783" i="1" s="1"/>
  <c r="AI783" i="1" s="1"/>
  <c r="M783" i="1"/>
  <c r="Q783" i="1" s="1"/>
  <c r="AH782" i="1"/>
  <c r="AJ782" i="1" s="1"/>
  <c r="Z782" i="1"/>
  <c r="T782" i="1"/>
  <c r="AG782" i="1" s="1"/>
  <c r="AI782" i="1" s="1"/>
  <c r="M782" i="1"/>
  <c r="Q782" i="1" s="1"/>
  <c r="AH781" i="1"/>
  <c r="AJ781" i="1" s="1"/>
  <c r="Z781" i="1"/>
  <c r="T781" i="1"/>
  <c r="AG781" i="1" s="1"/>
  <c r="AI781" i="1" s="1"/>
  <c r="M781" i="1"/>
  <c r="AH780" i="1"/>
  <c r="AJ780" i="1" s="1"/>
  <c r="Z780" i="1"/>
  <c r="T780" i="1"/>
  <c r="AG780" i="1" s="1"/>
  <c r="AI780" i="1" s="1"/>
  <c r="M780" i="1"/>
  <c r="AG779" i="1"/>
  <c r="AI779" i="1" s="1"/>
  <c r="Z779" i="1"/>
  <c r="T779" i="1"/>
  <c r="M779" i="1"/>
  <c r="Q779" i="1" s="1"/>
  <c r="AG778" i="1"/>
  <c r="AI778" i="1" s="1"/>
  <c r="Z778" i="1"/>
  <c r="T778" i="1"/>
  <c r="M778" i="1"/>
  <c r="Q778" i="1" s="1"/>
  <c r="AG777" i="1"/>
  <c r="AI777" i="1" s="1"/>
  <c r="AE777" i="1"/>
  <c r="AH777" i="1" s="1"/>
  <c r="AJ777" i="1" s="1"/>
  <c r="AC777" i="1"/>
  <c r="AD777" i="1" s="1"/>
  <c r="Z777" i="1"/>
  <c r="T777" i="1"/>
  <c r="M777" i="1"/>
  <c r="AH776" i="1"/>
  <c r="AJ776" i="1" s="1"/>
  <c r="Z776" i="1"/>
  <c r="T776" i="1"/>
  <c r="AG776" i="1" s="1"/>
  <c r="AI776" i="1" s="1"/>
  <c r="M776" i="1"/>
  <c r="Q776" i="1" s="1"/>
  <c r="AH775" i="1"/>
  <c r="AJ775" i="1" s="1"/>
  <c r="Z775" i="1"/>
  <c r="T775" i="1"/>
  <c r="AG775" i="1" s="1"/>
  <c r="AI775" i="1" s="1"/>
  <c r="M775" i="1"/>
  <c r="Q775" i="1" s="1"/>
  <c r="AG774" i="1"/>
  <c r="AI774" i="1" s="1"/>
  <c r="Z774" i="1"/>
  <c r="T774" i="1"/>
  <c r="M774" i="1"/>
  <c r="Q774" i="1" s="1"/>
  <c r="AG773" i="1"/>
  <c r="AI773" i="1" s="1"/>
  <c r="AE773" i="1"/>
  <c r="AH773" i="1" s="1"/>
  <c r="AJ773" i="1" s="1"/>
  <c r="AC773" i="1"/>
  <c r="AD773" i="1" s="1"/>
  <c r="Z773" i="1"/>
  <c r="T773" i="1"/>
  <c r="M773" i="1"/>
  <c r="AG772" i="1"/>
  <c r="AI772" i="1" s="1"/>
  <c r="AE772" i="1"/>
  <c r="AH772" i="1" s="1"/>
  <c r="AJ772" i="1" s="1"/>
  <c r="AC772" i="1"/>
  <c r="AD772" i="1" s="1"/>
  <c r="Z772" i="1"/>
  <c r="T772" i="1"/>
  <c r="M772" i="1"/>
  <c r="Q772" i="1" s="1"/>
  <c r="AH771" i="1"/>
  <c r="AJ771" i="1" s="1"/>
  <c r="Z771" i="1"/>
  <c r="T771" i="1"/>
  <c r="AG771" i="1" s="1"/>
  <c r="AI771" i="1" s="1"/>
  <c r="M771" i="1"/>
  <c r="Q771" i="1" s="1"/>
  <c r="AG770" i="1"/>
  <c r="AI770" i="1" s="1"/>
  <c r="Z770" i="1"/>
  <c r="T770" i="1"/>
  <c r="M770" i="1"/>
  <c r="Q770" i="1" s="1"/>
  <c r="AG769" i="1"/>
  <c r="AI769" i="1" s="1"/>
  <c r="Z769" i="1"/>
  <c r="T769" i="1"/>
  <c r="M769" i="1"/>
  <c r="AG768" i="1"/>
  <c r="AI768" i="1" s="1"/>
  <c r="Z768" i="1"/>
  <c r="T768" i="1"/>
  <c r="M768" i="1"/>
  <c r="Q768" i="1" s="1"/>
  <c r="AG767" i="1"/>
  <c r="AI767" i="1" s="1"/>
  <c r="Z767" i="1"/>
  <c r="T767" i="1"/>
  <c r="M767" i="1"/>
  <c r="Q767" i="1" s="1"/>
  <c r="AG766" i="1"/>
  <c r="AI766" i="1" s="1"/>
  <c r="Z766" i="1"/>
  <c r="T766" i="1"/>
  <c r="M766" i="1"/>
  <c r="AG765" i="1"/>
  <c r="AI765" i="1" s="1"/>
  <c r="Z765" i="1"/>
  <c r="T765" i="1"/>
  <c r="M765" i="1"/>
  <c r="Q765" i="1" s="1"/>
  <c r="AG764" i="1"/>
  <c r="AI764" i="1" s="1"/>
  <c r="AE764" i="1"/>
  <c r="AH764" i="1" s="1"/>
  <c r="AJ764" i="1" s="1"/>
  <c r="AC764" i="1"/>
  <c r="AD764" i="1" s="1"/>
  <c r="Z764" i="1"/>
  <c r="T764" i="1"/>
  <c r="M764" i="1"/>
  <c r="Q764" i="1" s="1"/>
  <c r="AG763" i="1"/>
  <c r="AI763" i="1" s="1"/>
  <c r="AE763" i="1"/>
  <c r="AH763" i="1" s="1"/>
  <c r="AJ763" i="1" s="1"/>
  <c r="AC763" i="1"/>
  <c r="AD763" i="1" s="1"/>
  <c r="Z763" i="1"/>
  <c r="T763" i="1"/>
  <c r="M763" i="1"/>
  <c r="Q763" i="1" s="1"/>
  <c r="AG762" i="1"/>
  <c r="AI762" i="1" s="1"/>
  <c r="AE762" i="1"/>
  <c r="AH762" i="1" s="1"/>
  <c r="AJ762" i="1" s="1"/>
  <c r="AC762" i="1"/>
  <c r="AD762" i="1" s="1"/>
  <c r="Z762" i="1"/>
  <c r="T762" i="1"/>
  <c r="M762" i="1"/>
  <c r="AG761" i="1"/>
  <c r="AI761" i="1" s="1"/>
  <c r="AE761" i="1"/>
  <c r="AH761" i="1" s="1"/>
  <c r="AJ761" i="1" s="1"/>
  <c r="AC761" i="1"/>
  <c r="AD761" i="1" s="1"/>
  <c r="Z761" i="1"/>
  <c r="T761" i="1"/>
  <c r="M761" i="1"/>
  <c r="Q761" i="1" s="1"/>
  <c r="AG760" i="1"/>
  <c r="AI760" i="1" s="1"/>
  <c r="Z760" i="1"/>
  <c r="T760" i="1"/>
  <c r="M760" i="1"/>
  <c r="Q760" i="1" s="1"/>
  <c r="AH759" i="1"/>
  <c r="AJ759" i="1" s="1"/>
  <c r="Z759" i="1"/>
  <c r="M759" i="1"/>
  <c r="AH758" i="1"/>
  <c r="AJ758" i="1" s="1"/>
  <c r="Z758" i="1"/>
  <c r="T758" i="1"/>
  <c r="AG758" i="1" s="1"/>
  <c r="AI758" i="1" s="1"/>
  <c r="M758" i="1"/>
  <c r="AH757" i="1"/>
  <c r="AJ757" i="1" s="1"/>
  <c r="Z757" i="1"/>
  <c r="T757" i="1"/>
  <c r="AG757" i="1" s="1"/>
  <c r="AI757" i="1" s="1"/>
  <c r="M757" i="1"/>
  <c r="Q757" i="1" s="1"/>
  <c r="AG756" i="1"/>
  <c r="AI756" i="1" s="1"/>
  <c r="Z756" i="1"/>
  <c r="T756" i="1"/>
  <c r="M756" i="1"/>
  <c r="Q756" i="1" s="1"/>
  <c r="AG755" i="1"/>
  <c r="AI755" i="1" s="1"/>
  <c r="Z755" i="1"/>
  <c r="T755" i="1"/>
  <c r="M755" i="1"/>
  <c r="Q755" i="1" s="1"/>
  <c r="AG754" i="1"/>
  <c r="AI754" i="1" s="1"/>
  <c r="Z754" i="1"/>
  <c r="T754" i="1"/>
  <c r="M754" i="1"/>
  <c r="Q754" i="1" s="1"/>
  <c r="AH753" i="1"/>
  <c r="AJ753" i="1" s="1"/>
  <c r="AE753" i="1"/>
  <c r="AC753" i="1"/>
  <c r="AD753" i="1" s="1"/>
  <c r="Z753" i="1"/>
  <c r="T753" i="1"/>
  <c r="AG753" i="1" s="1"/>
  <c r="AI753" i="1" s="1"/>
  <c r="M753" i="1"/>
  <c r="AH752" i="1"/>
  <c r="AJ752" i="1" s="1"/>
  <c r="AE752" i="1"/>
  <c r="AC752" i="1"/>
  <c r="AD752" i="1" s="1"/>
  <c r="Z752" i="1"/>
  <c r="T752" i="1"/>
  <c r="AG752" i="1" s="1"/>
  <c r="AI752" i="1" s="1"/>
  <c r="M752" i="1"/>
  <c r="Q752" i="1" s="1"/>
  <c r="AH751" i="1"/>
  <c r="AJ751" i="1" s="1"/>
  <c r="AE751" i="1"/>
  <c r="AC751" i="1"/>
  <c r="AD751" i="1" s="1"/>
  <c r="Z751" i="1"/>
  <c r="T751" i="1"/>
  <c r="AG751" i="1" s="1"/>
  <c r="AI751" i="1" s="1"/>
  <c r="M751" i="1"/>
  <c r="Q751" i="1" s="1"/>
  <c r="AH750" i="1"/>
  <c r="AJ750" i="1" s="1"/>
  <c r="Z750" i="1"/>
  <c r="T750" i="1"/>
  <c r="AG750" i="1" s="1"/>
  <c r="AI750" i="1" s="1"/>
  <c r="M750" i="1"/>
  <c r="AH749" i="1"/>
  <c r="AJ749" i="1" s="1"/>
  <c r="Z749" i="1"/>
  <c r="T749" i="1"/>
  <c r="AG749" i="1" s="1"/>
  <c r="AI749" i="1" s="1"/>
  <c r="M749" i="1"/>
  <c r="Q749" i="1" s="1"/>
  <c r="AG748" i="1"/>
  <c r="AI748" i="1" s="1"/>
  <c r="Z748" i="1"/>
  <c r="M748" i="1"/>
  <c r="AG747" i="1"/>
  <c r="AI747" i="1" s="1"/>
  <c r="Z747" i="1"/>
  <c r="T747" i="1"/>
  <c r="M747" i="1"/>
  <c r="AG746" i="1"/>
  <c r="AI746" i="1" s="1"/>
  <c r="AE746" i="1"/>
  <c r="AH746" i="1" s="1"/>
  <c r="AJ746" i="1" s="1"/>
  <c r="AC746" i="1"/>
  <c r="AD746" i="1" s="1"/>
  <c r="Z746" i="1"/>
  <c r="T746" i="1"/>
  <c r="M746" i="1"/>
  <c r="Q746" i="1" s="1"/>
  <c r="AG745" i="1"/>
  <c r="AI745" i="1" s="1"/>
  <c r="Z745" i="1"/>
  <c r="T745" i="1"/>
  <c r="M745" i="1"/>
  <c r="Q745" i="1" s="1"/>
  <c r="AG744" i="1"/>
  <c r="AI744" i="1" s="1"/>
  <c r="AE744" i="1"/>
  <c r="AH744" i="1" s="1"/>
  <c r="AJ744" i="1" s="1"/>
  <c r="AC744" i="1"/>
  <c r="AD744" i="1" s="1"/>
  <c r="Z744" i="1"/>
  <c r="T744" i="1"/>
  <c r="M744" i="1"/>
  <c r="AG743" i="1"/>
  <c r="AI743" i="1" s="1"/>
  <c r="AE743" i="1"/>
  <c r="AH743" i="1" s="1"/>
  <c r="AJ743" i="1" s="1"/>
  <c r="AC743" i="1"/>
  <c r="AD743" i="1" s="1"/>
  <c r="Z743" i="1"/>
  <c r="T743" i="1"/>
  <c r="M743" i="1"/>
  <c r="AG742" i="1"/>
  <c r="AI742" i="1" s="1"/>
  <c r="AE742" i="1"/>
  <c r="AH742" i="1" s="1"/>
  <c r="AJ742" i="1" s="1"/>
  <c r="AC742" i="1"/>
  <c r="AD742" i="1" s="1"/>
  <c r="Z742" i="1"/>
  <c r="T742" i="1"/>
  <c r="M742" i="1"/>
  <c r="Q742" i="1" s="1"/>
  <c r="AG741" i="1"/>
  <c r="AI741" i="1" s="1"/>
  <c r="AE741" i="1"/>
  <c r="AH741" i="1" s="1"/>
  <c r="AJ741" i="1" s="1"/>
  <c r="AC741" i="1"/>
  <c r="AD741" i="1" s="1"/>
  <c r="Z741" i="1"/>
  <c r="T741" i="1"/>
  <c r="M741" i="1"/>
  <c r="Q741" i="1" s="1"/>
  <c r="AG740" i="1"/>
  <c r="AI740" i="1" s="1"/>
  <c r="Z740" i="1"/>
  <c r="T740" i="1"/>
  <c r="M740" i="1"/>
  <c r="AG739" i="1"/>
  <c r="AI739" i="1" s="1"/>
  <c r="AE739" i="1"/>
  <c r="AH739" i="1" s="1"/>
  <c r="AJ739" i="1" s="1"/>
  <c r="AC739" i="1"/>
  <c r="AD739" i="1" s="1"/>
  <c r="Z739" i="1"/>
  <c r="T739" i="1"/>
  <c r="M739" i="1"/>
  <c r="Q739" i="1" s="1"/>
  <c r="AH738" i="1"/>
  <c r="AJ738" i="1" s="1"/>
  <c r="Z738" i="1"/>
  <c r="T738" i="1"/>
  <c r="AG738" i="1" s="1"/>
  <c r="AI738" i="1" s="1"/>
  <c r="M738" i="1"/>
  <c r="Q738" i="1" s="1"/>
  <c r="AG737" i="1"/>
  <c r="AI737" i="1" s="1"/>
  <c r="Z737" i="1"/>
  <c r="T737" i="1"/>
  <c r="M737" i="1"/>
  <c r="Q737" i="1" s="1"/>
  <c r="AG736" i="1"/>
  <c r="AI736" i="1" s="1"/>
  <c r="Z736" i="1"/>
  <c r="T736" i="1"/>
  <c r="M736" i="1"/>
  <c r="Q736" i="1" s="1"/>
  <c r="AH735" i="1"/>
  <c r="AJ735" i="1" s="1"/>
  <c r="Z735" i="1"/>
  <c r="T735" i="1"/>
  <c r="AG735" i="1" s="1"/>
  <c r="AI735" i="1" s="1"/>
  <c r="M735" i="1"/>
  <c r="Q735" i="1" s="1"/>
  <c r="AH734" i="1"/>
  <c r="AJ734" i="1" s="1"/>
  <c r="Z734" i="1"/>
  <c r="T734" i="1"/>
  <c r="AG734" i="1" s="1"/>
  <c r="AI734" i="1" s="1"/>
  <c r="M734" i="1"/>
  <c r="Q734" i="1" s="1"/>
  <c r="AG733" i="1"/>
  <c r="AI733" i="1" s="1"/>
  <c r="AE733" i="1"/>
  <c r="AH733" i="1" s="1"/>
  <c r="AJ733" i="1" s="1"/>
  <c r="AC733" i="1"/>
  <c r="AD733" i="1" s="1"/>
  <c r="Z733" i="1"/>
  <c r="T733" i="1"/>
  <c r="M733" i="1"/>
  <c r="Q733" i="1" s="1"/>
  <c r="AG732" i="1"/>
  <c r="AI732" i="1" s="1"/>
  <c r="AE732" i="1"/>
  <c r="AH732" i="1" s="1"/>
  <c r="AJ732" i="1" s="1"/>
  <c r="AC732" i="1"/>
  <c r="AD732" i="1" s="1"/>
  <c r="Z732" i="1"/>
  <c r="T732" i="1"/>
  <c r="M732" i="1"/>
  <c r="AG731" i="1"/>
  <c r="AI731" i="1" s="1"/>
  <c r="Z731" i="1"/>
  <c r="T731" i="1"/>
  <c r="M731" i="1"/>
  <c r="Q731" i="1" s="1"/>
  <c r="AG730" i="1"/>
  <c r="AI730" i="1" s="1"/>
  <c r="Z730" i="1"/>
  <c r="T730" i="1"/>
  <c r="M730" i="1"/>
  <c r="Q730" i="1" s="1"/>
  <c r="AG729" i="1"/>
  <c r="AI729" i="1" s="1"/>
  <c r="AE729" i="1"/>
  <c r="AH729" i="1" s="1"/>
  <c r="AJ729" i="1" s="1"/>
  <c r="AC729" i="1"/>
  <c r="AD729" i="1" s="1"/>
  <c r="Z729" i="1"/>
  <c r="T729" i="1"/>
  <c r="M729" i="1"/>
  <c r="Q729" i="1" s="1"/>
  <c r="AH728" i="1"/>
  <c r="AJ728" i="1" s="1"/>
  <c r="Z728" i="1"/>
  <c r="T728" i="1"/>
  <c r="AG728" i="1" s="1"/>
  <c r="AI728" i="1" s="1"/>
  <c r="M728" i="1"/>
  <c r="AH727" i="1"/>
  <c r="AJ727" i="1" s="1"/>
  <c r="Z727" i="1"/>
  <c r="T727" i="1"/>
  <c r="AG727" i="1" s="1"/>
  <c r="AI727" i="1" s="1"/>
  <c r="M727" i="1"/>
  <c r="AH726" i="1"/>
  <c r="AJ726" i="1" s="1"/>
  <c r="AE726" i="1"/>
  <c r="AC726" i="1"/>
  <c r="AD726" i="1" s="1"/>
  <c r="Z726" i="1"/>
  <c r="T726" i="1"/>
  <c r="AG726" i="1" s="1"/>
  <c r="AI726" i="1" s="1"/>
  <c r="M726" i="1"/>
  <c r="Q726" i="1" s="1"/>
  <c r="AH725" i="1"/>
  <c r="AJ725" i="1" s="1"/>
  <c r="AE725" i="1"/>
  <c r="AC725" i="1"/>
  <c r="AD725" i="1" s="1"/>
  <c r="Z725" i="1"/>
  <c r="T725" i="1"/>
  <c r="AG725" i="1" s="1"/>
  <c r="AI725" i="1" s="1"/>
  <c r="M725" i="1"/>
  <c r="Q725" i="1" s="1"/>
  <c r="AH724" i="1"/>
  <c r="AJ724" i="1" s="1"/>
  <c r="AE724" i="1"/>
  <c r="AC724" i="1"/>
  <c r="AD724" i="1" s="1"/>
  <c r="Z724" i="1"/>
  <c r="T724" i="1"/>
  <c r="AG724" i="1" s="1"/>
  <c r="AI724" i="1" s="1"/>
  <c r="M724" i="1"/>
  <c r="AG723" i="1"/>
  <c r="AI723" i="1" s="1"/>
  <c r="Z723" i="1"/>
  <c r="T723" i="1"/>
  <c r="M723" i="1"/>
  <c r="AG722" i="1"/>
  <c r="AI722" i="1" s="1"/>
  <c r="Z722" i="1"/>
  <c r="T722" i="1"/>
  <c r="M722" i="1"/>
  <c r="Q722" i="1" s="1"/>
  <c r="AG721" i="1"/>
  <c r="AI721" i="1" s="1"/>
  <c r="Z721" i="1"/>
  <c r="T721" i="1"/>
  <c r="M721" i="1"/>
  <c r="Q721" i="1" s="1"/>
  <c r="AG720" i="1"/>
  <c r="AI720" i="1" s="1"/>
  <c r="Z720" i="1"/>
  <c r="T720" i="1"/>
  <c r="M720" i="1"/>
  <c r="Q720" i="1" s="1"/>
  <c r="AG719" i="1"/>
  <c r="AI719" i="1" s="1"/>
  <c r="Z719" i="1"/>
  <c r="T719" i="1"/>
  <c r="M719" i="1"/>
  <c r="Q719" i="1" s="1"/>
  <c r="AG718" i="1"/>
  <c r="AI718" i="1" s="1"/>
  <c r="Z718" i="1"/>
  <c r="T718" i="1"/>
  <c r="M718" i="1"/>
  <c r="Q718" i="1" s="1"/>
  <c r="AG717" i="1"/>
  <c r="AI717" i="1" s="1"/>
  <c r="Z717" i="1"/>
  <c r="T717" i="1"/>
  <c r="M717" i="1"/>
  <c r="Q717" i="1" s="1"/>
  <c r="AH716" i="1"/>
  <c r="AJ716" i="1" s="1"/>
  <c r="Z716" i="1"/>
  <c r="M716" i="1"/>
  <c r="T716" i="1" s="1"/>
  <c r="AG716" i="1" s="1"/>
  <c r="AI716" i="1" s="1"/>
  <c r="AG715" i="1"/>
  <c r="AI715" i="1" s="1"/>
  <c r="AE715" i="1"/>
  <c r="AH715" i="1" s="1"/>
  <c r="AJ715" i="1" s="1"/>
  <c r="AC715" i="1"/>
  <c r="AD715" i="1" s="1"/>
  <c r="Z715" i="1"/>
  <c r="T715" i="1"/>
  <c r="M715" i="1"/>
  <c r="AH714" i="1"/>
  <c r="AJ714" i="1" s="1"/>
  <c r="Z714" i="1"/>
  <c r="T714" i="1"/>
  <c r="AG714" i="1" s="1"/>
  <c r="AI714" i="1" s="1"/>
  <c r="M714" i="1"/>
  <c r="Q714" i="1" s="1"/>
  <c r="AH713" i="1"/>
  <c r="AJ713" i="1" s="1"/>
  <c r="Z713" i="1"/>
  <c r="T713" i="1"/>
  <c r="AG713" i="1" s="1"/>
  <c r="AI713" i="1" s="1"/>
  <c r="M713" i="1"/>
  <c r="Q713" i="1" s="1"/>
  <c r="AH712" i="1"/>
  <c r="AJ712" i="1" s="1"/>
  <c r="Z712" i="1"/>
  <c r="T712" i="1"/>
  <c r="AG712" i="1" s="1"/>
  <c r="AI712" i="1" s="1"/>
  <c r="M712" i="1"/>
  <c r="AH711" i="1"/>
  <c r="AJ711" i="1" s="1"/>
  <c r="Z711" i="1"/>
  <c r="T711" i="1"/>
  <c r="AG711" i="1" s="1"/>
  <c r="AI711" i="1" s="1"/>
  <c r="M711" i="1"/>
  <c r="Q711" i="1" s="1"/>
  <c r="AG710" i="1"/>
  <c r="AI710" i="1" s="1"/>
  <c r="AE710" i="1"/>
  <c r="AH710" i="1" s="1"/>
  <c r="AJ710" i="1" s="1"/>
  <c r="AC710" i="1"/>
  <c r="AD710" i="1" s="1"/>
  <c r="Z710" i="1"/>
  <c r="T710" i="1"/>
  <c r="M710" i="1"/>
  <c r="Q710" i="1" s="1"/>
  <c r="AH709" i="1"/>
  <c r="AJ709" i="1" s="1"/>
  <c r="Z709" i="1"/>
  <c r="T709" i="1"/>
  <c r="AG709" i="1" s="1"/>
  <c r="AI709" i="1" s="1"/>
  <c r="M709" i="1"/>
  <c r="Q709" i="1" s="1"/>
  <c r="AH708" i="1"/>
  <c r="AJ708" i="1" s="1"/>
  <c r="Z708" i="1"/>
  <c r="T708" i="1"/>
  <c r="AG708" i="1" s="1"/>
  <c r="AI708" i="1" s="1"/>
  <c r="M708" i="1"/>
  <c r="AH707" i="1"/>
  <c r="AJ707" i="1" s="1"/>
  <c r="Z707" i="1"/>
  <c r="T707" i="1"/>
  <c r="AG707" i="1" s="1"/>
  <c r="AI707" i="1" s="1"/>
  <c r="M707" i="1"/>
  <c r="Q707" i="1" s="1"/>
  <c r="AH706" i="1"/>
  <c r="AJ706" i="1" s="1"/>
  <c r="Z706" i="1"/>
  <c r="T706" i="1"/>
  <c r="AG706" i="1" s="1"/>
  <c r="AI706" i="1" s="1"/>
  <c r="M706" i="1"/>
  <c r="Q706" i="1" s="1"/>
  <c r="AH705" i="1"/>
  <c r="AJ705" i="1" s="1"/>
  <c r="Z705" i="1"/>
  <c r="T705" i="1"/>
  <c r="AG705" i="1" s="1"/>
  <c r="AI705" i="1" s="1"/>
  <c r="M705" i="1"/>
  <c r="Q705" i="1" s="1"/>
  <c r="AH704" i="1"/>
  <c r="AJ704" i="1" s="1"/>
  <c r="Z704" i="1"/>
  <c r="T704" i="1"/>
  <c r="AG704" i="1" s="1"/>
  <c r="AI704" i="1" s="1"/>
  <c r="M704" i="1"/>
  <c r="AH703" i="1"/>
  <c r="AJ703" i="1" s="1"/>
  <c r="Z703" i="1"/>
  <c r="M703" i="1"/>
  <c r="T703" i="1" s="1"/>
  <c r="AG703" i="1" s="1"/>
  <c r="AI703" i="1" s="1"/>
  <c r="AH702" i="1"/>
  <c r="AJ702" i="1" s="1"/>
  <c r="Z702" i="1"/>
  <c r="T702" i="1"/>
  <c r="AG702" i="1" s="1"/>
  <c r="AI702" i="1" s="1"/>
  <c r="M702" i="1"/>
  <c r="AH701" i="1"/>
  <c r="AJ701" i="1" s="1"/>
  <c r="Z701" i="1"/>
  <c r="T701" i="1"/>
  <c r="AG701" i="1" s="1"/>
  <c r="AI701" i="1" s="1"/>
  <c r="M701" i="1"/>
  <c r="Q701" i="1" s="1"/>
  <c r="AH700" i="1"/>
  <c r="AJ700" i="1" s="1"/>
  <c r="Z700" i="1"/>
  <c r="T700" i="1"/>
  <c r="AG700" i="1" s="1"/>
  <c r="AI700" i="1" s="1"/>
  <c r="M700" i="1"/>
  <c r="AG699" i="1"/>
  <c r="AI699" i="1" s="1"/>
  <c r="Z699" i="1"/>
  <c r="T699" i="1"/>
  <c r="M699" i="1"/>
  <c r="Q699" i="1" s="1"/>
  <c r="AG698" i="1"/>
  <c r="AI698" i="1" s="1"/>
  <c r="AE698" i="1"/>
  <c r="AH698" i="1" s="1"/>
  <c r="AJ698" i="1" s="1"/>
  <c r="AC698" i="1"/>
  <c r="AD698" i="1" s="1"/>
  <c r="Z698" i="1"/>
  <c r="T698" i="1"/>
  <c r="M698" i="1"/>
  <c r="Q698" i="1" s="1"/>
  <c r="AG697" i="1"/>
  <c r="AI697" i="1" s="1"/>
  <c r="AE697" i="1"/>
  <c r="AH697" i="1" s="1"/>
  <c r="AJ697" i="1" s="1"/>
  <c r="AC697" i="1"/>
  <c r="AD697" i="1" s="1"/>
  <c r="Z697" i="1"/>
  <c r="T697" i="1"/>
  <c r="M697" i="1"/>
  <c r="Q697" i="1" s="1"/>
  <c r="AG696" i="1"/>
  <c r="AI696" i="1" s="1"/>
  <c r="Z696" i="1"/>
  <c r="T696" i="1"/>
  <c r="M696" i="1"/>
  <c r="AG695" i="1"/>
  <c r="AI695" i="1" s="1"/>
  <c r="AE695" i="1"/>
  <c r="AH695" i="1" s="1"/>
  <c r="AJ695" i="1" s="1"/>
  <c r="AC695" i="1"/>
  <c r="AD695" i="1" s="1"/>
  <c r="Z695" i="1"/>
  <c r="T695" i="1"/>
  <c r="M695" i="1"/>
  <c r="Q695" i="1" s="1"/>
  <c r="AG694" i="1"/>
  <c r="AI694" i="1" s="1"/>
  <c r="Z694" i="1"/>
  <c r="T694" i="1"/>
  <c r="M694" i="1"/>
  <c r="Q694" i="1" s="1"/>
  <c r="AG693" i="1"/>
  <c r="AI693" i="1" s="1"/>
  <c r="Z693" i="1"/>
  <c r="T693" i="1"/>
  <c r="M693" i="1"/>
  <c r="Q693" i="1" s="1"/>
  <c r="AG692" i="1"/>
  <c r="AI692" i="1" s="1"/>
  <c r="AE692" i="1"/>
  <c r="AH692" i="1" s="1"/>
  <c r="AJ692" i="1" s="1"/>
  <c r="AC692" i="1"/>
  <c r="AD692" i="1" s="1"/>
  <c r="Z692" i="1"/>
  <c r="T692" i="1"/>
  <c r="M692" i="1"/>
  <c r="Q692" i="1" s="1"/>
  <c r="AG691" i="1"/>
  <c r="AI691" i="1" s="1"/>
  <c r="Z691" i="1"/>
  <c r="T691" i="1"/>
  <c r="M691" i="1"/>
  <c r="Q691" i="1" s="1"/>
  <c r="AG690" i="1"/>
  <c r="AI690" i="1" s="1"/>
  <c r="Z690" i="1"/>
  <c r="T690" i="1"/>
  <c r="M690" i="1"/>
  <c r="Q690" i="1" s="1"/>
  <c r="AG689" i="1"/>
  <c r="AI689" i="1" s="1"/>
  <c r="AE689" i="1"/>
  <c r="AH689" i="1" s="1"/>
  <c r="AJ689" i="1" s="1"/>
  <c r="AC689" i="1"/>
  <c r="AD689" i="1" s="1"/>
  <c r="Z689" i="1"/>
  <c r="T689" i="1"/>
  <c r="M689" i="1"/>
  <c r="Q689" i="1" s="1"/>
  <c r="AG688" i="1"/>
  <c r="AI688" i="1" s="1"/>
  <c r="Z688" i="1"/>
  <c r="T688" i="1"/>
  <c r="M688" i="1"/>
  <c r="Q688" i="1" s="1"/>
  <c r="AG687" i="1"/>
  <c r="AI687" i="1" s="1"/>
  <c r="AE687" i="1"/>
  <c r="AH687" i="1" s="1"/>
  <c r="AJ687" i="1" s="1"/>
  <c r="AC687" i="1"/>
  <c r="AD687" i="1" s="1"/>
  <c r="Z687" i="1"/>
  <c r="T687" i="1"/>
  <c r="M687" i="1"/>
  <c r="AG686" i="1"/>
  <c r="AI686" i="1" s="1"/>
  <c r="AE686" i="1"/>
  <c r="AH686" i="1" s="1"/>
  <c r="AJ686" i="1" s="1"/>
  <c r="AC686" i="1"/>
  <c r="AD686" i="1" s="1"/>
  <c r="Z686" i="1"/>
  <c r="T686" i="1"/>
  <c r="M686" i="1"/>
  <c r="Q686" i="1" s="1"/>
  <c r="AG685" i="1"/>
  <c r="AI685" i="1" s="1"/>
  <c r="AE685" i="1"/>
  <c r="AH685" i="1" s="1"/>
  <c r="AJ685" i="1" s="1"/>
  <c r="AC685" i="1"/>
  <c r="AD685" i="1" s="1"/>
  <c r="Z685" i="1"/>
  <c r="T685" i="1"/>
  <c r="M685" i="1"/>
  <c r="Q685" i="1" s="1"/>
  <c r="AG684" i="1"/>
  <c r="AI684" i="1" s="1"/>
  <c r="AE684" i="1"/>
  <c r="AH684" i="1" s="1"/>
  <c r="AJ684" i="1" s="1"/>
  <c r="AC684" i="1"/>
  <c r="AD684" i="1" s="1"/>
  <c r="Z684" i="1"/>
  <c r="T684" i="1"/>
  <c r="M684" i="1"/>
  <c r="Q684" i="1" s="1"/>
  <c r="AH683" i="1"/>
  <c r="AJ683" i="1" s="1"/>
  <c r="Z683" i="1"/>
  <c r="M683" i="1"/>
  <c r="T683" i="1" s="1"/>
  <c r="AG683" i="1" s="1"/>
  <c r="AI683" i="1" s="1"/>
  <c r="AH682" i="1"/>
  <c r="AJ682" i="1" s="1"/>
  <c r="Z682" i="1"/>
  <c r="T682" i="1"/>
  <c r="AG682" i="1" s="1"/>
  <c r="AI682" i="1" s="1"/>
  <c r="M682" i="1"/>
  <c r="AH681" i="1"/>
  <c r="AJ681" i="1" s="1"/>
  <c r="Z681" i="1"/>
  <c r="M681" i="1"/>
  <c r="Q681" i="1" s="1"/>
  <c r="AG680" i="1"/>
  <c r="AI680" i="1" s="1"/>
  <c r="AE680" i="1"/>
  <c r="AH680" i="1" s="1"/>
  <c r="AJ680" i="1" s="1"/>
  <c r="AC680" i="1"/>
  <c r="AD680" i="1" s="1"/>
  <c r="Z680" i="1"/>
  <c r="T680" i="1"/>
  <c r="M680" i="1"/>
  <c r="Q680" i="1" s="1"/>
  <c r="AG679" i="1"/>
  <c r="AI679" i="1" s="1"/>
  <c r="AE679" i="1"/>
  <c r="AH679" i="1" s="1"/>
  <c r="AJ679" i="1" s="1"/>
  <c r="AC679" i="1"/>
  <c r="AD679" i="1" s="1"/>
  <c r="Z679" i="1"/>
  <c r="T679" i="1"/>
  <c r="M679" i="1"/>
  <c r="AG678" i="1"/>
  <c r="AI678" i="1" s="1"/>
  <c r="AE678" i="1"/>
  <c r="AH678" i="1" s="1"/>
  <c r="AJ678" i="1" s="1"/>
  <c r="AC678" i="1"/>
  <c r="AD678" i="1" s="1"/>
  <c r="Z678" i="1"/>
  <c r="T678" i="1"/>
  <c r="M678" i="1"/>
  <c r="Q678" i="1" s="1"/>
  <c r="AH677" i="1"/>
  <c r="AJ677" i="1" s="1"/>
  <c r="Z677" i="1"/>
  <c r="T677" i="1"/>
  <c r="AG677" i="1" s="1"/>
  <c r="AI677" i="1" s="1"/>
  <c r="M677" i="1"/>
  <c r="Q677" i="1" s="1"/>
  <c r="AH676" i="1"/>
  <c r="AJ676" i="1" s="1"/>
  <c r="Z676" i="1"/>
  <c r="T676" i="1"/>
  <c r="AG676" i="1" s="1"/>
  <c r="AI676" i="1" s="1"/>
  <c r="M676" i="1"/>
  <c r="Q676" i="1" s="1"/>
  <c r="AH675" i="1"/>
  <c r="AJ675" i="1" s="1"/>
  <c r="Z675" i="1"/>
  <c r="T675" i="1"/>
  <c r="AG675" i="1" s="1"/>
  <c r="AI675" i="1" s="1"/>
  <c r="M675" i="1"/>
  <c r="Q675" i="1" s="1"/>
  <c r="AH674" i="1"/>
  <c r="AJ674" i="1" s="1"/>
  <c r="Z674" i="1"/>
  <c r="M674" i="1"/>
  <c r="T674" i="1" s="1"/>
  <c r="AG674" i="1" s="1"/>
  <c r="AI674" i="1" s="1"/>
  <c r="AH673" i="1"/>
  <c r="AJ673" i="1" s="1"/>
  <c r="Z673" i="1"/>
  <c r="T673" i="1"/>
  <c r="AG673" i="1" s="1"/>
  <c r="AI673" i="1" s="1"/>
  <c r="M673" i="1"/>
  <c r="AG672" i="1"/>
  <c r="AI672" i="1" s="1"/>
  <c r="Z672" i="1"/>
  <c r="T672" i="1"/>
  <c r="M672" i="1"/>
  <c r="AH671" i="1"/>
  <c r="AJ671" i="1" s="1"/>
  <c r="Z671" i="1"/>
  <c r="T671" i="1"/>
  <c r="AG671" i="1" s="1"/>
  <c r="AI671" i="1" s="1"/>
  <c r="M671" i="1"/>
  <c r="Q671" i="1" s="1"/>
  <c r="AH670" i="1"/>
  <c r="AJ670" i="1" s="1"/>
  <c r="Z670" i="1"/>
  <c r="M670" i="1"/>
  <c r="Q670" i="1" s="1"/>
  <c r="AH669" i="1"/>
  <c r="AJ669" i="1" s="1"/>
  <c r="Z669" i="1"/>
  <c r="M669" i="1"/>
  <c r="T669" i="1" s="1"/>
  <c r="AG669" i="1" s="1"/>
  <c r="AI669" i="1" s="1"/>
  <c r="AH668" i="1"/>
  <c r="AJ668" i="1" s="1"/>
  <c r="Z668" i="1"/>
  <c r="M668" i="1"/>
  <c r="T668" i="1" s="1"/>
  <c r="AG668" i="1" s="1"/>
  <c r="AI668" i="1" s="1"/>
  <c r="AH667" i="1"/>
  <c r="AJ667" i="1" s="1"/>
  <c r="Z667" i="1"/>
  <c r="M667" i="1"/>
  <c r="Q667" i="1" s="1"/>
  <c r="AH666" i="1"/>
  <c r="AJ666" i="1" s="1"/>
  <c r="AE666" i="1"/>
  <c r="AC666" i="1"/>
  <c r="AD666" i="1" s="1"/>
  <c r="Z666" i="1"/>
  <c r="T666" i="1"/>
  <c r="AG666" i="1" s="1"/>
  <c r="AI666" i="1" s="1"/>
  <c r="M666" i="1"/>
  <c r="Q666" i="1" s="1"/>
  <c r="AH665" i="1"/>
  <c r="AJ665" i="1" s="1"/>
  <c r="Z665" i="1"/>
  <c r="T665" i="1"/>
  <c r="AG665" i="1" s="1"/>
  <c r="AI665" i="1" s="1"/>
  <c r="M665" i="1"/>
  <c r="Q665" i="1" s="1"/>
  <c r="AH664" i="1"/>
  <c r="AJ664" i="1" s="1"/>
  <c r="Z664" i="1"/>
  <c r="T664" i="1"/>
  <c r="AG664" i="1" s="1"/>
  <c r="AI664" i="1" s="1"/>
  <c r="M664" i="1"/>
  <c r="Q664" i="1" s="1"/>
  <c r="AH663" i="1"/>
  <c r="AJ663" i="1" s="1"/>
  <c r="Z663" i="1"/>
  <c r="T663" i="1"/>
  <c r="AG663" i="1" s="1"/>
  <c r="AI663" i="1" s="1"/>
  <c r="M663" i="1"/>
  <c r="Q663" i="1" s="1"/>
  <c r="AG662" i="1"/>
  <c r="AI662" i="1" s="1"/>
  <c r="AE662" i="1"/>
  <c r="AH662" i="1" s="1"/>
  <c r="AJ662" i="1" s="1"/>
  <c r="AC662" i="1"/>
  <c r="AD662" i="1" s="1"/>
  <c r="Z662" i="1"/>
  <c r="T662" i="1"/>
  <c r="M662" i="1"/>
  <c r="Q662" i="1" s="1"/>
  <c r="AH661" i="1"/>
  <c r="AJ661" i="1" s="1"/>
  <c r="Z661" i="1"/>
  <c r="T661" i="1"/>
  <c r="AG661" i="1" s="1"/>
  <c r="AI661" i="1" s="1"/>
  <c r="M661" i="1"/>
  <c r="AG660" i="1"/>
  <c r="AI660" i="1" s="1"/>
  <c r="AE660" i="1"/>
  <c r="AH660" i="1" s="1"/>
  <c r="AJ660" i="1" s="1"/>
  <c r="AC660" i="1"/>
  <c r="AD660" i="1" s="1"/>
  <c r="Z660" i="1"/>
  <c r="T660" i="1"/>
  <c r="M660" i="1"/>
  <c r="Q660" i="1" s="1"/>
  <c r="AH659" i="1"/>
  <c r="AJ659" i="1" s="1"/>
  <c r="Z659" i="1"/>
  <c r="M659" i="1"/>
  <c r="T659" i="1" s="1"/>
  <c r="AG659" i="1" s="1"/>
  <c r="AI659" i="1" s="1"/>
  <c r="AH658" i="1"/>
  <c r="AJ658" i="1" s="1"/>
  <c r="Z658" i="1"/>
  <c r="T658" i="1"/>
  <c r="AG658" i="1" s="1"/>
  <c r="AI658" i="1" s="1"/>
  <c r="M658" i="1"/>
  <c r="AG657" i="1"/>
  <c r="AI657" i="1" s="1"/>
  <c r="AE657" i="1"/>
  <c r="AH657" i="1" s="1"/>
  <c r="AJ657" i="1" s="1"/>
  <c r="AC657" i="1"/>
  <c r="AD657" i="1" s="1"/>
  <c r="Z657" i="1"/>
  <c r="T657" i="1"/>
  <c r="M657" i="1"/>
  <c r="Q657" i="1" s="1"/>
  <c r="AG656" i="1"/>
  <c r="AI656" i="1" s="1"/>
  <c r="AE656" i="1"/>
  <c r="AH656" i="1" s="1"/>
  <c r="AJ656" i="1" s="1"/>
  <c r="AC656" i="1"/>
  <c r="AD656" i="1" s="1"/>
  <c r="Z656" i="1"/>
  <c r="T656" i="1"/>
  <c r="M656" i="1"/>
  <c r="Q656" i="1" s="1"/>
  <c r="AH655" i="1"/>
  <c r="AJ655" i="1" s="1"/>
  <c r="Z655" i="1"/>
  <c r="T655" i="1"/>
  <c r="AG655" i="1" s="1"/>
  <c r="AI655" i="1" s="1"/>
  <c r="M655" i="1"/>
  <c r="Q655" i="1" s="1"/>
  <c r="AH654" i="1"/>
  <c r="AJ654" i="1" s="1"/>
  <c r="Z654" i="1"/>
  <c r="T654" i="1"/>
  <c r="AG654" i="1" s="1"/>
  <c r="AI654" i="1" s="1"/>
  <c r="M654" i="1"/>
  <c r="AH653" i="1"/>
  <c r="AJ653" i="1" s="1"/>
  <c r="AE653" i="1"/>
  <c r="AC653" i="1"/>
  <c r="AD653" i="1" s="1"/>
  <c r="Z653" i="1"/>
  <c r="T653" i="1"/>
  <c r="AG653" i="1" s="1"/>
  <c r="AI653" i="1" s="1"/>
  <c r="M653" i="1"/>
  <c r="Q653" i="1" s="1"/>
  <c r="AH652" i="1"/>
  <c r="AJ652" i="1" s="1"/>
  <c r="AE652" i="1"/>
  <c r="AC652" i="1"/>
  <c r="AD652" i="1" s="1"/>
  <c r="Z652" i="1"/>
  <c r="T652" i="1"/>
  <c r="AG652" i="1" s="1"/>
  <c r="AI652" i="1" s="1"/>
  <c r="M652" i="1"/>
  <c r="Q652" i="1" s="1"/>
  <c r="AH651" i="1"/>
  <c r="AJ651" i="1" s="1"/>
  <c r="AE651" i="1"/>
  <c r="AC651" i="1"/>
  <c r="AD651" i="1" s="1"/>
  <c r="Z651" i="1"/>
  <c r="T651" i="1"/>
  <c r="AG651" i="1" s="1"/>
  <c r="AI651" i="1" s="1"/>
  <c r="M651" i="1"/>
  <c r="Q651" i="1" s="1"/>
  <c r="AH650" i="1"/>
  <c r="AJ650" i="1" s="1"/>
  <c r="Z650" i="1"/>
  <c r="M650" i="1"/>
  <c r="T650" i="1" s="1"/>
  <c r="AG650" i="1" s="1"/>
  <c r="AI650" i="1" s="1"/>
  <c r="AH649" i="1"/>
  <c r="AJ649" i="1" s="1"/>
  <c r="AE649" i="1"/>
  <c r="AC649" i="1"/>
  <c r="AD649" i="1" s="1"/>
  <c r="Z649" i="1"/>
  <c r="T649" i="1"/>
  <c r="AG649" i="1" s="1"/>
  <c r="AI649" i="1" s="1"/>
  <c r="M649" i="1"/>
  <c r="Q649" i="1" s="1"/>
  <c r="AG648" i="1"/>
  <c r="AI648" i="1" s="1"/>
  <c r="AE648" i="1"/>
  <c r="AH648" i="1" s="1"/>
  <c r="AJ648" i="1" s="1"/>
  <c r="AC648" i="1"/>
  <c r="AD648" i="1" s="1"/>
  <c r="Z648" i="1"/>
  <c r="T648" i="1"/>
  <c r="M648" i="1"/>
  <c r="Q648" i="1" s="1"/>
  <c r="AG647" i="1"/>
  <c r="AI647" i="1" s="1"/>
  <c r="Z647" i="1"/>
  <c r="T647" i="1"/>
  <c r="M647" i="1"/>
  <c r="Q647" i="1" s="1"/>
  <c r="AG646" i="1"/>
  <c r="AI646" i="1" s="1"/>
  <c r="AE646" i="1"/>
  <c r="AH646" i="1" s="1"/>
  <c r="AJ646" i="1" s="1"/>
  <c r="AC646" i="1"/>
  <c r="AD646" i="1" s="1"/>
  <c r="Z646" i="1"/>
  <c r="T646" i="1"/>
  <c r="M646" i="1"/>
  <c r="AG645" i="1"/>
  <c r="AI645" i="1" s="1"/>
  <c r="AE645" i="1"/>
  <c r="AH645" i="1" s="1"/>
  <c r="AJ645" i="1" s="1"/>
  <c r="AC645" i="1"/>
  <c r="AD645" i="1" s="1"/>
  <c r="Z645" i="1"/>
  <c r="T645" i="1"/>
  <c r="M645" i="1"/>
  <c r="Q645" i="1" s="1"/>
  <c r="AG644" i="1"/>
  <c r="AI644" i="1" s="1"/>
  <c r="AE644" i="1"/>
  <c r="AH644" i="1" s="1"/>
  <c r="AJ644" i="1" s="1"/>
  <c r="AC644" i="1"/>
  <c r="AD644" i="1" s="1"/>
  <c r="Z644" i="1"/>
  <c r="T644" i="1"/>
  <c r="M644" i="1"/>
  <c r="Q644" i="1" s="1"/>
  <c r="AG643" i="1"/>
  <c r="AI643" i="1" s="1"/>
  <c r="AE643" i="1"/>
  <c r="AH643" i="1" s="1"/>
  <c r="AJ643" i="1" s="1"/>
  <c r="AC643" i="1"/>
  <c r="AD643" i="1" s="1"/>
  <c r="Z643" i="1"/>
  <c r="T643" i="1"/>
  <c r="M643" i="1"/>
  <c r="Q643" i="1" s="1"/>
  <c r="AH642" i="1"/>
  <c r="AJ642" i="1" s="1"/>
  <c r="AE642" i="1"/>
  <c r="AC642" i="1"/>
  <c r="AD642" i="1" s="1"/>
  <c r="Z642" i="1"/>
  <c r="T642" i="1"/>
  <c r="AG642" i="1" s="1"/>
  <c r="AI642" i="1" s="1"/>
  <c r="M642" i="1"/>
  <c r="AG641" i="1"/>
  <c r="AI641" i="1" s="1"/>
  <c r="AE641" i="1"/>
  <c r="AH641" i="1" s="1"/>
  <c r="AJ641" i="1" s="1"/>
  <c r="AC641" i="1"/>
  <c r="AD641" i="1" s="1"/>
  <c r="Z641" i="1"/>
  <c r="T641" i="1"/>
  <c r="M641" i="1"/>
  <c r="Q641" i="1" s="1"/>
  <c r="AG640" i="1"/>
  <c r="AI640" i="1" s="1"/>
  <c r="Z640" i="1"/>
  <c r="T640" i="1"/>
  <c r="M640" i="1"/>
  <c r="Q640" i="1" s="1"/>
  <c r="AG639" i="1"/>
  <c r="AI639" i="1" s="1"/>
  <c r="Z639" i="1"/>
  <c r="T639" i="1"/>
  <c r="M639" i="1"/>
  <c r="Q639" i="1" s="1"/>
  <c r="AG638" i="1"/>
  <c r="AI638" i="1" s="1"/>
  <c r="AE638" i="1"/>
  <c r="AH638" i="1" s="1"/>
  <c r="AJ638" i="1" s="1"/>
  <c r="AC638" i="1"/>
  <c r="AD638" i="1" s="1"/>
  <c r="Z638" i="1"/>
  <c r="T638" i="1"/>
  <c r="M638" i="1"/>
  <c r="AG637" i="1"/>
  <c r="AI637" i="1" s="1"/>
  <c r="Z637" i="1"/>
  <c r="T637" i="1"/>
  <c r="M637" i="1"/>
  <c r="Q637" i="1" s="1"/>
  <c r="AG636" i="1"/>
  <c r="AI636" i="1" s="1"/>
  <c r="AE636" i="1"/>
  <c r="AH636" i="1" s="1"/>
  <c r="AJ636" i="1" s="1"/>
  <c r="AC636" i="1"/>
  <c r="AD636" i="1" s="1"/>
  <c r="Z636" i="1"/>
  <c r="T636" i="1"/>
  <c r="M636" i="1"/>
  <c r="AG635" i="1"/>
  <c r="AI635" i="1" s="1"/>
  <c r="AE635" i="1"/>
  <c r="AH635" i="1" s="1"/>
  <c r="AJ635" i="1" s="1"/>
  <c r="AC635" i="1"/>
  <c r="AD635" i="1" s="1"/>
  <c r="Z635" i="1"/>
  <c r="T635" i="1"/>
  <c r="M635" i="1"/>
  <c r="AG634" i="1"/>
  <c r="AI634" i="1" s="1"/>
  <c r="AE634" i="1"/>
  <c r="AH634" i="1" s="1"/>
  <c r="AJ634" i="1" s="1"/>
  <c r="AC634" i="1"/>
  <c r="AD634" i="1" s="1"/>
  <c r="Z634" i="1"/>
  <c r="M634" i="1"/>
  <c r="AG633" i="1"/>
  <c r="AI633" i="1" s="1"/>
  <c r="AE633" i="1"/>
  <c r="AH633" i="1" s="1"/>
  <c r="AJ633" i="1" s="1"/>
  <c r="AC633" i="1"/>
  <c r="AD633" i="1" s="1"/>
  <c r="Z633" i="1"/>
  <c r="T633" i="1"/>
  <c r="M633" i="1"/>
  <c r="Q633" i="1" s="1"/>
  <c r="AG632" i="1"/>
  <c r="AI632" i="1" s="1"/>
  <c r="AE632" i="1"/>
  <c r="AH632" i="1" s="1"/>
  <c r="AJ632" i="1" s="1"/>
  <c r="AC632" i="1"/>
  <c r="AD632" i="1" s="1"/>
  <c r="Z632" i="1"/>
  <c r="T632" i="1"/>
  <c r="M632" i="1"/>
  <c r="AH631" i="1"/>
  <c r="AJ631" i="1" s="1"/>
  <c r="AE631" i="1"/>
  <c r="AC631" i="1"/>
  <c r="AD631" i="1" s="1"/>
  <c r="Z631" i="1"/>
  <c r="T631" i="1"/>
  <c r="AG631" i="1" s="1"/>
  <c r="AI631" i="1" s="1"/>
  <c r="M631" i="1"/>
  <c r="Q631" i="1" s="1"/>
  <c r="AG630" i="1"/>
  <c r="AI630" i="1" s="1"/>
  <c r="AE630" i="1"/>
  <c r="AH630" i="1" s="1"/>
  <c r="AJ630" i="1" s="1"/>
  <c r="AC630" i="1"/>
  <c r="AD630" i="1" s="1"/>
  <c r="Z630" i="1"/>
  <c r="T630" i="1"/>
  <c r="M630" i="1"/>
  <c r="Q630" i="1" s="1"/>
  <c r="AG629" i="1"/>
  <c r="AI629" i="1" s="1"/>
  <c r="Z629" i="1"/>
  <c r="T629" i="1"/>
  <c r="M629" i="1"/>
  <c r="Q629" i="1" s="1"/>
  <c r="AH628" i="1"/>
  <c r="AJ628" i="1" s="1"/>
  <c r="Z628" i="1"/>
  <c r="T628" i="1"/>
  <c r="AG628" i="1" s="1"/>
  <c r="AI628" i="1" s="1"/>
  <c r="M628" i="1"/>
  <c r="AH627" i="1"/>
  <c r="AJ627" i="1" s="1"/>
  <c r="AE627" i="1"/>
  <c r="AC627" i="1"/>
  <c r="AD627" i="1" s="1"/>
  <c r="Z627" i="1"/>
  <c r="T627" i="1"/>
  <c r="AG627" i="1" s="1"/>
  <c r="AI627" i="1" s="1"/>
  <c r="M627" i="1"/>
  <c r="AH626" i="1"/>
  <c r="AJ626" i="1" s="1"/>
  <c r="AE626" i="1"/>
  <c r="AC626" i="1"/>
  <c r="AD626" i="1" s="1"/>
  <c r="Z626" i="1"/>
  <c r="T626" i="1"/>
  <c r="AG626" i="1" s="1"/>
  <c r="AI626" i="1" s="1"/>
  <c r="M626" i="1"/>
  <c r="AH625" i="1"/>
  <c r="AJ625" i="1" s="1"/>
  <c r="Z625" i="1"/>
  <c r="M625" i="1"/>
  <c r="AH624" i="1"/>
  <c r="AJ624" i="1" s="1"/>
  <c r="AG624" i="1"/>
  <c r="AI624" i="1" s="1"/>
  <c r="AE624" i="1"/>
  <c r="AC624" i="1"/>
  <c r="AD624" i="1" s="1"/>
  <c r="Z624" i="1"/>
  <c r="M624" i="1"/>
  <c r="Q624" i="1" s="1"/>
  <c r="AH623" i="1"/>
  <c r="AJ623" i="1" s="1"/>
  <c r="AG623" i="1"/>
  <c r="AI623" i="1" s="1"/>
  <c r="AE623" i="1"/>
  <c r="AC623" i="1"/>
  <c r="AD623" i="1" s="1"/>
  <c r="Z623" i="1"/>
  <c r="M623" i="1"/>
  <c r="Q623" i="1" s="1"/>
  <c r="AH622" i="1"/>
  <c r="AJ622" i="1" s="1"/>
  <c r="AG622" i="1"/>
  <c r="AI622" i="1" s="1"/>
  <c r="AE622" i="1"/>
  <c r="AC622" i="1"/>
  <c r="AD622" i="1" s="1"/>
  <c r="Z622" i="1"/>
  <c r="M622" i="1"/>
  <c r="AH621" i="1"/>
  <c r="AJ621" i="1" s="1"/>
  <c r="AE621" i="1"/>
  <c r="AC621" i="1"/>
  <c r="AD621" i="1" s="1"/>
  <c r="Z621" i="1"/>
  <c r="T621" i="1"/>
  <c r="AG621" i="1" s="1"/>
  <c r="AI621" i="1" s="1"/>
  <c r="M621" i="1"/>
  <c r="Q621" i="1" s="1"/>
  <c r="AH620" i="1"/>
  <c r="AJ620" i="1" s="1"/>
  <c r="AE620" i="1"/>
  <c r="AC620" i="1"/>
  <c r="AD620" i="1" s="1"/>
  <c r="Z620" i="1"/>
  <c r="T620" i="1"/>
  <c r="AG620" i="1" s="1"/>
  <c r="AI620" i="1" s="1"/>
  <c r="M620" i="1"/>
  <c r="Q620" i="1" s="1"/>
  <c r="AG619" i="1"/>
  <c r="AI619" i="1" s="1"/>
  <c r="AE619" i="1"/>
  <c r="AH619" i="1" s="1"/>
  <c r="AJ619" i="1" s="1"/>
  <c r="AC619" i="1"/>
  <c r="AD619" i="1" s="1"/>
  <c r="Z619" i="1"/>
  <c r="T619" i="1"/>
  <c r="M619" i="1"/>
  <c r="AG618" i="1"/>
  <c r="AI618" i="1" s="1"/>
  <c r="AE618" i="1"/>
  <c r="AH618" i="1" s="1"/>
  <c r="AJ618" i="1" s="1"/>
  <c r="AC618" i="1"/>
  <c r="AD618" i="1" s="1"/>
  <c r="Z618" i="1"/>
  <c r="T618" i="1"/>
  <c r="M618" i="1"/>
  <c r="AG617" i="1"/>
  <c r="AI617" i="1" s="1"/>
  <c r="AE617" i="1"/>
  <c r="AH617" i="1" s="1"/>
  <c r="AJ617" i="1" s="1"/>
  <c r="AC617" i="1"/>
  <c r="AD617" i="1" s="1"/>
  <c r="Z617" i="1"/>
  <c r="T617" i="1"/>
  <c r="M617" i="1"/>
  <c r="Q617" i="1" s="1"/>
  <c r="AH616" i="1"/>
  <c r="AJ616" i="1" s="1"/>
  <c r="AG616" i="1"/>
  <c r="AI616" i="1" s="1"/>
  <c r="AE616" i="1"/>
  <c r="AC616" i="1"/>
  <c r="AD616" i="1" s="1"/>
  <c r="Z616" i="1"/>
  <c r="M616" i="1"/>
  <c r="Q616" i="1" s="1"/>
  <c r="AH615" i="1"/>
  <c r="AJ615" i="1" s="1"/>
  <c r="AG615" i="1"/>
  <c r="AI615" i="1" s="1"/>
  <c r="AE615" i="1"/>
  <c r="AC615" i="1"/>
  <c r="AD615" i="1" s="1"/>
  <c r="Z615" i="1"/>
  <c r="M615" i="1"/>
  <c r="AH614" i="1"/>
  <c r="AJ614" i="1" s="1"/>
  <c r="AG614" i="1"/>
  <c r="AI614" i="1" s="1"/>
  <c r="AE614" i="1"/>
  <c r="AC614" i="1"/>
  <c r="AD614" i="1" s="1"/>
  <c r="Z614" i="1"/>
  <c r="M614" i="1"/>
  <c r="AH613" i="1"/>
  <c r="AJ613" i="1" s="1"/>
  <c r="AG613" i="1"/>
  <c r="AI613" i="1" s="1"/>
  <c r="AE613" i="1"/>
  <c r="AC613" i="1"/>
  <c r="AD613" i="1" s="1"/>
  <c r="Z613" i="1"/>
  <c r="M613" i="1"/>
  <c r="AH612" i="1"/>
  <c r="AJ612" i="1" s="1"/>
  <c r="AG612" i="1"/>
  <c r="AI612" i="1" s="1"/>
  <c r="AE612" i="1"/>
  <c r="AC612" i="1"/>
  <c r="AD612" i="1" s="1"/>
  <c r="Z612" i="1"/>
  <c r="M612" i="1"/>
  <c r="Q612" i="1" s="1"/>
  <c r="AH611" i="1"/>
  <c r="AJ611" i="1" s="1"/>
  <c r="AE611" i="1"/>
  <c r="AC611" i="1"/>
  <c r="AD611" i="1" s="1"/>
  <c r="Z611" i="1"/>
  <c r="T611" i="1"/>
  <c r="AG611" i="1" s="1"/>
  <c r="AI611" i="1" s="1"/>
  <c r="M611" i="1"/>
  <c r="AH610" i="1"/>
  <c r="AJ610" i="1" s="1"/>
  <c r="AE610" i="1"/>
  <c r="AC610" i="1"/>
  <c r="AD610" i="1" s="1"/>
  <c r="Z610" i="1"/>
  <c r="T610" i="1"/>
  <c r="AG610" i="1" s="1"/>
  <c r="AI610" i="1" s="1"/>
  <c r="M610" i="1"/>
  <c r="Q610" i="1" s="1"/>
  <c r="AH609" i="1"/>
  <c r="AJ609" i="1" s="1"/>
  <c r="AE609" i="1"/>
  <c r="AC609" i="1"/>
  <c r="AD609" i="1" s="1"/>
  <c r="Z609" i="1"/>
  <c r="T609" i="1"/>
  <c r="AG609" i="1" s="1"/>
  <c r="AI609" i="1" s="1"/>
  <c r="M609" i="1"/>
  <c r="AH608" i="1"/>
  <c r="AJ608" i="1" s="1"/>
  <c r="AE608" i="1"/>
  <c r="AC608" i="1"/>
  <c r="AD608" i="1" s="1"/>
  <c r="Z608" i="1"/>
  <c r="T608" i="1"/>
  <c r="AG608" i="1" s="1"/>
  <c r="AI608" i="1" s="1"/>
  <c r="M608" i="1"/>
  <c r="Q608" i="1" s="1"/>
  <c r="AH607" i="1"/>
  <c r="AJ607" i="1" s="1"/>
  <c r="AE607" i="1"/>
  <c r="AC607" i="1"/>
  <c r="AD607" i="1" s="1"/>
  <c r="Z607" i="1"/>
  <c r="T607" i="1"/>
  <c r="AG607" i="1" s="1"/>
  <c r="AI607" i="1" s="1"/>
  <c r="M607" i="1"/>
  <c r="AH606" i="1"/>
  <c r="AJ606" i="1" s="1"/>
  <c r="AG606" i="1"/>
  <c r="AI606" i="1" s="1"/>
  <c r="AE606" i="1"/>
  <c r="AC606" i="1"/>
  <c r="AD606" i="1" s="1"/>
  <c r="Z606" i="1"/>
  <c r="M606" i="1"/>
  <c r="AH605" i="1"/>
  <c r="AJ605" i="1" s="1"/>
  <c r="AG605" i="1"/>
  <c r="AI605" i="1" s="1"/>
  <c r="AE605" i="1"/>
  <c r="AC605" i="1"/>
  <c r="AD605" i="1" s="1"/>
  <c r="Z605" i="1"/>
  <c r="M605" i="1"/>
  <c r="AH604" i="1"/>
  <c r="AJ604" i="1" s="1"/>
  <c r="AG604" i="1"/>
  <c r="AI604" i="1" s="1"/>
  <c r="AE604" i="1"/>
  <c r="AC604" i="1"/>
  <c r="AD604" i="1" s="1"/>
  <c r="Z604" i="1"/>
  <c r="M604" i="1"/>
  <c r="AH603" i="1"/>
  <c r="AJ603" i="1" s="1"/>
  <c r="AG603" i="1"/>
  <c r="AI603" i="1" s="1"/>
  <c r="AE603" i="1"/>
  <c r="AC603" i="1"/>
  <c r="AD603" i="1" s="1"/>
  <c r="Z603" i="1"/>
  <c r="M603" i="1"/>
  <c r="Q603" i="1" s="1"/>
  <c r="AH602" i="1"/>
  <c r="AJ602" i="1" s="1"/>
  <c r="AE602" i="1"/>
  <c r="AC602" i="1"/>
  <c r="AD602" i="1" s="1"/>
  <c r="Z602" i="1"/>
  <c r="T602" i="1"/>
  <c r="AG602" i="1" s="1"/>
  <c r="AI602" i="1" s="1"/>
  <c r="M602" i="1"/>
  <c r="Q602" i="1" s="1"/>
  <c r="AH601" i="1"/>
  <c r="AJ601" i="1" s="1"/>
  <c r="AG601" i="1"/>
  <c r="AI601" i="1" s="1"/>
  <c r="AE601" i="1"/>
  <c r="AC601" i="1"/>
  <c r="AD601" i="1" s="1"/>
  <c r="Z601" i="1"/>
  <c r="M601" i="1"/>
  <c r="AH600" i="1"/>
  <c r="AJ600" i="1" s="1"/>
  <c r="AG600" i="1"/>
  <c r="AI600" i="1" s="1"/>
  <c r="AE600" i="1"/>
  <c r="AC600" i="1"/>
  <c r="AD600" i="1" s="1"/>
  <c r="Z600" i="1"/>
  <c r="M600" i="1"/>
  <c r="AH599" i="1"/>
  <c r="AJ599" i="1" s="1"/>
  <c r="AE599" i="1"/>
  <c r="AC599" i="1"/>
  <c r="AD599" i="1" s="1"/>
  <c r="Z599" i="1"/>
  <c r="T599" i="1"/>
  <c r="AG599" i="1" s="1"/>
  <c r="AI599" i="1" s="1"/>
  <c r="M599" i="1"/>
  <c r="Q599" i="1" s="1"/>
  <c r="AH598" i="1"/>
  <c r="AJ598" i="1" s="1"/>
  <c r="AE598" i="1"/>
  <c r="AC598" i="1"/>
  <c r="AD598" i="1" s="1"/>
  <c r="Z598" i="1"/>
  <c r="T598" i="1"/>
  <c r="AG598" i="1" s="1"/>
  <c r="AI598" i="1" s="1"/>
  <c r="M598" i="1"/>
  <c r="AH597" i="1"/>
  <c r="AJ597" i="1" s="1"/>
  <c r="AE597" i="1"/>
  <c r="AC597" i="1"/>
  <c r="AD597" i="1" s="1"/>
  <c r="Z597" i="1"/>
  <c r="T597" i="1"/>
  <c r="AG597" i="1" s="1"/>
  <c r="AI597" i="1" s="1"/>
  <c r="M597" i="1"/>
  <c r="AH596" i="1"/>
  <c r="AJ596" i="1" s="1"/>
  <c r="AE596" i="1"/>
  <c r="AC596" i="1"/>
  <c r="AD596" i="1" s="1"/>
  <c r="Z596" i="1"/>
  <c r="T596" i="1"/>
  <c r="AG596" i="1" s="1"/>
  <c r="AI596" i="1" s="1"/>
  <c r="M596" i="1"/>
  <c r="Q596" i="1" s="1"/>
  <c r="AH595" i="1"/>
  <c r="AJ595" i="1" s="1"/>
  <c r="AE595" i="1"/>
  <c r="AC595" i="1"/>
  <c r="AD595" i="1" s="1"/>
  <c r="Z595" i="1"/>
  <c r="T595" i="1"/>
  <c r="AG595" i="1" s="1"/>
  <c r="AI595" i="1" s="1"/>
  <c r="M595" i="1"/>
  <c r="Q595" i="1" s="1"/>
  <c r="AH594" i="1"/>
  <c r="AJ594" i="1" s="1"/>
  <c r="AE594" i="1"/>
  <c r="AC594" i="1"/>
  <c r="AD594" i="1" s="1"/>
  <c r="Z594" i="1"/>
  <c r="T594" i="1"/>
  <c r="AG594" i="1" s="1"/>
  <c r="AI594" i="1" s="1"/>
  <c r="M594" i="1"/>
  <c r="Q594" i="1" s="1"/>
  <c r="AH593" i="1"/>
  <c r="AJ593" i="1" s="1"/>
  <c r="AE593" i="1"/>
  <c r="AC593" i="1"/>
  <c r="AD593" i="1" s="1"/>
  <c r="Z593" i="1"/>
  <c r="T593" i="1"/>
  <c r="AG593" i="1" s="1"/>
  <c r="AI593" i="1" s="1"/>
  <c r="M593" i="1"/>
  <c r="AH592" i="1"/>
  <c r="AJ592" i="1" s="1"/>
  <c r="AE592" i="1"/>
  <c r="AC592" i="1"/>
  <c r="AD592" i="1" s="1"/>
  <c r="Z592" i="1"/>
  <c r="T592" i="1"/>
  <c r="AG592" i="1" s="1"/>
  <c r="AI592" i="1" s="1"/>
  <c r="M592" i="1"/>
  <c r="AH591" i="1"/>
  <c r="AJ591" i="1" s="1"/>
  <c r="AE591" i="1"/>
  <c r="AC591" i="1"/>
  <c r="AD591" i="1" s="1"/>
  <c r="Z591" i="1"/>
  <c r="T591" i="1"/>
  <c r="AG591" i="1" s="1"/>
  <c r="AI591" i="1" s="1"/>
  <c r="M591" i="1"/>
  <c r="AH590" i="1"/>
  <c r="AJ590" i="1" s="1"/>
  <c r="AE590" i="1"/>
  <c r="AC590" i="1"/>
  <c r="AD590" i="1" s="1"/>
  <c r="Z590" i="1"/>
  <c r="T590" i="1"/>
  <c r="AG590" i="1" s="1"/>
  <c r="AI590" i="1" s="1"/>
  <c r="M590" i="1"/>
  <c r="AH589" i="1"/>
  <c r="AJ589" i="1" s="1"/>
  <c r="AG589" i="1"/>
  <c r="AI589" i="1" s="1"/>
  <c r="AE589" i="1"/>
  <c r="AC589" i="1"/>
  <c r="AD589" i="1" s="1"/>
  <c r="Z589" i="1"/>
  <c r="M589" i="1"/>
  <c r="Q589" i="1" s="1"/>
  <c r="AH588" i="1"/>
  <c r="AJ588" i="1" s="1"/>
  <c r="AG588" i="1"/>
  <c r="AI588" i="1" s="1"/>
  <c r="AE588" i="1"/>
  <c r="AC588" i="1"/>
  <c r="AD588" i="1" s="1"/>
  <c r="Z588" i="1"/>
  <c r="M588" i="1"/>
  <c r="AH587" i="1"/>
  <c r="AJ587" i="1" s="1"/>
  <c r="AG587" i="1"/>
  <c r="AI587" i="1" s="1"/>
  <c r="AE587" i="1"/>
  <c r="AC587" i="1"/>
  <c r="AD587" i="1" s="1"/>
  <c r="Z587" i="1"/>
  <c r="M587" i="1"/>
  <c r="AH586" i="1"/>
  <c r="AJ586" i="1" s="1"/>
  <c r="AG586" i="1"/>
  <c r="AI586" i="1" s="1"/>
  <c r="AE586" i="1"/>
  <c r="AC586" i="1"/>
  <c r="AD586" i="1" s="1"/>
  <c r="Z586" i="1"/>
  <c r="M586" i="1"/>
  <c r="AH585" i="1"/>
  <c r="AJ585" i="1" s="1"/>
  <c r="AG585" i="1"/>
  <c r="AI585" i="1" s="1"/>
  <c r="AE585" i="1"/>
  <c r="AC585" i="1"/>
  <c r="AD585" i="1" s="1"/>
  <c r="Z585" i="1"/>
  <c r="M585" i="1"/>
  <c r="Q585" i="1" s="1"/>
  <c r="AH584" i="1"/>
  <c r="AJ584" i="1" s="1"/>
  <c r="AG584" i="1"/>
  <c r="AI584" i="1" s="1"/>
  <c r="AE584" i="1"/>
  <c r="AC584" i="1"/>
  <c r="AD584" i="1" s="1"/>
  <c r="Z584" i="1"/>
  <c r="M584" i="1"/>
  <c r="Q584" i="1" s="1"/>
  <c r="AH583" i="1"/>
  <c r="AJ583" i="1" s="1"/>
  <c r="AG583" i="1"/>
  <c r="AI583" i="1" s="1"/>
  <c r="AE583" i="1"/>
  <c r="AC583" i="1"/>
  <c r="AD583" i="1" s="1"/>
  <c r="Z583" i="1"/>
  <c r="M583" i="1"/>
  <c r="AG582" i="1"/>
  <c r="AI582" i="1" s="1"/>
  <c r="AE582" i="1"/>
  <c r="AH582" i="1" s="1"/>
  <c r="AJ582" i="1" s="1"/>
  <c r="AC582" i="1"/>
  <c r="AD582" i="1" s="1"/>
  <c r="Z582" i="1"/>
  <c r="T582" i="1"/>
  <c r="M582" i="1"/>
  <c r="Q582" i="1" s="1"/>
  <c r="AG581" i="1"/>
  <c r="AI581" i="1" s="1"/>
  <c r="AE581" i="1"/>
  <c r="AH581" i="1" s="1"/>
  <c r="AJ581" i="1" s="1"/>
  <c r="AC581" i="1"/>
  <c r="AD581" i="1" s="1"/>
  <c r="Z581" i="1"/>
  <c r="T581" i="1"/>
  <c r="M581" i="1"/>
  <c r="AG580" i="1"/>
  <c r="AI580" i="1" s="1"/>
  <c r="Z580" i="1"/>
  <c r="T580" i="1"/>
  <c r="M580" i="1"/>
  <c r="AH579" i="1"/>
  <c r="AJ579" i="1" s="1"/>
  <c r="AE579" i="1"/>
  <c r="AC579" i="1"/>
  <c r="AD579" i="1" s="1"/>
  <c r="Z579" i="1"/>
  <c r="T579" i="1"/>
  <c r="AG579" i="1" s="1"/>
  <c r="AI579" i="1" s="1"/>
  <c r="M579" i="1"/>
  <c r="AG578" i="1"/>
  <c r="AI578" i="1" s="1"/>
  <c r="Z578" i="1"/>
  <c r="M578" i="1"/>
  <c r="Q578" i="1" s="1"/>
  <c r="AG577" i="1"/>
  <c r="AI577" i="1" s="1"/>
  <c r="AE577" i="1"/>
  <c r="AH577" i="1" s="1"/>
  <c r="AJ577" i="1" s="1"/>
  <c r="AC577" i="1"/>
  <c r="AD577" i="1" s="1"/>
  <c r="Z577" i="1"/>
  <c r="T577" i="1"/>
  <c r="M577" i="1"/>
  <c r="AG576" i="1"/>
  <c r="AI576" i="1" s="1"/>
  <c r="AE576" i="1"/>
  <c r="AH576" i="1" s="1"/>
  <c r="AJ576" i="1" s="1"/>
  <c r="AC576" i="1"/>
  <c r="AD576" i="1" s="1"/>
  <c r="Z576" i="1"/>
  <c r="T576" i="1"/>
  <c r="M576" i="1"/>
  <c r="Q576" i="1" s="1"/>
  <c r="AG575" i="1"/>
  <c r="AI575" i="1" s="1"/>
  <c r="AE575" i="1"/>
  <c r="AH575" i="1" s="1"/>
  <c r="AJ575" i="1" s="1"/>
  <c r="AC575" i="1"/>
  <c r="AD575" i="1" s="1"/>
  <c r="Z575" i="1"/>
  <c r="T575" i="1"/>
  <c r="M575" i="1"/>
  <c r="AG574" i="1"/>
  <c r="AI574" i="1" s="1"/>
  <c r="AE574" i="1"/>
  <c r="AH574" i="1" s="1"/>
  <c r="AJ574" i="1" s="1"/>
  <c r="AC574" i="1"/>
  <c r="AD574" i="1" s="1"/>
  <c r="Z574" i="1"/>
  <c r="T574" i="1"/>
  <c r="M574" i="1"/>
  <c r="AG573" i="1"/>
  <c r="AI573" i="1" s="1"/>
  <c r="Z573" i="1"/>
  <c r="T573" i="1"/>
  <c r="M573" i="1"/>
  <c r="Q573" i="1" s="1"/>
  <c r="AG572" i="1"/>
  <c r="AI572" i="1" s="1"/>
  <c r="AE572" i="1"/>
  <c r="AH572" i="1" s="1"/>
  <c r="AJ572" i="1" s="1"/>
  <c r="AC572" i="1"/>
  <c r="AD572" i="1" s="1"/>
  <c r="Z572" i="1"/>
  <c r="T572" i="1"/>
  <c r="M572" i="1"/>
  <c r="AH571" i="1"/>
  <c r="AJ571" i="1" s="1"/>
  <c r="AE571" i="1"/>
  <c r="AC571" i="1"/>
  <c r="AD571" i="1" s="1"/>
  <c r="Z571" i="1"/>
  <c r="T571" i="1"/>
  <c r="AG571" i="1" s="1"/>
  <c r="AI571" i="1" s="1"/>
  <c r="M571" i="1"/>
  <c r="AG570" i="1"/>
  <c r="AI570" i="1" s="1"/>
  <c r="AE570" i="1"/>
  <c r="AH570" i="1" s="1"/>
  <c r="AJ570" i="1" s="1"/>
  <c r="AC570" i="1"/>
  <c r="AD570" i="1" s="1"/>
  <c r="Z570" i="1"/>
  <c r="T570" i="1"/>
  <c r="M570" i="1"/>
  <c r="AG569" i="1"/>
  <c r="AI569" i="1" s="1"/>
  <c r="AE569" i="1"/>
  <c r="AH569" i="1" s="1"/>
  <c r="AJ569" i="1" s="1"/>
  <c r="AC569" i="1"/>
  <c r="AD569" i="1" s="1"/>
  <c r="Z569" i="1"/>
  <c r="M569" i="1"/>
  <c r="Q569" i="1" s="1"/>
  <c r="AG568" i="1"/>
  <c r="AI568" i="1" s="1"/>
  <c r="AE568" i="1"/>
  <c r="AH568" i="1" s="1"/>
  <c r="AJ568" i="1" s="1"/>
  <c r="AC568" i="1"/>
  <c r="AD568" i="1" s="1"/>
  <c r="Z568" i="1"/>
  <c r="T568" i="1"/>
  <c r="M568" i="1"/>
  <c r="Q568" i="1" s="1"/>
  <c r="AG567" i="1"/>
  <c r="AI567" i="1" s="1"/>
  <c r="AE567" i="1"/>
  <c r="AH567" i="1" s="1"/>
  <c r="AJ567" i="1" s="1"/>
  <c r="AC567" i="1"/>
  <c r="AD567" i="1" s="1"/>
  <c r="Z567" i="1"/>
  <c r="T567" i="1"/>
  <c r="M567" i="1"/>
  <c r="Q567" i="1" s="1"/>
  <c r="AG566" i="1"/>
  <c r="AI566" i="1" s="1"/>
  <c r="AE566" i="1"/>
  <c r="AH566" i="1" s="1"/>
  <c r="AJ566" i="1" s="1"/>
  <c r="AC566" i="1"/>
  <c r="AD566" i="1" s="1"/>
  <c r="Z566" i="1"/>
  <c r="T566" i="1"/>
  <c r="M566" i="1"/>
  <c r="AG565" i="1"/>
  <c r="AI565" i="1" s="1"/>
  <c r="AE565" i="1"/>
  <c r="AH565" i="1" s="1"/>
  <c r="AJ565" i="1" s="1"/>
  <c r="AC565" i="1"/>
  <c r="AD565" i="1" s="1"/>
  <c r="Z565" i="1"/>
  <c r="T565" i="1"/>
  <c r="M565" i="1"/>
  <c r="AG564" i="1"/>
  <c r="AI564" i="1" s="1"/>
  <c r="Z564" i="1"/>
  <c r="T564" i="1"/>
  <c r="M564" i="1"/>
  <c r="Q564" i="1" s="1"/>
  <c r="AG563" i="1"/>
  <c r="AI563" i="1" s="1"/>
  <c r="AE563" i="1"/>
  <c r="AH563" i="1" s="1"/>
  <c r="AJ563" i="1" s="1"/>
  <c r="AC563" i="1"/>
  <c r="AD563" i="1" s="1"/>
  <c r="Z563" i="1"/>
  <c r="T563" i="1"/>
  <c r="M563" i="1"/>
  <c r="Q563" i="1" s="1"/>
  <c r="AG562" i="1"/>
  <c r="AI562" i="1" s="1"/>
  <c r="AE562" i="1"/>
  <c r="AH562" i="1" s="1"/>
  <c r="AJ562" i="1" s="1"/>
  <c r="AC562" i="1"/>
  <c r="AD562" i="1" s="1"/>
  <c r="Z562" i="1"/>
  <c r="T562" i="1"/>
  <c r="M562" i="1"/>
  <c r="Q562" i="1" s="1"/>
  <c r="AG561" i="1"/>
  <c r="AI561" i="1" s="1"/>
  <c r="AE561" i="1"/>
  <c r="AH561" i="1" s="1"/>
  <c r="AJ561" i="1" s="1"/>
  <c r="AC561" i="1"/>
  <c r="AD561" i="1" s="1"/>
  <c r="Z561" i="1"/>
  <c r="T561" i="1"/>
  <c r="M561" i="1"/>
  <c r="Q561" i="1" s="1"/>
  <c r="AG560" i="1"/>
  <c r="AI560" i="1" s="1"/>
  <c r="AE560" i="1"/>
  <c r="AH560" i="1" s="1"/>
  <c r="AJ560" i="1" s="1"/>
  <c r="AC560" i="1"/>
  <c r="AD560" i="1" s="1"/>
  <c r="Z560" i="1"/>
  <c r="T560" i="1"/>
  <c r="M560" i="1"/>
  <c r="AH559" i="1"/>
  <c r="AJ559" i="1" s="1"/>
  <c r="AE559" i="1"/>
  <c r="AC559" i="1"/>
  <c r="AD559" i="1" s="1"/>
  <c r="Z559" i="1"/>
  <c r="T559" i="1"/>
  <c r="AG559" i="1" s="1"/>
  <c r="AI559" i="1" s="1"/>
  <c r="M559" i="1"/>
  <c r="Q559" i="1" s="1"/>
  <c r="AH558" i="1"/>
  <c r="AJ558" i="1" s="1"/>
  <c r="AE558" i="1"/>
  <c r="AC558" i="1"/>
  <c r="AD558" i="1" s="1"/>
  <c r="Z558" i="1"/>
  <c r="T558" i="1"/>
  <c r="AG558" i="1" s="1"/>
  <c r="AI558" i="1" s="1"/>
  <c r="M558" i="1"/>
  <c r="AH557" i="1"/>
  <c r="AJ557" i="1" s="1"/>
  <c r="AE557" i="1"/>
  <c r="AC557" i="1"/>
  <c r="AD557" i="1" s="1"/>
  <c r="Z557" i="1"/>
  <c r="T557" i="1"/>
  <c r="AG557" i="1" s="1"/>
  <c r="AI557" i="1" s="1"/>
  <c r="M557" i="1"/>
  <c r="Q557" i="1" s="1"/>
  <c r="AG556" i="1"/>
  <c r="AI556" i="1" s="1"/>
  <c r="AE556" i="1"/>
  <c r="AH556" i="1" s="1"/>
  <c r="AJ556" i="1" s="1"/>
  <c r="AC556" i="1"/>
  <c r="AD556" i="1" s="1"/>
  <c r="Z556" i="1"/>
  <c r="T556" i="1"/>
  <c r="M556" i="1"/>
  <c r="Q556" i="1" s="1"/>
  <c r="AG555" i="1"/>
  <c r="AI555" i="1" s="1"/>
  <c r="AE555" i="1"/>
  <c r="AH555" i="1" s="1"/>
  <c r="AJ555" i="1" s="1"/>
  <c r="AC555" i="1"/>
  <c r="AD555" i="1" s="1"/>
  <c r="Z555" i="1"/>
  <c r="T555" i="1"/>
  <c r="M555" i="1"/>
  <c r="AG554" i="1"/>
  <c r="AI554" i="1" s="1"/>
  <c r="AE554" i="1"/>
  <c r="AH554" i="1" s="1"/>
  <c r="AJ554" i="1" s="1"/>
  <c r="AC554" i="1"/>
  <c r="AD554" i="1" s="1"/>
  <c r="Z554" i="1"/>
  <c r="T554" i="1"/>
  <c r="M554" i="1"/>
  <c r="AG553" i="1"/>
  <c r="AI553" i="1" s="1"/>
  <c r="AE553" i="1"/>
  <c r="AH553" i="1" s="1"/>
  <c r="AJ553" i="1" s="1"/>
  <c r="AC553" i="1"/>
  <c r="AD553" i="1" s="1"/>
  <c r="Z553" i="1"/>
  <c r="T553" i="1"/>
  <c r="M553" i="1"/>
  <c r="Q553" i="1" s="1"/>
  <c r="AG552" i="1"/>
  <c r="AI552" i="1" s="1"/>
  <c r="AE552" i="1"/>
  <c r="AH552" i="1" s="1"/>
  <c r="AJ552" i="1" s="1"/>
  <c r="AC552" i="1"/>
  <c r="AD552" i="1" s="1"/>
  <c r="Z552" i="1"/>
  <c r="T552" i="1"/>
  <c r="M552" i="1"/>
  <c r="AG551" i="1"/>
  <c r="AI551" i="1" s="1"/>
  <c r="AE551" i="1"/>
  <c r="AH551" i="1" s="1"/>
  <c r="AJ551" i="1" s="1"/>
  <c r="AC551" i="1"/>
  <c r="AD551" i="1" s="1"/>
  <c r="Z551" i="1"/>
  <c r="T551" i="1"/>
  <c r="M551" i="1"/>
  <c r="Q551" i="1" s="1"/>
  <c r="AG550" i="1"/>
  <c r="AI550" i="1" s="1"/>
  <c r="AE550" i="1"/>
  <c r="AH550" i="1" s="1"/>
  <c r="AJ550" i="1" s="1"/>
  <c r="AC550" i="1"/>
  <c r="AD550" i="1" s="1"/>
  <c r="Z550" i="1"/>
  <c r="T550" i="1"/>
  <c r="M550" i="1"/>
  <c r="AG549" i="1"/>
  <c r="AI549" i="1" s="1"/>
  <c r="AE549" i="1"/>
  <c r="AH549" i="1" s="1"/>
  <c r="AJ549" i="1" s="1"/>
  <c r="AC549" i="1"/>
  <c r="AD549" i="1" s="1"/>
  <c r="Z549" i="1"/>
  <c r="T549" i="1"/>
  <c r="M549" i="1"/>
  <c r="AG548" i="1"/>
  <c r="AI548" i="1" s="1"/>
  <c r="AE548" i="1"/>
  <c r="AH548" i="1" s="1"/>
  <c r="AJ548" i="1" s="1"/>
  <c r="AC548" i="1"/>
  <c r="AD548" i="1" s="1"/>
  <c r="Z548" i="1"/>
  <c r="T548" i="1"/>
  <c r="M548" i="1"/>
  <c r="Q548" i="1" s="1"/>
  <c r="AG547" i="1"/>
  <c r="AI547" i="1" s="1"/>
  <c r="AE547" i="1"/>
  <c r="AH547" i="1" s="1"/>
  <c r="AJ547" i="1" s="1"/>
  <c r="AC547" i="1"/>
  <c r="AD547" i="1" s="1"/>
  <c r="Z547" i="1"/>
  <c r="T547" i="1"/>
  <c r="M547" i="1"/>
  <c r="Q547" i="1" s="1"/>
  <c r="AG546" i="1"/>
  <c r="AI546" i="1" s="1"/>
  <c r="Z546" i="1"/>
  <c r="T546" i="1"/>
  <c r="M546" i="1"/>
  <c r="AG545" i="1"/>
  <c r="AI545" i="1" s="1"/>
  <c r="AE545" i="1"/>
  <c r="AH545" i="1" s="1"/>
  <c r="AJ545" i="1" s="1"/>
  <c r="AC545" i="1"/>
  <c r="AD545" i="1" s="1"/>
  <c r="Z545" i="1"/>
  <c r="T545" i="1"/>
  <c r="M545" i="1"/>
  <c r="AH544" i="1"/>
  <c r="AJ544" i="1" s="1"/>
  <c r="AE544" i="1"/>
  <c r="AC544" i="1"/>
  <c r="AD544" i="1" s="1"/>
  <c r="Z544" i="1"/>
  <c r="T544" i="1"/>
  <c r="AG544" i="1" s="1"/>
  <c r="AI544" i="1" s="1"/>
  <c r="M544" i="1"/>
  <c r="Q544" i="1" s="1"/>
  <c r="AH543" i="1"/>
  <c r="AJ543" i="1" s="1"/>
  <c r="AE543" i="1"/>
  <c r="AC543" i="1"/>
  <c r="AD543" i="1" s="1"/>
  <c r="Z543" i="1"/>
  <c r="T543" i="1"/>
  <c r="AG543" i="1" s="1"/>
  <c r="AI543" i="1" s="1"/>
  <c r="M543" i="1"/>
  <c r="Q543" i="1" s="1"/>
  <c r="AH542" i="1"/>
  <c r="AJ542" i="1" s="1"/>
  <c r="AE542" i="1"/>
  <c r="AC542" i="1"/>
  <c r="AD542" i="1" s="1"/>
  <c r="Z542" i="1"/>
  <c r="T542" i="1"/>
  <c r="AG542" i="1" s="1"/>
  <c r="AI542" i="1" s="1"/>
  <c r="M542" i="1"/>
  <c r="Q542" i="1" s="1"/>
  <c r="AH541" i="1"/>
  <c r="AJ541" i="1" s="1"/>
  <c r="AE541" i="1"/>
  <c r="AC541" i="1"/>
  <c r="AD541" i="1" s="1"/>
  <c r="Z541" i="1"/>
  <c r="T541" i="1"/>
  <c r="AG541" i="1" s="1"/>
  <c r="AI541" i="1" s="1"/>
  <c r="M541" i="1"/>
  <c r="AG540" i="1"/>
  <c r="AI540" i="1" s="1"/>
  <c r="AE540" i="1"/>
  <c r="AH540" i="1" s="1"/>
  <c r="AJ540" i="1" s="1"/>
  <c r="AC540" i="1"/>
  <c r="AD540" i="1" s="1"/>
  <c r="Z540" i="1"/>
  <c r="T540" i="1"/>
  <c r="M540" i="1"/>
  <c r="AH539" i="1"/>
  <c r="AJ539" i="1" s="1"/>
  <c r="AE539" i="1"/>
  <c r="AC539" i="1"/>
  <c r="AD539" i="1" s="1"/>
  <c r="Z539" i="1"/>
  <c r="T539" i="1"/>
  <c r="AG539" i="1" s="1"/>
  <c r="AI539" i="1" s="1"/>
  <c r="M539" i="1"/>
  <c r="Q539" i="1" s="1"/>
  <c r="AH538" i="1"/>
  <c r="AJ538" i="1" s="1"/>
  <c r="AE538" i="1"/>
  <c r="AC538" i="1"/>
  <c r="AD538" i="1" s="1"/>
  <c r="Z538" i="1"/>
  <c r="T538" i="1"/>
  <c r="AG538" i="1" s="1"/>
  <c r="AI538" i="1" s="1"/>
  <c r="M538" i="1"/>
  <c r="Q538" i="1" s="1"/>
  <c r="AG537" i="1"/>
  <c r="AI537" i="1" s="1"/>
  <c r="AE537" i="1"/>
  <c r="AH537" i="1" s="1"/>
  <c r="AJ537" i="1" s="1"/>
  <c r="AC537" i="1"/>
  <c r="AD537" i="1" s="1"/>
  <c r="Z537" i="1"/>
  <c r="T537" i="1"/>
  <c r="M537" i="1"/>
  <c r="Q537" i="1" s="1"/>
  <c r="AH536" i="1"/>
  <c r="AJ536" i="1" s="1"/>
  <c r="AE536" i="1"/>
  <c r="AC536" i="1"/>
  <c r="AD536" i="1" s="1"/>
  <c r="Z536" i="1"/>
  <c r="T536" i="1"/>
  <c r="AG536" i="1" s="1"/>
  <c r="AI536" i="1" s="1"/>
  <c r="M536" i="1"/>
  <c r="AG535" i="1"/>
  <c r="AI535" i="1" s="1"/>
  <c r="AE535" i="1"/>
  <c r="AH535" i="1" s="1"/>
  <c r="AJ535" i="1" s="1"/>
  <c r="AC535" i="1"/>
  <c r="AD535" i="1" s="1"/>
  <c r="Z535" i="1"/>
  <c r="T535" i="1"/>
  <c r="M535" i="1"/>
  <c r="AG534" i="1"/>
  <c r="AI534" i="1" s="1"/>
  <c r="AE534" i="1"/>
  <c r="AH534" i="1" s="1"/>
  <c r="AJ534" i="1" s="1"/>
  <c r="AC534" i="1"/>
  <c r="AD534" i="1" s="1"/>
  <c r="Z534" i="1"/>
  <c r="T534" i="1"/>
  <c r="M534" i="1"/>
  <c r="AG533" i="1"/>
  <c r="AI533" i="1" s="1"/>
  <c r="Z533" i="1"/>
  <c r="T533" i="1"/>
  <c r="M533" i="1"/>
  <c r="AH532" i="1"/>
  <c r="AJ532" i="1" s="1"/>
  <c r="AG532" i="1"/>
  <c r="AI532" i="1" s="1"/>
  <c r="AD532" i="1"/>
  <c r="Z532" i="1"/>
  <c r="T532" i="1"/>
  <c r="M532" i="1"/>
  <c r="AH531" i="1"/>
  <c r="AJ531" i="1" s="1"/>
  <c r="AE531" i="1"/>
  <c r="AC531" i="1"/>
  <c r="AD531" i="1" s="1"/>
  <c r="Z531" i="1"/>
  <c r="T531" i="1"/>
  <c r="AG531" i="1" s="1"/>
  <c r="AI531" i="1" s="1"/>
  <c r="M531" i="1"/>
  <c r="AH530" i="1"/>
  <c r="AJ530" i="1" s="1"/>
  <c r="AE530" i="1"/>
  <c r="AC530" i="1"/>
  <c r="AD530" i="1" s="1"/>
  <c r="Z530" i="1"/>
  <c r="T530" i="1"/>
  <c r="AG530" i="1" s="1"/>
  <c r="AI530" i="1" s="1"/>
  <c r="M530" i="1"/>
  <c r="AH529" i="1"/>
  <c r="AJ529" i="1" s="1"/>
  <c r="AE529" i="1"/>
  <c r="AC529" i="1"/>
  <c r="AD529" i="1" s="1"/>
  <c r="Z529" i="1"/>
  <c r="T529" i="1"/>
  <c r="AG529" i="1" s="1"/>
  <c r="AI529" i="1" s="1"/>
  <c r="M529" i="1"/>
  <c r="Q529" i="1" s="1"/>
  <c r="AH528" i="1"/>
  <c r="AJ528" i="1" s="1"/>
  <c r="AE528" i="1"/>
  <c r="AC528" i="1"/>
  <c r="AD528" i="1" s="1"/>
  <c r="Z528" i="1"/>
  <c r="T528" i="1"/>
  <c r="AG528" i="1" s="1"/>
  <c r="AI528" i="1" s="1"/>
  <c r="M528" i="1"/>
  <c r="Q528" i="1" s="1"/>
  <c r="AG527" i="1"/>
  <c r="AI527" i="1" s="1"/>
  <c r="AE527" i="1"/>
  <c r="AH527" i="1" s="1"/>
  <c r="AJ527" i="1" s="1"/>
  <c r="AC527" i="1"/>
  <c r="AD527" i="1" s="1"/>
  <c r="Z527" i="1"/>
  <c r="T527" i="1"/>
  <c r="M527" i="1"/>
  <c r="Q527" i="1" s="1"/>
  <c r="AH526" i="1"/>
  <c r="AJ526" i="1" s="1"/>
  <c r="AE526" i="1"/>
  <c r="AC526" i="1"/>
  <c r="AD526" i="1" s="1"/>
  <c r="Z526" i="1"/>
  <c r="T526" i="1"/>
  <c r="AG526" i="1" s="1"/>
  <c r="AI526" i="1" s="1"/>
  <c r="M526" i="1"/>
  <c r="AG525" i="1"/>
  <c r="AI525" i="1" s="1"/>
  <c r="AE525" i="1"/>
  <c r="AH525" i="1" s="1"/>
  <c r="AJ525" i="1" s="1"/>
  <c r="AC525" i="1"/>
  <c r="AD525" i="1" s="1"/>
  <c r="Z525" i="1"/>
  <c r="T525" i="1"/>
  <c r="M525" i="1"/>
  <c r="AG524" i="1"/>
  <c r="AI524" i="1" s="1"/>
  <c r="AE524" i="1"/>
  <c r="AH524" i="1" s="1"/>
  <c r="AJ524" i="1" s="1"/>
  <c r="AC524" i="1"/>
  <c r="AD524" i="1" s="1"/>
  <c r="Z524" i="1"/>
  <c r="T524" i="1"/>
  <c r="M524" i="1"/>
  <c r="AG523" i="1"/>
  <c r="AI523" i="1" s="1"/>
  <c r="AE523" i="1"/>
  <c r="AH523" i="1" s="1"/>
  <c r="AJ523" i="1" s="1"/>
  <c r="AC523" i="1"/>
  <c r="AD523" i="1" s="1"/>
  <c r="Z523" i="1"/>
  <c r="T523" i="1"/>
  <c r="M523" i="1"/>
  <c r="Q523" i="1" s="1"/>
  <c r="AG522" i="1"/>
  <c r="AI522" i="1" s="1"/>
  <c r="AE522" i="1"/>
  <c r="AH522" i="1" s="1"/>
  <c r="AJ522" i="1" s="1"/>
  <c r="AC522" i="1"/>
  <c r="AD522" i="1" s="1"/>
  <c r="Z522" i="1"/>
  <c r="T522" i="1"/>
  <c r="M522" i="1"/>
  <c r="Q522" i="1" s="1"/>
  <c r="AG521" i="1"/>
  <c r="AI521" i="1" s="1"/>
  <c r="AE521" i="1"/>
  <c r="AH521" i="1" s="1"/>
  <c r="AJ521" i="1" s="1"/>
  <c r="AC521" i="1"/>
  <c r="AD521" i="1" s="1"/>
  <c r="Z521" i="1"/>
  <c r="T521" i="1"/>
  <c r="M521" i="1"/>
  <c r="Q521" i="1" s="1"/>
  <c r="AG520" i="1"/>
  <c r="AI520" i="1" s="1"/>
  <c r="Z520" i="1"/>
  <c r="T520" i="1"/>
  <c r="M520" i="1"/>
  <c r="Q520" i="1" s="1"/>
  <c r="AG519" i="1"/>
  <c r="AI519" i="1" s="1"/>
  <c r="AE519" i="1"/>
  <c r="AH519" i="1" s="1"/>
  <c r="AJ519" i="1" s="1"/>
  <c r="AC519" i="1"/>
  <c r="AD519" i="1" s="1"/>
  <c r="Z519" i="1"/>
  <c r="T519" i="1"/>
  <c r="M519" i="1"/>
  <c r="Q519" i="1" s="1"/>
  <c r="AG518" i="1"/>
  <c r="AI518" i="1" s="1"/>
  <c r="AE518" i="1"/>
  <c r="AH518" i="1" s="1"/>
  <c r="AJ518" i="1" s="1"/>
  <c r="AC518" i="1"/>
  <c r="AD518" i="1" s="1"/>
  <c r="Z518" i="1"/>
  <c r="T518" i="1"/>
  <c r="M518" i="1"/>
  <c r="AH517" i="1"/>
  <c r="AJ517" i="1" s="1"/>
  <c r="AE517" i="1"/>
  <c r="AC517" i="1"/>
  <c r="AD517" i="1" s="1"/>
  <c r="Z517" i="1"/>
  <c r="T517" i="1"/>
  <c r="AG517" i="1" s="1"/>
  <c r="AI517" i="1" s="1"/>
  <c r="M517" i="1"/>
  <c r="AH516" i="1"/>
  <c r="AJ516" i="1" s="1"/>
  <c r="AE516" i="1"/>
  <c r="AC516" i="1"/>
  <c r="AD516" i="1" s="1"/>
  <c r="Z516" i="1"/>
  <c r="T516" i="1"/>
  <c r="AG516" i="1" s="1"/>
  <c r="AI516" i="1" s="1"/>
  <c r="M516" i="1"/>
  <c r="AG515" i="1"/>
  <c r="AI515" i="1" s="1"/>
  <c r="AE515" i="1"/>
  <c r="AH515" i="1" s="1"/>
  <c r="AJ515" i="1" s="1"/>
  <c r="AC515" i="1"/>
  <c r="AD515" i="1" s="1"/>
  <c r="Z515" i="1"/>
  <c r="T515" i="1"/>
  <c r="M515" i="1"/>
  <c r="Q515" i="1" s="1"/>
  <c r="AH514" i="1"/>
  <c r="AJ514" i="1" s="1"/>
  <c r="AE514" i="1"/>
  <c r="AC514" i="1"/>
  <c r="AD514" i="1" s="1"/>
  <c r="Z514" i="1"/>
  <c r="T514" i="1"/>
  <c r="AG514" i="1" s="1"/>
  <c r="AI514" i="1" s="1"/>
  <c r="M514" i="1"/>
  <c r="Q514" i="1" s="1"/>
  <c r="AH513" i="1"/>
  <c r="AJ513" i="1" s="1"/>
  <c r="AG513" i="1"/>
  <c r="AI513" i="1" s="1"/>
  <c r="AE513" i="1"/>
  <c r="AC513" i="1"/>
  <c r="AD513" i="1" s="1"/>
  <c r="Z513" i="1"/>
  <c r="M513" i="1"/>
  <c r="AH512" i="1"/>
  <c r="AJ512" i="1" s="1"/>
  <c r="AG512" i="1"/>
  <c r="AI512" i="1" s="1"/>
  <c r="AE512" i="1"/>
  <c r="AC512" i="1"/>
  <c r="AD512" i="1" s="1"/>
  <c r="Z512" i="1"/>
  <c r="M512" i="1"/>
  <c r="Q512" i="1" s="1"/>
  <c r="AH511" i="1"/>
  <c r="AJ511" i="1" s="1"/>
  <c r="AG511" i="1"/>
  <c r="AI511" i="1" s="1"/>
  <c r="AE511" i="1"/>
  <c r="AC511" i="1"/>
  <c r="AD511" i="1" s="1"/>
  <c r="Z511" i="1"/>
  <c r="M511" i="1"/>
  <c r="AH510" i="1"/>
  <c r="AJ510" i="1" s="1"/>
  <c r="AG510" i="1"/>
  <c r="AI510" i="1" s="1"/>
  <c r="AE510" i="1"/>
  <c r="AC510" i="1"/>
  <c r="AD510" i="1" s="1"/>
  <c r="Z510" i="1"/>
  <c r="M510" i="1"/>
  <c r="AH509" i="1"/>
  <c r="AJ509" i="1" s="1"/>
  <c r="AG509" i="1"/>
  <c r="AI509" i="1" s="1"/>
  <c r="AE509" i="1"/>
  <c r="AC509" i="1"/>
  <c r="AD509" i="1" s="1"/>
  <c r="Z509" i="1"/>
  <c r="M509" i="1"/>
  <c r="AH508" i="1"/>
  <c r="AJ508" i="1" s="1"/>
  <c r="AG508" i="1"/>
  <c r="AI508" i="1" s="1"/>
  <c r="AE508" i="1"/>
  <c r="AC508" i="1"/>
  <c r="AD508" i="1" s="1"/>
  <c r="Z508" i="1"/>
  <c r="M508" i="1"/>
  <c r="AH507" i="1"/>
  <c r="AJ507" i="1" s="1"/>
  <c r="AE507" i="1"/>
  <c r="AC507" i="1"/>
  <c r="AD507" i="1" s="1"/>
  <c r="Z507" i="1"/>
  <c r="T507" i="1"/>
  <c r="AG507" i="1" s="1"/>
  <c r="AI507" i="1" s="1"/>
  <c r="M507" i="1"/>
  <c r="Q507" i="1" s="1"/>
  <c r="AH506" i="1"/>
  <c r="AJ506" i="1" s="1"/>
  <c r="AE506" i="1"/>
  <c r="AC506" i="1"/>
  <c r="AD506" i="1" s="1"/>
  <c r="Z506" i="1"/>
  <c r="T506" i="1"/>
  <c r="AG506" i="1" s="1"/>
  <c r="AI506" i="1" s="1"/>
  <c r="M506" i="1"/>
  <c r="Q506" i="1" s="1"/>
  <c r="AG505" i="1"/>
  <c r="AI505" i="1" s="1"/>
  <c r="AE505" i="1"/>
  <c r="AH505" i="1" s="1"/>
  <c r="AJ505" i="1" s="1"/>
  <c r="AC505" i="1"/>
  <c r="AD505" i="1" s="1"/>
  <c r="Z505" i="1"/>
  <c r="T505" i="1"/>
  <c r="M505" i="1"/>
  <c r="Q505" i="1" s="1"/>
  <c r="AG504" i="1"/>
  <c r="AI504" i="1" s="1"/>
  <c r="AE504" i="1"/>
  <c r="AH504" i="1" s="1"/>
  <c r="AJ504" i="1" s="1"/>
  <c r="AC504" i="1"/>
  <c r="AD504" i="1" s="1"/>
  <c r="Z504" i="1"/>
  <c r="T504" i="1"/>
  <c r="M504" i="1"/>
  <c r="AG503" i="1"/>
  <c r="AI503" i="1" s="1"/>
  <c r="AE503" i="1"/>
  <c r="AH503" i="1" s="1"/>
  <c r="AJ503" i="1" s="1"/>
  <c r="AC503" i="1"/>
  <c r="AD503" i="1" s="1"/>
  <c r="Z503" i="1"/>
  <c r="T503" i="1"/>
  <c r="M503" i="1"/>
  <c r="AG502" i="1"/>
  <c r="AI502" i="1" s="1"/>
  <c r="AE502" i="1"/>
  <c r="AH502" i="1" s="1"/>
  <c r="AJ502" i="1" s="1"/>
  <c r="AC502" i="1"/>
  <c r="AD502" i="1" s="1"/>
  <c r="Z502" i="1"/>
  <c r="T502" i="1"/>
  <c r="M502" i="1"/>
  <c r="Q502" i="1" s="1"/>
  <c r="AG501" i="1"/>
  <c r="AI501" i="1" s="1"/>
  <c r="AE501" i="1"/>
  <c r="AH501" i="1" s="1"/>
  <c r="AJ501" i="1" s="1"/>
  <c r="AC501" i="1"/>
  <c r="AD501" i="1" s="1"/>
  <c r="Z501" i="1"/>
  <c r="T501" i="1"/>
  <c r="M501" i="1"/>
  <c r="AG500" i="1"/>
  <c r="AI500" i="1" s="1"/>
  <c r="AE500" i="1"/>
  <c r="AH500" i="1" s="1"/>
  <c r="AJ500" i="1" s="1"/>
  <c r="AC500" i="1"/>
  <c r="AD500" i="1" s="1"/>
  <c r="Z500" i="1"/>
  <c r="T500" i="1"/>
  <c r="M500" i="1"/>
  <c r="Q500" i="1" s="1"/>
  <c r="AH499" i="1"/>
  <c r="AJ499" i="1" s="1"/>
  <c r="AE499" i="1"/>
  <c r="AC499" i="1"/>
  <c r="AD499" i="1" s="1"/>
  <c r="Z499" i="1"/>
  <c r="T499" i="1"/>
  <c r="AG499" i="1" s="1"/>
  <c r="AI499" i="1" s="1"/>
  <c r="M499" i="1"/>
  <c r="Q499" i="1" s="1"/>
  <c r="AG498" i="1"/>
  <c r="AI498" i="1" s="1"/>
  <c r="AE498" i="1"/>
  <c r="AH498" i="1" s="1"/>
  <c r="AJ498" i="1" s="1"/>
  <c r="AC498" i="1"/>
  <c r="AD498" i="1" s="1"/>
  <c r="Z498" i="1"/>
  <c r="T498" i="1"/>
  <c r="M498" i="1"/>
  <c r="Q498" i="1" s="1"/>
  <c r="AH497" i="1"/>
  <c r="AJ497" i="1" s="1"/>
  <c r="AE497" i="1"/>
  <c r="AC497" i="1"/>
  <c r="AD497" i="1" s="1"/>
  <c r="Z497" i="1"/>
  <c r="T497" i="1"/>
  <c r="AG497" i="1" s="1"/>
  <c r="AI497" i="1" s="1"/>
  <c r="M497" i="1"/>
  <c r="Q497" i="1" s="1"/>
  <c r="AH496" i="1"/>
  <c r="AJ496" i="1" s="1"/>
  <c r="AE496" i="1"/>
  <c r="AC496" i="1"/>
  <c r="AD496" i="1" s="1"/>
  <c r="Z496" i="1"/>
  <c r="T496" i="1"/>
  <c r="AG496" i="1" s="1"/>
  <c r="AI496" i="1" s="1"/>
  <c r="M496" i="1"/>
  <c r="Q496" i="1" s="1"/>
  <c r="AG495" i="1"/>
  <c r="AI495" i="1" s="1"/>
  <c r="AE495" i="1"/>
  <c r="AH495" i="1" s="1"/>
  <c r="AJ495" i="1" s="1"/>
  <c r="AC495" i="1"/>
  <c r="AD495" i="1" s="1"/>
  <c r="Z495" i="1"/>
  <c r="T495" i="1"/>
  <c r="M495" i="1"/>
  <c r="Q495" i="1" s="1"/>
  <c r="AG494" i="1"/>
  <c r="AI494" i="1" s="1"/>
  <c r="AE494" i="1"/>
  <c r="AH494" i="1" s="1"/>
  <c r="AJ494" i="1" s="1"/>
  <c r="AC494" i="1"/>
  <c r="AD494" i="1" s="1"/>
  <c r="Z494" i="1"/>
  <c r="T494" i="1"/>
  <c r="M494" i="1"/>
  <c r="AG493" i="1"/>
  <c r="AI493" i="1" s="1"/>
  <c r="AE493" i="1"/>
  <c r="AH493" i="1" s="1"/>
  <c r="AJ493" i="1" s="1"/>
  <c r="AC493" i="1"/>
  <c r="AD493" i="1" s="1"/>
  <c r="Z493" i="1"/>
  <c r="T493" i="1"/>
  <c r="M493" i="1"/>
  <c r="AG492" i="1"/>
  <c r="AI492" i="1" s="1"/>
  <c r="AE492" i="1"/>
  <c r="AH492" i="1" s="1"/>
  <c r="AJ492" i="1" s="1"/>
  <c r="AC492" i="1"/>
  <c r="AD492" i="1" s="1"/>
  <c r="Z492" i="1"/>
  <c r="T492" i="1"/>
  <c r="M492" i="1"/>
  <c r="Q492" i="1" s="1"/>
  <c r="AG491" i="1"/>
  <c r="AI491" i="1" s="1"/>
  <c r="AE491" i="1"/>
  <c r="AH491" i="1" s="1"/>
  <c r="AJ491" i="1" s="1"/>
  <c r="AC491" i="1"/>
  <c r="AD491" i="1" s="1"/>
  <c r="Z491" i="1"/>
  <c r="T491" i="1"/>
  <c r="M491" i="1"/>
  <c r="AG490" i="1"/>
  <c r="AI490" i="1" s="1"/>
  <c r="AE490" i="1"/>
  <c r="AH490" i="1" s="1"/>
  <c r="AJ490" i="1" s="1"/>
  <c r="AC490" i="1"/>
  <c r="AD490" i="1" s="1"/>
  <c r="Z490" i="1"/>
  <c r="T490" i="1"/>
  <c r="M490" i="1"/>
  <c r="AG489" i="1"/>
  <c r="AI489" i="1" s="1"/>
  <c r="AE489" i="1"/>
  <c r="AH489" i="1" s="1"/>
  <c r="AJ489" i="1" s="1"/>
  <c r="AC489" i="1"/>
  <c r="AD489" i="1" s="1"/>
  <c r="Z489" i="1"/>
  <c r="T489" i="1"/>
  <c r="M489" i="1"/>
  <c r="Q489" i="1" s="1"/>
  <c r="AG488" i="1"/>
  <c r="AI488" i="1" s="1"/>
  <c r="AE488" i="1"/>
  <c r="AH488" i="1" s="1"/>
  <c r="AJ488" i="1" s="1"/>
  <c r="AC488" i="1"/>
  <c r="AD488" i="1" s="1"/>
  <c r="Z488" i="1"/>
  <c r="T488" i="1"/>
  <c r="M488" i="1"/>
  <c r="AG487" i="1"/>
  <c r="AI487" i="1" s="1"/>
  <c r="AE487" i="1"/>
  <c r="AH487" i="1" s="1"/>
  <c r="AJ487" i="1" s="1"/>
  <c r="AC487" i="1"/>
  <c r="AD487" i="1" s="1"/>
  <c r="Z487" i="1"/>
  <c r="T487" i="1"/>
  <c r="M487" i="1"/>
  <c r="AG486" i="1"/>
  <c r="AI486" i="1" s="1"/>
  <c r="AE486" i="1"/>
  <c r="AH486" i="1" s="1"/>
  <c r="AJ486" i="1" s="1"/>
  <c r="AC486" i="1"/>
  <c r="AD486" i="1" s="1"/>
  <c r="Z486" i="1"/>
  <c r="T486" i="1"/>
  <c r="M486" i="1"/>
  <c r="Q486" i="1" s="1"/>
  <c r="AG485" i="1"/>
  <c r="AI485" i="1" s="1"/>
  <c r="AE485" i="1"/>
  <c r="AH485" i="1" s="1"/>
  <c r="AJ485" i="1" s="1"/>
  <c r="AC485" i="1"/>
  <c r="AD485" i="1" s="1"/>
  <c r="Z485" i="1"/>
  <c r="T485" i="1"/>
  <c r="M485" i="1"/>
  <c r="Q485" i="1" s="1"/>
  <c r="AG484" i="1"/>
  <c r="AI484" i="1" s="1"/>
  <c r="AE484" i="1"/>
  <c r="AH484" i="1" s="1"/>
  <c r="AJ484" i="1" s="1"/>
  <c r="AC484" i="1"/>
  <c r="AD484" i="1" s="1"/>
  <c r="Z484" i="1"/>
  <c r="T484" i="1"/>
  <c r="M484" i="1"/>
  <c r="AG483" i="1"/>
  <c r="AI483" i="1" s="1"/>
  <c r="AE483" i="1"/>
  <c r="AH483" i="1" s="1"/>
  <c r="AJ483" i="1" s="1"/>
  <c r="AC483" i="1"/>
  <c r="AD483" i="1" s="1"/>
  <c r="Z483" i="1"/>
  <c r="T483" i="1"/>
  <c r="M483" i="1"/>
  <c r="AG482" i="1"/>
  <c r="AI482" i="1" s="1"/>
  <c r="AE482" i="1"/>
  <c r="AH482" i="1" s="1"/>
  <c r="AJ482" i="1" s="1"/>
  <c r="AC482" i="1"/>
  <c r="AD482" i="1" s="1"/>
  <c r="Z482" i="1"/>
  <c r="T482" i="1"/>
  <c r="M482" i="1"/>
  <c r="Q482" i="1" s="1"/>
  <c r="AG481" i="1"/>
  <c r="AI481" i="1" s="1"/>
  <c r="Z481" i="1"/>
  <c r="T481" i="1"/>
  <c r="M481" i="1"/>
  <c r="Q481" i="1" s="1"/>
  <c r="AH480" i="1"/>
  <c r="AJ480" i="1" s="1"/>
  <c r="AG480" i="1"/>
  <c r="AI480" i="1" s="1"/>
  <c r="AD480" i="1"/>
  <c r="Z480" i="1"/>
  <c r="M480" i="1"/>
  <c r="AG479" i="1"/>
  <c r="AI479" i="1" s="1"/>
  <c r="AE479" i="1"/>
  <c r="AH479" i="1" s="1"/>
  <c r="AJ479" i="1" s="1"/>
  <c r="AC479" i="1"/>
  <c r="AD479" i="1" s="1"/>
  <c r="Z479" i="1"/>
  <c r="T479" i="1"/>
  <c r="M479" i="1"/>
  <c r="AH478" i="1"/>
  <c r="AJ478" i="1" s="1"/>
  <c r="AE478" i="1"/>
  <c r="AC478" i="1"/>
  <c r="AD478" i="1" s="1"/>
  <c r="Z478" i="1"/>
  <c r="T478" i="1"/>
  <c r="AG478" i="1" s="1"/>
  <c r="AI478" i="1" s="1"/>
  <c r="M478" i="1"/>
  <c r="Q478" i="1" s="1"/>
  <c r="AG477" i="1"/>
  <c r="AI477" i="1" s="1"/>
  <c r="AE477" i="1"/>
  <c r="AH477" i="1" s="1"/>
  <c r="AJ477" i="1" s="1"/>
  <c r="AC477" i="1"/>
  <c r="AD477" i="1" s="1"/>
  <c r="Z477" i="1"/>
  <c r="T477" i="1"/>
  <c r="M477" i="1"/>
  <c r="Q477" i="1" s="1"/>
  <c r="AG476" i="1"/>
  <c r="AI476" i="1" s="1"/>
  <c r="AE476" i="1"/>
  <c r="AH476" i="1" s="1"/>
  <c r="AJ476" i="1" s="1"/>
  <c r="AC476" i="1"/>
  <c r="AD476" i="1" s="1"/>
  <c r="Z476" i="1"/>
  <c r="T476" i="1"/>
  <c r="M476" i="1"/>
  <c r="Q476" i="1" s="1"/>
  <c r="AG475" i="1"/>
  <c r="AI475" i="1" s="1"/>
  <c r="AE475" i="1"/>
  <c r="AH475" i="1" s="1"/>
  <c r="AJ475" i="1" s="1"/>
  <c r="AC475" i="1"/>
  <c r="AD475" i="1" s="1"/>
  <c r="Z475" i="1"/>
  <c r="T475" i="1"/>
  <c r="M475" i="1"/>
  <c r="AG474" i="1"/>
  <c r="AI474" i="1" s="1"/>
  <c r="AE474" i="1"/>
  <c r="AH474" i="1" s="1"/>
  <c r="AJ474" i="1" s="1"/>
  <c r="AC474" i="1"/>
  <c r="AD474" i="1" s="1"/>
  <c r="Z474" i="1"/>
  <c r="T474" i="1"/>
  <c r="M474" i="1"/>
  <c r="Q474" i="1" s="1"/>
  <c r="AG473" i="1"/>
  <c r="AI473" i="1" s="1"/>
  <c r="AE473" i="1"/>
  <c r="AH473" i="1" s="1"/>
  <c r="AJ473" i="1" s="1"/>
  <c r="AC473" i="1"/>
  <c r="AD473" i="1" s="1"/>
  <c r="Z473" i="1"/>
  <c r="T473" i="1"/>
  <c r="M473" i="1"/>
  <c r="Q473" i="1" s="1"/>
  <c r="AG472" i="1"/>
  <c r="AI472" i="1" s="1"/>
  <c r="AE472" i="1"/>
  <c r="AH472" i="1" s="1"/>
  <c r="AJ472" i="1" s="1"/>
  <c r="AC472" i="1"/>
  <c r="AD472" i="1" s="1"/>
  <c r="Z472" i="1"/>
  <c r="T472" i="1"/>
  <c r="M472" i="1"/>
  <c r="Q472" i="1" s="1"/>
  <c r="AH471" i="1"/>
  <c r="AJ471" i="1" s="1"/>
  <c r="AE471" i="1"/>
  <c r="AC471" i="1"/>
  <c r="AD471" i="1" s="1"/>
  <c r="Z471" i="1"/>
  <c r="T471" i="1"/>
  <c r="AG471" i="1" s="1"/>
  <c r="AI471" i="1" s="1"/>
  <c r="M471" i="1"/>
  <c r="Q471" i="1" s="1"/>
  <c r="AG470" i="1"/>
  <c r="AI470" i="1" s="1"/>
  <c r="AE470" i="1"/>
  <c r="AH470" i="1" s="1"/>
  <c r="AJ470" i="1" s="1"/>
  <c r="AC470" i="1"/>
  <c r="AD470" i="1" s="1"/>
  <c r="Z470" i="1"/>
  <c r="T470" i="1"/>
  <c r="M470" i="1"/>
  <c r="Q470" i="1" s="1"/>
  <c r="AG469" i="1"/>
  <c r="AI469" i="1" s="1"/>
  <c r="AE469" i="1"/>
  <c r="AH469" i="1" s="1"/>
  <c r="AJ469" i="1" s="1"/>
  <c r="AC469" i="1"/>
  <c r="AD469" i="1" s="1"/>
  <c r="Z469" i="1"/>
  <c r="T469" i="1"/>
  <c r="M469" i="1"/>
  <c r="Q469" i="1" s="1"/>
  <c r="AG468" i="1"/>
  <c r="AI468" i="1" s="1"/>
  <c r="AE468" i="1"/>
  <c r="AH468" i="1" s="1"/>
  <c r="AJ468" i="1" s="1"/>
  <c r="AC468" i="1"/>
  <c r="AD468" i="1" s="1"/>
  <c r="Z468" i="1"/>
  <c r="T468" i="1"/>
  <c r="M468" i="1"/>
  <c r="Q468" i="1" s="1"/>
  <c r="AG467" i="1"/>
  <c r="AI467" i="1" s="1"/>
  <c r="AE467" i="1"/>
  <c r="AH467" i="1" s="1"/>
  <c r="AJ467" i="1" s="1"/>
  <c r="AC467" i="1"/>
  <c r="AD467" i="1" s="1"/>
  <c r="Z467" i="1"/>
  <c r="T467" i="1"/>
  <c r="M467" i="1"/>
  <c r="AG466" i="1"/>
  <c r="AI466" i="1" s="1"/>
  <c r="AE466" i="1"/>
  <c r="AH466" i="1" s="1"/>
  <c r="AJ466" i="1" s="1"/>
  <c r="AC466" i="1"/>
  <c r="AD466" i="1" s="1"/>
  <c r="Z466" i="1"/>
  <c r="T466" i="1"/>
  <c r="M466" i="1"/>
  <c r="Q466" i="1" s="1"/>
  <c r="AG465" i="1"/>
  <c r="AI465" i="1" s="1"/>
  <c r="AE465" i="1"/>
  <c r="AH465" i="1" s="1"/>
  <c r="AJ465" i="1" s="1"/>
  <c r="AC465" i="1"/>
  <c r="AD465" i="1" s="1"/>
  <c r="Z465" i="1"/>
  <c r="T465" i="1"/>
  <c r="M465" i="1"/>
  <c r="Q465" i="1" s="1"/>
  <c r="AG464" i="1"/>
  <c r="AI464" i="1" s="1"/>
  <c r="AE464" i="1"/>
  <c r="AH464" i="1" s="1"/>
  <c r="AJ464" i="1" s="1"/>
  <c r="AC464" i="1"/>
  <c r="AD464" i="1" s="1"/>
  <c r="Z464" i="1"/>
  <c r="T464" i="1"/>
  <c r="M464" i="1"/>
  <c r="Q464" i="1" s="1"/>
  <c r="AG463" i="1"/>
  <c r="AI463" i="1" s="1"/>
  <c r="AE463" i="1"/>
  <c r="AH463" i="1" s="1"/>
  <c r="AJ463" i="1" s="1"/>
  <c r="AC463" i="1"/>
  <c r="AD463" i="1" s="1"/>
  <c r="Z463" i="1"/>
  <c r="T463" i="1"/>
  <c r="M463" i="1"/>
  <c r="Q463" i="1" s="1"/>
  <c r="AG462" i="1"/>
  <c r="AI462" i="1" s="1"/>
  <c r="AE462" i="1"/>
  <c r="AH462" i="1" s="1"/>
  <c r="AJ462" i="1" s="1"/>
  <c r="AC462" i="1"/>
  <c r="AD462" i="1" s="1"/>
  <c r="Z462" i="1"/>
  <c r="T462" i="1"/>
  <c r="M462" i="1"/>
  <c r="Q462" i="1" s="1"/>
  <c r="AG461" i="1"/>
  <c r="AI461" i="1" s="1"/>
  <c r="AE461" i="1"/>
  <c r="AH461" i="1" s="1"/>
  <c r="AJ461" i="1" s="1"/>
  <c r="AC461" i="1"/>
  <c r="AD461" i="1" s="1"/>
  <c r="Z461" i="1"/>
  <c r="T461" i="1"/>
  <c r="M461" i="1"/>
  <c r="Q461" i="1" s="1"/>
  <c r="AG460" i="1"/>
  <c r="AI460" i="1" s="1"/>
  <c r="AE460" i="1"/>
  <c r="AH460" i="1" s="1"/>
  <c r="AJ460" i="1" s="1"/>
  <c r="AC460" i="1"/>
  <c r="AD460" i="1" s="1"/>
  <c r="Z460" i="1"/>
  <c r="T460" i="1"/>
  <c r="M460" i="1"/>
  <c r="Q460" i="1" s="1"/>
  <c r="AG459" i="1"/>
  <c r="AI459" i="1" s="1"/>
  <c r="AE459" i="1"/>
  <c r="AH459" i="1" s="1"/>
  <c r="AJ459" i="1" s="1"/>
  <c r="AC459" i="1"/>
  <c r="AD459" i="1" s="1"/>
  <c r="Z459" i="1"/>
  <c r="T459" i="1"/>
  <c r="M459" i="1"/>
  <c r="Q459" i="1" s="1"/>
  <c r="AH458" i="1"/>
  <c r="AJ458" i="1" s="1"/>
  <c r="AE458" i="1"/>
  <c r="AC458" i="1"/>
  <c r="AD458" i="1" s="1"/>
  <c r="Z458" i="1"/>
  <c r="T458" i="1"/>
  <c r="AG458" i="1" s="1"/>
  <c r="AI458" i="1" s="1"/>
  <c r="M458" i="1"/>
  <c r="AG457" i="1"/>
  <c r="AI457" i="1" s="1"/>
  <c r="AE457" i="1"/>
  <c r="AH457" i="1" s="1"/>
  <c r="AJ457" i="1" s="1"/>
  <c r="AC457" i="1"/>
  <c r="AD457" i="1" s="1"/>
  <c r="Z457" i="1"/>
  <c r="T457" i="1"/>
  <c r="M457" i="1"/>
  <c r="Q457" i="1" s="1"/>
  <c r="AH456" i="1"/>
  <c r="AJ456" i="1" s="1"/>
  <c r="AE456" i="1"/>
  <c r="AC456" i="1"/>
  <c r="AD456" i="1" s="1"/>
  <c r="Z456" i="1"/>
  <c r="T456" i="1"/>
  <c r="AG456" i="1" s="1"/>
  <c r="AI456" i="1" s="1"/>
  <c r="M456" i="1"/>
  <c r="Q456" i="1" s="1"/>
  <c r="AG455" i="1"/>
  <c r="AI455" i="1" s="1"/>
  <c r="AE455" i="1"/>
  <c r="AH455" i="1" s="1"/>
  <c r="AJ455" i="1" s="1"/>
  <c r="AC455" i="1"/>
  <c r="AD455" i="1" s="1"/>
  <c r="Z455" i="1"/>
  <c r="T455" i="1"/>
  <c r="M455" i="1"/>
  <c r="Q455" i="1" s="1"/>
  <c r="AH454" i="1"/>
  <c r="AJ454" i="1" s="1"/>
  <c r="AE454" i="1"/>
  <c r="AC454" i="1"/>
  <c r="AD454" i="1" s="1"/>
  <c r="Z454" i="1"/>
  <c r="T454" i="1"/>
  <c r="AG454" i="1" s="1"/>
  <c r="AI454" i="1" s="1"/>
  <c r="M454" i="1"/>
  <c r="Q454" i="1" s="1"/>
  <c r="AH453" i="1"/>
  <c r="AJ453" i="1" s="1"/>
  <c r="AE453" i="1"/>
  <c r="AC453" i="1"/>
  <c r="AD453" i="1" s="1"/>
  <c r="Z453" i="1"/>
  <c r="T453" i="1"/>
  <c r="AG453" i="1" s="1"/>
  <c r="AI453" i="1" s="1"/>
  <c r="M453" i="1"/>
  <c r="Q453" i="1" s="1"/>
  <c r="AG452" i="1"/>
  <c r="AI452" i="1" s="1"/>
  <c r="AE452" i="1"/>
  <c r="AH452" i="1" s="1"/>
  <c r="AJ452" i="1" s="1"/>
  <c r="AC452" i="1"/>
  <c r="AD452" i="1" s="1"/>
  <c r="Z452" i="1"/>
  <c r="M452" i="1"/>
  <c r="AG451" i="1"/>
  <c r="AI451" i="1" s="1"/>
  <c r="AE451" i="1"/>
  <c r="AH451" i="1" s="1"/>
  <c r="AJ451" i="1" s="1"/>
  <c r="AC451" i="1"/>
  <c r="AD451" i="1" s="1"/>
  <c r="Z451" i="1"/>
  <c r="T451" i="1"/>
  <c r="M451" i="1"/>
  <c r="Q451" i="1" s="1"/>
  <c r="AH450" i="1"/>
  <c r="AJ450" i="1" s="1"/>
  <c r="AE450" i="1"/>
  <c r="AC450" i="1"/>
  <c r="AD450" i="1" s="1"/>
  <c r="Z450" i="1"/>
  <c r="T450" i="1"/>
  <c r="AG450" i="1" s="1"/>
  <c r="AI450" i="1" s="1"/>
  <c r="M450" i="1"/>
  <c r="Q450" i="1" s="1"/>
  <c r="AH449" i="1"/>
  <c r="AJ449" i="1" s="1"/>
  <c r="AE449" i="1"/>
  <c r="AC449" i="1"/>
  <c r="AD449" i="1" s="1"/>
  <c r="Z449" i="1"/>
  <c r="T449" i="1"/>
  <c r="AG449" i="1" s="1"/>
  <c r="AI449" i="1" s="1"/>
  <c r="M449" i="1"/>
  <c r="Q449" i="1" s="1"/>
  <c r="AG448" i="1"/>
  <c r="AI448" i="1" s="1"/>
  <c r="AE448" i="1"/>
  <c r="AH448" i="1" s="1"/>
  <c r="AJ448" i="1" s="1"/>
  <c r="AC448" i="1"/>
  <c r="AD448" i="1" s="1"/>
  <c r="Z448" i="1"/>
  <c r="T448" i="1"/>
  <c r="M448" i="1"/>
  <c r="AG447" i="1"/>
  <c r="AI447" i="1" s="1"/>
  <c r="AE447" i="1"/>
  <c r="AH447" i="1" s="1"/>
  <c r="AJ447" i="1" s="1"/>
  <c r="AC447" i="1"/>
  <c r="AD447" i="1" s="1"/>
  <c r="Z447" i="1"/>
  <c r="T447" i="1"/>
  <c r="M447" i="1"/>
  <c r="Q447" i="1" s="1"/>
  <c r="AH446" i="1"/>
  <c r="AJ446" i="1" s="1"/>
  <c r="AE446" i="1"/>
  <c r="AC446" i="1"/>
  <c r="AD446" i="1" s="1"/>
  <c r="Z446" i="1"/>
  <c r="T446" i="1"/>
  <c r="AG446" i="1" s="1"/>
  <c r="AI446" i="1" s="1"/>
  <c r="M446" i="1"/>
  <c r="Q446" i="1" s="1"/>
  <c r="AH445" i="1"/>
  <c r="AJ445" i="1" s="1"/>
  <c r="AE445" i="1"/>
  <c r="AC445" i="1"/>
  <c r="AD445" i="1" s="1"/>
  <c r="Z445" i="1"/>
  <c r="T445" i="1"/>
  <c r="AG445" i="1" s="1"/>
  <c r="AI445" i="1" s="1"/>
  <c r="M445" i="1"/>
  <c r="Q445" i="1" s="1"/>
  <c r="AG444" i="1"/>
  <c r="AI444" i="1" s="1"/>
  <c r="AE444" i="1"/>
  <c r="AH444" i="1" s="1"/>
  <c r="AJ444" i="1" s="1"/>
  <c r="AC444" i="1"/>
  <c r="AD444" i="1" s="1"/>
  <c r="Z444" i="1"/>
  <c r="T444" i="1"/>
  <c r="M444" i="1"/>
  <c r="AG443" i="1"/>
  <c r="AI443" i="1" s="1"/>
  <c r="AE443" i="1"/>
  <c r="AH443" i="1" s="1"/>
  <c r="AJ443" i="1" s="1"/>
  <c r="AC443" i="1"/>
  <c r="AD443" i="1" s="1"/>
  <c r="Z443" i="1"/>
  <c r="T443" i="1"/>
  <c r="M443" i="1"/>
  <c r="Q443" i="1" s="1"/>
  <c r="AG442" i="1"/>
  <c r="AI442" i="1" s="1"/>
  <c r="AE442" i="1"/>
  <c r="AH442" i="1" s="1"/>
  <c r="AJ442" i="1" s="1"/>
  <c r="AC442" i="1"/>
  <c r="AD442" i="1" s="1"/>
  <c r="Z442" i="1"/>
  <c r="T442" i="1"/>
  <c r="M442" i="1"/>
  <c r="Q442" i="1" s="1"/>
  <c r="AH441" i="1"/>
  <c r="AJ441" i="1" s="1"/>
  <c r="AE441" i="1"/>
  <c r="AC441" i="1"/>
  <c r="AD441" i="1" s="1"/>
  <c r="Z441" i="1"/>
  <c r="T441" i="1"/>
  <c r="AG441" i="1" s="1"/>
  <c r="AI441" i="1" s="1"/>
  <c r="M441" i="1"/>
  <c r="AG440" i="1"/>
  <c r="AI440" i="1" s="1"/>
  <c r="AE440" i="1"/>
  <c r="AH440" i="1" s="1"/>
  <c r="AJ440" i="1" s="1"/>
  <c r="AC440" i="1"/>
  <c r="AD440" i="1" s="1"/>
  <c r="Z440" i="1"/>
  <c r="T440" i="1"/>
  <c r="M440" i="1"/>
  <c r="Q440" i="1" s="1"/>
  <c r="AG439" i="1"/>
  <c r="AI439" i="1" s="1"/>
  <c r="AE439" i="1"/>
  <c r="AH439" i="1" s="1"/>
  <c r="AJ439" i="1" s="1"/>
  <c r="AC439" i="1"/>
  <c r="AD439" i="1" s="1"/>
  <c r="Z439" i="1"/>
  <c r="T439" i="1"/>
  <c r="M439" i="1"/>
  <c r="Q439" i="1" s="1"/>
  <c r="AH438" i="1"/>
  <c r="AJ438" i="1" s="1"/>
  <c r="AE438" i="1"/>
  <c r="AC438" i="1"/>
  <c r="AD438" i="1" s="1"/>
  <c r="Z438" i="1"/>
  <c r="T438" i="1"/>
  <c r="AG438" i="1" s="1"/>
  <c r="AI438" i="1" s="1"/>
  <c r="M438" i="1"/>
  <c r="Q438" i="1" s="1"/>
  <c r="AH437" i="1"/>
  <c r="AJ437" i="1" s="1"/>
  <c r="AE437" i="1"/>
  <c r="AC437" i="1"/>
  <c r="AD437" i="1" s="1"/>
  <c r="Z437" i="1"/>
  <c r="T437" i="1"/>
  <c r="AG437" i="1" s="1"/>
  <c r="AI437" i="1" s="1"/>
  <c r="M437" i="1"/>
  <c r="Q437" i="1" s="1"/>
  <c r="AG436" i="1"/>
  <c r="AI436" i="1" s="1"/>
  <c r="AE436" i="1"/>
  <c r="AH436" i="1" s="1"/>
  <c r="AJ436" i="1" s="1"/>
  <c r="AC436" i="1"/>
  <c r="AD436" i="1" s="1"/>
  <c r="Z436" i="1"/>
  <c r="T436" i="1"/>
  <c r="M436" i="1"/>
  <c r="Q436" i="1" s="1"/>
  <c r="AG435" i="1"/>
  <c r="AI435" i="1" s="1"/>
  <c r="AE435" i="1"/>
  <c r="AH435" i="1" s="1"/>
  <c r="AJ435" i="1" s="1"/>
  <c r="AC435" i="1"/>
  <c r="AD435" i="1" s="1"/>
  <c r="Z435" i="1"/>
  <c r="T435" i="1"/>
  <c r="M435" i="1"/>
  <c r="Q435" i="1" s="1"/>
  <c r="AG434" i="1"/>
  <c r="AI434" i="1" s="1"/>
  <c r="AE434" i="1"/>
  <c r="AH434" i="1" s="1"/>
  <c r="AJ434" i="1" s="1"/>
  <c r="AC434" i="1"/>
  <c r="AD434" i="1" s="1"/>
  <c r="Z434" i="1"/>
  <c r="T434" i="1"/>
  <c r="M434" i="1"/>
  <c r="Q434" i="1" s="1"/>
  <c r="AG433" i="1"/>
  <c r="AI433" i="1" s="1"/>
  <c r="AE433" i="1"/>
  <c r="AH433" i="1" s="1"/>
  <c r="AJ433" i="1" s="1"/>
  <c r="AC433" i="1"/>
  <c r="AD433" i="1" s="1"/>
  <c r="Z433" i="1"/>
  <c r="T433" i="1"/>
  <c r="M433" i="1"/>
  <c r="Q433" i="1" s="1"/>
  <c r="AG432" i="1"/>
  <c r="AI432" i="1" s="1"/>
  <c r="AE432" i="1"/>
  <c r="AH432" i="1" s="1"/>
  <c r="AJ432" i="1" s="1"/>
  <c r="AC432" i="1"/>
  <c r="AD432" i="1" s="1"/>
  <c r="Z432" i="1"/>
  <c r="T432" i="1"/>
  <c r="M432" i="1"/>
  <c r="Q432" i="1" s="1"/>
  <c r="AG431" i="1"/>
  <c r="AI431" i="1" s="1"/>
  <c r="AE431" i="1"/>
  <c r="AH431" i="1" s="1"/>
  <c r="AJ431" i="1" s="1"/>
  <c r="AC431" i="1"/>
  <c r="AD431" i="1" s="1"/>
  <c r="Z431" i="1"/>
  <c r="T431" i="1"/>
  <c r="M431" i="1"/>
  <c r="Q431" i="1" s="1"/>
  <c r="AH430" i="1"/>
  <c r="AJ430" i="1" s="1"/>
  <c r="AE430" i="1"/>
  <c r="AC430" i="1"/>
  <c r="AD430" i="1" s="1"/>
  <c r="Z430" i="1"/>
  <c r="T430" i="1"/>
  <c r="AG430" i="1" s="1"/>
  <c r="AI430" i="1" s="1"/>
  <c r="M430" i="1"/>
  <c r="Q430" i="1" s="1"/>
  <c r="AG429" i="1"/>
  <c r="AI429" i="1" s="1"/>
  <c r="AE429" i="1"/>
  <c r="AH429" i="1" s="1"/>
  <c r="AJ429" i="1" s="1"/>
  <c r="AC429" i="1"/>
  <c r="AD429" i="1" s="1"/>
  <c r="Z429" i="1"/>
  <c r="T429" i="1"/>
  <c r="M429" i="1"/>
  <c r="Q429" i="1" s="1"/>
  <c r="AG428" i="1"/>
  <c r="AI428" i="1" s="1"/>
  <c r="AE428" i="1"/>
  <c r="AH428" i="1" s="1"/>
  <c r="AJ428" i="1" s="1"/>
  <c r="AC428" i="1"/>
  <c r="AD428" i="1" s="1"/>
  <c r="Z428" i="1"/>
  <c r="T428" i="1"/>
  <c r="M428" i="1"/>
  <c r="Q428" i="1" s="1"/>
  <c r="AG427" i="1"/>
  <c r="AI427" i="1" s="1"/>
  <c r="AE427" i="1"/>
  <c r="AH427" i="1" s="1"/>
  <c r="AJ427" i="1" s="1"/>
  <c r="AC427" i="1"/>
  <c r="AD427" i="1" s="1"/>
  <c r="Z427" i="1"/>
  <c r="T427" i="1"/>
  <c r="M427" i="1"/>
  <c r="AG426" i="1"/>
  <c r="AI426" i="1" s="1"/>
  <c r="AE426" i="1"/>
  <c r="AH426" i="1" s="1"/>
  <c r="AJ426" i="1" s="1"/>
  <c r="AC426" i="1"/>
  <c r="AD426" i="1" s="1"/>
  <c r="Z426" i="1"/>
  <c r="T426" i="1"/>
  <c r="M426" i="1"/>
  <c r="Q426" i="1" s="1"/>
  <c r="AG425" i="1"/>
  <c r="AI425" i="1" s="1"/>
  <c r="AE425" i="1"/>
  <c r="AH425" i="1" s="1"/>
  <c r="AJ425" i="1" s="1"/>
  <c r="AC425" i="1"/>
  <c r="AD425" i="1" s="1"/>
  <c r="Z425" i="1"/>
  <c r="T425" i="1"/>
  <c r="M425" i="1"/>
  <c r="Q425" i="1" s="1"/>
  <c r="AH424" i="1"/>
  <c r="AJ424" i="1" s="1"/>
  <c r="AE424" i="1"/>
  <c r="AC424" i="1"/>
  <c r="AD424" i="1" s="1"/>
  <c r="Z424" i="1"/>
  <c r="T424" i="1"/>
  <c r="AG424" i="1" s="1"/>
  <c r="AI424" i="1" s="1"/>
  <c r="M424" i="1"/>
  <c r="Q424" i="1" s="1"/>
  <c r="AG423" i="1"/>
  <c r="AI423" i="1" s="1"/>
  <c r="AE423" i="1"/>
  <c r="AH423" i="1" s="1"/>
  <c r="AJ423" i="1" s="1"/>
  <c r="AC423" i="1"/>
  <c r="AD423" i="1" s="1"/>
  <c r="Z423" i="1"/>
  <c r="T423" i="1"/>
  <c r="M423" i="1"/>
  <c r="AG422" i="1"/>
  <c r="AI422" i="1" s="1"/>
  <c r="AE422" i="1"/>
  <c r="AH422" i="1" s="1"/>
  <c r="AJ422" i="1" s="1"/>
  <c r="AC422" i="1"/>
  <c r="AD422" i="1" s="1"/>
  <c r="Z422" i="1"/>
  <c r="T422" i="1"/>
  <c r="M422" i="1"/>
  <c r="Q422" i="1" s="1"/>
  <c r="AG421" i="1"/>
  <c r="AI421" i="1" s="1"/>
  <c r="AE421" i="1"/>
  <c r="AH421" i="1" s="1"/>
  <c r="AJ421" i="1" s="1"/>
  <c r="AC421" i="1"/>
  <c r="AD421" i="1" s="1"/>
  <c r="Z421" i="1"/>
  <c r="T421" i="1"/>
  <c r="M421" i="1"/>
  <c r="Q421" i="1" s="1"/>
  <c r="AH420" i="1"/>
  <c r="AJ420" i="1" s="1"/>
  <c r="AE420" i="1"/>
  <c r="AC420" i="1"/>
  <c r="AD420" i="1" s="1"/>
  <c r="Z420" i="1"/>
  <c r="T420" i="1"/>
  <c r="AG420" i="1" s="1"/>
  <c r="AI420" i="1" s="1"/>
  <c r="M420" i="1"/>
  <c r="Q420" i="1" s="1"/>
  <c r="AH419" i="1"/>
  <c r="AJ419" i="1" s="1"/>
  <c r="AE419" i="1"/>
  <c r="AC419" i="1"/>
  <c r="AD419" i="1" s="1"/>
  <c r="Z419" i="1"/>
  <c r="T419" i="1"/>
  <c r="AG419" i="1" s="1"/>
  <c r="AI419" i="1" s="1"/>
  <c r="M419" i="1"/>
  <c r="Q419" i="1" s="1"/>
  <c r="AG418" i="1"/>
  <c r="AI418" i="1" s="1"/>
  <c r="AE418" i="1"/>
  <c r="AH418" i="1" s="1"/>
  <c r="AJ418" i="1" s="1"/>
  <c r="AC418" i="1"/>
  <c r="AD418" i="1" s="1"/>
  <c r="Z418" i="1"/>
  <c r="T418" i="1"/>
  <c r="M418" i="1"/>
  <c r="Q418" i="1" s="1"/>
  <c r="AG417" i="1"/>
  <c r="AI417" i="1" s="1"/>
  <c r="AE417" i="1"/>
  <c r="AH417" i="1" s="1"/>
  <c r="AJ417" i="1" s="1"/>
  <c r="AC417" i="1"/>
  <c r="AD417" i="1" s="1"/>
  <c r="Z417" i="1"/>
  <c r="T417" i="1"/>
  <c r="M417" i="1"/>
  <c r="Q417" i="1" s="1"/>
  <c r="AG416" i="1"/>
  <c r="AI416" i="1" s="1"/>
  <c r="AE416" i="1"/>
  <c r="AH416" i="1" s="1"/>
  <c r="AJ416" i="1" s="1"/>
  <c r="AC416" i="1"/>
  <c r="AD416" i="1" s="1"/>
  <c r="Z416" i="1"/>
  <c r="T416" i="1"/>
  <c r="M416" i="1"/>
  <c r="AG415" i="1"/>
  <c r="AI415" i="1" s="1"/>
  <c r="AE415" i="1"/>
  <c r="AH415" i="1" s="1"/>
  <c r="AJ415" i="1" s="1"/>
  <c r="AC415" i="1"/>
  <c r="AD415" i="1" s="1"/>
  <c r="Z415" i="1"/>
  <c r="T415" i="1"/>
  <c r="M415" i="1"/>
  <c r="Q415" i="1" s="1"/>
  <c r="AH414" i="1"/>
  <c r="AJ414" i="1" s="1"/>
  <c r="AE414" i="1"/>
  <c r="AC414" i="1"/>
  <c r="AD414" i="1" s="1"/>
  <c r="Z414" i="1"/>
  <c r="T414" i="1"/>
  <c r="AG414" i="1" s="1"/>
  <c r="AI414" i="1" s="1"/>
  <c r="M414" i="1"/>
  <c r="Q414" i="1" s="1"/>
  <c r="AH413" i="1"/>
  <c r="AJ413" i="1" s="1"/>
  <c r="AE413" i="1"/>
  <c r="AC413" i="1"/>
  <c r="AD413" i="1" s="1"/>
  <c r="Z413" i="1"/>
  <c r="T413" i="1"/>
  <c r="AG413" i="1" s="1"/>
  <c r="AI413" i="1" s="1"/>
  <c r="M413" i="1"/>
  <c r="Q413" i="1" s="1"/>
  <c r="AG412" i="1"/>
  <c r="AI412" i="1" s="1"/>
  <c r="AE412" i="1"/>
  <c r="AH412" i="1" s="1"/>
  <c r="AJ412" i="1" s="1"/>
  <c r="AC412" i="1"/>
  <c r="AD412" i="1" s="1"/>
  <c r="Z412" i="1"/>
  <c r="T412" i="1"/>
  <c r="M412" i="1"/>
  <c r="AG411" i="1"/>
  <c r="AI411" i="1" s="1"/>
  <c r="AE411" i="1"/>
  <c r="AH411" i="1" s="1"/>
  <c r="AJ411" i="1" s="1"/>
  <c r="AC411" i="1"/>
  <c r="AD411" i="1" s="1"/>
  <c r="Z411" i="1"/>
  <c r="T411" i="1"/>
  <c r="M411" i="1"/>
  <c r="Q411" i="1" s="1"/>
  <c r="AG410" i="1"/>
  <c r="AI410" i="1" s="1"/>
  <c r="AE410" i="1"/>
  <c r="AH410" i="1" s="1"/>
  <c r="AJ410" i="1" s="1"/>
  <c r="AC410" i="1"/>
  <c r="AD410" i="1" s="1"/>
  <c r="Z410" i="1"/>
  <c r="T410" i="1"/>
  <c r="M410" i="1"/>
  <c r="Q410" i="1" s="1"/>
  <c r="AG409" i="1"/>
  <c r="AI409" i="1" s="1"/>
  <c r="AE409" i="1"/>
  <c r="AH409" i="1" s="1"/>
  <c r="AJ409" i="1" s="1"/>
  <c r="AC409" i="1"/>
  <c r="AD409" i="1" s="1"/>
  <c r="Z409" i="1"/>
  <c r="T409" i="1"/>
  <c r="M409" i="1"/>
  <c r="Q409" i="1" s="1"/>
  <c r="AG408" i="1"/>
  <c r="AI408" i="1" s="1"/>
  <c r="AE408" i="1"/>
  <c r="AH408" i="1" s="1"/>
  <c r="AJ408" i="1" s="1"/>
  <c r="AC408" i="1"/>
  <c r="AD408" i="1" s="1"/>
  <c r="Z408" i="1"/>
  <c r="T408" i="1"/>
  <c r="M408" i="1"/>
  <c r="AG407" i="1"/>
  <c r="AI407" i="1" s="1"/>
  <c r="AE407" i="1"/>
  <c r="AH407" i="1" s="1"/>
  <c r="AJ407" i="1" s="1"/>
  <c r="AC407" i="1"/>
  <c r="AD407" i="1" s="1"/>
  <c r="Z407" i="1"/>
  <c r="T407" i="1"/>
  <c r="M407" i="1"/>
  <c r="Q407" i="1" s="1"/>
  <c r="AG406" i="1"/>
  <c r="AI406" i="1" s="1"/>
  <c r="AE406" i="1"/>
  <c r="AH406" i="1" s="1"/>
  <c r="AJ406" i="1" s="1"/>
  <c r="AC406" i="1"/>
  <c r="AD406" i="1" s="1"/>
  <c r="Z406" i="1"/>
  <c r="T406" i="1"/>
  <c r="M406" i="1"/>
  <c r="AH405" i="1"/>
  <c r="AJ405" i="1" s="1"/>
  <c r="AE405" i="1"/>
  <c r="AC405" i="1"/>
  <c r="AD405" i="1" s="1"/>
  <c r="Z405" i="1"/>
  <c r="T405" i="1"/>
  <c r="AG405" i="1" s="1"/>
  <c r="AI405" i="1" s="1"/>
  <c r="M405" i="1"/>
  <c r="Q405" i="1" s="1"/>
  <c r="AH404" i="1"/>
  <c r="AJ404" i="1" s="1"/>
  <c r="AE404" i="1"/>
  <c r="AC404" i="1"/>
  <c r="AD404" i="1" s="1"/>
  <c r="Z404" i="1"/>
  <c r="T404" i="1"/>
  <c r="AG404" i="1" s="1"/>
  <c r="AI404" i="1" s="1"/>
  <c r="M404" i="1"/>
  <c r="Q404" i="1" s="1"/>
  <c r="AH403" i="1"/>
  <c r="AJ403" i="1" s="1"/>
  <c r="AE403" i="1"/>
  <c r="AC403" i="1"/>
  <c r="AD403" i="1" s="1"/>
  <c r="Z403" i="1"/>
  <c r="T403" i="1"/>
  <c r="AG403" i="1" s="1"/>
  <c r="AI403" i="1" s="1"/>
  <c r="M403" i="1"/>
  <c r="Q403" i="1" s="1"/>
  <c r="AH402" i="1"/>
  <c r="AJ402" i="1" s="1"/>
  <c r="AE402" i="1"/>
  <c r="AC402" i="1"/>
  <c r="AD402" i="1" s="1"/>
  <c r="Z402" i="1"/>
  <c r="T402" i="1"/>
  <c r="AG402" i="1" s="1"/>
  <c r="AI402" i="1" s="1"/>
  <c r="M402" i="1"/>
  <c r="Q402" i="1" s="1"/>
  <c r="AH401" i="1"/>
  <c r="AJ401" i="1" s="1"/>
  <c r="AE401" i="1"/>
  <c r="AC401" i="1"/>
  <c r="AD401" i="1" s="1"/>
  <c r="Z401" i="1"/>
  <c r="T401" i="1"/>
  <c r="AG401" i="1" s="1"/>
  <c r="AI401" i="1" s="1"/>
  <c r="M401" i="1"/>
  <c r="AG400" i="1"/>
  <c r="AI400" i="1" s="1"/>
  <c r="AE400" i="1"/>
  <c r="AH400" i="1" s="1"/>
  <c r="AJ400" i="1" s="1"/>
  <c r="AC400" i="1"/>
  <c r="AD400" i="1" s="1"/>
  <c r="Z400" i="1"/>
  <c r="T400" i="1"/>
  <c r="M400" i="1"/>
  <c r="Q400" i="1" s="1"/>
  <c r="AH399" i="1"/>
  <c r="AJ399" i="1" s="1"/>
  <c r="AE399" i="1"/>
  <c r="AC399" i="1"/>
  <c r="AD399" i="1" s="1"/>
  <c r="Z399" i="1"/>
  <c r="T399" i="1"/>
  <c r="AG399" i="1" s="1"/>
  <c r="AI399" i="1" s="1"/>
  <c r="M399" i="1"/>
  <c r="Q399" i="1" s="1"/>
  <c r="AG398" i="1"/>
  <c r="AI398" i="1" s="1"/>
  <c r="AE398" i="1"/>
  <c r="AH398" i="1" s="1"/>
  <c r="AJ398" i="1" s="1"/>
  <c r="AC398" i="1"/>
  <c r="AD398" i="1" s="1"/>
  <c r="Z398" i="1"/>
  <c r="T398" i="1"/>
  <c r="M398" i="1"/>
  <c r="Q398" i="1" s="1"/>
  <c r="AG397" i="1"/>
  <c r="AI397" i="1" s="1"/>
  <c r="AE397" i="1"/>
  <c r="AH397" i="1" s="1"/>
  <c r="AJ397" i="1" s="1"/>
  <c r="AC397" i="1"/>
  <c r="AD397" i="1" s="1"/>
  <c r="Z397" i="1"/>
  <c r="T397" i="1"/>
  <c r="M397" i="1"/>
  <c r="AG396" i="1"/>
  <c r="AI396" i="1" s="1"/>
  <c r="AE396" i="1"/>
  <c r="AH396" i="1" s="1"/>
  <c r="AJ396" i="1" s="1"/>
  <c r="AC396" i="1"/>
  <c r="AD396" i="1" s="1"/>
  <c r="Z396" i="1"/>
  <c r="T396" i="1"/>
  <c r="M396" i="1"/>
  <c r="Q396" i="1" s="1"/>
  <c r="AG395" i="1"/>
  <c r="AI395" i="1" s="1"/>
  <c r="AE395" i="1"/>
  <c r="AH395" i="1" s="1"/>
  <c r="AJ395" i="1" s="1"/>
  <c r="AC395" i="1"/>
  <c r="AD395" i="1" s="1"/>
  <c r="Z395" i="1"/>
  <c r="T395" i="1"/>
  <c r="M395" i="1"/>
  <c r="Q395" i="1" s="1"/>
  <c r="AG394" i="1"/>
  <c r="AI394" i="1" s="1"/>
  <c r="AE394" i="1"/>
  <c r="AH394" i="1" s="1"/>
  <c r="AJ394" i="1" s="1"/>
  <c r="AC394" i="1"/>
  <c r="AD394" i="1" s="1"/>
  <c r="Z394" i="1"/>
  <c r="T394" i="1"/>
  <c r="M394" i="1"/>
  <c r="Q394" i="1" s="1"/>
  <c r="AG393" i="1"/>
  <c r="AI393" i="1" s="1"/>
  <c r="AE393" i="1"/>
  <c r="AH393" i="1" s="1"/>
  <c r="AJ393" i="1" s="1"/>
  <c r="AC393" i="1"/>
  <c r="AD393" i="1" s="1"/>
  <c r="Z393" i="1"/>
  <c r="T393" i="1"/>
  <c r="M393" i="1"/>
  <c r="AG392" i="1"/>
  <c r="AI392" i="1" s="1"/>
  <c r="AE392" i="1"/>
  <c r="AH392" i="1" s="1"/>
  <c r="AJ392" i="1" s="1"/>
  <c r="AC392" i="1"/>
  <c r="AD392" i="1" s="1"/>
  <c r="Z392" i="1"/>
  <c r="T392" i="1"/>
  <c r="M392" i="1"/>
  <c r="Q392" i="1" s="1"/>
  <c r="AG391" i="1"/>
  <c r="AI391" i="1" s="1"/>
  <c r="AE391" i="1"/>
  <c r="AH391" i="1" s="1"/>
  <c r="AJ391" i="1" s="1"/>
  <c r="AC391" i="1"/>
  <c r="AD391" i="1" s="1"/>
  <c r="Z391" i="1"/>
  <c r="T391" i="1"/>
  <c r="M391" i="1"/>
  <c r="Q391" i="1" s="1"/>
  <c r="AG390" i="1"/>
  <c r="AI390" i="1" s="1"/>
  <c r="AE390" i="1"/>
  <c r="AH390" i="1" s="1"/>
  <c r="AJ390" i="1" s="1"/>
  <c r="AC390" i="1"/>
  <c r="AD390" i="1" s="1"/>
  <c r="Z390" i="1"/>
  <c r="T390" i="1"/>
  <c r="M390" i="1"/>
  <c r="Q390" i="1" s="1"/>
  <c r="AG389" i="1"/>
  <c r="AI389" i="1" s="1"/>
  <c r="AE389" i="1"/>
  <c r="AH389" i="1" s="1"/>
  <c r="AJ389" i="1" s="1"/>
  <c r="AC389" i="1"/>
  <c r="AD389" i="1" s="1"/>
  <c r="Z389" i="1"/>
  <c r="T389" i="1"/>
  <c r="M389" i="1"/>
  <c r="Q389" i="1" s="1"/>
  <c r="AG388" i="1"/>
  <c r="AI388" i="1" s="1"/>
  <c r="AE388" i="1"/>
  <c r="AH388" i="1" s="1"/>
  <c r="AJ388" i="1" s="1"/>
  <c r="AC388" i="1"/>
  <c r="AD388" i="1" s="1"/>
  <c r="Z388" i="1"/>
  <c r="T388" i="1"/>
  <c r="M388" i="1"/>
  <c r="Q388" i="1" s="1"/>
  <c r="AG387" i="1"/>
  <c r="AI387" i="1" s="1"/>
  <c r="AE387" i="1"/>
  <c r="AH387" i="1" s="1"/>
  <c r="AJ387" i="1" s="1"/>
  <c r="AC387" i="1"/>
  <c r="AD387" i="1" s="1"/>
  <c r="Z387" i="1"/>
  <c r="T387" i="1"/>
  <c r="M387" i="1"/>
  <c r="Q387" i="1" s="1"/>
  <c r="AH386" i="1"/>
  <c r="AJ386" i="1" s="1"/>
  <c r="AE386" i="1"/>
  <c r="AC386" i="1"/>
  <c r="AD386" i="1" s="1"/>
  <c r="Z386" i="1"/>
  <c r="T386" i="1"/>
  <c r="AG386" i="1" s="1"/>
  <c r="AI386" i="1" s="1"/>
  <c r="M386" i="1"/>
  <c r="Q386" i="1" s="1"/>
  <c r="AG385" i="1"/>
  <c r="AI385" i="1" s="1"/>
  <c r="AE385" i="1"/>
  <c r="AH385" i="1" s="1"/>
  <c r="AJ385" i="1" s="1"/>
  <c r="AC385" i="1"/>
  <c r="AD385" i="1" s="1"/>
  <c r="Z385" i="1"/>
  <c r="T385" i="1"/>
  <c r="M385" i="1"/>
  <c r="Q385" i="1" s="1"/>
  <c r="AG384" i="1"/>
  <c r="AI384" i="1" s="1"/>
  <c r="AE384" i="1"/>
  <c r="AH384" i="1" s="1"/>
  <c r="AJ384" i="1" s="1"/>
  <c r="AC384" i="1"/>
  <c r="AD384" i="1" s="1"/>
  <c r="Z384" i="1"/>
  <c r="T384" i="1"/>
  <c r="M384" i="1"/>
  <c r="Q384" i="1" s="1"/>
  <c r="AH383" i="1"/>
  <c r="AJ383" i="1" s="1"/>
  <c r="AE383" i="1"/>
  <c r="AC383" i="1"/>
  <c r="AD383" i="1" s="1"/>
  <c r="Z383" i="1"/>
  <c r="T383" i="1"/>
  <c r="AG383" i="1" s="1"/>
  <c r="AI383" i="1" s="1"/>
  <c r="M383" i="1"/>
  <c r="Q383" i="1" s="1"/>
  <c r="AG382" i="1"/>
  <c r="AI382" i="1" s="1"/>
  <c r="AE382" i="1"/>
  <c r="AH382" i="1" s="1"/>
  <c r="AJ382" i="1" s="1"/>
  <c r="AC382" i="1"/>
  <c r="AD382" i="1" s="1"/>
  <c r="Z382" i="1"/>
  <c r="T382" i="1"/>
  <c r="M382" i="1"/>
  <c r="Q382" i="1" s="1"/>
  <c r="AH381" i="1"/>
  <c r="AJ381" i="1" s="1"/>
  <c r="AE381" i="1"/>
  <c r="AC381" i="1"/>
  <c r="AD381" i="1" s="1"/>
  <c r="Z381" i="1"/>
  <c r="T381" i="1"/>
  <c r="AG381" i="1" s="1"/>
  <c r="AI381" i="1" s="1"/>
  <c r="M381" i="1"/>
  <c r="AG380" i="1"/>
  <c r="AI380" i="1" s="1"/>
  <c r="AE380" i="1"/>
  <c r="AH380" i="1" s="1"/>
  <c r="AJ380" i="1" s="1"/>
  <c r="AC380" i="1"/>
  <c r="AD380" i="1" s="1"/>
  <c r="Z380" i="1"/>
  <c r="T380" i="1"/>
  <c r="M380" i="1"/>
  <c r="Q380" i="1" s="1"/>
  <c r="AG379" i="1"/>
  <c r="AI379" i="1" s="1"/>
  <c r="AE379" i="1"/>
  <c r="AH379" i="1" s="1"/>
  <c r="AJ379" i="1" s="1"/>
  <c r="AC379" i="1"/>
  <c r="AD379" i="1" s="1"/>
  <c r="Z379" i="1"/>
  <c r="T379" i="1"/>
  <c r="M379" i="1"/>
  <c r="AH378" i="1"/>
  <c r="AJ378" i="1" s="1"/>
  <c r="AE378" i="1"/>
  <c r="AC378" i="1"/>
  <c r="AD378" i="1" s="1"/>
  <c r="Z378" i="1"/>
  <c r="T378" i="1"/>
  <c r="AG378" i="1" s="1"/>
  <c r="AI378" i="1" s="1"/>
  <c r="M378" i="1"/>
  <c r="Q378" i="1" s="1"/>
  <c r="AG377" i="1"/>
  <c r="AI377" i="1" s="1"/>
  <c r="AE377" i="1"/>
  <c r="AH377" i="1" s="1"/>
  <c r="AJ377" i="1" s="1"/>
  <c r="AC377" i="1"/>
  <c r="AD377" i="1" s="1"/>
  <c r="Z377" i="1"/>
  <c r="T377" i="1"/>
  <c r="M377" i="1"/>
  <c r="Q377" i="1" s="1"/>
  <c r="AG376" i="1"/>
  <c r="AI376" i="1" s="1"/>
  <c r="AE376" i="1"/>
  <c r="AH376" i="1" s="1"/>
  <c r="AJ376" i="1" s="1"/>
  <c r="AC376" i="1"/>
  <c r="AD376" i="1" s="1"/>
  <c r="Z376" i="1"/>
  <c r="T376" i="1"/>
  <c r="M376" i="1"/>
  <c r="Q376" i="1" s="1"/>
  <c r="AG375" i="1"/>
  <c r="AI375" i="1" s="1"/>
  <c r="AE375" i="1"/>
  <c r="AH375" i="1" s="1"/>
  <c r="AJ375" i="1" s="1"/>
  <c r="AC375" i="1"/>
  <c r="AD375" i="1" s="1"/>
  <c r="Z375" i="1"/>
  <c r="T375" i="1"/>
  <c r="M375" i="1"/>
  <c r="Q375" i="1" s="1"/>
  <c r="AG374" i="1"/>
  <c r="AI374" i="1" s="1"/>
  <c r="AE374" i="1"/>
  <c r="AH374" i="1" s="1"/>
  <c r="AJ374" i="1" s="1"/>
  <c r="AC374" i="1"/>
  <c r="AD374" i="1" s="1"/>
  <c r="Z374" i="1"/>
  <c r="T374" i="1"/>
  <c r="M374" i="1"/>
  <c r="Q374" i="1" s="1"/>
  <c r="AG373" i="1"/>
  <c r="AI373" i="1" s="1"/>
  <c r="AE373" i="1"/>
  <c r="AH373" i="1" s="1"/>
  <c r="AJ373" i="1" s="1"/>
  <c r="AC373" i="1"/>
  <c r="AD373" i="1" s="1"/>
  <c r="Z373" i="1"/>
  <c r="T373" i="1"/>
  <c r="M373" i="1"/>
  <c r="AG372" i="1"/>
  <c r="AI372" i="1" s="1"/>
  <c r="AE372" i="1"/>
  <c r="AH372" i="1" s="1"/>
  <c r="AJ372" i="1" s="1"/>
  <c r="AC372" i="1"/>
  <c r="AD372" i="1" s="1"/>
  <c r="Z372" i="1"/>
  <c r="T372" i="1"/>
  <c r="M372" i="1"/>
  <c r="AH371" i="1"/>
  <c r="AJ371" i="1" s="1"/>
  <c r="AE371" i="1"/>
  <c r="AC371" i="1"/>
  <c r="AD371" i="1" s="1"/>
  <c r="Z371" i="1"/>
  <c r="T371" i="1"/>
  <c r="AG371" i="1" s="1"/>
  <c r="AI371" i="1" s="1"/>
  <c r="M371" i="1"/>
  <c r="Q371" i="1" s="1"/>
  <c r="AH370" i="1"/>
  <c r="AJ370" i="1" s="1"/>
  <c r="AE370" i="1"/>
  <c r="AC370" i="1"/>
  <c r="AD370" i="1" s="1"/>
  <c r="Z370" i="1"/>
  <c r="T370" i="1"/>
  <c r="AG370" i="1" s="1"/>
  <c r="AI370" i="1" s="1"/>
  <c r="M370" i="1"/>
  <c r="Q370" i="1" s="1"/>
  <c r="AH369" i="1"/>
  <c r="AJ369" i="1" s="1"/>
  <c r="AE369" i="1"/>
  <c r="AC369" i="1"/>
  <c r="AD369" i="1" s="1"/>
  <c r="Z369" i="1"/>
  <c r="T369" i="1"/>
  <c r="AG369" i="1" s="1"/>
  <c r="AI369" i="1" s="1"/>
  <c r="M369" i="1"/>
  <c r="Q369" i="1" s="1"/>
  <c r="AG368" i="1"/>
  <c r="AI368" i="1" s="1"/>
  <c r="AE368" i="1"/>
  <c r="AH368" i="1" s="1"/>
  <c r="AJ368" i="1" s="1"/>
  <c r="AC368" i="1"/>
  <c r="AD368" i="1" s="1"/>
  <c r="Z368" i="1"/>
  <c r="T368" i="1"/>
  <c r="M368" i="1"/>
  <c r="Q368" i="1" s="1"/>
  <c r="AG367" i="1"/>
  <c r="AI367" i="1" s="1"/>
  <c r="AE367" i="1"/>
  <c r="AH367" i="1" s="1"/>
  <c r="AJ367" i="1" s="1"/>
  <c r="AC367" i="1"/>
  <c r="AD367" i="1" s="1"/>
  <c r="Z367" i="1"/>
  <c r="T367" i="1"/>
  <c r="M367" i="1"/>
  <c r="Q367" i="1" s="1"/>
  <c r="AG366" i="1"/>
  <c r="AI366" i="1" s="1"/>
  <c r="AE366" i="1"/>
  <c r="AH366" i="1" s="1"/>
  <c r="AJ366" i="1" s="1"/>
  <c r="AC366" i="1"/>
  <c r="AD366" i="1" s="1"/>
  <c r="Z366" i="1"/>
  <c r="T366" i="1"/>
  <c r="M366" i="1"/>
  <c r="Q366" i="1" s="1"/>
  <c r="AG365" i="1"/>
  <c r="AI365" i="1" s="1"/>
  <c r="AE365" i="1"/>
  <c r="AH365" i="1" s="1"/>
  <c r="AJ365" i="1" s="1"/>
  <c r="AC365" i="1"/>
  <c r="AD365" i="1" s="1"/>
  <c r="Z365" i="1"/>
  <c r="T365" i="1"/>
  <c r="M365" i="1"/>
  <c r="AG364" i="1"/>
  <c r="AI364" i="1" s="1"/>
  <c r="AE364" i="1"/>
  <c r="AH364" i="1" s="1"/>
  <c r="AJ364" i="1" s="1"/>
  <c r="AC364" i="1"/>
  <c r="AD364" i="1" s="1"/>
  <c r="Z364" i="1"/>
  <c r="T364" i="1"/>
  <c r="M364" i="1"/>
  <c r="Q364" i="1" s="1"/>
  <c r="AG363" i="1"/>
  <c r="AI363" i="1" s="1"/>
  <c r="AE363" i="1"/>
  <c r="AH363" i="1" s="1"/>
  <c r="AJ363" i="1" s="1"/>
  <c r="AC363" i="1"/>
  <c r="AD363" i="1" s="1"/>
  <c r="Z363" i="1"/>
  <c r="T363" i="1"/>
  <c r="M363" i="1"/>
  <c r="AG362" i="1"/>
  <c r="AI362" i="1" s="1"/>
  <c r="AE362" i="1"/>
  <c r="AH362" i="1" s="1"/>
  <c r="AJ362" i="1" s="1"/>
  <c r="AC362" i="1"/>
  <c r="AD362" i="1" s="1"/>
  <c r="Z362" i="1"/>
  <c r="T362" i="1"/>
  <c r="M362" i="1"/>
  <c r="Q362" i="1" s="1"/>
  <c r="AH361" i="1"/>
  <c r="AJ361" i="1" s="1"/>
  <c r="AE361" i="1"/>
  <c r="AC361" i="1"/>
  <c r="AD361" i="1" s="1"/>
  <c r="Z361" i="1"/>
  <c r="T361" i="1"/>
  <c r="AG361" i="1" s="1"/>
  <c r="AI361" i="1" s="1"/>
  <c r="M361" i="1"/>
  <c r="AG360" i="1"/>
  <c r="AI360" i="1" s="1"/>
  <c r="AE360" i="1"/>
  <c r="AH360" i="1" s="1"/>
  <c r="AJ360" i="1" s="1"/>
  <c r="AC360" i="1"/>
  <c r="AD360" i="1" s="1"/>
  <c r="Z360" i="1"/>
  <c r="T360" i="1"/>
  <c r="M360" i="1"/>
  <c r="Q360" i="1" s="1"/>
  <c r="AG359" i="1"/>
  <c r="AI359" i="1" s="1"/>
  <c r="AE359" i="1"/>
  <c r="AH359" i="1" s="1"/>
  <c r="AJ359" i="1" s="1"/>
  <c r="AC359" i="1"/>
  <c r="AD359" i="1" s="1"/>
  <c r="Z359" i="1"/>
  <c r="T359" i="1"/>
  <c r="M359" i="1"/>
  <c r="Q359" i="1" s="1"/>
  <c r="AG358" i="1"/>
  <c r="AI358" i="1" s="1"/>
  <c r="AE358" i="1"/>
  <c r="AH358" i="1" s="1"/>
  <c r="AJ358" i="1" s="1"/>
  <c r="AC358" i="1"/>
  <c r="AD358" i="1" s="1"/>
  <c r="Z358" i="1"/>
  <c r="T358" i="1"/>
  <c r="M358" i="1"/>
  <c r="Q358" i="1" s="1"/>
  <c r="AH357" i="1"/>
  <c r="AJ357" i="1" s="1"/>
  <c r="AE357" i="1"/>
  <c r="AC357" i="1"/>
  <c r="AD357" i="1" s="1"/>
  <c r="Z357" i="1"/>
  <c r="T357" i="1"/>
  <c r="AG357" i="1" s="1"/>
  <c r="AI357" i="1" s="1"/>
  <c r="M357" i="1"/>
  <c r="Q357" i="1" s="1"/>
  <c r="AG356" i="1"/>
  <c r="AI356" i="1" s="1"/>
  <c r="AE356" i="1"/>
  <c r="AH356" i="1" s="1"/>
  <c r="AJ356" i="1" s="1"/>
  <c r="AC356" i="1"/>
  <c r="AD356" i="1" s="1"/>
  <c r="Z356" i="1"/>
  <c r="T356" i="1"/>
  <c r="M356" i="1"/>
  <c r="AG355" i="1"/>
  <c r="AI355" i="1" s="1"/>
  <c r="AE355" i="1"/>
  <c r="AH355" i="1" s="1"/>
  <c r="AJ355" i="1" s="1"/>
  <c r="AC355" i="1"/>
  <c r="AD355" i="1" s="1"/>
  <c r="Z355" i="1"/>
  <c r="T355" i="1"/>
  <c r="M355" i="1"/>
  <c r="Q355" i="1" s="1"/>
  <c r="AG354" i="1"/>
  <c r="AI354" i="1" s="1"/>
  <c r="AE354" i="1"/>
  <c r="AH354" i="1" s="1"/>
  <c r="AJ354" i="1" s="1"/>
  <c r="AC354" i="1"/>
  <c r="AD354" i="1" s="1"/>
  <c r="Z354" i="1"/>
  <c r="T354" i="1"/>
  <c r="M354" i="1"/>
  <c r="AG353" i="1"/>
  <c r="AI353" i="1" s="1"/>
  <c r="AE353" i="1"/>
  <c r="AH353" i="1" s="1"/>
  <c r="AJ353" i="1" s="1"/>
  <c r="AC353" i="1"/>
  <c r="AD353" i="1" s="1"/>
  <c r="Z353" i="1"/>
  <c r="T353" i="1"/>
  <c r="M353" i="1"/>
  <c r="Q353" i="1" s="1"/>
  <c r="AG352" i="1"/>
  <c r="AI352" i="1" s="1"/>
  <c r="Z352" i="1"/>
  <c r="T352" i="1"/>
  <c r="M352" i="1"/>
  <c r="AG351" i="1"/>
  <c r="AI351" i="1" s="1"/>
  <c r="AE351" i="1"/>
  <c r="AH351" i="1" s="1"/>
  <c r="AJ351" i="1" s="1"/>
  <c r="AC351" i="1"/>
  <c r="AD351" i="1" s="1"/>
  <c r="Z351" i="1"/>
  <c r="T351" i="1"/>
  <c r="M351" i="1"/>
  <c r="Q351" i="1" s="1"/>
  <c r="AG350" i="1"/>
  <c r="AI350" i="1" s="1"/>
  <c r="Z350" i="1"/>
  <c r="T350" i="1"/>
  <c r="M350" i="1"/>
  <c r="Q350" i="1" s="1"/>
  <c r="AG349" i="1"/>
  <c r="AI349" i="1" s="1"/>
  <c r="AE349" i="1"/>
  <c r="AH349" i="1" s="1"/>
  <c r="AJ349" i="1" s="1"/>
  <c r="AC349" i="1"/>
  <c r="AD349" i="1" s="1"/>
  <c r="Z349" i="1"/>
  <c r="T349" i="1"/>
  <c r="M349" i="1"/>
  <c r="Q349" i="1" s="1"/>
  <c r="AG348" i="1"/>
  <c r="AI348" i="1" s="1"/>
  <c r="AE348" i="1"/>
  <c r="AH348" i="1" s="1"/>
  <c r="AJ348" i="1" s="1"/>
  <c r="AC348" i="1"/>
  <c r="AD348" i="1" s="1"/>
  <c r="Z348" i="1"/>
  <c r="T348" i="1"/>
  <c r="M348" i="1"/>
  <c r="Q348" i="1" s="1"/>
  <c r="AG347" i="1"/>
  <c r="AI347" i="1" s="1"/>
  <c r="AE347" i="1"/>
  <c r="AH347" i="1" s="1"/>
  <c r="AJ347" i="1" s="1"/>
  <c r="AC347" i="1"/>
  <c r="AD347" i="1" s="1"/>
  <c r="Z347" i="1"/>
  <c r="T347" i="1"/>
  <c r="M347" i="1"/>
  <c r="Q347" i="1" s="1"/>
  <c r="AH346" i="1"/>
  <c r="AJ346" i="1" s="1"/>
  <c r="AE346" i="1"/>
  <c r="AC346" i="1"/>
  <c r="AD346" i="1" s="1"/>
  <c r="Z346" i="1"/>
  <c r="T346" i="1"/>
  <c r="AG346" i="1" s="1"/>
  <c r="AI346" i="1" s="1"/>
  <c r="M346" i="1"/>
  <c r="Q346" i="1" s="1"/>
  <c r="AG345" i="1"/>
  <c r="AI345" i="1" s="1"/>
  <c r="AE345" i="1"/>
  <c r="AH345" i="1" s="1"/>
  <c r="AJ345" i="1" s="1"/>
  <c r="AC345" i="1"/>
  <c r="AD345" i="1" s="1"/>
  <c r="Z345" i="1"/>
  <c r="T345" i="1"/>
  <c r="M345" i="1"/>
  <c r="Q345" i="1" s="1"/>
  <c r="AG344" i="1"/>
  <c r="AI344" i="1" s="1"/>
  <c r="AE344" i="1"/>
  <c r="AH344" i="1" s="1"/>
  <c r="AJ344" i="1" s="1"/>
  <c r="AC344" i="1"/>
  <c r="AD344" i="1" s="1"/>
  <c r="Z344" i="1"/>
  <c r="T344" i="1"/>
  <c r="M344" i="1"/>
  <c r="Q344" i="1" s="1"/>
  <c r="AH343" i="1"/>
  <c r="AJ343" i="1" s="1"/>
  <c r="AE343" i="1"/>
  <c r="AC343" i="1"/>
  <c r="AD343" i="1" s="1"/>
  <c r="Z343" i="1"/>
  <c r="T343" i="1"/>
  <c r="AG343" i="1" s="1"/>
  <c r="AI343" i="1" s="1"/>
  <c r="M343" i="1"/>
  <c r="AH342" i="1"/>
  <c r="AJ342" i="1" s="1"/>
  <c r="AE342" i="1"/>
  <c r="AC342" i="1"/>
  <c r="AD342" i="1" s="1"/>
  <c r="Z342" i="1"/>
  <c r="T342" i="1"/>
  <c r="AG342" i="1" s="1"/>
  <c r="AI342" i="1" s="1"/>
  <c r="M342" i="1"/>
  <c r="Q342" i="1" s="1"/>
  <c r="AG341" i="1"/>
  <c r="AI341" i="1" s="1"/>
  <c r="AE341" i="1"/>
  <c r="AH341" i="1" s="1"/>
  <c r="AJ341" i="1" s="1"/>
  <c r="AC341" i="1"/>
  <c r="AD341" i="1" s="1"/>
  <c r="Z341" i="1"/>
  <c r="T341" i="1"/>
  <c r="M341" i="1"/>
  <c r="Q341" i="1" s="1"/>
  <c r="AH340" i="1"/>
  <c r="AJ340" i="1" s="1"/>
  <c r="AE340" i="1"/>
  <c r="AC340" i="1"/>
  <c r="AD340" i="1" s="1"/>
  <c r="Z340" i="1"/>
  <c r="T340" i="1"/>
  <c r="AG340" i="1" s="1"/>
  <c r="AI340" i="1" s="1"/>
  <c r="M340" i="1"/>
  <c r="AG339" i="1"/>
  <c r="AI339" i="1" s="1"/>
  <c r="AE339" i="1"/>
  <c r="AH339" i="1" s="1"/>
  <c r="AJ339" i="1" s="1"/>
  <c r="AC339" i="1"/>
  <c r="AD339" i="1" s="1"/>
  <c r="Z339" i="1"/>
  <c r="T339" i="1"/>
  <c r="M339" i="1"/>
  <c r="Q339" i="1" s="1"/>
  <c r="AG338" i="1"/>
  <c r="AI338" i="1" s="1"/>
  <c r="AE338" i="1"/>
  <c r="AH338" i="1" s="1"/>
  <c r="AJ338" i="1" s="1"/>
  <c r="AC338" i="1"/>
  <c r="AD338" i="1" s="1"/>
  <c r="Z338" i="1"/>
  <c r="T338" i="1"/>
  <c r="M338" i="1"/>
  <c r="Q338" i="1" s="1"/>
  <c r="AG337" i="1"/>
  <c r="AI337" i="1" s="1"/>
  <c r="Z337" i="1"/>
  <c r="T337" i="1"/>
  <c r="M337" i="1"/>
  <c r="AH336" i="1"/>
  <c r="AJ336" i="1" s="1"/>
  <c r="AE336" i="1"/>
  <c r="AC336" i="1"/>
  <c r="AD336" i="1" s="1"/>
  <c r="Z336" i="1"/>
  <c r="T336" i="1"/>
  <c r="AG336" i="1" s="1"/>
  <c r="AI336" i="1" s="1"/>
  <c r="M336" i="1"/>
  <c r="AG335" i="1"/>
  <c r="AI335" i="1" s="1"/>
  <c r="AE335" i="1"/>
  <c r="AH335" i="1" s="1"/>
  <c r="AJ335" i="1" s="1"/>
  <c r="AC335" i="1"/>
  <c r="AD335" i="1" s="1"/>
  <c r="Z335" i="1"/>
  <c r="T335" i="1"/>
  <c r="M335" i="1"/>
  <c r="Q335" i="1" s="1"/>
  <c r="AG334" i="1"/>
  <c r="AI334" i="1" s="1"/>
  <c r="Z334" i="1"/>
  <c r="T334" i="1"/>
  <c r="M334" i="1"/>
  <c r="Q334" i="1" s="1"/>
  <c r="AG333" i="1"/>
  <c r="AI333" i="1" s="1"/>
  <c r="AE333" i="1"/>
  <c r="AH333" i="1" s="1"/>
  <c r="AJ333" i="1" s="1"/>
  <c r="AC333" i="1"/>
  <c r="AD333" i="1" s="1"/>
  <c r="Z333" i="1"/>
  <c r="T333" i="1"/>
  <c r="M333" i="1"/>
  <c r="AH332" i="1"/>
  <c r="AJ332" i="1" s="1"/>
  <c r="AE332" i="1"/>
  <c r="AC332" i="1"/>
  <c r="AD332" i="1" s="1"/>
  <c r="Z332" i="1"/>
  <c r="T332" i="1"/>
  <c r="AG332" i="1" s="1"/>
  <c r="AI332" i="1" s="1"/>
  <c r="M332" i="1"/>
  <c r="AG331" i="1"/>
  <c r="AI331" i="1" s="1"/>
  <c r="AE331" i="1"/>
  <c r="AH331" i="1" s="1"/>
  <c r="AJ331" i="1" s="1"/>
  <c r="AC331" i="1"/>
  <c r="AD331" i="1" s="1"/>
  <c r="Z331" i="1"/>
  <c r="T331" i="1"/>
  <c r="M331" i="1"/>
  <c r="Q331" i="1" s="1"/>
  <c r="AH330" i="1"/>
  <c r="AJ330" i="1" s="1"/>
  <c r="AE330" i="1"/>
  <c r="AC330" i="1"/>
  <c r="AD330" i="1" s="1"/>
  <c r="Z330" i="1"/>
  <c r="T330" i="1"/>
  <c r="AG330" i="1" s="1"/>
  <c r="AI330" i="1" s="1"/>
  <c r="M330" i="1"/>
  <c r="Q330" i="1" s="1"/>
  <c r="AH329" i="1"/>
  <c r="AJ329" i="1" s="1"/>
  <c r="AE329" i="1"/>
  <c r="AC329" i="1"/>
  <c r="AD329" i="1" s="1"/>
  <c r="Z329" i="1"/>
  <c r="T329" i="1"/>
  <c r="AG329" i="1" s="1"/>
  <c r="AI329" i="1" s="1"/>
  <c r="M329" i="1"/>
  <c r="Q329" i="1" s="1"/>
  <c r="AH328" i="1"/>
  <c r="AJ328" i="1" s="1"/>
  <c r="AE328" i="1"/>
  <c r="AC328" i="1"/>
  <c r="AD328" i="1" s="1"/>
  <c r="Z328" i="1"/>
  <c r="T328" i="1"/>
  <c r="AG328" i="1" s="1"/>
  <c r="AI328" i="1" s="1"/>
  <c r="M328" i="1"/>
  <c r="AG327" i="1"/>
  <c r="AI327" i="1" s="1"/>
  <c r="AE327" i="1"/>
  <c r="AH327" i="1" s="1"/>
  <c r="AJ327" i="1" s="1"/>
  <c r="AC327" i="1"/>
  <c r="AD327" i="1" s="1"/>
  <c r="Z327" i="1"/>
  <c r="T327" i="1"/>
  <c r="M327" i="1"/>
  <c r="Q327" i="1" s="1"/>
  <c r="AG326" i="1"/>
  <c r="AI326" i="1" s="1"/>
  <c r="Z326" i="1"/>
  <c r="T326" i="1"/>
  <c r="M326" i="1"/>
  <c r="Q326" i="1" s="1"/>
  <c r="AG325" i="1"/>
  <c r="AI325" i="1" s="1"/>
  <c r="AE325" i="1"/>
  <c r="AH325" i="1" s="1"/>
  <c r="AJ325" i="1" s="1"/>
  <c r="AC325" i="1"/>
  <c r="AD325" i="1" s="1"/>
  <c r="Z325" i="1"/>
  <c r="T325" i="1"/>
  <c r="M325" i="1"/>
  <c r="Q325" i="1" s="1"/>
  <c r="AG324" i="1"/>
  <c r="AI324" i="1" s="1"/>
  <c r="AE324" i="1"/>
  <c r="AH324" i="1" s="1"/>
  <c r="AJ324" i="1" s="1"/>
  <c r="AC324" i="1"/>
  <c r="AD324" i="1" s="1"/>
  <c r="Z324" i="1"/>
  <c r="T324" i="1"/>
  <c r="M324" i="1"/>
  <c r="AG323" i="1"/>
  <c r="AI323" i="1" s="1"/>
  <c r="AE323" i="1"/>
  <c r="AH323" i="1" s="1"/>
  <c r="AJ323" i="1" s="1"/>
  <c r="AC323" i="1"/>
  <c r="AD323" i="1" s="1"/>
  <c r="Z323" i="1"/>
  <c r="T323" i="1"/>
  <c r="M323" i="1"/>
  <c r="AG322" i="1"/>
  <c r="AI322" i="1" s="1"/>
  <c r="AE322" i="1"/>
  <c r="AH322" i="1" s="1"/>
  <c r="AJ322" i="1" s="1"/>
  <c r="AC322" i="1"/>
  <c r="AD322" i="1" s="1"/>
  <c r="Z322" i="1"/>
  <c r="T322" i="1"/>
  <c r="M322" i="1"/>
  <c r="Q322" i="1" s="1"/>
  <c r="AH321" i="1"/>
  <c r="AJ321" i="1" s="1"/>
  <c r="AE321" i="1"/>
  <c r="AC321" i="1"/>
  <c r="AD321" i="1" s="1"/>
  <c r="Z321" i="1"/>
  <c r="T321" i="1"/>
  <c r="AG321" i="1" s="1"/>
  <c r="AI321" i="1" s="1"/>
  <c r="M321" i="1"/>
  <c r="AG320" i="1"/>
  <c r="AI320" i="1" s="1"/>
  <c r="AE320" i="1"/>
  <c r="AH320" i="1" s="1"/>
  <c r="AJ320" i="1" s="1"/>
  <c r="AC320" i="1"/>
  <c r="AD320" i="1" s="1"/>
  <c r="Z320" i="1"/>
  <c r="T320" i="1"/>
  <c r="M320" i="1"/>
  <c r="AG319" i="1"/>
  <c r="AI319" i="1" s="1"/>
  <c r="AE319" i="1"/>
  <c r="AH319" i="1" s="1"/>
  <c r="AJ319" i="1" s="1"/>
  <c r="AC319" i="1"/>
  <c r="AD319" i="1" s="1"/>
  <c r="Z319" i="1"/>
  <c r="T319" i="1"/>
  <c r="M319" i="1"/>
  <c r="Q319" i="1" s="1"/>
  <c r="AG318" i="1"/>
  <c r="AI318" i="1" s="1"/>
  <c r="Z318" i="1"/>
  <c r="T318" i="1"/>
  <c r="M318" i="1"/>
  <c r="Q318" i="1" s="1"/>
  <c r="AH317" i="1"/>
  <c r="AJ317" i="1" s="1"/>
  <c r="AE317" i="1"/>
  <c r="AC317" i="1"/>
  <c r="AD317" i="1" s="1"/>
  <c r="Z317" i="1"/>
  <c r="T317" i="1"/>
  <c r="AG317" i="1" s="1"/>
  <c r="AI317" i="1" s="1"/>
  <c r="M317" i="1"/>
  <c r="Q317" i="1" s="1"/>
  <c r="AG316" i="1"/>
  <c r="AI316" i="1" s="1"/>
  <c r="AE316" i="1"/>
  <c r="AH316" i="1" s="1"/>
  <c r="AJ316" i="1" s="1"/>
  <c r="AC316" i="1"/>
  <c r="AD316" i="1" s="1"/>
  <c r="Z316" i="1"/>
  <c r="T316" i="1"/>
  <c r="M316" i="1"/>
  <c r="AH315" i="1"/>
  <c r="AJ315" i="1" s="1"/>
  <c r="AE315" i="1"/>
  <c r="AC315" i="1"/>
  <c r="AD315" i="1" s="1"/>
  <c r="Z315" i="1"/>
  <c r="T315" i="1"/>
  <c r="AG315" i="1" s="1"/>
  <c r="AI315" i="1" s="1"/>
  <c r="M315" i="1"/>
  <c r="Q315" i="1" s="1"/>
  <c r="AG314" i="1"/>
  <c r="AI314" i="1" s="1"/>
  <c r="AE314" i="1"/>
  <c r="AH314" i="1" s="1"/>
  <c r="AJ314" i="1" s="1"/>
  <c r="AC314" i="1"/>
  <c r="AD314" i="1" s="1"/>
  <c r="Z314" i="1"/>
  <c r="T314" i="1"/>
  <c r="M314" i="1"/>
  <c r="Q314" i="1" s="1"/>
  <c r="AG313" i="1"/>
  <c r="AI313" i="1" s="1"/>
  <c r="AE313" i="1"/>
  <c r="AH313" i="1" s="1"/>
  <c r="AJ313" i="1" s="1"/>
  <c r="AC313" i="1"/>
  <c r="AD313" i="1" s="1"/>
  <c r="Z313" i="1"/>
  <c r="T313" i="1"/>
  <c r="M313" i="1"/>
  <c r="Q313" i="1" s="1"/>
  <c r="AG312" i="1"/>
  <c r="AI312" i="1" s="1"/>
  <c r="Z312" i="1"/>
  <c r="T312" i="1"/>
  <c r="M312" i="1"/>
  <c r="AH311" i="1"/>
  <c r="AJ311" i="1" s="1"/>
  <c r="AE311" i="1"/>
  <c r="AC311" i="1"/>
  <c r="AD311" i="1" s="1"/>
  <c r="Z311" i="1"/>
  <c r="T311" i="1"/>
  <c r="AG311" i="1" s="1"/>
  <c r="AI311" i="1" s="1"/>
  <c r="M311" i="1"/>
  <c r="Q311" i="1" s="1"/>
  <c r="AH310" i="1"/>
  <c r="AJ310" i="1" s="1"/>
  <c r="AE310" i="1"/>
  <c r="AC310" i="1"/>
  <c r="AD310" i="1" s="1"/>
  <c r="Z310" i="1"/>
  <c r="T310" i="1"/>
  <c r="AG310" i="1" s="1"/>
  <c r="AI310" i="1" s="1"/>
  <c r="M310" i="1"/>
  <c r="Q310" i="1" s="1"/>
  <c r="AG309" i="1"/>
  <c r="AI309" i="1" s="1"/>
  <c r="Z309" i="1"/>
  <c r="T309" i="1"/>
  <c r="M309" i="1"/>
  <c r="Q309" i="1" s="1"/>
  <c r="AG308" i="1"/>
  <c r="AI308" i="1" s="1"/>
  <c r="AE308" i="1"/>
  <c r="AH308" i="1" s="1"/>
  <c r="AJ308" i="1" s="1"/>
  <c r="AC308" i="1"/>
  <c r="AD308" i="1" s="1"/>
  <c r="Z308" i="1"/>
  <c r="T308" i="1"/>
  <c r="M308" i="1"/>
  <c r="AG307" i="1"/>
  <c r="AI307" i="1" s="1"/>
  <c r="AE307" i="1"/>
  <c r="AH307" i="1" s="1"/>
  <c r="AJ307" i="1" s="1"/>
  <c r="AC307" i="1"/>
  <c r="AD307" i="1" s="1"/>
  <c r="Z307" i="1"/>
  <c r="T307" i="1"/>
  <c r="M307" i="1"/>
  <c r="Q307" i="1" s="1"/>
  <c r="AG306" i="1"/>
  <c r="AI306" i="1" s="1"/>
  <c r="Z306" i="1"/>
  <c r="T306" i="1"/>
  <c r="M306" i="1"/>
  <c r="AG305" i="1"/>
  <c r="AI305" i="1" s="1"/>
  <c r="AE305" i="1"/>
  <c r="AH305" i="1" s="1"/>
  <c r="AJ305" i="1" s="1"/>
  <c r="AC305" i="1"/>
  <c r="AD305" i="1" s="1"/>
  <c r="Z305" i="1"/>
  <c r="T305" i="1"/>
  <c r="M305" i="1"/>
  <c r="Q305" i="1" s="1"/>
  <c r="AG304" i="1"/>
  <c r="AI304" i="1" s="1"/>
  <c r="AE304" i="1"/>
  <c r="AH304" i="1" s="1"/>
  <c r="AJ304" i="1" s="1"/>
  <c r="AC304" i="1"/>
  <c r="AD304" i="1" s="1"/>
  <c r="Z304" i="1"/>
  <c r="T304" i="1"/>
  <c r="M304" i="1"/>
  <c r="AH303" i="1"/>
  <c r="AJ303" i="1" s="1"/>
  <c r="AE303" i="1"/>
  <c r="AC303" i="1"/>
  <c r="AD303" i="1" s="1"/>
  <c r="Z303" i="1"/>
  <c r="T303" i="1"/>
  <c r="AG303" i="1" s="1"/>
  <c r="AI303" i="1" s="1"/>
  <c r="M303" i="1"/>
  <c r="Q303" i="1" s="1"/>
  <c r="AG302" i="1"/>
  <c r="AI302" i="1" s="1"/>
  <c r="AE302" i="1"/>
  <c r="AH302" i="1" s="1"/>
  <c r="AJ302" i="1" s="1"/>
  <c r="AC302" i="1"/>
  <c r="AD302" i="1" s="1"/>
  <c r="Z302" i="1"/>
  <c r="T302" i="1"/>
  <c r="M302" i="1"/>
  <c r="Q302" i="1" s="1"/>
  <c r="AH301" i="1"/>
  <c r="AJ301" i="1" s="1"/>
  <c r="AE301" i="1"/>
  <c r="AC301" i="1"/>
  <c r="AD301" i="1" s="1"/>
  <c r="Z301" i="1"/>
  <c r="T301" i="1"/>
  <c r="AG301" i="1" s="1"/>
  <c r="AI301" i="1" s="1"/>
  <c r="M301" i="1"/>
  <c r="Q301" i="1" s="1"/>
  <c r="AH300" i="1"/>
  <c r="AJ300" i="1" s="1"/>
  <c r="AE300" i="1"/>
  <c r="AC300" i="1"/>
  <c r="AD300" i="1" s="1"/>
  <c r="Z300" i="1"/>
  <c r="T300" i="1"/>
  <c r="AG300" i="1" s="1"/>
  <c r="AI300" i="1" s="1"/>
  <c r="M300" i="1"/>
  <c r="AG299" i="1"/>
  <c r="AI299" i="1" s="1"/>
  <c r="AE299" i="1"/>
  <c r="AH299" i="1" s="1"/>
  <c r="AJ299" i="1" s="1"/>
  <c r="AC299" i="1"/>
  <c r="AD299" i="1" s="1"/>
  <c r="Z299" i="1"/>
  <c r="T299" i="1"/>
  <c r="M299" i="1"/>
  <c r="Q299" i="1" s="1"/>
  <c r="AG298" i="1"/>
  <c r="AI298" i="1" s="1"/>
  <c r="AE298" i="1"/>
  <c r="AH298" i="1" s="1"/>
  <c r="AJ298" i="1" s="1"/>
  <c r="AC298" i="1"/>
  <c r="AD298" i="1" s="1"/>
  <c r="Z298" i="1"/>
  <c r="T298" i="1"/>
  <c r="M298" i="1"/>
  <c r="Q298" i="1" s="1"/>
  <c r="AG297" i="1"/>
  <c r="AI297" i="1" s="1"/>
  <c r="AE297" i="1"/>
  <c r="AH297" i="1" s="1"/>
  <c r="AJ297" i="1" s="1"/>
  <c r="AC297" i="1"/>
  <c r="AD297" i="1" s="1"/>
  <c r="Z297" i="1"/>
  <c r="T297" i="1"/>
  <c r="M297" i="1"/>
  <c r="Q297" i="1" s="1"/>
  <c r="AG296" i="1"/>
  <c r="AI296" i="1" s="1"/>
  <c r="Z296" i="1"/>
  <c r="T296" i="1"/>
  <c r="M296" i="1"/>
  <c r="AG295" i="1"/>
  <c r="AI295" i="1" s="1"/>
  <c r="AE295" i="1"/>
  <c r="AH295" i="1" s="1"/>
  <c r="AJ295" i="1" s="1"/>
  <c r="AC295" i="1"/>
  <c r="AD295" i="1" s="1"/>
  <c r="Z295" i="1"/>
  <c r="T295" i="1"/>
  <c r="M295" i="1"/>
  <c r="Q295" i="1" s="1"/>
  <c r="AG294" i="1"/>
  <c r="AI294" i="1" s="1"/>
  <c r="AE294" i="1"/>
  <c r="AH294" i="1" s="1"/>
  <c r="AJ294" i="1" s="1"/>
  <c r="AC294" i="1"/>
  <c r="AD294" i="1" s="1"/>
  <c r="Z294" i="1"/>
  <c r="T294" i="1"/>
  <c r="M294" i="1"/>
  <c r="Q294" i="1" s="1"/>
  <c r="AG293" i="1"/>
  <c r="AI293" i="1" s="1"/>
  <c r="AE293" i="1"/>
  <c r="AH293" i="1" s="1"/>
  <c r="AJ293" i="1" s="1"/>
  <c r="AC293" i="1"/>
  <c r="AD293" i="1" s="1"/>
  <c r="Z293" i="1"/>
  <c r="T293" i="1"/>
  <c r="M293" i="1"/>
  <c r="Q293" i="1" s="1"/>
  <c r="AG292" i="1"/>
  <c r="AI292" i="1" s="1"/>
  <c r="AE292" i="1"/>
  <c r="AH292" i="1" s="1"/>
  <c r="AJ292" i="1" s="1"/>
  <c r="AC292" i="1"/>
  <c r="AD292" i="1" s="1"/>
  <c r="Z292" i="1"/>
  <c r="T292" i="1"/>
  <c r="M292" i="1"/>
  <c r="AG291" i="1"/>
  <c r="AI291" i="1" s="1"/>
  <c r="AE291" i="1"/>
  <c r="AH291" i="1" s="1"/>
  <c r="AJ291" i="1" s="1"/>
  <c r="AC291" i="1"/>
  <c r="AD291" i="1" s="1"/>
  <c r="Z291" i="1"/>
  <c r="T291" i="1"/>
  <c r="M291" i="1"/>
  <c r="Q291" i="1" s="1"/>
  <c r="AG290" i="1"/>
  <c r="AI290" i="1" s="1"/>
  <c r="AE290" i="1"/>
  <c r="AH290" i="1" s="1"/>
  <c r="AJ290" i="1" s="1"/>
  <c r="AC290" i="1"/>
  <c r="AD290" i="1" s="1"/>
  <c r="Z290" i="1"/>
  <c r="T290" i="1"/>
  <c r="M290" i="1"/>
  <c r="Q290" i="1" s="1"/>
  <c r="AG289" i="1"/>
  <c r="AI289" i="1" s="1"/>
  <c r="Z289" i="1"/>
  <c r="T289" i="1"/>
  <c r="M289" i="1"/>
  <c r="AG288" i="1"/>
  <c r="AI288" i="1" s="1"/>
  <c r="AE288" i="1"/>
  <c r="AH288" i="1" s="1"/>
  <c r="AJ288" i="1" s="1"/>
  <c r="AC288" i="1"/>
  <c r="AD288" i="1" s="1"/>
  <c r="Z288" i="1"/>
  <c r="T288" i="1"/>
  <c r="M288" i="1"/>
  <c r="Q288" i="1" s="1"/>
  <c r="AG287" i="1"/>
  <c r="AI287" i="1" s="1"/>
  <c r="AE287" i="1"/>
  <c r="AH287" i="1" s="1"/>
  <c r="AJ287" i="1" s="1"/>
  <c r="AC287" i="1"/>
  <c r="AD287" i="1" s="1"/>
  <c r="Z287" i="1"/>
  <c r="T287" i="1"/>
  <c r="M287" i="1"/>
  <c r="Q287" i="1" s="1"/>
  <c r="AG286" i="1"/>
  <c r="AI286" i="1" s="1"/>
  <c r="AE286" i="1"/>
  <c r="AH286" i="1" s="1"/>
  <c r="AJ286" i="1" s="1"/>
  <c r="AC286" i="1"/>
  <c r="AD286" i="1" s="1"/>
  <c r="Z286" i="1"/>
  <c r="T286" i="1"/>
  <c r="M286" i="1"/>
  <c r="Q286" i="1" s="1"/>
  <c r="AG285" i="1"/>
  <c r="AI285" i="1" s="1"/>
  <c r="AE285" i="1"/>
  <c r="AH285" i="1" s="1"/>
  <c r="AJ285" i="1" s="1"/>
  <c r="AC285" i="1"/>
  <c r="AD285" i="1" s="1"/>
  <c r="Z285" i="1"/>
  <c r="T285" i="1"/>
  <c r="M285" i="1"/>
  <c r="AG284" i="1"/>
  <c r="AI284" i="1" s="1"/>
  <c r="AE284" i="1"/>
  <c r="AH284" i="1" s="1"/>
  <c r="AJ284" i="1" s="1"/>
  <c r="AC284" i="1"/>
  <c r="AD284" i="1" s="1"/>
  <c r="Z284" i="1"/>
  <c r="T284" i="1"/>
  <c r="M284" i="1"/>
  <c r="Q284" i="1" s="1"/>
  <c r="AG283" i="1"/>
  <c r="AI283" i="1" s="1"/>
  <c r="AE283" i="1"/>
  <c r="AH283" i="1" s="1"/>
  <c r="AJ283" i="1" s="1"/>
  <c r="AC283" i="1"/>
  <c r="AD283" i="1" s="1"/>
  <c r="Z283" i="1"/>
  <c r="T283" i="1"/>
  <c r="M283" i="1"/>
  <c r="Q283" i="1" s="1"/>
  <c r="AG282" i="1"/>
  <c r="AI282" i="1" s="1"/>
  <c r="Z282" i="1"/>
  <c r="T282" i="1"/>
  <c r="M282" i="1"/>
  <c r="Q282" i="1" s="1"/>
  <c r="AG281" i="1"/>
  <c r="AI281" i="1" s="1"/>
  <c r="AE281" i="1"/>
  <c r="AH281" i="1" s="1"/>
  <c r="AJ281" i="1" s="1"/>
  <c r="AC281" i="1"/>
  <c r="AD281" i="1" s="1"/>
  <c r="Z281" i="1"/>
  <c r="T281" i="1"/>
  <c r="M281" i="1"/>
  <c r="AG280" i="1"/>
  <c r="AI280" i="1" s="1"/>
  <c r="AE280" i="1"/>
  <c r="AH280" i="1" s="1"/>
  <c r="AJ280" i="1" s="1"/>
  <c r="AC280" i="1"/>
  <c r="AD280" i="1" s="1"/>
  <c r="Z280" i="1"/>
  <c r="T280" i="1"/>
  <c r="M280" i="1"/>
  <c r="Q280" i="1" s="1"/>
  <c r="AG279" i="1"/>
  <c r="AI279" i="1" s="1"/>
  <c r="AE279" i="1"/>
  <c r="AH279" i="1" s="1"/>
  <c r="AJ279" i="1" s="1"/>
  <c r="AC279" i="1"/>
  <c r="AD279" i="1" s="1"/>
  <c r="Z279" i="1"/>
  <c r="T279" i="1"/>
  <c r="M279" i="1"/>
  <c r="Q279" i="1" s="1"/>
  <c r="AG278" i="1"/>
  <c r="AI278" i="1" s="1"/>
  <c r="AE278" i="1"/>
  <c r="AH278" i="1" s="1"/>
  <c r="AJ278" i="1" s="1"/>
  <c r="AC278" i="1"/>
  <c r="AD278" i="1" s="1"/>
  <c r="Z278" i="1"/>
  <c r="T278" i="1"/>
  <c r="M278" i="1"/>
  <c r="Q278" i="1" s="1"/>
  <c r="AH277" i="1"/>
  <c r="AJ277" i="1" s="1"/>
  <c r="AE277" i="1"/>
  <c r="AC277" i="1"/>
  <c r="AD277" i="1" s="1"/>
  <c r="Z277" i="1"/>
  <c r="T277" i="1"/>
  <c r="AG277" i="1" s="1"/>
  <c r="AI277" i="1" s="1"/>
  <c r="M277" i="1"/>
  <c r="AH276" i="1"/>
  <c r="AJ276" i="1" s="1"/>
  <c r="AE276" i="1"/>
  <c r="AC276" i="1"/>
  <c r="AD276" i="1" s="1"/>
  <c r="Z276" i="1"/>
  <c r="T276" i="1"/>
  <c r="AG276" i="1" s="1"/>
  <c r="AI276" i="1" s="1"/>
  <c r="M276" i="1"/>
  <c r="Q276" i="1" s="1"/>
  <c r="AH275" i="1"/>
  <c r="AJ275" i="1" s="1"/>
  <c r="AE275" i="1"/>
  <c r="AC275" i="1"/>
  <c r="AD275" i="1" s="1"/>
  <c r="Z275" i="1"/>
  <c r="T275" i="1"/>
  <c r="AG275" i="1" s="1"/>
  <c r="AI275" i="1" s="1"/>
  <c r="M275" i="1"/>
  <c r="Q275" i="1" s="1"/>
  <c r="AH274" i="1"/>
  <c r="AJ274" i="1" s="1"/>
  <c r="AE274" i="1"/>
  <c r="AC274" i="1"/>
  <c r="AD274" i="1" s="1"/>
  <c r="Z274" i="1"/>
  <c r="T274" i="1"/>
  <c r="AG274" i="1" s="1"/>
  <c r="AI274" i="1" s="1"/>
  <c r="M274" i="1"/>
  <c r="AG273" i="1"/>
  <c r="AI273" i="1" s="1"/>
  <c r="AE273" i="1"/>
  <c r="AH273" i="1" s="1"/>
  <c r="AJ273" i="1" s="1"/>
  <c r="AC273" i="1"/>
  <c r="AD273" i="1" s="1"/>
  <c r="Z273" i="1"/>
  <c r="T273" i="1"/>
  <c r="M273" i="1"/>
  <c r="AH272" i="1"/>
  <c r="AJ272" i="1" s="1"/>
  <c r="AE272" i="1"/>
  <c r="AC272" i="1"/>
  <c r="AD272" i="1" s="1"/>
  <c r="Z272" i="1"/>
  <c r="T272" i="1"/>
  <c r="AG272" i="1" s="1"/>
  <c r="AI272" i="1" s="1"/>
  <c r="M272" i="1"/>
  <c r="AH271" i="1"/>
  <c r="AJ271" i="1" s="1"/>
  <c r="AE271" i="1"/>
  <c r="AC271" i="1"/>
  <c r="AD271" i="1" s="1"/>
  <c r="Z271" i="1"/>
  <c r="T271" i="1"/>
  <c r="AG271" i="1" s="1"/>
  <c r="AI271" i="1" s="1"/>
  <c r="M271" i="1"/>
  <c r="AH270" i="1"/>
  <c r="AJ270" i="1" s="1"/>
  <c r="AE270" i="1"/>
  <c r="AC270" i="1"/>
  <c r="AD270" i="1" s="1"/>
  <c r="Z270" i="1"/>
  <c r="T270" i="1"/>
  <c r="AG270" i="1" s="1"/>
  <c r="AI270" i="1" s="1"/>
  <c r="M270" i="1"/>
  <c r="Q270" i="1" s="1"/>
  <c r="AG269" i="1"/>
  <c r="AI269" i="1" s="1"/>
  <c r="AE269" i="1"/>
  <c r="AH269" i="1" s="1"/>
  <c r="AJ269" i="1" s="1"/>
  <c r="AC269" i="1"/>
  <c r="AD269" i="1" s="1"/>
  <c r="Z269" i="1"/>
  <c r="T269" i="1"/>
  <c r="M269" i="1"/>
  <c r="AH268" i="1"/>
  <c r="AJ268" i="1" s="1"/>
  <c r="AE268" i="1"/>
  <c r="AC268" i="1"/>
  <c r="AD268" i="1" s="1"/>
  <c r="Z268" i="1"/>
  <c r="T268" i="1"/>
  <c r="AG268" i="1" s="1"/>
  <c r="AI268" i="1" s="1"/>
  <c r="M268" i="1"/>
  <c r="Q268" i="1" s="1"/>
  <c r="AH267" i="1"/>
  <c r="AJ267" i="1" s="1"/>
  <c r="AE267" i="1"/>
  <c r="AC267" i="1"/>
  <c r="AD267" i="1" s="1"/>
  <c r="Z267" i="1"/>
  <c r="T267" i="1"/>
  <c r="AG267" i="1" s="1"/>
  <c r="AI267" i="1" s="1"/>
  <c r="M267" i="1"/>
  <c r="Q267" i="1" s="1"/>
  <c r="AG266" i="1"/>
  <c r="AI266" i="1" s="1"/>
  <c r="AE266" i="1"/>
  <c r="AH266" i="1" s="1"/>
  <c r="AJ266" i="1" s="1"/>
  <c r="AC266" i="1"/>
  <c r="AD266" i="1" s="1"/>
  <c r="Z266" i="1"/>
  <c r="T266" i="1"/>
  <c r="M266" i="1"/>
  <c r="Q266" i="1" s="1"/>
  <c r="AG265" i="1"/>
  <c r="AI265" i="1" s="1"/>
  <c r="AE265" i="1"/>
  <c r="AH265" i="1" s="1"/>
  <c r="AJ265" i="1" s="1"/>
  <c r="AC265" i="1"/>
  <c r="AD265" i="1" s="1"/>
  <c r="Z265" i="1"/>
  <c r="T265" i="1"/>
  <c r="M265" i="1"/>
  <c r="AH264" i="1"/>
  <c r="AJ264" i="1" s="1"/>
  <c r="AE264" i="1"/>
  <c r="AC264" i="1"/>
  <c r="AD264" i="1" s="1"/>
  <c r="Z264" i="1"/>
  <c r="T264" i="1"/>
  <c r="AG264" i="1" s="1"/>
  <c r="AI264" i="1" s="1"/>
  <c r="M264" i="1"/>
  <c r="Q264" i="1" s="1"/>
  <c r="AH263" i="1"/>
  <c r="AJ263" i="1" s="1"/>
  <c r="AE263" i="1"/>
  <c r="AC263" i="1"/>
  <c r="AD263" i="1" s="1"/>
  <c r="Z263" i="1"/>
  <c r="T263" i="1"/>
  <c r="AG263" i="1" s="1"/>
  <c r="AI263" i="1" s="1"/>
  <c r="M263" i="1"/>
  <c r="Q263" i="1" s="1"/>
  <c r="AG262" i="1"/>
  <c r="AI262" i="1" s="1"/>
  <c r="AE262" i="1"/>
  <c r="AH262" i="1" s="1"/>
  <c r="AJ262" i="1" s="1"/>
  <c r="AC262" i="1"/>
  <c r="AD262" i="1" s="1"/>
  <c r="Z262" i="1"/>
  <c r="T262" i="1"/>
  <c r="M262" i="1"/>
  <c r="Q262" i="1" s="1"/>
  <c r="AH261" i="1"/>
  <c r="AJ261" i="1" s="1"/>
  <c r="AE261" i="1"/>
  <c r="AC261" i="1"/>
  <c r="AD261" i="1" s="1"/>
  <c r="Z261" i="1"/>
  <c r="T261" i="1"/>
  <c r="AG261" i="1" s="1"/>
  <c r="AI261" i="1" s="1"/>
  <c r="M261" i="1"/>
  <c r="AH260" i="1"/>
  <c r="AJ260" i="1" s="1"/>
  <c r="AE260" i="1"/>
  <c r="AC260" i="1"/>
  <c r="AD260" i="1" s="1"/>
  <c r="Z260" i="1"/>
  <c r="T260" i="1"/>
  <c r="AG260" i="1" s="1"/>
  <c r="AI260" i="1" s="1"/>
  <c r="M260" i="1"/>
  <c r="Q260" i="1" s="1"/>
  <c r="AH259" i="1"/>
  <c r="AJ259" i="1" s="1"/>
  <c r="AE259" i="1"/>
  <c r="AC259" i="1"/>
  <c r="AD259" i="1" s="1"/>
  <c r="Z259" i="1"/>
  <c r="T259" i="1"/>
  <c r="AG259" i="1" s="1"/>
  <c r="AI259" i="1" s="1"/>
  <c r="M259" i="1"/>
  <c r="Q259" i="1" s="1"/>
  <c r="AG258" i="1"/>
  <c r="AI258" i="1" s="1"/>
  <c r="AE258" i="1"/>
  <c r="AH258" i="1" s="1"/>
  <c r="AJ258" i="1" s="1"/>
  <c r="AC258" i="1"/>
  <c r="AD258" i="1" s="1"/>
  <c r="Z258" i="1"/>
  <c r="T258" i="1"/>
  <c r="M258" i="1"/>
  <c r="Q258" i="1" s="1"/>
  <c r="AG257" i="1"/>
  <c r="AI257" i="1" s="1"/>
  <c r="AE257" i="1"/>
  <c r="AH257" i="1" s="1"/>
  <c r="AJ257" i="1" s="1"/>
  <c r="AC257" i="1"/>
  <c r="AD257" i="1" s="1"/>
  <c r="Z257" i="1"/>
  <c r="T257" i="1"/>
  <c r="M257" i="1"/>
  <c r="AH256" i="1"/>
  <c r="AJ256" i="1" s="1"/>
  <c r="AE256" i="1"/>
  <c r="AC256" i="1"/>
  <c r="AD256" i="1" s="1"/>
  <c r="Z256" i="1"/>
  <c r="T256" i="1"/>
  <c r="AG256" i="1" s="1"/>
  <c r="AI256" i="1" s="1"/>
  <c r="M256" i="1"/>
  <c r="Q256" i="1" s="1"/>
  <c r="AH255" i="1"/>
  <c r="AJ255" i="1" s="1"/>
  <c r="AE255" i="1"/>
  <c r="AC255" i="1"/>
  <c r="AD255" i="1" s="1"/>
  <c r="Z255" i="1"/>
  <c r="T255" i="1"/>
  <c r="AG255" i="1" s="1"/>
  <c r="AI255" i="1" s="1"/>
  <c r="M255" i="1"/>
  <c r="Q255" i="1" s="1"/>
  <c r="AH254" i="1"/>
  <c r="AJ254" i="1" s="1"/>
  <c r="AE254" i="1"/>
  <c r="AC254" i="1"/>
  <c r="AD254" i="1" s="1"/>
  <c r="Z254" i="1"/>
  <c r="T254" i="1"/>
  <c r="AG254" i="1" s="1"/>
  <c r="AI254" i="1" s="1"/>
  <c r="M254" i="1"/>
  <c r="AH253" i="1"/>
  <c r="AJ253" i="1" s="1"/>
  <c r="AE253" i="1"/>
  <c r="AC253" i="1"/>
  <c r="AD253" i="1" s="1"/>
  <c r="Z253" i="1"/>
  <c r="T253" i="1"/>
  <c r="AG253" i="1" s="1"/>
  <c r="AI253" i="1" s="1"/>
  <c r="M253" i="1"/>
  <c r="Q253" i="1" s="1"/>
  <c r="AH252" i="1"/>
  <c r="AJ252" i="1" s="1"/>
  <c r="AE252" i="1"/>
  <c r="AC252" i="1"/>
  <c r="AD252" i="1" s="1"/>
  <c r="Z252" i="1"/>
  <c r="T252" i="1"/>
  <c r="AG252" i="1" s="1"/>
  <c r="AI252" i="1" s="1"/>
  <c r="M252" i="1"/>
  <c r="Q252" i="1" s="1"/>
  <c r="AH251" i="1"/>
  <c r="AJ251" i="1" s="1"/>
  <c r="AE251" i="1"/>
  <c r="AC251" i="1"/>
  <c r="AD251" i="1" s="1"/>
  <c r="Z251" i="1"/>
  <c r="T251" i="1"/>
  <c r="AG251" i="1" s="1"/>
  <c r="AI251" i="1" s="1"/>
  <c r="M251" i="1"/>
  <c r="AG250" i="1"/>
  <c r="AI250" i="1" s="1"/>
  <c r="AE250" i="1"/>
  <c r="AH250" i="1" s="1"/>
  <c r="AJ250" i="1" s="1"/>
  <c r="AC250" i="1"/>
  <c r="AD250" i="1" s="1"/>
  <c r="Z250" i="1"/>
  <c r="T250" i="1"/>
  <c r="M250" i="1"/>
  <c r="Q250" i="1" s="1"/>
  <c r="AH249" i="1"/>
  <c r="AJ249" i="1" s="1"/>
  <c r="AE249" i="1"/>
  <c r="AC249" i="1"/>
  <c r="AD249" i="1" s="1"/>
  <c r="Z249" i="1"/>
  <c r="T249" i="1"/>
  <c r="AG249" i="1" s="1"/>
  <c r="AI249" i="1" s="1"/>
  <c r="M249" i="1"/>
  <c r="Q249" i="1" s="1"/>
  <c r="AG248" i="1"/>
  <c r="AI248" i="1" s="1"/>
  <c r="AE248" i="1"/>
  <c r="AH248" i="1" s="1"/>
  <c r="AJ248" i="1" s="1"/>
  <c r="AC248" i="1"/>
  <c r="AD248" i="1" s="1"/>
  <c r="Z248" i="1"/>
  <c r="T248" i="1"/>
  <c r="M248" i="1"/>
  <c r="Q248" i="1" s="1"/>
  <c r="AG247" i="1"/>
  <c r="AI247" i="1" s="1"/>
  <c r="AE247" i="1"/>
  <c r="AH247" i="1" s="1"/>
  <c r="AJ247" i="1" s="1"/>
  <c r="AC247" i="1"/>
  <c r="AD247" i="1" s="1"/>
  <c r="Z247" i="1"/>
  <c r="T247" i="1"/>
  <c r="M247" i="1"/>
  <c r="AG246" i="1"/>
  <c r="AI246" i="1" s="1"/>
  <c r="AE246" i="1"/>
  <c r="AH246" i="1" s="1"/>
  <c r="AJ246" i="1" s="1"/>
  <c r="AC246" i="1"/>
  <c r="AD246" i="1" s="1"/>
  <c r="Z246" i="1"/>
  <c r="T246" i="1"/>
  <c r="M246" i="1"/>
  <c r="Q246" i="1" s="1"/>
  <c r="AG245" i="1"/>
  <c r="AI245" i="1" s="1"/>
  <c r="Z245" i="1"/>
  <c r="T245" i="1"/>
  <c r="M245" i="1"/>
  <c r="Q245" i="1" s="1"/>
  <c r="AG244" i="1"/>
  <c r="AI244" i="1" s="1"/>
  <c r="AE244" i="1"/>
  <c r="AH244" i="1" s="1"/>
  <c r="AJ244" i="1" s="1"/>
  <c r="AC244" i="1"/>
  <c r="AD244" i="1" s="1"/>
  <c r="Z244" i="1"/>
  <c r="T244" i="1"/>
  <c r="M244" i="1"/>
  <c r="Q244" i="1" s="1"/>
  <c r="AG243" i="1"/>
  <c r="AI243" i="1" s="1"/>
  <c r="AE243" i="1"/>
  <c r="AH243" i="1" s="1"/>
  <c r="AJ243" i="1" s="1"/>
  <c r="AC243" i="1"/>
  <c r="AD243" i="1" s="1"/>
  <c r="Z243" i="1"/>
  <c r="T243" i="1"/>
  <c r="M243" i="1"/>
  <c r="AG242" i="1"/>
  <c r="AI242" i="1" s="1"/>
  <c r="AE242" i="1"/>
  <c r="AH242" i="1" s="1"/>
  <c r="AJ242" i="1" s="1"/>
  <c r="AC242" i="1"/>
  <c r="AD242" i="1" s="1"/>
  <c r="Z242" i="1"/>
  <c r="T242" i="1"/>
  <c r="M242" i="1"/>
  <c r="Q242" i="1" s="1"/>
  <c r="AG241" i="1"/>
  <c r="AI241" i="1" s="1"/>
  <c r="AE241" i="1"/>
  <c r="AH241" i="1" s="1"/>
  <c r="AJ241" i="1" s="1"/>
  <c r="AC241" i="1"/>
  <c r="AD241" i="1" s="1"/>
  <c r="Z241" i="1"/>
  <c r="T241" i="1"/>
  <c r="M241" i="1"/>
  <c r="Q241" i="1" s="1"/>
  <c r="AG240" i="1"/>
  <c r="AI240" i="1" s="1"/>
  <c r="AE240" i="1"/>
  <c r="AH240" i="1" s="1"/>
  <c r="AJ240" i="1" s="1"/>
  <c r="AC240" i="1"/>
  <c r="AD240" i="1" s="1"/>
  <c r="Z240" i="1"/>
  <c r="T240" i="1"/>
  <c r="M240" i="1"/>
  <c r="AH239" i="1"/>
  <c r="AJ239" i="1" s="1"/>
  <c r="AE239" i="1"/>
  <c r="AC239" i="1"/>
  <c r="AD239" i="1" s="1"/>
  <c r="Z239" i="1"/>
  <c r="T239" i="1"/>
  <c r="AG239" i="1" s="1"/>
  <c r="AI239" i="1" s="1"/>
  <c r="M239" i="1"/>
  <c r="Q239" i="1" s="1"/>
  <c r="AG238" i="1"/>
  <c r="AI238" i="1" s="1"/>
  <c r="AE238" i="1"/>
  <c r="AH238" i="1" s="1"/>
  <c r="AJ238" i="1" s="1"/>
  <c r="AC238" i="1"/>
  <c r="AD238" i="1" s="1"/>
  <c r="Z238" i="1"/>
  <c r="T238" i="1"/>
  <c r="M238" i="1"/>
  <c r="Q238" i="1" s="1"/>
  <c r="AG237" i="1"/>
  <c r="AI237" i="1" s="1"/>
  <c r="AE237" i="1"/>
  <c r="AH237" i="1" s="1"/>
  <c r="AJ237" i="1" s="1"/>
  <c r="AC237" i="1"/>
  <c r="AD237" i="1" s="1"/>
  <c r="Z237" i="1"/>
  <c r="T237" i="1"/>
  <c r="M237" i="1"/>
  <c r="Q237" i="1" s="1"/>
  <c r="AH236" i="1"/>
  <c r="AJ236" i="1" s="1"/>
  <c r="AE236" i="1"/>
  <c r="AC236" i="1"/>
  <c r="AD236" i="1" s="1"/>
  <c r="Z236" i="1"/>
  <c r="T236" i="1"/>
  <c r="AG236" i="1" s="1"/>
  <c r="AI236" i="1" s="1"/>
  <c r="M236" i="1"/>
  <c r="AG235" i="1"/>
  <c r="AI235" i="1" s="1"/>
  <c r="AE235" i="1"/>
  <c r="AH235" i="1" s="1"/>
  <c r="AJ235" i="1" s="1"/>
  <c r="AC235" i="1"/>
  <c r="AD235" i="1" s="1"/>
  <c r="Z235" i="1"/>
  <c r="T235" i="1"/>
  <c r="M235" i="1"/>
  <c r="Q235" i="1" s="1"/>
  <c r="AG234" i="1"/>
  <c r="AI234" i="1" s="1"/>
  <c r="AE234" i="1"/>
  <c r="AH234" i="1" s="1"/>
  <c r="AJ234" i="1" s="1"/>
  <c r="AC234" i="1"/>
  <c r="AD234" i="1" s="1"/>
  <c r="Z234" i="1"/>
  <c r="T234" i="1"/>
  <c r="M234" i="1"/>
  <c r="Q234" i="1" s="1"/>
  <c r="AG233" i="1"/>
  <c r="AI233" i="1" s="1"/>
  <c r="AE233" i="1"/>
  <c r="AH233" i="1" s="1"/>
  <c r="AJ233" i="1" s="1"/>
  <c r="AC233" i="1"/>
  <c r="AD233" i="1" s="1"/>
  <c r="Z233" i="1"/>
  <c r="T233" i="1"/>
  <c r="M233" i="1"/>
  <c r="Q233" i="1" s="1"/>
  <c r="AH232" i="1"/>
  <c r="AJ232" i="1" s="1"/>
  <c r="AE232" i="1"/>
  <c r="AC232" i="1"/>
  <c r="AD232" i="1" s="1"/>
  <c r="Z232" i="1"/>
  <c r="T232" i="1"/>
  <c r="AG232" i="1" s="1"/>
  <c r="AI232" i="1" s="1"/>
  <c r="M232" i="1"/>
  <c r="Q232" i="1" s="1"/>
  <c r="AG231" i="1"/>
  <c r="AI231" i="1" s="1"/>
  <c r="AE231" i="1"/>
  <c r="AH231" i="1" s="1"/>
  <c r="AJ231" i="1" s="1"/>
  <c r="AC231" i="1"/>
  <c r="AD231" i="1" s="1"/>
  <c r="Z231" i="1"/>
  <c r="T231" i="1"/>
  <c r="M231" i="1"/>
  <c r="AG230" i="1"/>
  <c r="AI230" i="1" s="1"/>
  <c r="AE230" i="1"/>
  <c r="AH230" i="1" s="1"/>
  <c r="AJ230" i="1" s="1"/>
  <c r="AC230" i="1"/>
  <c r="AD230" i="1" s="1"/>
  <c r="Z230" i="1"/>
  <c r="T230" i="1"/>
  <c r="M230" i="1"/>
  <c r="Q230" i="1" s="1"/>
  <c r="AG229" i="1"/>
  <c r="AI229" i="1" s="1"/>
  <c r="Z229" i="1"/>
  <c r="T229" i="1"/>
  <c r="M229" i="1"/>
  <c r="Q229" i="1" s="1"/>
  <c r="AH228" i="1"/>
  <c r="AJ228" i="1" s="1"/>
  <c r="AE228" i="1"/>
  <c r="AC228" i="1"/>
  <c r="AD228" i="1" s="1"/>
  <c r="Z228" i="1"/>
  <c r="T228" i="1"/>
  <c r="AG228" i="1" s="1"/>
  <c r="AI228" i="1" s="1"/>
  <c r="M228" i="1"/>
  <c r="Q228" i="1" s="1"/>
  <c r="AG227" i="1"/>
  <c r="AI227" i="1" s="1"/>
  <c r="AE227" i="1"/>
  <c r="AH227" i="1" s="1"/>
  <c r="AJ227" i="1" s="1"/>
  <c r="AC227" i="1"/>
  <c r="AD227" i="1" s="1"/>
  <c r="Z227" i="1"/>
  <c r="T227" i="1"/>
  <c r="M227" i="1"/>
  <c r="Q227" i="1" s="1"/>
  <c r="AG226" i="1"/>
  <c r="AI226" i="1" s="1"/>
  <c r="AE226" i="1"/>
  <c r="AH226" i="1" s="1"/>
  <c r="AJ226" i="1" s="1"/>
  <c r="AC226" i="1"/>
  <c r="AD226" i="1" s="1"/>
  <c r="Z226" i="1"/>
  <c r="T226" i="1"/>
  <c r="M226" i="1"/>
  <c r="Q226" i="1" s="1"/>
  <c r="AG225" i="1"/>
  <c r="AI225" i="1" s="1"/>
  <c r="AE225" i="1"/>
  <c r="AH225" i="1" s="1"/>
  <c r="AJ225" i="1" s="1"/>
  <c r="AC225" i="1"/>
  <c r="AD225" i="1" s="1"/>
  <c r="Z225" i="1"/>
  <c r="T225" i="1"/>
  <c r="M225" i="1"/>
  <c r="Q225" i="1" s="1"/>
  <c r="AH224" i="1"/>
  <c r="AJ224" i="1" s="1"/>
  <c r="AE224" i="1"/>
  <c r="AC224" i="1"/>
  <c r="AD224" i="1" s="1"/>
  <c r="Z224" i="1"/>
  <c r="T224" i="1"/>
  <c r="AG224" i="1" s="1"/>
  <c r="AI224" i="1" s="1"/>
  <c r="M224" i="1"/>
  <c r="Q224" i="1" s="1"/>
  <c r="AG223" i="1"/>
  <c r="AI223" i="1" s="1"/>
  <c r="AE223" i="1"/>
  <c r="AH223" i="1" s="1"/>
  <c r="AJ223" i="1" s="1"/>
  <c r="AC223" i="1"/>
  <c r="AD223" i="1" s="1"/>
  <c r="Z223" i="1"/>
  <c r="T223" i="1"/>
  <c r="M223" i="1"/>
  <c r="Q223" i="1" s="1"/>
  <c r="AG222" i="1"/>
  <c r="AI222" i="1" s="1"/>
  <c r="AE222" i="1"/>
  <c r="AH222" i="1" s="1"/>
  <c r="AJ222" i="1" s="1"/>
  <c r="AC222" i="1"/>
  <c r="AD222" i="1" s="1"/>
  <c r="Z222" i="1"/>
  <c r="T222" i="1"/>
  <c r="M222" i="1"/>
  <c r="Q222" i="1" s="1"/>
  <c r="AH221" i="1"/>
  <c r="AJ221" i="1" s="1"/>
  <c r="AE221" i="1"/>
  <c r="AC221" i="1"/>
  <c r="AD221" i="1" s="1"/>
  <c r="Z221" i="1"/>
  <c r="T221" i="1"/>
  <c r="AG221" i="1" s="1"/>
  <c r="AI221" i="1" s="1"/>
  <c r="M221" i="1"/>
  <c r="Q221" i="1" s="1"/>
  <c r="AH220" i="1"/>
  <c r="AJ220" i="1" s="1"/>
  <c r="AE220" i="1"/>
  <c r="AC220" i="1"/>
  <c r="AD220" i="1" s="1"/>
  <c r="Z220" i="1"/>
  <c r="T220" i="1"/>
  <c r="AG220" i="1" s="1"/>
  <c r="AI220" i="1" s="1"/>
  <c r="M220" i="1"/>
  <c r="Q220" i="1" s="1"/>
  <c r="AG219" i="1"/>
  <c r="AI219" i="1" s="1"/>
  <c r="AE219" i="1"/>
  <c r="AH219" i="1" s="1"/>
  <c r="AJ219" i="1" s="1"/>
  <c r="AC219" i="1"/>
  <c r="AD219" i="1" s="1"/>
  <c r="Z219" i="1"/>
  <c r="T219" i="1"/>
  <c r="M219" i="1"/>
  <c r="Q219" i="1" s="1"/>
  <c r="AG218" i="1"/>
  <c r="AI218" i="1" s="1"/>
  <c r="AE218" i="1"/>
  <c r="AH218" i="1" s="1"/>
  <c r="AJ218" i="1" s="1"/>
  <c r="AC218" i="1"/>
  <c r="AD218" i="1" s="1"/>
  <c r="Z218" i="1"/>
  <c r="T218" i="1"/>
  <c r="M218" i="1"/>
  <c r="Q218" i="1" s="1"/>
  <c r="AH217" i="1"/>
  <c r="AJ217" i="1" s="1"/>
  <c r="AE217" i="1"/>
  <c r="AC217" i="1"/>
  <c r="AD217" i="1" s="1"/>
  <c r="Z217" i="1"/>
  <c r="T217" i="1"/>
  <c r="AG217" i="1" s="1"/>
  <c r="AI217" i="1" s="1"/>
  <c r="M217" i="1"/>
  <c r="Q217" i="1" s="1"/>
  <c r="AH216" i="1"/>
  <c r="AJ216" i="1" s="1"/>
  <c r="AE216" i="1"/>
  <c r="AC216" i="1"/>
  <c r="AD216" i="1" s="1"/>
  <c r="Z216" i="1"/>
  <c r="T216" i="1"/>
  <c r="AG216" i="1" s="1"/>
  <c r="AI216" i="1" s="1"/>
  <c r="M216" i="1"/>
  <c r="Q216" i="1" s="1"/>
  <c r="AG215" i="1"/>
  <c r="AI215" i="1" s="1"/>
  <c r="AE215" i="1"/>
  <c r="AH215" i="1" s="1"/>
  <c r="AJ215" i="1" s="1"/>
  <c r="AC215" i="1"/>
  <c r="AD215" i="1" s="1"/>
  <c r="Z215" i="1"/>
  <c r="T215" i="1"/>
  <c r="M215" i="1"/>
  <c r="Q215" i="1" s="1"/>
  <c r="AG214" i="1"/>
  <c r="AI214" i="1" s="1"/>
  <c r="AE214" i="1"/>
  <c r="AH214" i="1" s="1"/>
  <c r="AJ214" i="1" s="1"/>
  <c r="AC214" i="1"/>
  <c r="AD214" i="1" s="1"/>
  <c r="Z214" i="1"/>
  <c r="T214" i="1"/>
  <c r="M214" i="1"/>
  <c r="Q214" i="1" s="1"/>
  <c r="AH213" i="1"/>
  <c r="AJ213" i="1" s="1"/>
  <c r="AE213" i="1"/>
  <c r="AC213" i="1"/>
  <c r="AD213" i="1" s="1"/>
  <c r="Z213" i="1"/>
  <c r="T213" i="1"/>
  <c r="AG213" i="1" s="1"/>
  <c r="AI213" i="1" s="1"/>
  <c r="M213" i="1"/>
  <c r="Q213" i="1" s="1"/>
  <c r="AH212" i="1"/>
  <c r="AJ212" i="1" s="1"/>
  <c r="AE212" i="1"/>
  <c r="AC212" i="1"/>
  <c r="AD212" i="1" s="1"/>
  <c r="Z212" i="1"/>
  <c r="T212" i="1"/>
  <c r="AG212" i="1" s="1"/>
  <c r="AI212" i="1" s="1"/>
  <c r="M212" i="1"/>
  <c r="AH211" i="1"/>
  <c r="AJ211" i="1" s="1"/>
  <c r="AE211" i="1"/>
  <c r="AC211" i="1"/>
  <c r="AD211" i="1" s="1"/>
  <c r="Z211" i="1"/>
  <c r="T211" i="1"/>
  <c r="AG211" i="1" s="1"/>
  <c r="AI211" i="1" s="1"/>
  <c r="M211" i="1"/>
  <c r="Q211" i="1" s="1"/>
  <c r="AG210" i="1"/>
  <c r="AI210" i="1" s="1"/>
  <c r="AE210" i="1"/>
  <c r="AH210" i="1" s="1"/>
  <c r="AJ210" i="1" s="1"/>
  <c r="AC210" i="1"/>
  <c r="AD210" i="1" s="1"/>
  <c r="Z210" i="1"/>
  <c r="T210" i="1"/>
  <c r="M210" i="1"/>
  <c r="Q210" i="1" s="1"/>
  <c r="AH209" i="1"/>
  <c r="AJ209" i="1" s="1"/>
  <c r="AE209" i="1"/>
  <c r="AC209" i="1"/>
  <c r="AD209" i="1" s="1"/>
  <c r="Z209" i="1"/>
  <c r="T209" i="1"/>
  <c r="AG209" i="1" s="1"/>
  <c r="AI209" i="1" s="1"/>
  <c r="M209" i="1"/>
  <c r="Q209" i="1" s="1"/>
  <c r="AH208" i="1"/>
  <c r="AJ208" i="1" s="1"/>
  <c r="AE208" i="1"/>
  <c r="AC208" i="1"/>
  <c r="AD208" i="1" s="1"/>
  <c r="Z208" i="1"/>
  <c r="T208" i="1"/>
  <c r="AG208" i="1" s="1"/>
  <c r="AI208" i="1" s="1"/>
  <c r="M208" i="1"/>
  <c r="Q208" i="1" s="1"/>
  <c r="AH207" i="1"/>
  <c r="AJ207" i="1" s="1"/>
  <c r="AE207" i="1"/>
  <c r="AC207" i="1"/>
  <c r="AD207" i="1" s="1"/>
  <c r="Z207" i="1"/>
  <c r="T207" i="1"/>
  <c r="AG207" i="1" s="1"/>
  <c r="AI207" i="1" s="1"/>
  <c r="M207" i="1"/>
  <c r="AG206" i="1"/>
  <c r="AI206" i="1" s="1"/>
  <c r="AE206" i="1"/>
  <c r="AH206" i="1" s="1"/>
  <c r="AJ206" i="1" s="1"/>
  <c r="AC206" i="1"/>
  <c r="AD206" i="1" s="1"/>
  <c r="Z206" i="1"/>
  <c r="T206" i="1"/>
  <c r="M206" i="1"/>
  <c r="Q206" i="1" s="1"/>
  <c r="AH205" i="1"/>
  <c r="AJ205" i="1" s="1"/>
  <c r="AE205" i="1"/>
  <c r="AC205" i="1"/>
  <c r="AD205" i="1" s="1"/>
  <c r="Z205" i="1"/>
  <c r="T205" i="1"/>
  <c r="AG205" i="1" s="1"/>
  <c r="AI205" i="1" s="1"/>
  <c r="M205" i="1"/>
  <c r="AG204" i="1"/>
  <c r="AI204" i="1" s="1"/>
  <c r="AE204" i="1"/>
  <c r="AH204" i="1" s="1"/>
  <c r="AJ204" i="1" s="1"/>
  <c r="AC204" i="1"/>
  <c r="AD204" i="1" s="1"/>
  <c r="Z204" i="1"/>
  <c r="T204" i="1"/>
  <c r="M204" i="1"/>
  <c r="Q204" i="1" s="1"/>
  <c r="AG203" i="1"/>
  <c r="AI203" i="1" s="1"/>
  <c r="AE203" i="1"/>
  <c r="AH203" i="1" s="1"/>
  <c r="AJ203" i="1" s="1"/>
  <c r="AC203" i="1"/>
  <c r="AD203" i="1" s="1"/>
  <c r="Z203" i="1"/>
  <c r="T203" i="1"/>
  <c r="M203" i="1"/>
  <c r="Q203" i="1" s="1"/>
  <c r="AG202" i="1"/>
  <c r="AI202" i="1" s="1"/>
  <c r="AE202" i="1"/>
  <c r="AH202" i="1" s="1"/>
  <c r="AJ202" i="1" s="1"/>
  <c r="AC202" i="1"/>
  <c r="AD202" i="1" s="1"/>
  <c r="Z202" i="1"/>
  <c r="T202" i="1"/>
  <c r="M202" i="1"/>
  <c r="AG201" i="1"/>
  <c r="AI201" i="1" s="1"/>
  <c r="AE201" i="1"/>
  <c r="AH201" i="1" s="1"/>
  <c r="AJ201" i="1" s="1"/>
  <c r="AC201" i="1"/>
  <c r="AD201" i="1" s="1"/>
  <c r="Z201" i="1"/>
  <c r="T201" i="1"/>
  <c r="M201" i="1"/>
  <c r="Q201" i="1" s="1"/>
  <c r="AG200" i="1"/>
  <c r="AI200" i="1" s="1"/>
  <c r="AE200" i="1"/>
  <c r="AH200" i="1" s="1"/>
  <c r="AJ200" i="1" s="1"/>
  <c r="AC200" i="1"/>
  <c r="AD200" i="1" s="1"/>
  <c r="Z200" i="1"/>
  <c r="T200" i="1"/>
  <c r="M200" i="1"/>
  <c r="Q200" i="1" s="1"/>
  <c r="AH199" i="1"/>
  <c r="AJ199" i="1" s="1"/>
  <c r="AE199" i="1"/>
  <c r="AC199" i="1"/>
  <c r="AD199" i="1" s="1"/>
  <c r="Z199" i="1"/>
  <c r="T199" i="1"/>
  <c r="AG199" i="1" s="1"/>
  <c r="AI199" i="1" s="1"/>
  <c r="M199" i="1"/>
  <c r="Q199" i="1" s="1"/>
  <c r="AH198" i="1"/>
  <c r="AJ198" i="1" s="1"/>
  <c r="AE198" i="1"/>
  <c r="AC198" i="1"/>
  <c r="AD198" i="1" s="1"/>
  <c r="Z198" i="1"/>
  <c r="T198" i="1"/>
  <c r="AG198" i="1" s="1"/>
  <c r="AI198" i="1" s="1"/>
  <c r="M198" i="1"/>
  <c r="AH197" i="1"/>
  <c r="AJ197" i="1" s="1"/>
  <c r="AE197" i="1"/>
  <c r="AC197" i="1"/>
  <c r="AD197" i="1" s="1"/>
  <c r="Z197" i="1"/>
  <c r="T197" i="1"/>
  <c r="AG197" i="1" s="1"/>
  <c r="AI197" i="1" s="1"/>
  <c r="M197" i="1"/>
  <c r="Q197" i="1" s="1"/>
  <c r="AH196" i="1"/>
  <c r="AJ196" i="1" s="1"/>
  <c r="AE196" i="1"/>
  <c r="AC196" i="1"/>
  <c r="AD196" i="1" s="1"/>
  <c r="Z196" i="1"/>
  <c r="T196" i="1"/>
  <c r="AG196" i="1" s="1"/>
  <c r="AI196" i="1" s="1"/>
  <c r="M196" i="1"/>
  <c r="Q196" i="1" s="1"/>
  <c r="AG195" i="1"/>
  <c r="AI195" i="1" s="1"/>
  <c r="AE195" i="1"/>
  <c r="AH195" i="1" s="1"/>
  <c r="AJ195" i="1" s="1"/>
  <c r="AC195" i="1"/>
  <c r="AD195" i="1" s="1"/>
  <c r="Z195" i="1"/>
  <c r="T195" i="1"/>
  <c r="M195" i="1"/>
  <c r="Q195" i="1" s="1"/>
  <c r="AG194" i="1"/>
  <c r="AI194" i="1" s="1"/>
  <c r="AE194" i="1"/>
  <c r="AH194" i="1" s="1"/>
  <c r="AJ194" i="1" s="1"/>
  <c r="AC194" i="1"/>
  <c r="AD194" i="1" s="1"/>
  <c r="Z194" i="1"/>
  <c r="T194" i="1"/>
  <c r="M194" i="1"/>
  <c r="AG193" i="1"/>
  <c r="AI193" i="1" s="1"/>
  <c r="AE193" i="1"/>
  <c r="AH193" i="1" s="1"/>
  <c r="AJ193" i="1" s="1"/>
  <c r="AC193" i="1"/>
  <c r="AD193" i="1" s="1"/>
  <c r="Z193" i="1"/>
  <c r="T193" i="1"/>
  <c r="M193" i="1"/>
  <c r="AG192" i="1"/>
  <c r="AI192" i="1" s="1"/>
  <c r="AE192" i="1"/>
  <c r="AH192" i="1" s="1"/>
  <c r="AJ192" i="1" s="1"/>
  <c r="AC192" i="1"/>
  <c r="AD192" i="1" s="1"/>
  <c r="Z192" i="1"/>
  <c r="T192" i="1"/>
  <c r="M192" i="1"/>
  <c r="Q192" i="1" s="1"/>
  <c r="AG191" i="1"/>
  <c r="AI191" i="1" s="1"/>
  <c r="AE191" i="1"/>
  <c r="AH191" i="1" s="1"/>
  <c r="AJ191" i="1" s="1"/>
  <c r="AC191" i="1"/>
  <c r="AD191" i="1" s="1"/>
  <c r="Z191" i="1"/>
  <c r="T191" i="1"/>
  <c r="M191" i="1"/>
  <c r="AG190" i="1"/>
  <c r="AI190" i="1" s="1"/>
  <c r="AE190" i="1"/>
  <c r="AH190" i="1" s="1"/>
  <c r="AJ190" i="1" s="1"/>
  <c r="AC190" i="1"/>
  <c r="AD190" i="1" s="1"/>
  <c r="Z190" i="1"/>
  <c r="T190" i="1"/>
  <c r="M190" i="1"/>
  <c r="AG189" i="1"/>
  <c r="AI189" i="1" s="1"/>
  <c r="AE189" i="1"/>
  <c r="AH189" i="1" s="1"/>
  <c r="AJ189" i="1" s="1"/>
  <c r="AC189" i="1"/>
  <c r="AD189" i="1" s="1"/>
  <c r="Z189" i="1"/>
  <c r="T189" i="1"/>
  <c r="M189" i="1"/>
  <c r="Q189" i="1" s="1"/>
  <c r="AG188" i="1"/>
  <c r="AI188" i="1" s="1"/>
  <c r="AE188" i="1"/>
  <c r="AH188" i="1" s="1"/>
  <c r="AJ188" i="1" s="1"/>
  <c r="AC188" i="1"/>
  <c r="AD188" i="1" s="1"/>
  <c r="Z188" i="1"/>
  <c r="T188" i="1"/>
  <c r="M188" i="1"/>
  <c r="AG187" i="1"/>
  <c r="AI187" i="1" s="1"/>
  <c r="AE187" i="1"/>
  <c r="AH187" i="1" s="1"/>
  <c r="AJ187" i="1" s="1"/>
  <c r="AC187" i="1"/>
  <c r="AD187" i="1" s="1"/>
  <c r="Z187" i="1"/>
  <c r="T187" i="1"/>
  <c r="M187" i="1"/>
  <c r="Q187" i="1" s="1"/>
  <c r="AG186" i="1"/>
  <c r="AI186" i="1" s="1"/>
  <c r="AE186" i="1"/>
  <c r="AH186" i="1" s="1"/>
  <c r="AJ186" i="1" s="1"/>
  <c r="AC186" i="1"/>
  <c r="AD186" i="1" s="1"/>
  <c r="Z186" i="1"/>
  <c r="T186" i="1"/>
  <c r="M186" i="1"/>
  <c r="Q186" i="1" s="1"/>
  <c r="AG185" i="1"/>
  <c r="AI185" i="1" s="1"/>
  <c r="AE185" i="1"/>
  <c r="AH185" i="1" s="1"/>
  <c r="AJ185" i="1" s="1"/>
  <c r="AC185" i="1"/>
  <c r="AD185" i="1" s="1"/>
  <c r="Z185" i="1"/>
  <c r="T185" i="1"/>
  <c r="M185" i="1"/>
  <c r="Q185" i="1" s="1"/>
  <c r="AG184" i="1"/>
  <c r="AI184" i="1" s="1"/>
  <c r="AE184" i="1"/>
  <c r="AH184" i="1" s="1"/>
  <c r="AJ184" i="1" s="1"/>
  <c r="AC184" i="1"/>
  <c r="AD184" i="1" s="1"/>
  <c r="Z184" i="1"/>
  <c r="T184" i="1"/>
  <c r="M184" i="1"/>
  <c r="Q184" i="1" s="1"/>
  <c r="AG183" i="1"/>
  <c r="AI183" i="1" s="1"/>
  <c r="AE183" i="1"/>
  <c r="AH183" i="1" s="1"/>
  <c r="AJ183" i="1" s="1"/>
  <c r="AC183" i="1"/>
  <c r="AD183" i="1" s="1"/>
  <c r="Z183" i="1"/>
  <c r="T183" i="1"/>
  <c r="M183" i="1"/>
  <c r="AG182" i="1"/>
  <c r="AI182" i="1" s="1"/>
  <c r="AE182" i="1"/>
  <c r="AH182" i="1" s="1"/>
  <c r="AJ182" i="1" s="1"/>
  <c r="AC182" i="1"/>
  <c r="AD182" i="1" s="1"/>
  <c r="Z182" i="1"/>
  <c r="T182" i="1"/>
  <c r="M182" i="1"/>
  <c r="AG181" i="1"/>
  <c r="AI181" i="1" s="1"/>
  <c r="AE181" i="1"/>
  <c r="AH181" i="1" s="1"/>
  <c r="AJ181" i="1" s="1"/>
  <c r="AC181" i="1"/>
  <c r="AD181" i="1" s="1"/>
  <c r="Z181" i="1"/>
  <c r="T181" i="1"/>
  <c r="M181" i="1"/>
  <c r="Q181" i="1" s="1"/>
  <c r="AG180" i="1"/>
  <c r="AI180" i="1" s="1"/>
  <c r="AE180" i="1"/>
  <c r="AH180" i="1" s="1"/>
  <c r="AJ180" i="1" s="1"/>
  <c r="AC180" i="1"/>
  <c r="AD180" i="1" s="1"/>
  <c r="Z180" i="1"/>
  <c r="T180" i="1"/>
  <c r="M180" i="1"/>
  <c r="Q180" i="1" s="1"/>
  <c r="AG179" i="1"/>
  <c r="AI179" i="1" s="1"/>
  <c r="AE179" i="1"/>
  <c r="AH179" i="1" s="1"/>
  <c r="AJ179" i="1" s="1"/>
  <c r="AC179" i="1"/>
  <c r="AD179" i="1" s="1"/>
  <c r="Z179" i="1"/>
  <c r="T179" i="1"/>
  <c r="M179" i="1"/>
  <c r="Q179" i="1" s="1"/>
  <c r="AG178" i="1"/>
  <c r="AI178" i="1" s="1"/>
  <c r="AE178" i="1"/>
  <c r="AH178" i="1" s="1"/>
  <c r="AJ178" i="1" s="1"/>
  <c r="AC178" i="1"/>
  <c r="AD178" i="1" s="1"/>
  <c r="Z178" i="1"/>
  <c r="T178" i="1"/>
  <c r="M178" i="1"/>
  <c r="Q178" i="1" s="1"/>
  <c r="AG177" i="1"/>
  <c r="AI177" i="1" s="1"/>
  <c r="AE177" i="1"/>
  <c r="AH177" i="1" s="1"/>
  <c r="AJ177" i="1" s="1"/>
  <c r="AC177" i="1"/>
  <c r="AD177" i="1" s="1"/>
  <c r="Z177" i="1"/>
  <c r="T177" i="1"/>
  <c r="M177" i="1"/>
  <c r="Q177" i="1" s="1"/>
  <c r="AG176" i="1"/>
  <c r="AI176" i="1" s="1"/>
  <c r="AE176" i="1"/>
  <c r="AH176" i="1" s="1"/>
  <c r="AJ176" i="1" s="1"/>
  <c r="AC176" i="1"/>
  <c r="AD176" i="1" s="1"/>
  <c r="Z176" i="1"/>
  <c r="T176" i="1"/>
  <c r="M176" i="1"/>
  <c r="Q176" i="1" s="1"/>
  <c r="AG175" i="1"/>
  <c r="AI175" i="1" s="1"/>
  <c r="AE175" i="1"/>
  <c r="AH175" i="1" s="1"/>
  <c r="AJ175" i="1" s="1"/>
  <c r="AC175" i="1"/>
  <c r="AD175" i="1" s="1"/>
  <c r="Z175" i="1"/>
  <c r="T175" i="1"/>
  <c r="M175" i="1"/>
  <c r="AG174" i="1"/>
  <c r="AI174" i="1" s="1"/>
  <c r="AE174" i="1"/>
  <c r="AH174" i="1" s="1"/>
  <c r="AJ174" i="1" s="1"/>
  <c r="AC174" i="1"/>
  <c r="AD174" i="1" s="1"/>
  <c r="Z174" i="1"/>
  <c r="T174" i="1"/>
  <c r="M174" i="1"/>
  <c r="Q174" i="1" s="1"/>
  <c r="AG173" i="1"/>
  <c r="AI173" i="1" s="1"/>
  <c r="AE173" i="1"/>
  <c r="AH173" i="1" s="1"/>
  <c r="AJ173" i="1" s="1"/>
  <c r="AC173" i="1"/>
  <c r="AD173" i="1" s="1"/>
  <c r="Z173" i="1"/>
  <c r="T173" i="1"/>
  <c r="M173" i="1"/>
  <c r="Q173" i="1" s="1"/>
  <c r="AG172" i="1"/>
  <c r="AI172" i="1" s="1"/>
  <c r="AE172" i="1"/>
  <c r="AH172" i="1" s="1"/>
  <c r="AJ172" i="1" s="1"/>
  <c r="AC172" i="1"/>
  <c r="AD172" i="1" s="1"/>
  <c r="Z172" i="1"/>
  <c r="T172" i="1"/>
  <c r="M172" i="1"/>
  <c r="Q172" i="1" s="1"/>
  <c r="AH171" i="1"/>
  <c r="AJ171" i="1" s="1"/>
  <c r="AE171" i="1"/>
  <c r="AC171" i="1"/>
  <c r="AD171" i="1" s="1"/>
  <c r="Z171" i="1"/>
  <c r="T171" i="1"/>
  <c r="AG171" i="1" s="1"/>
  <c r="AI171" i="1" s="1"/>
  <c r="M171" i="1"/>
  <c r="AH170" i="1"/>
  <c r="AJ170" i="1" s="1"/>
  <c r="AE170" i="1"/>
  <c r="AC170" i="1"/>
  <c r="AD170" i="1" s="1"/>
  <c r="Z170" i="1"/>
  <c r="T170" i="1"/>
  <c r="AG170" i="1" s="1"/>
  <c r="AI170" i="1" s="1"/>
  <c r="M170" i="1"/>
  <c r="Q170" i="1" s="1"/>
  <c r="AH169" i="1"/>
  <c r="AJ169" i="1" s="1"/>
  <c r="AE169" i="1"/>
  <c r="AC169" i="1"/>
  <c r="AD169" i="1" s="1"/>
  <c r="Z169" i="1"/>
  <c r="T169" i="1"/>
  <c r="AG169" i="1" s="1"/>
  <c r="AI169" i="1" s="1"/>
  <c r="P169" i="1"/>
  <c r="M169" i="1"/>
  <c r="Q169" i="1" s="1"/>
  <c r="AG168" i="1"/>
  <c r="AI168" i="1" s="1"/>
  <c r="AE168" i="1"/>
  <c r="AH168" i="1" s="1"/>
  <c r="AJ168" i="1" s="1"/>
  <c r="AC168" i="1"/>
  <c r="AD168" i="1" s="1"/>
  <c r="Z168" i="1"/>
  <c r="T168" i="1"/>
  <c r="P168" i="1"/>
  <c r="M168" i="1"/>
  <c r="AG167" i="1"/>
  <c r="AI167" i="1" s="1"/>
  <c r="AE167" i="1"/>
  <c r="AH167" i="1" s="1"/>
  <c r="AJ167" i="1" s="1"/>
  <c r="AC167" i="1"/>
  <c r="AD167" i="1" s="1"/>
  <c r="Z167" i="1"/>
  <c r="T167" i="1"/>
  <c r="P167" i="1"/>
  <c r="M167" i="1"/>
  <c r="Q167" i="1" s="1"/>
  <c r="AG166" i="1"/>
  <c r="AI166" i="1" s="1"/>
  <c r="AE166" i="1"/>
  <c r="AH166" i="1" s="1"/>
  <c r="AJ166" i="1" s="1"/>
  <c r="AC166" i="1"/>
  <c r="AD166" i="1" s="1"/>
  <c r="Z166" i="1"/>
  <c r="T166" i="1"/>
  <c r="P166" i="1"/>
  <c r="M166" i="1"/>
  <c r="Q166" i="1" s="1"/>
  <c r="AG165" i="1"/>
  <c r="AI165" i="1" s="1"/>
  <c r="AE165" i="1"/>
  <c r="AH165" i="1" s="1"/>
  <c r="AJ165" i="1" s="1"/>
  <c r="AC165" i="1"/>
  <c r="AD165" i="1" s="1"/>
  <c r="Z165" i="1"/>
  <c r="T165" i="1"/>
  <c r="P165" i="1"/>
  <c r="M165" i="1"/>
  <c r="AG164" i="1"/>
  <c r="AI164" i="1" s="1"/>
  <c r="AE164" i="1"/>
  <c r="AH164" i="1" s="1"/>
  <c r="AJ164" i="1" s="1"/>
  <c r="AC164" i="1"/>
  <c r="AD164" i="1" s="1"/>
  <c r="Z164" i="1"/>
  <c r="T164" i="1"/>
  <c r="P164" i="1"/>
  <c r="M164" i="1"/>
  <c r="Q164" i="1" s="1"/>
  <c r="AG163" i="1"/>
  <c r="AI163" i="1" s="1"/>
  <c r="AE163" i="1"/>
  <c r="AH163" i="1" s="1"/>
  <c r="AJ163" i="1" s="1"/>
  <c r="AC163" i="1"/>
  <c r="AD163" i="1" s="1"/>
  <c r="Z163" i="1"/>
  <c r="T163" i="1"/>
  <c r="P163" i="1"/>
  <c r="M163" i="1"/>
  <c r="Q163" i="1" s="1"/>
  <c r="AG162" i="1"/>
  <c r="AI162" i="1" s="1"/>
  <c r="AE162" i="1"/>
  <c r="AH162" i="1" s="1"/>
  <c r="AJ162" i="1" s="1"/>
  <c r="AC162" i="1"/>
  <c r="AD162" i="1" s="1"/>
  <c r="Z162" i="1"/>
  <c r="T162" i="1"/>
  <c r="P162" i="1"/>
  <c r="M162" i="1"/>
  <c r="Q162" i="1" s="1"/>
  <c r="AH161" i="1"/>
  <c r="AJ161" i="1" s="1"/>
  <c r="AE161" i="1"/>
  <c r="AC161" i="1"/>
  <c r="AD161" i="1" s="1"/>
  <c r="Z161" i="1"/>
  <c r="T161" i="1"/>
  <c r="AG161" i="1" s="1"/>
  <c r="AI161" i="1" s="1"/>
  <c r="P161" i="1"/>
  <c r="M161" i="1"/>
  <c r="Q161" i="1" s="1"/>
  <c r="AH160" i="1"/>
  <c r="AJ160" i="1" s="1"/>
  <c r="AE160" i="1"/>
  <c r="AC160" i="1"/>
  <c r="AD160" i="1" s="1"/>
  <c r="Z160" i="1"/>
  <c r="T160" i="1"/>
  <c r="AG160" i="1" s="1"/>
  <c r="AI160" i="1" s="1"/>
  <c r="P160" i="1"/>
  <c r="M160" i="1"/>
  <c r="AG159" i="1"/>
  <c r="AI159" i="1" s="1"/>
  <c r="AE159" i="1"/>
  <c r="AH159" i="1" s="1"/>
  <c r="AJ159" i="1" s="1"/>
  <c r="AC159" i="1"/>
  <c r="AD159" i="1" s="1"/>
  <c r="Z159" i="1"/>
  <c r="T159" i="1"/>
  <c r="P159" i="1"/>
  <c r="M159" i="1"/>
  <c r="Q159" i="1" s="1"/>
  <c r="AG158" i="1"/>
  <c r="AI158" i="1" s="1"/>
  <c r="AE158" i="1"/>
  <c r="AH158" i="1" s="1"/>
  <c r="AJ158" i="1" s="1"/>
  <c r="AC158" i="1"/>
  <c r="AD158" i="1" s="1"/>
  <c r="Z158" i="1"/>
  <c r="T158" i="1"/>
  <c r="P158" i="1"/>
  <c r="M158" i="1"/>
  <c r="Q158" i="1" s="1"/>
  <c r="AG157" i="1"/>
  <c r="AI157" i="1" s="1"/>
  <c r="AE157" i="1"/>
  <c r="AH157" i="1" s="1"/>
  <c r="AJ157" i="1" s="1"/>
  <c r="AC157" i="1"/>
  <c r="AD157" i="1" s="1"/>
  <c r="AA157" i="1"/>
  <c r="Z157" i="1"/>
  <c r="T157" i="1"/>
  <c r="P157" i="1"/>
  <c r="M157" i="1"/>
  <c r="Q157" i="1" s="1"/>
  <c r="AG156" i="1"/>
  <c r="AI156" i="1" s="1"/>
  <c r="AE156" i="1"/>
  <c r="AH156" i="1" s="1"/>
  <c r="AJ156" i="1" s="1"/>
  <c r="AC156" i="1"/>
  <c r="AD156" i="1" s="1"/>
  <c r="Z156" i="1"/>
  <c r="T156" i="1"/>
  <c r="P156" i="1"/>
  <c r="M156" i="1"/>
  <c r="AH155" i="1"/>
  <c r="AJ155" i="1" s="1"/>
  <c r="AE155" i="1"/>
  <c r="AC155" i="1"/>
  <c r="AD155" i="1" s="1"/>
  <c r="Z155" i="1"/>
  <c r="T155" i="1"/>
  <c r="AG155" i="1" s="1"/>
  <c r="AI155" i="1" s="1"/>
  <c r="P155" i="1"/>
  <c r="M155" i="1"/>
  <c r="Q155" i="1" s="1"/>
  <c r="AH154" i="1"/>
  <c r="AJ154" i="1" s="1"/>
  <c r="AE154" i="1"/>
  <c r="AC154" i="1"/>
  <c r="AD154" i="1" s="1"/>
  <c r="Z154" i="1"/>
  <c r="T154" i="1"/>
  <c r="AG154" i="1" s="1"/>
  <c r="AI154" i="1" s="1"/>
  <c r="P154" i="1"/>
  <c r="M154" i="1"/>
  <c r="AG153" i="1"/>
  <c r="AI153" i="1" s="1"/>
  <c r="AE153" i="1"/>
  <c r="AH153" i="1" s="1"/>
  <c r="AJ153" i="1" s="1"/>
  <c r="AC153" i="1"/>
  <c r="AD153" i="1" s="1"/>
  <c r="Z153" i="1"/>
  <c r="T153" i="1"/>
  <c r="P153" i="1"/>
  <c r="M153" i="1"/>
  <c r="Q153" i="1" s="1"/>
  <c r="AG152" i="1"/>
  <c r="AI152" i="1" s="1"/>
  <c r="AE152" i="1"/>
  <c r="AH152" i="1" s="1"/>
  <c r="AJ152" i="1" s="1"/>
  <c r="AC152" i="1"/>
  <c r="AD152" i="1" s="1"/>
  <c r="Z152" i="1"/>
  <c r="T152" i="1"/>
  <c r="P152" i="1"/>
  <c r="M152" i="1"/>
  <c r="AG151" i="1"/>
  <c r="AI151" i="1" s="1"/>
  <c r="AE151" i="1"/>
  <c r="AH151" i="1" s="1"/>
  <c r="AJ151" i="1" s="1"/>
  <c r="AC151" i="1"/>
  <c r="AD151" i="1" s="1"/>
  <c r="Z151" i="1"/>
  <c r="T151" i="1"/>
  <c r="P151" i="1"/>
  <c r="M151" i="1"/>
  <c r="Q151" i="1" s="1"/>
  <c r="AG150" i="1"/>
  <c r="AI150" i="1" s="1"/>
  <c r="AE150" i="1"/>
  <c r="AH150" i="1" s="1"/>
  <c r="AJ150" i="1" s="1"/>
  <c r="AC150" i="1"/>
  <c r="AD150" i="1" s="1"/>
  <c r="Z150" i="1"/>
  <c r="T150" i="1"/>
  <c r="P150" i="1"/>
  <c r="M150" i="1"/>
  <c r="Q150" i="1" s="1"/>
  <c r="AH149" i="1"/>
  <c r="AJ149" i="1" s="1"/>
  <c r="AE149" i="1"/>
  <c r="AC149" i="1"/>
  <c r="AD149" i="1" s="1"/>
  <c r="Z149" i="1"/>
  <c r="T149" i="1"/>
  <c r="AG149" i="1" s="1"/>
  <c r="AI149" i="1" s="1"/>
  <c r="P149" i="1"/>
  <c r="M149" i="1"/>
  <c r="AH148" i="1"/>
  <c r="AJ148" i="1" s="1"/>
  <c r="AE148" i="1"/>
  <c r="AC148" i="1"/>
  <c r="AD148" i="1" s="1"/>
  <c r="Z148" i="1"/>
  <c r="T148" i="1"/>
  <c r="AG148" i="1" s="1"/>
  <c r="AI148" i="1" s="1"/>
  <c r="P148" i="1"/>
  <c r="M148" i="1"/>
  <c r="AH147" i="1"/>
  <c r="AJ147" i="1" s="1"/>
  <c r="AE147" i="1"/>
  <c r="AC147" i="1"/>
  <c r="AD147" i="1" s="1"/>
  <c r="Z147" i="1"/>
  <c r="T147" i="1"/>
  <c r="AG147" i="1" s="1"/>
  <c r="AI147" i="1" s="1"/>
  <c r="P147" i="1"/>
  <c r="M147" i="1"/>
  <c r="AH146" i="1"/>
  <c r="AJ146" i="1" s="1"/>
  <c r="AE146" i="1"/>
  <c r="AC146" i="1"/>
  <c r="AD146" i="1" s="1"/>
  <c r="Z146" i="1"/>
  <c r="T146" i="1"/>
  <c r="AG146" i="1" s="1"/>
  <c r="AI146" i="1" s="1"/>
  <c r="P146" i="1"/>
  <c r="M146" i="1"/>
  <c r="Q146" i="1" s="1"/>
  <c r="AH145" i="1"/>
  <c r="AJ145" i="1" s="1"/>
  <c r="AE145" i="1"/>
  <c r="AC145" i="1"/>
  <c r="AD145" i="1" s="1"/>
  <c r="Z145" i="1"/>
  <c r="T145" i="1"/>
  <c r="AG145" i="1" s="1"/>
  <c r="AI145" i="1" s="1"/>
  <c r="P145" i="1"/>
  <c r="M145" i="1"/>
  <c r="Q145" i="1" s="1"/>
  <c r="AG144" i="1"/>
  <c r="AI144" i="1" s="1"/>
  <c r="AE144" i="1"/>
  <c r="AH144" i="1" s="1"/>
  <c r="AJ144" i="1" s="1"/>
  <c r="AC144" i="1"/>
  <c r="AD144" i="1" s="1"/>
  <c r="Z144" i="1"/>
  <c r="T144" i="1"/>
  <c r="P144" i="1"/>
  <c r="M144" i="1"/>
  <c r="AG143" i="1"/>
  <c r="AI143" i="1" s="1"/>
  <c r="AE143" i="1"/>
  <c r="AH143" i="1" s="1"/>
  <c r="AJ143" i="1" s="1"/>
  <c r="AC143" i="1"/>
  <c r="AD143" i="1" s="1"/>
  <c r="Z143" i="1"/>
  <c r="T143" i="1"/>
  <c r="P143" i="1"/>
  <c r="M143" i="1"/>
  <c r="AG142" i="1"/>
  <c r="AI142" i="1" s="1"/>
  <c r="AE142" i="1"/>
  <c r="AH142" i="1" s="1"/>
  <c r="AJ142" i="1" s="1"/>
  <c r="AC142" i="1"/>
  <c r="AD142" i="1" s="1"/>
  <c r="Z142" i="1"/>
  <c r="T142" i="1"/>
  <c r="P142" i="1"/>
  <c r="M142" i="1"/>
  <c r="Q142" i="1" s="1"/>
  <c r="AH141" i="1"/>
  <c r="AJ141" i="1" s="1"/>
  <c r="AE141" i="1"/>
  <c r="AC141" i="1"/>
  <c r="AD141" i="1" s="1"/>
  <c r="Z141" i="1"/>
  <c r="T141" i="1"/>
  <c r="AG141" i="1" s="1"/>
  <c r="AI141" i="1" s="1"/>
  <c r="P141" i="1"/>
  <c r="M141" i="1"/>
  <c r="Q141" i="1" s="1"/>
  <c r="AH140" i="1"/>
  <c r="AJ140" i="1" s="1"/>
  <c r="AE140" i="1"/>
  <c r="AC140" i="1"/>
  <c r="AD140" i="1" s="1"/>
  <c r="Z140" i="1"/>
  <c r="T140" i="1"/>
  <c r="AG140" i="1" s="1"/>
  <c r="AI140" i="1" s="1"/>
  <c r="P140" i="1"/>
  <c r="M140" i="1"/>
  <c r="AG139" i="1"/>
  <c r="AI139" i="1" s="1"/>
  <c r="AE139" i="1"/>
  <c r="AH139" i="1" s="1"/>
  <c r="AJ139" i="1" s="1"/>
  <c r="AC139" i="1"/>
  <c r="AD139" i="1" s="1"/>
  <c r="Z139" i="1"/>
  <c r="T139" i="1"/>
  <c r="P139" i="1"/>
  <c r="M139" i="1"/>
  <c r="Q139" i="1" s="1"/>
  <c r="AG138" i="1"/>
  <c r="AI138" i="1" s="1"/>
  <c r="AE138" i="1"/>
  <c r="AH138" i="1" s="1"/>
  <c r="AJ138" i="1" s="1"/>
  <c r="AC138" i="1"/>
  <c r="AD138" i="1" s="1"/>
  <c r="Z138" i="1"/>
  <c r="T138" i="1"/>
  <c r="P138" i="1"/>
  <c r="M138" i="1"/>
  <c r="Q138" i="1" s="1"/>
  <c r="AG137" i="1"/>
  <c r="AI137" i="1" s="1"/>
  <c r="AE137" i="1"/>
  <c r="AH137" i="1" s="1"/>
  <c r="AJ137" i="1" s="1"/>
  <c r="AC137" i="1"/>
  <c r="AD137" i="1" s="1"/>
  <c r="Z137" i="1"/>
  <c r="T137" i="1"/>
  <c r="P137" i="1"/>
  <c r="M137" i="1"/>
  <c r="AG136" i="1"/>
  <c r="AI136" i="1" s="1"/>
  <c r="AE136" i="1"/>
  <c r="AH136" i="1" s="1"/>
  <c r="AJ136" i="1" s="1"/>
  <c r="AC136" i="1"/>
  <c r="AD136" i="1" s="1"/>
  <c r="Z136" i="1"/>
  <c r="T136" i="1"/>
  <c r="P136" i="1"/>
  <c r="M136" i="1"/>
  <c r="Q136" i="1" s="1"/>
  <c r="AH135" i="1"/>
  <c r="AJ135" i="1" s="1"/>
  <c r="AE135" i="1"/>
  <c r="AC135" i="1"/>
  <c r="AD135" i="1" s="1"/>
  <c r="Z135" i="1"/>
  <c r="T135" i="1"/>
  <c r="AG135" i="1" s="1"/>
  <c r="AI135" i="1" s="1"/>
  <c r="P135" i="1"/>
  <c r="M135" i="1"/>
  <c r="AG134" i="1"/>
  <c r="AI134" i="1" s="1"/>
  <c r="Z134" i="1"/>
  <c r="T134" i="1"/>
  <c r="P134" i="1"/>
  <c r="M134" i="1"/>
  <c r="AG133" i="1"/>
  <c r="AI133" i="1" s="1"/>
  <c r="AE133" i="1"/>
  <c r="AH133" i="1" s="1"/>
  <c r="AJ133" i="1" s="1"/>
  <c r="AC133" i="1"/>
  <c r="AD133" i="1" s="1"/>
  <c r="Z133" i="1"/>
  <c r="T133" i="1"/>
  <c r="P133" i="1"/>
  <c r="M133" i="1"/>
  <c r="Q133" i="1" s="1"/>
  <c r="AG132" i="1"/>
  <c r="AI132" i="1" s="1"/>
  <c r="AE132" i="1"/>
  <c r="AH132" i="1" s="1"/>
  <c r="AJ132" i="1" s="1"/>
  <c r="AC132" i="1"/>
  <c r="AD132" i="1" s="1"/>
  <c r="Z132" i="1"/>
  <c r="T132" i="1"/>
  <c r="P132" i="1"/>
  <c r="M132" i="1"/>
  <c r="AG131" i="1"/>
  <c r="AI131" i="1" s="1"/>
  <c r="AE131" i="1"/>
  <c r="AH131" i="1" s="1"/>
  <c r="AJ131" i="1" s="1"/>
  <c r="AC131" i="1"/>
  <c r="AD131" i="1" s="1"/>
  <c r="Z131" i="1"/>
  <c r="T131" i="1"/>
  <c r="P131" i="1"/>
  <c r="M131" i="1"/>
  <c r="Q131" i="1" s="1"/>
  <c r="AG130" i="1"/>
  <c r="AI130" i="1" s="1"/>
  <c r="AE130" i="1"/>
  <c r="AH130" i="1" s="1"/>
  <c r="AJ130" i="1" s="1"/>
  <c r="AC130" i="1"/>
  <c r="AD130" i="1" s="1"/>
  <c r="Z130" i="1"/>
  <c r="T130" i="1"/>
  <c r="P130" i="1"/>
  <c r="M130" i="1"/>
  <c r="Q130" i="1" s="1"/>
  <c r="AG129" i="1"/>
  <c r="AI129" i="1" s="1"/>
  <c r="AE129" i="1"/>
  <c r="AH129" i="1" s="1"/>
  <c r="AJ129" i="1" s="1"/>
  <c r="AC129" i="1"/>
  <c r="AD129" i="1" s="1"/>
  <c r="Z129" i="1"/>
  <c r="T129" i="1"/>
  <c r="P129" i="1"/>
  <c r="M129" i="1"/>
  <c r="Q129" i="1" s="1"/>
  <c r="AG128" i="1"/>
  <c r="AI128" i="1" s="1"/>
  <c r="AE128" i="1"/>
  <c r="AH128" i="1" s="1"/>
  <c r="AJ128" i="1" s="1"/>
  <c r="AC128" i="1"/>
  <c r="AD128" i="1" s="1"/>
  <c r="Z128" i="1"/>
  <c r="T128" i="1"/>
  <c r="P128" i="1"/>
  <c r="M128" i="1"/>
  <c r="Q128" i="1" s="1"/>
  <c r="AH127" i="1"/>
  <c r="AJ127" i="1" s="1"/>
  <c r="AE127" i="1"/>
  <c r="AC127" i="1"/>
  <c r="AD127" i="1" s="1"/>
  <c r="Z127" i="1"/>
  <c r="T127" i="1"/>
  <c r="AG127" i="1" s="1"/>
  <c r="AI127" i="1" s="1"/>
  <c r="P127" i="1"/>
  <c r="M127" i="1"/>
  <c r="AH126" i="1"/>
  <c r="AJ126" i="1" s="1"/>
  <c r="AE126" i="1"/>
  <c r="AC126" i="1"/>
  <c r="AD126" i="1" s="1"/>
  <c r="Z126" i="1"/>
  <c r="T126" i="1"/>
  <c r="AG126" i="1" s="1"/>
  <c r="AI126" i="1" s="1"/>
  <c r="P126" i="1"/>
  <c r="M126" i="1"/>
  <c r="AH125" i="1"/>
  <c r="AJ125" i="1" s="1"/>
  <c r="AE125" i="1"/>
  <c r="AC125" i="1"/>
  <c r="AD125" i="1" s="1"/>
  <c r="Z125" i="1"/>
  <c r="T125" i="1"/>
  <c r="AG125" i="1" s="1"/>
  <c r="AI125" i="1" s="1"/>
  <c r="P125" i="1"/>
  <c r="M125" i="1"/>
  <c r="Q125" i="1" s="1"/>
  <c r="AH124" i="1"/>
  <c r="AJ124" i="1" s="1"/>
  <c r="AE124" i="1"/>
  <c r="AC124" i="1"/>
  <c r="AD124" i="1" s="1"/>
  <c r="Z124" i="1"/>
  <c r="T124" i="1"/>
  <c r="AG124" i="1" s="1"/>
  <c r="AI124" i="1" s="1"/>
  <c r="P124" i="1"/>
  <c r="M124" i="1"/>
  <c r="Q124" i="1" s="1"/>
  <c r="AH123" i="1"/>
  <c r="AJ123" i="1" s="1"/>
  <c r="AE123" i="1"/>
  <c r="AC123" i="1"/>
  <c r="AD123" i="1" s="1"/>
  <c r="Z123" i="1"/>
  <c r="T123" i="1"/>
  <c r="AG123" i="1" s="1"/>
  <c r="AI123" i="1" s="1"/>
  <c r="P123" i="1"/>
  <c r="M123" i="1"/>
  <c r="Q123" i="1" s="1"/>
  <c r="AG122" i="1"/>
  <c r="AI122" i="1" s="1"/>
  <c r="AE122" i="1"/>
  <c r="AH122" i="1" s="1"/>
  <c r="AJ122" i="1" s="1"/>
  <c r="AC122" i="1"/>
  <c r="AD122" i="1" s="1"/>
  <c r="Z122" i="1"/>
  <c r="T122" i="1"/>
  <c r="P122" i="1"/>
  <c r="M122" i="1"/>
  <c r="AH121" i="1"/>
  <c r="AJ121" i="1" s="1"/>
  <c r="AE121" i="1"/>
  <c r="AC121" i="1"/>
  <c r="AD121" i="1" s="1"/>
  <c r="Z121" i="1"/>
  <c r="T121" i="1"/>
  <c r="AG121" i="1" s="1"/>
  <c r="AI121" i="1" s="1"/>
  <c r="P121" i="1"/>
  <c r="M121" i="1"/>
  <c r="Q121" i="1" s="1"/>
  <c r="AH120" i="1"/>
  <c r="AJ120" i="1" s="1"/>
  <c r="AE120" i="1"/>
  <c r="AC120" i="1"/>
  <c r="AD120" i="1" s="1"/>
  <c r="Z120" i="1"/>
  <c r="T120" i="1"/>
  <c r="AG120" i="1" s="1"/>
  <c r="AI120" i="1" s="1"/>
  <c r="P120" i="1"/>
  <c r="M120" i="1"/>
  <c r="AH119" i="1"/>
  <c r="AJ119" i="1" s="1"/>
  <c r="AE119" i="1"/>
  <c r="AC119" i="1"/>
  <c r="AD119" i="1" s="1"/>
  <c r="Z119" i="1"/>
  <c r="T119" i="1"/>
  <c r="AG119" i="1" s="1"/>
  <c r="AI119" i="1" s="1"/>
  <c r="P119" i="1"/>
  <c r="M119" i="1"/>
  <c r="Q119" i="1" s="1"/>
  <c r="AH118" i="1"/>
  <c r="AJ118" i="1" s="1"/>
  <c r="AE118" i="1"/>
  <c r="AC118" i="1"/>
  <c r="AD118" i="1" s="1"/>
  <c r="Z118" i="1"/>
  <c r="T118" i="1"/>
  <c r="AG118" i="1" s="1"/>
  <c r="AI118" i="1" s="1"/>
  <c r="P118" i="1"/>
  <c r="M118" i="1"/>
  <c r="Q118" i="1" s="1"/>
  <c r="AH117" i="1"/>
  <c r="AJ117" i="1" s="1"/>
  <c r="AE117" i="1"/>
  <c r="AC117" i="1"/>
  <c r="AD117" i="1" s="1"/>
  <c r="Z117" i="1"/>
  <c r="T117" i="1"/>
  <c r="AG117" i="1" s="1"/>
  <c r="AI117" i="1" s="1"/>
  <c r="P117" i="1"/>
  <c r="M117" i="1"/>
  <c r="AH116" i="1"/>
  <c r="AJ116" i="1" s="1"/>
  <c r="AE116" i="1"/>
  <c r="AC116" i="1"/>
  <c r="AD116" i="1" s="1"/>
  <c r="Z116" i="1"/>
  <c r="T116" i="1"/>
  <c r="AG116" i="1" s="1"/>
  <c r="AI116" i="1" s="1"/>
  <c r="P116" i="1"/>
  <c r="M116" i="1"/>
  <c r="AH115" i="1"/>
  <c r="AJ115" i="1" s="1"/>
  <c r="AE115" i="1"/>
  <c r="AC115" i="1"/>
  <c r="AD115" i="1" s="1"/>
  <c r="Z115" i="1"/>
  <c r="T115" i="1"/>
  <c r="AG115" i="1" s="1"/>
  <c r="AI115" i="1" s="1"/>
  <c r="P115" i="1"/>
  <c r="M115" i="1"/>
  <c r="Q115" i="1" s="1"/>
  <c r="AH114" i="1"/>
  <c r="AJ114" i="1" s="1"/>
  <c r="AE114" i="1"/>
  <c r="AC114" i="1"/>
  <c r="AD114" i="1" s="1"/>
  <c r="Z114" i="1"/>
  <c r="T114" i="1"/>
  <c r="AG114" i="1" s="1"/>
  <c r="AI114" i="1" s="1"/>
  <c r="P114" i="1"/>
  <c r="M114" i="1"/>
  <c r="Q114" i="1" s="1"/>
  <c r="AH113" i="1"/>
  <c r="AJ113" i="1" s="1"/>
  <c r="AE113" i="1"/>
  <c r="AC113" i="1"/>
  <c r="AD113" i="1" s="1"/>
  <c r="Z113" i="1"/>
  <c r="T113" i="1"/>
  <c r="AG113" i="1" s="1"/>
  <c r="AI113" i="1" s="1"/>
  <c r="P113" i="1"/>
  <c r="M113" i="1"/>
  <c r="Q113" i="1" s="1"/>
  <c r="AH112" i="1"/>
  <c r="AJ112" i="1" s="1"/>
  <c r="AE112" i="1"/>
  <c r="AC112" i="1"/>
  <c r="AD112" i="1" s="1"/>
  <c r="Z112" i="1"/>
  <c r="T112" i="1"/>
  <c r="AG112" i="1" s="1"/>
  <c r="AI112" i="1" s="1"/>
  <c r="P112" i="1"/>
  <c r="M112" i="1"/>
  <c r="AH111" i="1"/>
  <c r="AJ111" i="1" s="1"/>
  <c r="AE111" i="1"/>
  <c r="AC111" i="1"/>
  <c r="AD111" i="1" s="1"/>
  <c r="Z111" i="1"/>
  <c r="T111" i="1"/>
  <c r="AG111" i="1" s="1"/>
  <c r="AI111" i="1" s="1"/>
  <c r="P111" i="1"/>
  <c r="M111" i="1"/>
  <c r="AG110" i="1"/>
  <c r="AI110" i="1" s="1"/>
  <c r="AE110" i="1"/>
  <c r="AH110" i="1" s="1"/>
  <c r="AJ110" i="1" s="1"/>
  <c r="AC110" i="1"/>
  <c r="AD110" i="1" s="1"/>
  <c r="Z110" i="1"/>
  <c r="T110" i="1"/>
  <c r="P110" i="1"/>
  <c r="M110" i="1"/>
  <c r="Q110" i="1" s="1"/>
  <c r="AG109" i="1"/>
  <c r="AI109" i="1" s="1"/>
  <c r="AE109" i="1"/>
  <c r="AH109" i="1" s="1"/>
  <c r="AJ109" i="1" s="1"/>
  <c r="AC109" i="1"/>
  <c r="AD109" i="1" s="1"/>
  <c r="Z109" i="1"/>
  <c r="T109" i="1"/>
  <c r="P109" i="1"/>
  <c r="M109" i="1"/>
  <c r="AG108" i="1"/>
  <c r="AI108" i="1" s="1"/>
  <c r="AE108" i="1"/>
  <c r="AH108" i="1" s="1"/>
  <c r="AJ108" i="1" s="1"/>
  <c r="AC108" i="1"/>
  <c r="AD108" i="1" s="1"/>
  <c r="Z108" i="1"/>
  <c r="T108" i="1"/>
  <c r="P108" i="1"/>
  <c r="M108" i="1"/>
  <c r="AH107" i="1"/>
  <c r="AJ107" i="1" s="1"/>
  <c r="AE107" i="1"/>
  <c r="AC107" i="1"/>
  <c r="AD107" i="1" s="1"/>
  <c r="Z107" i="1"/>
  <c r="T107" i="1"/>
  <c r="AG107" i="1" s="1"/>
  <c r="AI107" i="1" s="1"/>
  <c r="P107" i="1"/>
  <c r="M107" i="1"/>
  <c r="AH106" i="1"/>
  <c r="AJ106" i="1" s="1"/>
  <c r="AE106" i="1"/>
  <c r="AC106" i="1"/>
  <c r="AD106" i="1" s="1"/>
  <c r="Z106" i="1"/>
  <c r="T106" i="1"/>
  <c r="AG106" i="1" s="1"/>
  <c r="AI106" i="1" s="1"/>
  <c r="P106" i="1"/>
  <c r="M106" i="1"/>
  <c r="Q106" i="1" s="1"/>
  <c r="AH105" i="1"/>
  <c r="AJ105" i="1" s="1"/>
  <c r="AE105" i="1"/>
  <c r="AC105" i="1"/>
  <c r="AD105" i="1" s="1"/>
  <c r="Z105" i="1"/>
  <c r="T105" i="1"/>
  <c r="AG105" i="1" s="1"/>
  <c r="AI105" i="1" s="1"/>
  <c r="P105" i="1"/>
  <c r="M105" i="1"/>
  <c r="Q105" i="1" s="1"/>
  <c r="AG104" i="1"/>
  <c r="AI104" i="1" s="1"/>
  <c r="AE104" i="1"/>
  <c r="AH104" i="1" s="1"/>
  <c r="AJ104" i="1" s="1"/>
  <c r="AC104" i="1"/>
  <c r="AD104" i="1" s="1"/>
  <c r="Z104" i="1"/>
  <c r="T104" i="1"/>
  <c r="P104" i="1"/>
  <c r="M104" i="1"/>
  <c r="AH103" i="1"/>
  <c r="AJ103" i="1" s="1"/>
  <c r="AE103" i="1"/>
  <c r="AC103" i="1"/>
  <c r="AD103" i="1" s="1"/>
  <c r="Z103" i="1"/>
  <c r="T103" i="1"/>
  <c r="AG103" i="1" s="1"/>
  <c r="AI103" i="1" s="1"/>
  <c r="P103" i="1"/>
  <c r="M103" i="1"/>
  <c r="AG102" i="1"/>
  <c r="AI102" i="1" s="1"/>
  <c r="AE102" i="1"/>
  <c r="AH102" i="1" s="1"/>
  <c r="AJ102" i="1" s="1"/>
  <c r="AC102" i="1"/>
  <c r="AD102" i="1" s="1"/>
  <c r="Z102" i="1"/>
  <c r="T102" i="1"/>
  <c r="P102" i="1"/>
  <c r="M102" i="1"/>
  <c r="AG101" i="1"/>
  <c r="AI101" i="1" s="1"/>
  <c r="AE101" i="1"/>
  <c r="AH101" i="1" s="1"/>
  <c r="AJ101" i="1" s="1"/>
  <c r="AC101" i="1"/>
  <c r="AD101" i="1" s="1"/>
  <c r="Z101" i="1"/>
  <c r="T101" i="1"/>
  <c r="P101" i="1"/>
  <c r="M101" i="1"/>
  <c r="AH100" i="1"/>
  <c r="AJ100" i="1" s="1"/>
  <c r="AE100" i="1"/>
  <c r="AC100" i="1"/>
  <c r="AD100" i="1" s="1"/>
  <c r="Z100" i="1"/>
  <c r="T100" i="1"/>
  <c r="AG100" i="1" s="1"/>
  <c r="AI100" i="1" s="1"/>
  <c r="P100" i="1"/>
  <c r="M100" i="1"/>
  <c r="Q100" i="1" s="1"/>
  <c r="AH99" i="1"/>
  <c r="AJ99" i="1" s="1"/>
  <c r="AE99" i="1"/>
  <c r="AC99" i="1"/>
  <c r="AD99" i="1" s="1"/>
  <c r="Z99" i="1"/>
  <c r="T99" i="1"/>
  <c r="AG99" i="1" s="1"/>
  <c r="AI99" i="1" s="1"/>
  <c r="P99" i="1"/>
  <c r="M99" i="1"/>
  <c r="AH98" i="1"/>
  <c r="AJ98" i="1" s="1"/>
  <c r="AE98" i="1"/>
  <c r="AC98" i="1"/>
  <c r="AD98" i="1" s="1"/>
  <c r="Z98" i="1"/>
  <c r="T98" i="1"/>
  <c r="AG98" i="1" s="1"/>
  <c r="AI98" i="1" s="1"/>
  <c r="P98" i="1"/>
  <c r="M98" i="1"/>
  <c r="AG97" i="1"/>
  <c r="AI97" i="1" s="1"/>
  <c r="AE97" i="1"/>
  <c r="AH97" i="1" s="1"/>
  <c r="AJ97" i="1" s="1"/>
  <c r="AC97" i="1"/>
  <c r="AD97" i="1" s="1"/>
  <c r="Z97" i="1"/>
  <c r="T97" i="1"/>
  <c r="P97" i="1"/>
  <c r="M97" i="1"/>
  <c r="Q97" i="1" s="1"/>
  <c r="AH96" i="1"/>
  <c r="AJ96" i="1" s="1"/>
  <c r="AE96" i="1"/>
  <c r="AC96" i="1"/>
  <c r="AD96" i="1" s="1"/>
  <c r="Z96" i="1"/>
  <c r="T96" i="1"/>
  <c r="AG96" i="1" s="1"/>
  <c r="AI96" i="1" s="1"/>
  <c r="P96" i="1"/>
  <c r="M96" i="1"/>
  <c r="Q96" i="1" s="1"/>
  <c r="AH95" i="1"/>
  <c r="AJ95" i="1" s="1"/>
  <c r="AE95" i="1"/>
  <c r="AC95" i="1"/>
  <c r="AD95" i="1" s="1"/>
  <c r="Z95" i="1"/>
  <c r="T95" i="1"/>
  <c r="AG95" i="1" s="1"/>
  <c r="AI95" i="1" s="1"/>
  <c r="P95" i="1"/>
  <c r="M95" i="1"/>
  <c r="Q95" i="1" s="1"/>
  <c r="AH94" i="1"/>
  <c r="AJ94" i="1" s="1"/>
  <c r="AE94" i="1"/>
  <c r="AC94" i="1"/>
  <c r="AD94" i="1" s="1"/>
  <c r="Z94" i="1"/>
  <c r="T94" i="1"/>
  <c r="AG94" i="1" s="1"/>
  <c r="AI94" i="1" s="1"/>
  <c r="P94" i="1"/>
  <c r="M94" i="1"/>
  <c r="AH93" i="1"/>
  <c r="AJ93" i="1" s="1"/>
  <c r="AE93" i="1"/>
  <c r="AC93" i="1"/>
  <c r="AD93" i="1" s="1"/>
  <c r="Z93" i="1"/>
  <c r="T93" i="1"/>
  <c r="AG93" i="1" s="1"/>
  <c r="AI93" i="1" s="1"/>
  <c r="P93" i="1"/>
  <c r="M93" i="1"/>
  <c r="Q93" i="1" s="1"/>
  <c r="AH92" i="1"/>
  <c r="AJ92" i="1" s="1"/>
  <c r="AE92" i="1"/>
  <c r="AC92" i="1"/>
  <c r="AD92" i="1" s="1"/>
  <c r="Z92" i="1"/>
  <c r="T92" i="1"/>
  <c r="AG92" i="1" s="1"/>
  <c r="AI92" i="1" s="1"/>
  <c r="P92" i="1"/>
  <c r="M92" i="1"/>
  <c r="AH91" i="1"/>
  <c r="AJ91" i="1" s="1"/>
  <c r="AE91" i="1"/>
  <c r="AC91" i="1"/>
  <c r="AD91" i="1" s="1"/>
  <c r="Z91" i="1"/>
  <c r="T91" i="1"/>
  <c r="AG91" i="1" s="1"/>
  <c r="AI91" i="1" s="1"/>
  <c r="P91" i="1"/>
  <c r="M91" i="1"/>
  <c r="Q91" i="1" s="1"/>
  <c r="AH90" i="1"/>
  <c r="AJ90" i="1" s="1"/>
  <c r="AE90" i="1"/>
  <c r="AC90" i="1"/>
  <c r="AD90" i="1" s="1"/>
  <c r="Z90" i="1"/>
  <c r="T90" i="1"/>
  <c r="AG90" i="1" s="1"/>
  <c r="AI90" i="1" s="1"/>
  <c r="P90" i="1"/>
  <c r="M90" i="1"/>
  <c r="AH89" i="1"/>
  <c r="AJ89" i="1" s="1"/>
  <c r="AE89" i="1"/>
  <c r="AC89" i="1"/>
  <c r="AD89" i="1" s="1"/>
  <c r="Z89" i="1"/>
  <c r="T89" i="1"/>
  <c r="AG89" i="1" s="1"/>
  <c r="AI89" i="1" s="1"/>
  <c r="P89" i="1"/>
  <c r="M89" i="1"/>
  <c r="AH88" i="1"/>
  <c r="AJ88" i="1" s="1"/>
  <c r="AE88" i="1"/>
  <c r="AC88" i="1"/>
  <c r="AD88" i="1" s="1"/>
  <c r="Z88" i="1"/>
  <c r="T88" i="1"/>
  <c r="AG88" i="1" s="1"/>
  <c r="AI88" i="1" s="1"/>
  <c r="P88" i="1"/>
  <c r="M88" i="1"/>
  <c r="AH87" i="1"/>
  <c r="AJ87" i="1" s="1"/>
  <c r="AE87" i="1"/>
  <c r="AC87" i="1"/>
  <c r="AD87" i="1" s="1"/>
  <c r="Z87" i="1"/>
  <c r="T87" i="1"/>
  <c r="AG87" i="1" s="1"/>
  <c r="AI87" i="1" s="1"/>
  <c r="P87" i="1"/>
  <c r="M87" i="1"/>
  <c r="Q87" i="1" s="1"/>
  <c r="AG86" i="1"/>
  <c r="AI86" i="1" s="1"/>
  <c r="AE86" i="1"/>
  <c r="AH86" i="1" s="1"/>
  <c r="AJ86" i="1" s="1"/>
  <c r="AC86" i="1"/>
  <c r="AD86" i="1" s="1"/>
  <c r="Z86" i="1"/>
  <c r="T86" i="1"/>
  <c r="P86" i="1"/>
  <c r="M86" i="1"/>
  <c r="Q86" i="1" s="1"/>
  <c r="AG85" i="1"/>
  <c r="AI85" i="1" s="1"/>
  <c r="AE85" i="1"/>
  <c r="AH85" i="1" s="1"/>
  <c r="AJ85" i="1" s="1"/>
  <c r="AC85" i="1"/>
  <c r="AD85" i="1" s="1"/>
  <c r="Z85" i="1"/>
  <c r="T85" i="1"/>
  <c r="P85" i="1"/>
  <c r="M85" i="1"/>
  <c r="AG84" i="1"/>
  <c r="AI84" i="1" s="1"/>
  <c r="AE84" i="1"/>
  <c r="AH84" i="1" s="1"/>
  <c r="AJ84" i="1" s="1"/>
  <c r="AC84" i="1"/>
  <c r="AD84" i="1" s="1"/>
  <c r="Z84" i="1"/>
  <c r="T84" i="1"/>
  <c r="P84" i="1"/>
  <c r="M84" i="1"/>
  <c r="AG83" i="1"/>
  <c r="AI83" i="1" s="1"/>
  <c r="AE83" i="1"/>
  <c r="AH83" i="1" s="1"/>
  <c r="AJ83" i="1" s="1"/>
  <c r="AC83" i="1"/>
  <c r="AD83" i="1" s="1"/>
  <c r="Z83" i="1"/>
  <c r="T83" i="1"/>
  <c r="P83" i="1"/>
  <c r="M83" i="1"/>
  <c r="Q83" i="1" s="1"/>
  <c r="AG82" i="1"/>
  <c r="AI82" i="1" s="1"/>
  <c r="AE82" i="1"/>
  <c r="AH82" i="1" s="1"/>
  <c r="AJ82" i="1" s="1"/>
  <c r="AC82" i="1"/>
  <c r="AD82" i="1" s="1"/>
  <c r="Z82" i="1"/>
  <c r="T82" i="1"/>
  <c r="P82" i="1"/>
  <c r="M82" i="1"/>
  <c r="AG81" i="1"/>
  <c r="AI81" i="1" s="1"/>
  <c r="AE81" i="1"/>
  <c r="AH81" i="1" s="1"/>
  <c r="AJ81" i="1" s="1"/>
  <c r="AC81" i="1"/>
  <c r="AD81" i="1" s="1"/>
  <c r="Z81" i="1"/>
  <c r="T81" i="1"/>
  <c r="P81" i="1"/>
  <c r="M81" i="1"/>
  <c r="Q81" i="1" s="1"/>
  <c r="AG80" i="1"/>
  <c r="AI80" i="1" s="1"/>
  <c r="Z80" i="1"/>
  <c r="T80" i="1"/>
  <c r="P80" i="1"/>
  <c r="M80" i="1"/>
  <c r="Q80" i="1" s="1"/>
  <c r="AG79" i="1"/>
  <c r="AI79" i="1" s="1"/>
  <c r="AE79" i="1"/>
  <c r="AH79" i="1" s="1"/>
  <c r="AJ79" i="1" s="1"/>
  <c r="AC79" i="1"/>
  <c r="AD79" i="1" s="1"/>
  <c r="Z79" i="1"/>
  <c r="T79" i="1"/>
  <c r="P79" i="1"/>
  <c r="M79" i="1"/>
  <c r="AG78" i="1"/>
  <c r="AI78" i="1" s="1"/>
  <c r="AE78" i="1"/>
  <c r="AH78" i="1" s="1"/>
  <c r="AJ78" i="1" s="1"/>
  <c r="AC78" i="1"/>
  <c r="AD78" i="1" s="1"/>
  <c r="Z78" i="1"/>
  <c r="T78" i="1"/>
  <c r="P78" i="1"/>
  <c r="M78" i="1"/>
  <c r="Q78" i="1" s="1"/>
  <c r="AG77" i="1"/>
  <c r="AI77" i="1" s="1"/>
  <c r="AE77" i="1"/>
  <c r="AH77" i="1" s="1"/>
  <c r="AJ77" i="1" s="1"/>
  <c r="AC77" i="1"/>
  <c r="AD77" i="1" s="1"/>
  <c r="Z77" i="1"/>
  <c r="T77" i="1"/>
  <c r="P77" i="1"/>
  <c r="M77" i="1"/>
  <c r="AG76" i="1"/>
  <c r="AI76" i="1" s="1"/>
  <c r="AE76" i="1"/>
  <c r="AH76" i="1" s="1"/>
  <c r="AJ76" i="1" s="1"/>
  <c r="AC76" i="1"/>
  <c r="AD76" i="1" s="1"/>
  <c r="Z76" i="1"/>
  <c r="T76" i="1"/>
  <c r="P76" i="1"/>
  <c r="M76" i="1"/>
  <c r="Q76" i="1" s="1"/>
  <c r="AG75" i="1"/>
  <c r="AI75" i="1" s="1"/>
  <c r="AE75" i="1"/>
  <c r="AH75" i="1" s="1"/>
  <c r="AJ75" i="1" s="1"/>
  <c r="AC75" i="1"/>
  <c r="AD75" i="1" s="1"/>
  <c r="Z75" i="1"/>
  <c r="T75" i="1"/>
  <c r="P75" i="1"/>
  <c r="M75" i="1"/>
  <c r="AG74" i="1"/>
  <c r="AI74" i="1" s="1"/>
  <c r="AE74" i="1"/>
  <c r="AH74" i="1" s="1"/>
  <c r="AJ74" i="1" s="1"/>
  <c r="AC74" i="1"/>
  <c r="AD74" i="1" s="1"/>
  <c r="Z74" i="1"/>
  <c r="T74" i="1"/>
  <c r="P74" i="1"/>
  <c r="M74" i="1"/>
  <c r="AG73" i="1"/>
  <c r="AI73" i="1" s="1"/>
  <c r="AE73" i="1"/>
  <c r="AH73" i="1" s="1"/>
  <c r="AJ73" i="1" s="1"/>
  <c r="AC73" i="1"/>
  <c r="AD73" i="1" s="1"/>
  <c r="Z73" i="1"/>
  <c r="T73" i="1"/>
  <c r="P73" i="1"/>
  <c r="M73" i="1"/>
  <c r="Q73" i="1" s="1"/>
  <c r="AG72" i="1"/>
  <c r="AI72" i="1" s="1"/>
  <c r="AE72" i="1"/>
  <c r="AH72" i="1" s="1"/>
  <c r="AJ72" i="1" s="1"/>
  <c r="AC72" i="1"/>
  <c r="AD72" i="1" s="1"/>
  <c r="Z72" i="1"/>
  <c r="T72" i="1"/>
  <c r="P72" i="1"/>
  <c r="M72" i="1"/>
  <c r="AG71" i="1"/>
  <c r="AI71" i="1" s="1"/>
  <c r="AE71" i="1"/>
  <c r="AH71" i="1" s="1"/>
  <c r="AJ71" i="1" s="1"/>
  <c r="AC71" i="1"/>
  <c r="AD71" i="1" s="1"/>
  <c r="Z71" i="1"/>
  <c r="T71" i="1"/>
  <c r="P71" i="1"/>
  <c r="M71" i="1"/>
  <c r="Q71" i="1" s="1"/>
  <c r="AG70" i="1"/>
  <c r="AI70" i="1" s="1"/>
  <c r="AE70" i="1"/>
  <c r="AH70" i="1" s="1"/>
  <c r="AJ70" i="1" s="1"/>
  <c r="AC70" i="1"/>
  <c r="AD70" i="1" s="1"/>
  <c r="Z70" i="1"/>
  <c r="T70" i="1"/>
  <c r="P70" i="1"/>
  <c r="M70" i="1"/>
  <c r="AG69" i="1"/>
  <c r="AI69" i="1" s="1"/>
  <c r="AE69" i="1"/>
  <c r="AH69" i="1" s="1"/>
  <c r="AJ69" i="1" s="1"/>
  <c r="AC69" i="1"/>
  <c r="AD69" i="1" s="1"/>
  <c r="Z69" i="1"/>
  <c r="T69" i="1"/>
  <c r="P69" i="1"/>
  <c r="M69" i="1"/>
  <c r="AG68" i="1"/>
  <c r="AI68" i="1" s="1"/>
  <c r="AE68" i="1"/>
  <c r="AH68" i="1" s="1"/>
  <c r="AJ68" i="1" s="1"/>
  <c r="AC68" i="1"/>
  <c r="AD68" i="1" s="1"/>
  <c r="Z68" i="1"/>
  <c r="T68" i="1"/>
  <c r="P68" i="1"/>
  <c r="M68" i="1"/>
  <c r="Q68" i="1" s="1"/>
  <c r="AG67" i="1"/>
  <c r="AI67" i="1" s="1"/>
  <c r="AE67" i="1"/>
  <c r="AH67" i="1" s="1"/>
  <c r="AJ67" i="1" s="1"/>
  <c r="AC67" i="1"/>
  <c r="AD67" i="1" s="1"/>
  <c r="Z67" i="1"/>
  <c r="T67" i="1"/>
  <c r="P67" i="1"/>
  <c r="M67" i="1"/>
  <c r="AG66" i="1"/>
  <c r="AI66" i="1" s="1"/>
  <c r="AE66" i="1"/>
  <c r="AH66" i="1" s="1"/>
  <c r="AJ66" i="1" s="1"/>
  <c r="AC66" i="1"/>
  <c r="AD66" i="1" s="1"/>
  <c r="Z66" i="1"/>
  <c r="T66" i="1"/>
  <c r="P66" i="1"/>
  <c r="M66" i="1"/>
  <c r="AG65" i="1"/>
  <c r="AI65" i="1" s="1"/>
  <c r="AE65" i="1"/>
  <c r="AH65" i="1" s="1"/>
  <c r="AJ65" i="1" s="1"/>
  <c r="AC65" i="1"/>
  <c r="AD65" i="1" s="1"/>
  <c r="Z65" i="1"/>
  <c r="T65" i="1"/>
  <c r="P65" i="1"/>
  <c r="M65" i="1"/>
  <c r="Q65" i="1" s="1"/>
  <c r="AG64" i="1"/>
  <c r="AI64" i="1" s="1"/>
  <c r="AE64" i="1"/>
  <c r="AH64" i="1" s="1"/>
  <c r="AJ64" i="1" s="1"/>
  <c r="AC64" i="1"/>
  <c r="AD64" i="1" s="1"/>
  <c r="Z64" i="1"/>
  <c r="T64" i="1"/>
  <c r="P64" i="1"/>
  <c r="M64" i="1"/>
  <c r="AG63" i="1"/>
  <c r="AI63" i="1" s="1"/>
  <c r="AE63" i="1"/>
  <c r="AH63" i="1" s="1"/>
  <c r="AJ63" i="1" s="1"/>
  <c r="AC63" i="1"/>
  <c r="AD63" i="1" s="1"/>
  <c r="Z63" i="1"/>
  <c r="T63" i="1"/>
  <c r="P63" i="1"/>
  <c r="M63" i="1"/>
  <c r="Q63" i="1" s="1"/>
  <c r="AG62" i="1"/>
  <c r="AI62" i="1" s="1"/>
  <c r="AE62" i="1"/>
  <c r="AH62" i="1" s="1"/>
  <c r="AJ62" i="1" s="1"/>
  <c r="AC62" i="1"/>
  <c r="AD62" i="1" s="1"/>
  <c r="Z62" i="1"/>
  <c r="T62" i="1"/>
  <c r="P62" i="1"/>
  <c r="M62" i="1"/>
  <c r="Q62" i="1" s="1"/>
  <c r="AG61" i="1"/>
  <c r="AI61" i="1" s="1"/>
  <c r="AE61" i="1"/>
  <c r="AH61" i="1" s="1"/>
  <c r="AJ61" i="1" s="1"/>
  <c r="AC61" i="1"/>
  <c r="AD61" i="1" s="1"/>
  <c r="Z61" i="1"/>
  <c r="T61" i="1"/>
  <c r="P61" i="1"/>
  <c r="M61" i="1"/>
  <c r="Q61" i="1" s="1"/>
  <c r="AG60" i="1"/>
  <c r="AI60" i="1" s="1"/>
  <c r="AE60" i="1"/>
  <c r="AH60" i="1" s="1"/>
  <c r="AJ60" i="1" s="1"/>
  <c r="AC60" i="1"/>
  <c r="AD60" i="1" s="1"/>
  <c r="Z60" i="1"/>
  <c r="T60" i="1"/>
  <c r="P60" i="1"/>
  <c r="M60" i="1"/>
  <c r="Q60" i="1" s="1"/>
  <c r="AG59" i="1"/>
  <c r="AI59" i="1" s="1"/>
  <c r="AE59" i="1"/>
  <c r="AH59" i="1" s="1"/>
  <c r="AJ59" i="1" s="1"/>
  <c r="AC59" i="1"/>
  <c r="AD59" i="1" s="1"/>
  <c r="Z59" i="1"/>
  <c r="T59" i="1"/>
  <c r="P59" i="1"/>
  <c r="M59" i="1"/>
  <c r="AG58" i="1"/>
  <c r="AI58" i="1" s="1"/>
  <c r="AE58" i="1"/>
  <c r="AH58" i="1" s="1"/>
  <c r="AJ58" i="1" s="1"/>
  <c r="AC58" i="1"/>
  <c r="AD58" i="1" s="1"/>
  <c r="Z58" i="1"/>
  <c r="T58" i="1"/>
  <c r="P58" i="1"/>
  <c r="M58" i="1"/>
  <c r="Q58" i="1" s="1"/>
  <c r="AG57" i="1"/>
  <c r="AI57" i="1" s="1"/>
  <c r="AE57" i="1"/>
  <c r="AH57" i="1" s="1"/>
  <c r="AJ57" i="1" s="1"/>
  <c r="AC57" i="1"/>
  <c r="AD57" i="1" s="1"/>
  <c r="Z57" i="1"/>
  <c r="T57" i="1"/>
  <c r="P57" i="1"/>
  <c r="M57" i="1"/>
  <c r="AG56" i="1"/>
  <c r="AI56" i="1" s="1"/>
  <c r="AE56" i="1"/>
  <c r="AH56" i="1" s="1"/>
  <c r="AJ56" i="1" s="1"/>
  <c r="AC56" i="1"/>
  <c r="AD56" i="1" s="1"/>
  <c r="Z56" i="1"/>
  <c r="T56" i="1"/>
  <c r="P56" i="1"/>
  <c r="M56" i="1"/>
  <c r="AG55" i="1"/>
  <c r="AI55" i="1" s="1"/>
  <c r="AE55" i="1"/>
  <c r="AH55" i="1" s="1"/>
  <c r="AJ55" i="1" s="1"/>
  <c r="AC55" i="1"/>
  <c r="AD55" i="1" s="1"/>
  <c r="Z55" i="1"/>
  <c r="T55" i="1"/>
  <c r="P55" i="1"/>
  <c r="M55" i="1"/>
  <c r="Q55" i="1" s="1"/>
  <c r="AG54" i="1"/>
  <c r="AI54" i="1" s="1"/>
  <c r="AE54" i="1"/>
  <c r="AH54" i="1" s="1"/>
  <c r="AJ54" i="1" s="1"/>
  <c r="AC54" i="1"/>
  <c r="AD54" i="1" s="1"/>
  <c r="Z54" i="1"/>
  <c r="T54" i="1"/>
  <c r="P54" i="1"/>
  <c r="M54" i="1"/>
  <c r="AG53" i="1"/>
  <c r="AI53" i="1" s="1"/>
  <c r="AE53" i="1"/>
  <c r="AH53" i="1" s="1"/>
  <c r="AJ53" i="1" s="1"/>
  <c r="AC53" i="1"/>
  <c r="AD53" i="1" s="1"/>
  <c r="Z53" i="1"/>
  <c r="T53" i="1"/>
  <c r="P53" i="1"/>
  <c r="M53" i="1"/>
  <c r="Q53" i="1" s="1"/>
  <c r="AG52" i="1"/>
  <c r="AI52" i="1" s="1"/>
  <c r="AE52" i="1"/>
  <c r="AH52" i="1" s="1"/>
  <c r="AJ52" i="1" s="1"/>
  <c r="AC52" i="1"/>
  <c r="AD52" i="1" s="1"/>
  <c r="Z52" i="1"/>
  <c r="T52" i="1"/>
  <c r="P52" i="1"/>
  <c r="M52" i="1"/>
  <c r="AG51" i="1"/>
  <c r="AI51" i="1" s="1"/>
  <c r="AE51" i="1"/>
  <c r="AH51" i="1" s="1"/>
  <c r="AJ51" i="1" s="1"/>
  <c r="AC51" i="1"/>
  <c r="AD51" i="1" s="1"/>
  <c r="Z51" i="1"/>
  <c r="T51" i="1"/>
  <c r="P51" i="1"/>
  <c r="M51" i="1"/>
  <c r="AG50" i="1"/>
  <c r="AI50" i="1" s="1"/>
  <c r="AE50" i="1"/>
  <c r="AH50" i="1" s="1"/>
  <c r="AJ50" i="1" s="1"/>
  <c r="AC50" i="1"/>
  <c r="AD50" i="1" s="1"/>
  <c r="Z50" i="1"/>
  <c r="T50" i="1"/>
  <c r="P50" i="1"/>
  <c r="M50" i="1"/>
  <c r="Q50" i="1" s="1"/>
  <c r="AG49" i="1"/>
  <c r="AI49" i="1" s="1"/>
  <c r="AE49" i="1"/>
  <c r="AH49" i="1" s="1"/>
  <c r="AJ49" i="1" s="1"/>
  <c r="AC49" i="1"/>
  <c r="AD49" i="1" s="1"/>
  <c r="Z49" i="1"/>
  <c r="T49" i="1"/>
  <c r="P49" i="1"/>
  <c r="M49" i="1"/>
  <c r="Q49" i="1" s="1"/>
  <c r="AG48" i="1"/>
  <c r="AI48" i="1" s="1"/>
  <c r="AE48" i="1"/>
  <c r="AH48" i="1" s="1"/>
  <c r="AJ48" i="1" s="1"/>
  <c r="AC48" i="1"/>
  <c r="AD48" i="1" s="1"/>
  <c r="Z48" i="1"/>
  <c r="T48" i="1"/>
  <c r="P48" i="1"/>
  <c r="M48" i="1"/>
  <c r="AG47" i="1"/>
  <c r="AI47" i="1" s="1"/>
  <c r="AE47" i="1"/>
  <c r="AH47" i="1" s="1"/>
  <c r="AJ47" i="1" s="1"/>
  <c r="AC47" i="1"/>
  <c r="AD47" i="1" s="1"/>
  <c r="Z47" i="1"/>
  <c r="T47" i="1"/>
  <c r="P47" i="1"/>
  <c r="M47" i="1"/>
  <c r="Q47" i="1" s="1"/>
  <c r="AG46" i="1"/>
  <c r="AI46" i="1" s="1"/>
  <c r="AE46" i="1"/>
  <c r="AH46" i="1" s="1"/>
  <c r="AJ46" i="1" s="1"/>
  <c r="AC46" i="1"/>
  <c r="AD46" i="1" s="1"/>
  <c r="Z46" i="1"/>
  <c r="T46" i="1"/>
  <c r="P46" i="1"/>
  <c r="M46" i="1"/>
  <c r="AG45" i="1"/>
  <c r="AI45" i="1" s="1"/>
  <c r="AE45" i="1"/>
  <c r="AH45" i="1" s="1"/>
  <c r="AJ45" i="1" s="1"/>
  <c r="AC45" i="1"/>
  <c r="AD45" i="1" s="1"/>
  <c r="Z45" i="1"/>
  <c r="T45" i="1"/>
  <c r="P45" i="1"/>
  <c r="M45" i="1"/>
  <c r="AG44" i="1"/>
  <c r="AI44" i="1" s="1"/>
  <c r="AE44" i="1"/>
  <c r="AH44" i="1" s="1"/>
  <c r="AJ44" i="1" s="1"/>
  <c r="AC44" i="1"/>
  <c r="AD44" i="1" s="1"/>
  <c r="Z44" i="1"/>
  <c r="T44" i="1"/>
  <c r="P44" i="1"/>
  <c r="M44" i="1"/>
  <c r="AG43" i="1"/>
  <c r="AI43" i="1" s="1"/>
  <c r="AE43" i="1"/>
  <c r="AH43" i="1" s="1"/>
  <c r="AJ43" i="1" s="1"/>
  <c r="AC43" i="1"/>
  <c r="AD43" i="1" s="1"/>
  <c r="Z43" i="1"/>
  <c r="T43" i="1"/>
  <c r="P43" i="1"/>
  <c r="M43" i="1"/>
  <c r="AG42" i="1"/>
  <c r="AI42" i="1" s="1"/>
  <c r="AE42" i="1"/>
  <c r="AH42" i="1" s="1"/>
  <c r="AJ42" i="1" s="1"/>
  <c r="AC42" i="1"/>
  <c r="AD42" i="1" s="1"/>
  <c r="Z42" i="1"/>
  <c r="T42" i="1"/>
  <c r="P42" i="1"/>
  <c r="M42" i="1"/>
  <c r="Q42" i="1" s="1"/>
  <c r="AG41" i="1"/>
  <c r="AI41" i="1" s="1"/>
  <c r="AE41" i="1"/>
  <c r="AH41" i="1" s="1"/>
  <c r="AJ41" i="1" s="1"/>
  <c r="AC41" i="1"/>
  <c r="AD41" i="1" s="1"/>
  <c r="Z41" i="1"/>
  <c r="T41" i="1"/>
  <c r="P41" i="1"/>
  <c r="M41" i="1"/>
  <c r="AG40" i="1"/>
  <c r="AI40" i="1" s="1"/>
  <c r="AE40" i="1"/>
  <c r="AH40" i="1" s="1"/>
  <c r="AJ40" i="1" s="1"/>
  <c r="AC40" i="1"/>
  <c r="AD40" i="1" s="1"/>
  <c r="Z40" i="1"/>
  <c r="T40" i="1"/>
  <c r="P40" i="1"/>
  <c r="M40" i="1"/>
  <c r="AG39" i="1"/>
  <c r="AI39" i="1" s="1"/>
  <c r="AE39" i="1"/>
  <c r="AH39" i="1" s="1"/>
  <c r="AJ39" i="1" s="1"/>
  <c r="AC39" i="1"/>
  <c r="AD39" i="1" s="1"/>
  <c r="Z39" i="1"/>
  <c r="T39" i="1"/>
  <c r="P39" i="1"/>
  <c r="M39" i="1"/>
  <c r="Q39" i="1" s="1"/>
  <c r="AG38" i="1"/>
  <c r="AI38" i="1" s="1"/>
  <c r="AE38" i="1"/>
  <c r="AH38" i="1" s="1"/>
  <c r="AJ38" i="1" s="1"/>
  <c r="AC38" i="1"/>
  <c r="AD38" i="1" s="1"/>
  <c r="Z38" i="1"/>
  <c r="T38" i="1"/>
  <c r="P38" i="1"/>
  <c r="M38" i="1"/>
  <c r="AG37" i="1"/>
  <c r="AI37" i="1" s="1"/>
  <c r="AE37" i="1"/>
  <c r="AH37" i="1" s="1"/>
  <c r="AJ37" i="1" s="1"/>
  <c r="AC37" i="1"/>
  <c r="AD37" i="1" s="1"/>
  <c r="Z37" i="1"/>
  <c r="T37" i="1"/>
  <c r="P37" i="1"/>
  <c r="M37" i="1"/>
  <c r="Q37" i="1" s="1"/>
  <c r="AG36" i="1"/>
  <c r="AI36" i="1" s="1"/>
  <c r="AE36" i="1"/>
  <c r="AH36" i="1" s="1"/>
  <c r="AJ36" i="1" s="1"/>
  <c r="AC36" i="1"/>
  <c r="AD36" i="1" s="1"/>
  <c r="Z36" i="1"/>
  <c r="T36" i="1"/>
  <c r="P36" i="1"/>
  <c r="M36" i="1"/>
  <c r="AG35" i="1"/>
  <c r="AI35" i="1" s="1"/>
  <c r="AE35" i="1"/>
  <c r="AH35" i="1" s="1"/>
  <c r="AJ35" i="1" s="1"/>
  <c r="AC35" i="1"/>
  <c r="AD35" i="1" s="1"/>
  <c r="Z35" i="1"/>
  <c r="T35" i="1"/>
  <c r="P35" i="1"/>
  <c r="M35" i="1"/>
  <c r="AG34" i="1"/>
  <c r="AI34" i="1" s="1"/>
  <c r="AE34" i="1"/>
  <c r="AH34" i="1" s="1"/>
  <c r="AJ34" i="1" s="1"/>
  <c r="AC34" i="1"/>
  <c r="AD34" i="1" s="1"/>
  <c r="Z34" i="1"/>
  <c r="T34" i="1"/>
  <c r="P34" i="1"/>
  <c r="M34" i="1"/>
  <c r="Q34" i="1" s="1"/>
  <c r="AG33" i="1"/>
  <c r="AI33" i="1" s="1"/>
  <c r="AE33" i="1"/>
  <c r="AH33" i="1" s="1"/>
  <c r="AJ33" i="1" s="1"/>
  <c r="AC33" i="1"/>
  <c r="AD33" i="1" s="1"/>
  <c r="Z33" i="1"/>
  <c r="T33" i="1"/>
  <c r="P33" i="1"/>
  <c r="M33" i="1"/>
  <c r="Q33" i="1" s="1"/>
  <c r="AG32" i="1"/>
  <c r="AI32" i="1" s="1"/>
  <c r="AE32" i="1"/>
  <c r="AH32" i="1" s="1"/>
  <c r="AJ32" i="1" s="1"/>
  <c r="AC32" i="1"/>
  <c r="AD32" i="1" s="1"/>
  <c r="Z32" i="1"/>
  <c r="T32" i="1"/>
  <c r="P32" i="1"/>
  <c r="M32" i="1"/>
  <c r="AG31" i="1"/>
  <c r="AI31" i="1" s="1"/>
  <c r="AE31" i="1"/>
  <c r="AH31" i="1" s="1"/>
  <c r="AJ31" i="1" s="1"/>
  <c r="AC31" i="1"/>
  <c r="AD31" i="1" s="1"/>
  <c r="Z31" i="1"/>
  <c r="T31" i="1"/>
  <c r="P31" i="1"/>
  <c r="M31" i="1"/>
  <c r="Q31" i="1" s="1"/>
  <c r="AG30" i="1"/>
  <c r="AI30" i="1" s="1"/>
  <c r="AE30" i="1"/>
  <c r="AH30" i="1" s="1"/>
  <c r="AJ30" i="1" s="1"/>
  <c r="AC30" i="1"/>
  <c r="AD30" i="1" s="1"/>
  <c r="Z30" i="1"/>
  <c r="T30" i="1"/>
  <c r="P30" i="1"/>
  <c r="M30" i="1"/>
  <c r="AG29" i="1"/>
  <c r="AI29" i="1" s="1"/>
  <c r="AE29" i="1"/>
  <c r="AH29" i="1" s="1"/>
  <c r="AJ29" i="1" s="1"/>
  <c r="AC29" i="1"/>
  <c r="AD29" i="1" s="1"/>
  <c r="Z29" i="1"/>
  <c r="T29" i="1"/>
  <c r="P29" i="1"/>
  <c r="M29" i="1"/>
  <c r="Q29" i="1" s="1"/>
  <c r="AG28" i="1"/>
  <c r="AI28" i="1" s="1"/>
  <c r="AE28" i="1"/>
  <c r="AH28" i="1" s="1"/>
  <c r="AJ28" i="1" s="1"/>
  <c r="AC28" i="1"/>
  <c r="AD28" i="1" s="1"/>
  <c r="Z28" i="1"/>
  <c r="T28" i="1"/>
  <c r="P28" i="1"/>
  <c r="M28" i="1"/>
  <c r="Q28" i="1" s="1"/>
  <c r="AG27" i="1"/>
  <c r="AI27" i="1" s="1"/>
  <c r="AE27" i="1"/>
  <c r="AH27" i="1" s="1"/>
  <c r="AJ27" i="1" s="1"/>
  <c r="AC27" i="1"/>
  <c r="AD27" i="1" s="1"/>
  <c r="Z27" i="1"/>
  <c r="T27" i="1"/>
  <c r="P27" i="1"/>
  <c r="M27" i="1"/>
  <c r="Q27" i="1" s="1"/>
  <c r="AG26" i="1"/>
  <c r="AI26" i="1" s="1"/>
  <c r="AE26" i="1"/>
  <c r="AH26" i="1" s="1"/>
  <c r="AJ26" i="1" s="1"/>
  <c r="AC26" i="1"/>
  <c r="AD26" i="1" s="1"/>
  <c r="Z26" i="1"/>
  <c r="T26" i="1"/>
  <c r="P26" i="1"/>
  <c r="M26" i="1"/>
  <c r="Q26" i="1" s="1"/>
  <c r="AH25" i="1"/>
  <c r="AJ25" i="1" s="1"/>
  <c r="AE25" i="1"/>
  <c r="AC25" i="1"/>
  <c r="AD25" i="1" s="1"/>
  <c r="Z25" i="1"/>
  <c r="T25" i="1"/>
  <c r="AG25" i="1" s="1"/>
  <c r="AI25" i="1" s="1"/>
  <c r="P25" i="1"/>
  <c r="M25" i="1"/>
  <c r="AH24" i="1"/>
  <c r="AJ24" i="1" s="1"/>
  <c r="AE24" i="1"/>
  <c r="AC24" i="1"/>
  <c r="AD24" i="1" s="1"/>
  <c r="Z24" i="1"/>
  <c r="T24" i="1"/>
  <c r="AG24" i="1" s="1"/>
  <c r="AI24" i="1" s="1"/>
  <c r="P24" i="1"/>
  <c r="M24" i="1"/>
  <c r="Q24" i="1" s="1"/>
  <c r="AH23" i="1"/>
  <c r="AJ23" i="1" s="1"/>
  <c r="AE23" i="1"/>
  <c r="AC23" i="1"/>
  <c r="AD23" i="1" s="1"/>
  <c r="Z23" i="1"/>
  <c r="T23" i="1"/>
  <c r="AG23" i="1" s="1"/>
  <c r="AI23" i="1" s="1"/>
  <c r="P23" i="1"/>
  <c r="M23" i="1"/>
  <c r="Q23" i="1" s="1"/>
  <c r="AH22" i="1"/>
  <c r="AJ22" i="1" s="1"/>
  <c r="AE22" i="1"/>
  <c r="AC22" i="1"/>
  <c r="AD22" i="1" s="1"/>
  <c r="Z22" i="1"/>
  <c r="T22" i="1"/>
  <c r="AG22" i="1" s="1"/>
  <c r="AI22" i="1" s="1"/>
  <c r="P22" i="1"/>
  <c r="M22" i="1"/>
  <c r="Q22" i="1" s="1"/>
  <c r="AH21" i="1"/>
  <c r="AJ21" i="1" s="1"/>
  <c r="AE21" i="1"/>
  <c r="AC21" i="1"/>
  <c r="AD21" i="1" s="1"/>
  <c r="Z21" i="1"/>
  <c r="T21" i="1"/>
  <c r="AG21" i="1" s="1"/>
  <c r="AI21" i="1" s="1"/>
  <c r="P21" i="1"/>
  <c r="M21" i="1"/>
  <c r="Q21" i="1" s="1"/>
  <c r="AH20" i="1"/>
  <c r="AJ20" i="1" s="1"/>
  <c r="AE20" i="1"/>
  <c r="AC20" i="1"/>
  <c r="AD20" i="1" s="1"/>
  <c r="Z20" i="1"/>
  <c r="T20" i="1"/>
  <c r="AG20" i="1" s="1"/>
  <c r="AI20" i="1" s="1"/>
  <c r="P20" i="1"/>
  <c r="M20" i="1"/>
  <c r="AH19" i="1"/>
  <c r="AJ19" i="1" s="1"/>
  <c r="AE19" i="1"/>
  <c r="AC19" i="1"/>
  <c r="AD19" i="1" s="1"/>
  <c r="Z19" i="1"/>
  <c r="T19" i="1"/>
  <c r="AG19" i="1" s="1"/>
  <c r="AI19" i="1" s="1"/>
  <c r="P19" i="1"/>
  <c r="M19" i="1"/>
  <c r="Q19" i="1" s="1"/>
  <c r="AH18" i="1"/>
  <c r="AJ18" i="1" s="1"/>
  <c r="AE18" i="1"/>
  <c r="AC18" i="1"/>
  <c r="AD18" i="1" s="1"/>
  <c r="Z18" i="1"/>
  <c r="T18" i="1"/>
  <c r="AG18" i="1" s="1"/>
  <c r="AI18" i="1" s="1"/>
  <c r="P18" i="1"/>
  <c r="M18" i="1"/>
  <c r="Q18" i="1" s="1"/>
  <c r="AH17" i="1"/>
  <c r="AJ17" i="1" s="1"/>
  <c r="AE17" i="1"/>
  <c r="AC17" i="1"/>
  <c r="AD17" i="1" s="1"/>
  <c r="Z17" i="1"/>
  <c r="T17" i="1"/>
  <c r="AG17" i="1" s="1"/>
  <c r="AI17" i="1" s="1"/>
  <c r="P17" i="1"/>
  <c r="M17" i="1"/>
  <c r="AH16" i="1"/>
  <c r="AJ16" i="1" s="1"/>
  <c r="AE16" i="1"/>
  <c r="AC16" i="1"/>
  <c r="AD16" i="1" s="1"/>
  <c r="Z16" i="1"/>
  <c r="T16" i="1"/>
  <c r="AG16" i="1" s="1"/>
  <c r="AI16" i="1" s="1"/>
  <c r="P16" i="1"/>
  <c r="M16" i="1"/>
  <c r="Q16" i="1" s="1"/>
  <c r="AH15" i="1"/>
  <c r="AJ15" i="1" s="1"/>
  <c r="AE15" i="1"/>
  <c r="AC15" i="1"/>
  <c r="AD15" i="1" s="1"/>
  <c r="Z15" i="1"/>
  <c r="T15" i="1"/>
  <c r="AG15" i="1" s="1"/>
  <c r="AI15" i="1" s="1"/>
  <c r="P15" i="1"/>
  <c r="M15" i="1"/>
  <c r="AH14" i="1"/>
  <c r="AJ14" i="1" s="1"/>
  <c r="AE14" i="1"/>
  <c r="AC14" i="1"/>
  <c r="AD14" i="1" s="1"/>
  <c r="Z14" i="1"/>
  <c r="T14" i="1"/>
  <c r="AG14" i="1" s="1"/>
  <c r="AI14" i="1" s="1"/>
  <c r="P14" i="1"/>
  <c r="M14" i="1"/>
  <c r="Q14" i="1" s="1"/>
  <c r="AG13" i="1"/>
  <c r="AI13" i="1" s="1"/>
  <c r="AE13" i="1"/>
  <c r="AH13" i="1" s="1"/>
  <c r="AJ13" i="1" s="1"/>
  <c r="AC13" i="1"/>
  <c r="AD13" i="1" s="1"/>
  <c r="Z13" i="1"/>
  <c r="T13" i="1"/>
  <c r="P13" i="1"/>
  <c r="M13" i="1"/>
  <c r="AG12" i="1"/>
  <c r="AI12" i="1" s="1"/>
  <c r="AE12" i="1"/>
  <c r="AH12" i="1" s="1"/>
  <c r="AJ12" i="1" s="1"/>
  <c r="AC12" i="1"/>
  <c r="AD12" i="1" s="1"/>
  <c r="Z12" i="1"/>
  <c r="T12" i="1"/>
  <c r="P12" i="1"/>
  <c r="M12" i="1"/>
  <c r="Q12" i="1" s="1"/>
  <c r="AG11" i="1"/>
  <c r="AI11" i="1" s="1"/>
  <c r="AE11" i="1"/>
  <c r="AH11" i="1" s="1"/>
  <c r="AJ11" i="1" s="1"/>
  <c r="AC11" i="1"/>
  <c r="AD11" i="1" s="1"/>
  <c r="Z11" i="1"/>
  <c r="T11" i="1"/>
  <c r="P11" i="1"/>
  <c r="M11" i="1"/>
  <c r="Q11" i="1" s="1"/>
  <c r="AG10" i="1"/>
  <c r="AI10" i="1" s="1"/>
  <c r="AE10" i="1"/>
  <c r="AH10" i="1" s="1"/>
  <c r="AJ10" i="1" s="1"/>
  <c r="AC10" i="1"/>
  <c r="AD10" i="1" s="1"/>
  <c r="Z10" i="1"/>
  <c r="T10" i="1"/>
  <c r="P10" i="1"/>
  <c r="M10" i="1"/>
  <c r="AG9" i="1"/>
  <c r="AI9" i="1" s="1"/>
  <c r="AE9" i="1"/>
  <c r="AH9" i="1" s="1"/>
  <c r="AJ9" i="1" s="1"/>
  <c r="AC9" i="1"/>
  <c r="AD9" i="1" s="1"/>
  <c r="Z9" i="1"/>
  <c r="T9" i="1"/>
  <c r="P9" i="1"/>
  <c r="M9" i="1"/>
  <c r="Q9" i="1" s="1"/>
  <c r="AG8" i="1"/>
  <c r="AI8" i="1" s="1"/>
  <c r="AE8" i="1"/>
  <c r="AH8" i="1" s="1"/>
  <c r="AJ8" i="1" s="1"/>
  <c r="AC8" i="1"/>
  <c r="AD8" i="1" s="1"/>
  <c r="Z8" i="1"/>
  <c r="T8" i="1"/>
  <c r="P8" i="1"/>
  <c r="M8" i="1"/>
  <c r="Q8" i="1" s="1"/>
  <c r="AE6" i="1"/>
  <c r="AC6" i="1"/>
  <c r="T6" i="1"/>
  <c r="I5" i="10"/>
  <c r="A5" i="10"/>
  <c r="W80" i="1" l="1"/>
  <c r="AE80" i="1" s="1"/>
  <c r="AH80" i="1" s="1"/>
  <c r="AJ80" i="1" s="1"/>
  <c r="AC1034" i="1"/>
  <c r="AD1034" i="1" s="1"/>
  <c r="AA1034" i="1"/>
  <c r="W636" i="1"/>
  <c r="AA636" i="1" s="1"/>
  <c r="T1020" i="1"/>
  <c r="W101" i="1"/>
  <c r="AA101" i="1" s="1"/>
  <c r="W1016" i="1"/>
  <c r="AE1016" i="1" s="1"/>
  <c r="AH1016" i="1" s="1"/>
  <c r="AJ1016" i="1" s="1"/>
  <c r="W721" i="1"/>
  <c r="AA721" i="1" s="1"/>
  <c r="W1007" i="1"/>
  <c r="AC1007" i="1" s="1"/>
  <c r="AD1007" i="1" s="1"/>
  <c r="W260" i="1"/>
  <c r="AA260" i="1" s="1"/>
  <c r="W271" i="1"/>
  <c r="AA271" i="1" s="1"/>
  <c r="W392" i="1"/>
  <c r="AA392" i="1" s="1"/>
  <c r="W43" i="1"/>
  <c r="AA43" i="1" s="1"/>
  <c r="W586" i="1"/>
  <c r="AA586" i="1" s="1"/>
  <c r="W15" i="1"/>
  <c r="AA15" i="1" s="1"/>
  <c r="T864" i="1"/>
  <c r="W299" i="1"/>
  <c r="AA299" i="1" s="1"/>
  <c r="W231" i="1"/>
  <c r="AA231" i="1" s="1"/>
  <c r="W455" i="1"/>
  <c r="AA455" i="1" s="1"/>
  <c r="W914" i="1"/>
  <c r="W844" i="1"/>
  <c r="AE844" i="1" s="1"/>
  <c r="W219" i="1"/>
  <c r="AA219" i="1" s="1"/>
  <c r="W227" i="1"/>
  <c r="AA227" i="1" s="1"/>
  <c r="W197" i="1"/>
  <c r="AA197" i="1" s="1"/>
  <c r="W232" i="1"/>
  <c r="AA232" i="1" s="1"/>
  <c r="W563" i="1"/>
  <c r="AA563" i="1" s="1"/>
  <c r="W815" i="1"/>
  <c r="AE815" i="1" s="1"/>
  <c r="AH815" i="1" s="1"/>
  <c r="AJ815" i="1" s="1"/>
  <c r="W140" i="1"/>
  <c r="AA140" i="1" s="1"/>
  <c r="W148" i="1"/>
  <c r="AA148" i="1" s="1"/>
  <c r="W156" i="1"/>
  <c r="AA156" i="1" s="1"/>
  <c r="W528" i="1"/>
  <c r="AA528" i="1" s="1"/>
  <c r="W946" i="1"/>
  <c r="AE946" i="1" s="1"/>
  <c r="Q683" i="1"/>
  <c r="W307" i="1"/>
  <c r="AA307" i="1" s="1"/>
  <c r="W311" i="1"/>
  <c r="AA311" i="1" s="1"/>
  <c r="W449" i="1"/>
  <c r="AA449" i="1" s="1"/>
  <c r="Q814" i="1"/>
  <c r="W363" i="1"/>
  <c r="AA363" i="1" s="1"/>
  <c r="W32" i="1"/>
  <c r="AA32" i="1" s="1"/>
  <c r="W273" i="1"/>
  <c r="AA273" i="1" s="1"/>
  <c r="W82" i="1"/>
  <c r="AA82" i="1" s="1"/>
  <c r="W798" i="1"/>
  <c r="W57" i="1"/>
  <c r="AA57" i="1" s="1"/>
  <c r="W239" i="1"/>
  <c r="AA239" i="1" s="1"/>
  <c r="W320" i="1"/>
  <c r="AA320" i="1" s="1"/>
  <c r="W524" i="1"/>
  <c r="AA524" i="1" s="1"/>
  <c r="W536" i="1"/>
  <c r="AA536" i="1" s="1"/>
  <c r="W537" i="1"/>
  <c r="AA537" i="1" s="1"/>
  <c r="W548" i="1"/>
  <c r="AA548" i="1" s="1"/>
  <c r="W556" i="1"/>
  <c r="AA556" i="1" s="1"/>
  <c r="W568" i="1"/>
  <c r="AA568" i="1" s="1"/>
  <c r="W770" i="1"/>
  <c r="AE770" i="1" s="1"/>
  <c r="AH770" i="1" s="1"/>
  <c r="AJ770" i="1" s="1"/>
  <c r="W13" i="1"/>
  <c r="AA13" i="1" s="1"/>
  <c r="W56" i="1"/>
  <c r="AA56" i="1" s="1"/>
  <c r="W88" i="1"/>
  <c r="AA88" i="1" s="1"/>
  <c r="W244" i="1"/>
  <c r="AA244" i="1" s="1"/>
  <c r="W413" i="1"/>
  <c r="AA413" i="1" s="1"/>
  <c r="W417" i="1"/>
  <c r="AA417" i="1" s="1"/>
  <c r="W505" i="1"/>
  <c r="AA505" i="1" s="1"/>
  <c r="W606" i="1"/>
  <c r="AA606" i="1" s="1"/>
  <c r="W821" i="1"/>
  <c r="AA821" i="1" s="1"/>
  <c r="W857" i="1"/>
  <c r="AE857" i="1" s="1"/>
  <c r="W898" i="1"/>
  <c r="AE898" i="1" s="1"/>
  <c r="W900" i="1"/>
  <c r="AC900" i="1" s="1"/>
  <c r="AD900" i="1" s="1"/>
  <c r="W902" i="1"/>
  <c r="AE902" i="1" s="1"/>
  <c r="W160" i="1"/>
  <c r="AA160" i="1" s="1"/>
  <c r="W205" i="1"/>
  <c r="AA205" i="1" s="1"/>
  <c r="W222" i="1"/>
  <c r="AA222" i="1" s="1"/>
  <c r="W327" i="1"/>
  <c r="AA327" i="1" s="1"/>
  <c r="W331" i="1"/>
  <c r="AA331" i="1" s="1"/>
  <c r="W534" i="1"/>
  <c r="AA534" i="1" s="1"/>
  <c r="W565" i="1"/>
  <c r="AA565" i="1" s="1"/>
  <c r="W926" i="1"/>
  <c r="AE926" i="1" s="1"/>
  <c r="W241" i="1"/>
  <c r="AA241" i="1" s="1"/>
  <c r="W468" i="1"/>
  <c r="AA468" i="1" s="1"/>
  <c r="W774" i="1"/>
  <c r="AA774" i="1" s="1"/>
  <c r="W628" i="1"/>
  <c r="AC628" i="1" s="1"/>
  <c r="AD628" i="1" s="1"/>
  <c r="W708" i="1"/>
  <c r="AE708" i="1" s="1"/>
  <c r="W730" i="1"/>
  <c r="AA730" i="1" s="1"/>
  <c r="T1001" i="1"/>
  <c r="W23" i="1"/>
  <c r="AA23" i="1" s="1"/>
  <c r="W30" i="1"/>
  <c r="AA30" i="1" s="1"/>
  <c r="W92" i="1"/>
  <c r="AA92" i="1" s="1"/>
  <c r="W112" i="1"/>
  <c r="AA112" i="1" s="1"/>
  <c r="W154" i="1"/>
  <c r="AA154" i="1" s="1"/>
  <c r="W235" i="1"/>
  <c r="AA235" i="1" s="1"/>
  <c r="W300" i="1"/>
  <c r="AA300" i="1" s="1"/>
  <c r="W308" i="1"/>
  <c r="AA308" i="1" s="1"/>
  <c r="W527" i="1"/>
  <c r="AA527" i="1" s="1"/>
  <c r="W604" i="1"/>
  <c r="AA604" i="1" s="1"/>
  <c r="W700" i="1"/>
  <c r="AE700" i="1" s="1"/>
  <c r="W756" i="1"/>
  <c r="W764" i="1"/>
  <c r="AA764" i="1" s="1"/>
  <c r="W803" i="1"/>
  <c r="AA803" i="1" s="1"/>
  <c r="W127" i="1"/>
  <c r="AA127" i="1" s="1"/>
  <c r="W135" i="1"/>
  <c r="AA135" i="1" s="1"/>
  <c r="W286" i="1"/>
  <c r="AA286" i="1" s="1"/>
  <c r="W352" i="1"/>
  <c r="AE352" i="1" s="1"/>
  <c r="AH352" i="1" s="1"/>
  <c r="AJ352" i="1" s="1"/>
  <c r="W486" i="1"/>
  <c r="AA486" i="1" s="1"/>
  <c r="W642" i="1"/>
  <c r="AA642" i="1" s="1"/>
  <c r="W717" i="1"/>
  <c r="AA717" i="1" s="1"/>
  <c r="W790" i="1"/>
  <c r="AE790" i="1" s="1"/>
  <c r="AH790" i="1" s="1"/>
  <c r="AJ790" i="1" s="1"/>
  <c r="W820" i="1"/>
  <c r="AE820" i="1" s="1"/>
  <c r="AH820" i="1" s="1"/>
  <c r="AJ820" i="1" s="1"/>
  <c r="T876" i="1"/>
  <c r="W878" i="1"/>
  <c r="AE878" i="1" s="1"/>
  <c r="W940" i="1"/>
  <c r="AA940" i="1" s="1"/>
  <c r="W948" i="1"/>
  <c r="AC948" i="1" s="1"/>
  <c r="AD948" i="1" s="1"/>
  <c r="W1025" i="1"/>
  <c r="W493" i="1"/>
  <c r="AA493" i="1" s="1"/>
  <c r="W611" i="1"/>
  <c r="AA611" i="1" s="1"/>
  <c r="W763" i="1"/>
  <c r="AA763" i="1" s="1"/>
  <c r="W845" i="1"/>
  <c r="AC845" i="1" s="1"/>
  <c r="AD845" i="1" s="1"/>
  <c r="W336" i="1"/>
  <c r="AA336" i="1" s="1"/>
  <c r="W343" i="1"/>
  <c r="AA343" i="1" s="1"/>
  <c r="W424" i="1"/>
  <c r="AA424" i="1" s="1"/>
  <c r="W623" i="1"/>
  <c r="AA623" i="1" s="1"/>
  <c r="W769" i="1"/>
  <c r="AE769" i="1" s="1"/>
  <c r="AH769" i="1" s="1"/>
  <c r="AJ769" i="1" s="1"/>
  <c r="W1023" i="1"/>
  <c r="AE1023" i="1" s="1"/>
  <c r="AH1023" i="1" s="1"/>
  <c r="AJ1023" i="1" s="1"/>
  <c r="W187" i="1"/>
  <c r="AA187" i="1" s="1"/>
  <c r="W209" i="1"/>
  <c r="AA209" i="1" s="1"/>
  <c r="W237" i="1"/>
  <c r="AA237" i="1" s="1"/>
  <c r="W284" i="1"/>
  <c r="AA284" i="1" s="1"/>
  <c r="W306" i="1"/>
  <c r="AE306" i="1" s="1"/>
  <c r="AH306" i="1" s="1"/>
  <c r="AJ306" i="1" s="1"/>
  <c r="W403" i="1"/>
  <c r="AA403" i="1" s="1"/>
  <c r="W544" i="1"/>
  <c r="AA544" i="1" s="1"/>
  <c r="W547" i="1"/>
  <c r="AA547" i="1" s="1"/>
  <c r="W635" i="1"/>
  <c r="AA635" i="1" s="1"/>
  <c r="W684" i="1"/>
  <c r="AA684" i="1" s="1"/>
  <c r="W823" i="1"/>
  <c r="AE823" i="1" s="1"/>
  <c r="W855" i="1"/>
  <c r="AC855" i="1" s="1"/>
  <c r="AD855" i="1" s="1"/>
  <c r="W962" i="1"/>
  <c r="AE962" i="1" s="1"/>
  <c r="W967" i="1"/>
  <c r="W969" i="1"/>
  <c r="AA969" i="1" s="1"/>
  <c r="W48" i="1"/>
  <c r="AA48" i="1" s="1"/>
  <c r="Q271" i="1"/>
  <c r="W616" i="1"/>
  <c r="AA616" i="1" s="1"/>
  <c r="Q635" i="1"/>
  <c r="Q636" i="1"/>
  <c r="W669" i="1"/>
  <c r="AE669" i="1" s="1"/>
  <c r="Q700" i="1"/>
  <c r="W749" i="1"/>
  <c r="AA749" i="1" s="1"/>
  <c r="W757" i="1"/>
  <c r="AA757" i="1" s="1"/>
  <c r="W775" i="1"/>
  <c r="AE775" i="1" s="1"/>
  <c r="W782" i="1"/>
  <c r="AE782" i="1" s="1"/>
  <c r="Q860" i="1"/>
  <c r="W862" i="1"/>
  <c r="W886" i="1"/>
  <c r="AC886" i="1" s="1"/>
  <c r="AD886" i="1" s="1"/>
  <c r="W895" i="1"/>
  <c r="AA895" i="1" s="1"/>
  <c r="W917" i="1"/>
  <c r="AC917" i="1" s="1"/>
  <c r="AD917" i="1" s="1"/>
  <c r="Q934" i="1"/>
  <c r="W974" i="1"/>
  <c r="AA974" i="1" s="1"/>
  <c r="Q1011" i="1"/>
  <c r="W18" i="1"/>
  <c r="AA18" i="1" s="1"/>
  <c r="W162" i="1"/>
  <c r="AA162" i="1" s="1"/>
  <c r="Q13" i="1"/>
  <c r="W26" i="1"/>
  <c r="AA26" i="1" s="1"/>
  <c r="W28" i="1"/>
  <c r="AA28" i="1" s="1"/>
  <c r="W70" i="1"/>
  <c r="AA70" i="1" s="1"/>
  <c r="W126" i="1"/>
  <c r="AA126" i="1" s="1"/>
  <c r="W203" i="1"/>
  <c r="AA203" i="1" s="1"/>
  <c r="W250" i="1"/>
  <c r="AA250" i="1" s="1"/>
  <c r="W251" i="1"/>
  <c r="AA251" i="1" s="1"/>
  <c r="W262" i="1"/>
  <c r="AA262" i="1" s="1"/>
  <c r="W291" i="1"/>
  <c r="AA291" i="1" s="1"/>
  <c r="W318" i="1"/>
  <c r="AC318" i="1" s="1"/>
  <c r="AD318" i="1" s="1"/>
  <c r="W321" i="1"/>
  <c r="AA321" i="1" s="1"/>
  <c r="W337" i="1"/>
  <c r="AE337" i="1" s="1"/>
  <c r="AH337" i="1" s="1"/>
  <c r="AJ337" i="1" s="1"/>
  <c r="W340" i="1"/>
  <c r="AA340" i="1" s="1"/>
  <c r="Q352" i="1"/>
  <c r="W405" i="1"/>
  <c r="AA405" i="1" s="1"/>
  <c r="W436" i="1"/>
  <c r="AA436" i="1" s="1"/>
  <c r="W484" i="1"/>
  <c r="AA484" i="1" s="1"/>
  <c r="W543" i="1"/>
  <c r="AA543" i="1" s="1"/>
  <c r="W554" i="1"/>
  <c r="AA554" i="1" s="1"/>
  <c r="W581" i="1"/>
  <c r="AA581" i="1" s="1"/>
  <c r="W675" i="1"/>
  <c r="AC675" i="1" s="1"/>
  <c r="AD675" i="1" s="1"/>
  <c r="W687" i="1"/>
  <c r="AA687" i="1" s="1"/>
  <c r="W691" i="1"/>
  <c r="W706" i="1"/>
  <c r="AE706" i="1" s="1"/>
  <c r="W732" i="1"/>
  <c r="AA732" i="1" s="1"/>
  <c r="W792" i="1"/>
  <c r="AA792" i="1" s="1"/>
  <c r="W831" i="1"/>
  <c r="AE831" i="1" s="1"/>
  <c r="W934" i="1"/>
  <c r="AE934" i="1" s="1"/>
  <c r="AH934" i="1" s="1"/>
  <c r="AJ934" i="1" s="1"/>
  <c r="W992" i="1"/>
  <c r="AA992" i="1" s="1"/>
  <c r="W1011" i="1"/>
  <c r="AE1011" i="1" s="1"/>
  <c r="AH1011" i="1" s="1"/>
  <c r="AJ1011" i="1" s="1"/>
  <c r="Q48" i="1"/>
  <c r="W212" i="1"/>
  <c r="AA212" i="1" s="1"/>
  <c r="W274" i="1"/>
  <c r="AA274" i="1" s="1"/>
  <c r="W295" i="1"/>
  <c r="AA295" i="1" s="1"/>
  <c r="Q321" i="1"/>
  <c r="W330" i="1"/>
  <c r="AA330" i="1" s="1"/>
  <c r="W333" i="1"/>
  <c r="AA333" i="1" s="1"/>
  <c r="W334" i="1"/>
  <c r="AE334" i="1" s="1"/>
  <c r="AH334" i="1" s="1"/>
  <c r="AJ334" i="1" s="1"/>
  <c r="W509" i="1"/>
  <c r="AA509" i="1" s="1"/>
  <c r="W525" i="1"/>
  <c r="AA525" i="1" s="1"/>
  <c r="W541" i="1"/>
  <c r="AA541" i="1" s="1"/>
  <c r="W542" i="1"/>
  <c r="AA542" i="1" s="1"/>
  <c r="W559" i="1"/>
  <c r="AA559" i="1" s="1"/>
  <c r="W567" i="1"/>
  <c r="AA567" i="1" s="1"/>
  <c r="W585" i="1"/>
  <c r="AA585" i="1" s="1"/>
  <c r="W600" i="1"/>
  <c r="AA600" i="1" s="1"/>
  <c r="Q659" i="1"/>
  <c r="W670" i="1"/>
  <c r="AA670" i="1" s="1"/>
  <c r="Q687" i="1"/>
  <c r="W710" i="1"/>
  <c r="AA710" i="1" s="1"/>
  <c r="W739" i="1"/>
  <c r="AA739" i="1" s="1"/>
  <c r="W746" i="1"/>
  <c r="AA746" i="1" s="1"/>
  <c r="W776" i="1"/>
  <c r="AE776" i="1" s="1"/>
  <c r="W788" i="1"/>
  <c r="AC788" i="1" s="1"/>
  <c r="AD788" i="1" s="1"/>
  <c r="Q831" i="1"/>
  <c r="W833" i="1"/>
  <c r="AA833" i="1" s="1"/>
  <c r="W837" i="1"/>
  <c r="W849" i="1"/>
  <c r="AA849" i="1" s="1"/>
  <c r="W894" i="1"/>
  <c r="AE894" i="1" s="1"/>
  <c r="AH894" i="1" s="1"/>
  <c r="AJ894" i="1" s="1"/>
  <c r="W971" i="1"/>
  <c r="AE971" i="1" s="1"/>
  <c r="W973" i="1"/>
  <c r="AA973" i="1" s="1"/>
  <c r="W24" i="1"/>
  <c r="AA24" i="1" s="1"/>
  <c r="W44" i="1"/>
  <c r="AA44" i="1" s="1"/>
  <c r="W54" i="1"/>
  <c r="AA54" i="1" s="1"/>
  <c r="Q56" i="1"/>
  <c r="Q57" i="1"/>
  <c r="W102" i="1"/>
  <c r="AA102" i="1" s="1"/>
  <c r="W142" i="1"/>
  <c r="AA142" i="1" s="1"/>
  <c r="W143" i="1"/>
  <c r="AA143" i="1" s="1"/>
  <c r="W242" i="1"/>
  <c r="AA242" i="1" s="1"/>
  <c r="W279" i="1"/>
  <c r="AA279" i="1" s="1"/>
  <c r="T578" i="1"/>
  <c r="W674" i="1"/>
  <c r="AA674" i="1" s="1"/>
  <c r="Q823" i="1"/>
  <c r="W841" i="1"/>
  <c r="AE841" i="1" s="1"/>
  <c r="AH841" i="1" s="1"/>
  <c r="AJ841" i="1" s="1"/>
  <c r="W1019" i="1"/>
  <c r="AE1019" i="1" s="1"/>
  <c r="AH1019" i="1" s="1"/>
  <c r="AJ1019" i="1" s="1"/>
  <c r="T1021" i="1"/>
  <c r="W34" i="1"/>
  <c r="AA34" i="1" s="1"/>
  <c r="W40" i="1"/>
  <c r="AA40" i="1" s="1"/>
  <c r="W41" i="1"/>
  <c r="AA41" i="1" s="1"/>
  <c r="W85" i="1"/>
  <c r="AA85" i="1" s="1"/>
  <c r="W98" i="1"/>
  <c r="AA98" i="1" s="1"/>
  <c r="W99" i="1"/>
  <c r="AA99" i="1" s="1"/>
  <c r="Q102" i="1"/>
  <c r="W122" i="1"/>
  <c r="AA122" i="1" s="1"/>
  <c r="W132" i="1"/>
  <c r="AA132" i="1" s="1"/>
  <c r="W181" i="1"/>
  <c r="AA181" i="1" s="1"/>
  <c r="W289" i="1"/>
  <c r="AE289" i="1" s="1"/>
  <c r="AH289" i="1" s="1"/>
  <c r="AJ289" i="1" s="1"/>
  <c r="W379" i="1"/>
  <c r="AA379" i="1" s="1"/>
  <c r="W389" i="1"/>
  <c r="AA389" i="1" s="1"/>
  <c r="W393" i="1"/>
  <c r="AA393" i="1" s="1"/>
  <c r="W397" i="1"/>
  <c r="AA397" i="1" s="1"/>
  <c r="W398" i="1"/>
  <c r="AA398" i="1" s="1"/>
  <c r="W475" i="1"/>
  <c r="AA475" i="1" s="1"/>
  <c r="W476" i="1"/>
  <c r="AA476" i="1" s="1"/>
  <c r="W603" i="1"/>
  <c r="AA603" i="1" s="1"/>
  <c r="W668" i="1"/>
  <c r="W735" i="1"/>
  <c r="AA735" i="1" s="1"/>
  <c r="W738" i="1"/>
  <c r="AE738" i="1" s="1"/>
  <c r="W741" i="1"/>
  <c r="AA741" i="1" s="1"/>
  <c r="W786" i="1"/>
  <c r="AA786" i="1" s="1"/>
  <c r="Q896" i="1"/>
  <c r="W924" i="1"/>
  <c r="AE924" i="1" s="1"/>
  <c r="W130" i="1"/>
  <c r="AA130" i="1" s="1"/>
  <c r="W194" i="1"/>
  <c r="AA194" i="1" s="1"/>
  <c r="W233" i="1"/>
  <c r="AA233" i="1" s="1"/>
  <c r="W268" i="1"/>
  <c r="AA268" i="1" s="1"/>
  <c r="W272" i="1"/>
  <c r="AA272" i="1" s="1"/>
  <c r="W319" i="1"/>
  <c r="AA319" i="1" s="1"/>
  <c r="W323" i="1"/>
  <c r="AA323" i="1" s="1"/>
  <c r="W325" i="1"/>
  <c r="AA325" i="1" s="1"/>
  <c r="W375" i="1"/>
  <c r="AA375" i="1" s="1"/>
  <c r="W406" i="1"/>
  <c r="AA406" i="1" s="1"/>
  <c r="W411" i="1"/>
  <c r="AA411" i="1" s="1"/>
  <c r="W438" i="1"/>
  <c r="AA438" i="1" s="1"/>
  <c r="W495" i="1"/>
  <c r="AA495" i="1" s="1"/>
  <c r="W588" i="1"/>
  <c r="AA588" i="1" s="1"/>
  <c r="W593" i="1"/>
  <c r="AA593" i="1" s="1"/>
  <c r="W598" i="1"/>
  <c r="AA598" i="1" s="1"/>
  <c r="W629" i="1"/>
  <c r="AA629" i="1" s="1"/>
  <c r="W643" i="1"/>
  <c r="AA643" i="1" s="1"/>
  <c r="W676" i="1"/>
  <c r="AE676" i="1" s="1"/>
  <c r="W719" i="1"/>
  <c r="AA719" i="1" s="1"/>
  <c r="W723" i="1"/>
  <c r="AA723" i="1" s="1"/>
  <c r="W783" i="1"/>
  <c r="AC783" i="1" s="1"/>
  <c r="AD783" i="1" s="1"/>
  <c r="W800" i="1"/>
  <c r="AC800" i="1" s="1"/>
  <c r="AD800" i="1" s="1"/>
  <c r="W806" i="1"/>
  <c r="AA806" i="1" s="1"/>
  <c r="W842" i="1"/>
  <c r="AC842" i="1" s="1"/>
  <c r="AD842" i="1" s="1"/>
  <c r="W856" i="1"/>
  <c r="AA856" i="1" s="1"/>
  <c r="W887" i="1"/>
  <c r="AA887" i="1" s="1"/>
  <c r="W888" i="1"/>
  <c r="AE888" i="1" s="1"/>
  <c r="AH888" i="1" s="1"/>
  <c r="AJ888" i="1" s="1"/>
  <c r="W890" i="1"/>
  <c r="AA890" i="1" s="1"/>
  <c r="W896" i="1"/>
  <c r="AA896" i="1" s="1"/>
  <c r="Q966" i="1"/>
  <c r="W981" i="1"/>
  <c r="AE981" i="1" s="1"/>
  <c r="W175" i="1"/>
  <c r="AA175" i="1" s="1"/>
  <c r="W176" i="1"/>
  <c r="AA176" i="1" s="1"/>
  <c r="W189" i="1"/>
  <c r="AA189" i="1" s="1"/>
  <c r="Q194" i="1"/>
  <c r="W195" i="1"/>
  <c r="AA195" i="1" s="1"/>
  <c r="Q205" i="1"/>
  <c r="Q212" i="1"/>
  <c r="W234" i="1"/>
  <c r="AA234" i="1" s="1"/>
  <c r="W265" i="1"/>
  <c r="AA265" i="1" s="1"/>
  <c r="W266" i="1"/>
  <c r="AA266" i="1" s="1"/>
  <c r="W282" i="1"/>
  <c r="AA282" i="1" s="1"/>
  <c r="W288" i="1"/>
  <c r="AA288" i="1" s="1"/>
  <c r="W296" i="1"/>
  <c r="AC296" i="1" s="1"/>
  <c r="AD296" i="1" s="1"/>
  <c r="W304" i="1"/>
  <c r="AA304" i="1" s="1"/>
  <c r="W305" i="1"/>
  <c r="AA305" i="1" s="1"/>
  <c r="W361" i="1"/>
  <c r="AA361" i="1" s="1"/>
  <c r="W371" i="1"/>
  <c r="AA371" i="1" s="1"/>
  <c r="W377" i="1"/>
  <c r="AA377" i="1" s="1"/>
  <c r="W385" i="1"/>
  <c r="AA385" i="1" s="1"/>
  <c r="W391" i="1"/>
  <c r="AA391" i="1" s="1"/>
  <c r="W420" i="1"/>
  <c r="AA420" i="1" s="1"/>
  <c r="W444" i="1"/>
  <c r="AA444" i="1" s="1"/>
  <c r="W460" i="1"/>
  <c r="AA460" i="1" s="1"/>
  <c r="W513" i="1"/>
  <c r="AA513" i="1" s="1"/>
  <c r="Q513" i="1"/>
  <c r="Q906" i="1"/>
  <c r="W906" i="1"/>
  <c r="AE906" i="1" s="1"/>
  <c r="W11" i="1"/>
  <c r="AA11" i="1" s="1"/>
  <c r="W36" i="1"/>
  <c r="AA36" i="1" s="1"/>
  <c r="Q41" i="1"/>
  <c r="Q44" i="1"/>
  <c r="W49" i="1"/>
  <c r="AA49" i="1" s="1"/>
  <c r="W66" i="1"/>
  <c r="AA66" i="1" s="1"/>
  <c r="W67" i="1"/>
  <c r="AA67" i="1" s="1"/>
  <c r="W84" i="1"/>
  <c r="AA84" i="1" s="1"/>
  <c r="W89" i="1"/>
  <c r="AA89" i="1" s="1"/>
  <c r="Q98" i="1"/>
  <c r="Q126" i="1"/>
  <c r="W146" i="1"/>
  <c r="AA146" i="1" s="1"/>
  <c r="W152" i="1"/>
  <c r="AA152" i="1" s="1"/>
  <c r="W192" i="1"/>
  <c r="AA192" i="1" s="1"/>
  <c r="W223" i="1"/>
  <c r="AA223" i="1" s="1"/>
  <c r="W225" i="1"/>
  <c r="AA225" i="1" s="1"/>
  <c r="W229" i="1"/>
  <c r="AE229" i="1" s="1"/>
  <c r="AH229" i="1" s="1"/>
  <c r="AJ229" i="1" s="1"/>
  <c r="W255" i="1"/>
  <c r="AA255" i="1" s="1"/>
  <c r="W287" i="1"/>
  <c r="AA287" i="1" s="1"/>
  <c r="W339" i="1"/>
  <c r="AA339" i="1" s="1"/>
  <c r="W347" i="1"/>
  <c r="AA347" i="1" s="1"/>
  <c r="W390" i="1"/>
  <c r="AA390" i="1" s="1"/>
  <c r="W400" i="1"/>
  <c r="AA400" i="1" s="1"/>
  <c r="W419" i="1"/>
  <c r="AA419" i="1" s="1"/>
  <c r="W428" i="1"/>
  <c r="AA428" i="1" s="1"/>
  <c r="W433" i="1"/>
  <c r="AA433" i="1" s="1"/>
  <c r="W478" i="1"/>
  <c r="AA478" i="1" s="1"/>
  <c r="W490" i="1"/>
  <c r="AA490" i="1" s="1"/>
  <c r="W892" i="1"/>
  <c r="AE892" i="1" s="1"/>
  <c r="AH892" i="1" s="1"/>
  <c r="AJ892" i="1" s="1"/>
  <c r="Q892" i="1"/>
  <c r="W33" i="1"/>
  <c r="AA33" i="1" s="1"/>
  <c r="W73" i="1"/>
  <c r="AA73" i="1" s="1"/>
  <c r="Q88" i="1"/>
  <c r="W93" i="1"/>
  <c r="AA93" i="1" s="1"/>
  <c r="W95" i="1"/>
  <c r="AA95" i="1" s="1"/>
  <c r="W96" i="1"/>
  <c r="AA96" i="1" s="1"/>
  <c r="W141" i="1"/>
  <c r="AA141" i="1" s="1"/>
  <c r="W167" i="1"/>
  <c r="AA167" i="1" s="1"/>
  <c r="W423" i="1"/>
  <c r="AA423" i="1" s="1"/>
  <c r="W448" i="1"/>
  <c r="AA448" i="1" s="1"/>
  <c r="W467" i="1"/>
  <c r="AA467" i="1" s="1"/>
  <c r="Q490" i="1"/>
  <c r="W503" i="1"/>
  <c r="AA503" i="1" s="1"/>
  <c r="Q503" i="1"/>
  <c r="W552" i="1"/>
  <c r="AA552" i="1" s="1"/>
  <c r="Q552" i="1"/>
  <c r="W8" i="1"/>
  <c r="AA8" i="1" s="1"/>
  <c r="W39" i="1"/>
  <c r="AA39" i="1" s="1"/>
  <c r="W62" i="1"/>
  <c r="AA62" i="1" s="1"/>
  <c r="Q67" i="1"/>
  <c r="W79" i="1"/>
  <c r="AA79" i="1" s="1"/>
  <c r="Q84" i="1"/>
  <c r="Q89" i="1"/>
  <c r="W108" i="1"/>
  <c r="AA108" i="1" s="1"/>
  <c r="W120" i="1"/>
  <c r="AA120" i="1" s="1"/>
  <c r="W125" i="1"/>
  <c r="AA125" i="1" s="1"/>
  <c r="W139" i="1"/>
  <c r="AA139" i="1" s="1"/>
  <c r="W165" i="1"/>
  <c r="AA165" i="1" s="1"/>
  <c r="W168" i="1"/>
  <c r="AA168" i="1" s="1"/>
  <c r="W170" i="1"/>
  <c r="AA170" i="1" s="1"/>
  <c r="W174" i="1"/>
  <c r="AA174" i="1" s="1"/>
  <c r="W179" i="1"/>
  <c r="AA179" i="1" s="1"/>
  <c r="W210" i="1"/>
  <c r="AA210" i="1" s="1"/>
  <c r="W217" i="1"/>
  <c r="AA217" i="1" s="1"/>
  <c r="W221" i="1"/>
  <c r="AA221" i="1" s="1"/>
  <c r="W224" i="1"/>
  <c r="AA224" i="1" s="1"/>
  <c r="Q231" i="1"/>
  <c r="W247" i="1"/>
  <c r="AA247" i="1" s="1"/>
  <c r="W248" i="1"/>
  <c r="AA248" i="1" s="1"/>
  <c r="Q274" i="1"/>
  <c r="W280" i="1"/>
  <c r="AA280" i="1" s="1"/>
  <c r="W373" i="1"/>
  <c r="AA373" i="1" s="1"/>
  <c r="W374" i="1"/>
  <c r="AA374" i="1" s="1"/>
  <c r="W382" i="1"/>
  <c r="AA382" i="1" s="1"/>
  <c r="W404" i="1"/>
  <c r="AA404" i="1" s="1"/>
  <c r="W427" i="1"/>
  <c r="AA427" i="1" s="1"/>
  <c r="Q484" i="1"/>
  <c r="Q535" i="1"/>
  <c r="W535" i="1"/>
  <c r="AA535" i="1" s="1"/>
  <c r="Q580" i="1"/>
  <c r="W580" i="1"/>
  <c r="AE580" i="1" s="1"/>
  <c r="AH580" i="1" s="1"/>
  <c r="AJ580" i="1" s="1"/>
  <c r="W922" i="1"/>
  <c r="AA922" i="1" s="1"/>
  <c r="Q922" i="1"/>
  <c r="W52" i="1"/>
  <c r="AA52" i="1" s="1"/>
  <c r="Q682" i="1"/>
  <c r="W682" i="1"/>
  <c r="AA682" i="1" s="1"/>
  <c r="W861" i="1"/>
  <c r="AE861" i="1" s="1"/>
  <c r="Q861" i="1"/>
  <c r="W930" i="1"/>
  <c r="AA930" i="1" s="1"/>
  <c r="Q930" i="1"/>
  <c r="W21" i="1"/>
  <c r="AA21" i="1" s="1"/>
  <c r="W51" i="1"/>
  <c r="AA51" i="1" s="1"/>
  <c r="W68" i="1"/>
  <c r="AA68" i="1" s="1"/>
  <c r="W75" i="1"/>
  <c r="AA75" i="1" s="1"/>
  <c r="W116" i="1"/>
  <c r="AA116" i="1" s="1"/>
  <c r="W134" i="1"/>
  <c r="AE134" i="1" s="1"/>
  <c r="AH134" i="1" s="1"/>
  <c r="AJ134" i="1" s="1"/>
  <c r="W151" i="1"/>
  <c r="AA151" i="1" s="1"/>
  <c r="Q272" i="1"/>
  <c r="Q323" i="1"/>
  <c r="W324" i="1"/>
  <c r="AA324" i="1" s="1"/>
  <c r="Q337" i="1"/>
  <c r="Q379" i="1"/>
  <c r="W416" i="1"/>
  <c r="AA416" i="1" s="1"/>
  <c r="Q916" i="1"/>
  <c r="T916" i="1"/>
  <c r="Q928" i="1"/>
  <c r="T928" i="1"/>
  <c r="Q52" i="1"/>
  <c r="W206" i="1"/>
  <c r="AA206" i="1" s="1"/>
  <c r="W213" i="1"/>
  <c r="AA213" i="1" s="1"/>
  <c r="W215" i="1"/>
  <c r="AA215" i="1" s="1"/>
  <c r="W230" i="1"/>
  <c r="AA230" i="1" s="1"/>
  <c r="W246" i="1"/>
  <c r="AA246" i="1" s="1"/>
  <c r="W253" i="1"/>
  <c r="AA253" i="1" s="1"/>
  <c r="W283" i="1"/>
  <c r="AA283" i="1" s="1"/>
  <c r="W301" i="1"/>
  <c r="AA301" i="1" s="1"/>
  <c r="W329" i="1"/>
  <c r="AA329" i="1" s="1"/>
  <c r="W335" i="1"/>
  <c r="AA335" i="1" s="1"/>
  <c r="W341" i="1"/>
  <c r="AA341" i="1" s="1"/>
  <c r="W367" i="1"/>
  <c r="AA367" i="1" s="1"/>
  <c r="W426" i="1"/>
  <c r="AA426" i="1" s="1"/>
  <c r="W437" i="1"/>
  <c r="AA437" i="1" s="1"/>
  <c r="W447" i="1"/>
  <c r="AA447" i="1" s="1"/>
  <c r="W58" i="1"/>
  <c r="AA58" i="1" s="1"/>
  <c r="W78" i="1"/>
  <c r="AA78" i="1" s="1"/>
  <c r="W446" i="1"/>
  <c r="AA446" i="1" s="1"/>
  <c r="Q546" i="1"/>
  <c r="W546" i="1"/>
  <c r="AE546" i="1" s="1"/>
  <c r="AH546" i="1" s="1"/>
  <c r="AJ546" i="1" s="1"/>
  <c r="W574" i="1"/>
  <c r="AA574" i="1" s="1"/>
  <c r="Q574" i="1"/>
  <c r="Q702" i="1"/>
  <c r="W702" i="1"/>
  <c r="AA702" i="1" s="1"/>
  <c r="W787" i="1"/>
  <c r="AA787" i="1" s="1"/>
  <c r="Q787" i="1"/>
  <c r="W879" i="1"/>
  <c r="AC879" i="1" s="1"/>
  <c r="AD879" i="1" s="1"/>
  <c r="Q879" i="1"/>
  <c r="W514" i="1"/>
  <c r="AA514" i="1" s="1"/>
  <c r="W576" i="1"/>
  <c r="AA576" i="1" s="1"/>
  <c r="W614" i="1"/>
  <c r="AA614" i="1" s="1"/>
  <c r="W619" i="1"/>
  <c r="AA619" i="1" s="1"/>
  <c r="W633" i="1"/>
  <c r="AA633" i="1" s="1"/>
  <c r="W634" i="1"/>
  <c r="AA634" i="1" s="1"/>
  <c r="W645" i="1"/>
  <c r="AA645" i="1" s="1"/>
  <c r="W663" i="1"/>
  <c r="AC663" i="1" s="1"/>
  <c r="AD663" i="1" s="1"/>
  <c r="W731" i="1"/>
  <c r="AE731" i="1" s="1"/>
  <c r="AH731" i="1" s="1"/>
  <c r="AJ731" i="1" s="1"/>
  <c r="W745" i="1"/>
  <c r="AC745" i="1" s="1"/>
  <c r="AD745" i="1" s="1"/>
  <c r="W771" i="1"/>
  <c r="AE771" i="1" s="1"/>
  <c r="W809" i="1"/>
  <c r="AA809" i="1" s="1"/>
  <c r="W814" i="1"/>
  <c r="AE814" i="1" s="1"/>
  <c r="AH814" i="1" s="1"/>
  <c r="AJ814" i="1" s="1"/>
  <c r="T842" i="1"/>
  <c r="W872" i="1"/>
  <c r="AA872" i="1" s="1"/>
  <c r="W933" i="1"/>
  <c r="AA933" i="1" s="1"/>
  <c r="W966" i="1"/>
  <c r="AA966" i="1" s="1"/>
  <c r="Q995" i="1"/>
  <c r="Q996" i="1"/>
  <c r="Q1000" i="1"/>
  <c r="W1004" i="1"/>
  <c r="AA1004" i="1" s="1"/>
  <c r="Q1025" i="1"/>
  <c r="W1029" i="1"/>
  <c r="AA1029" i="1" s="1"/>
  <c r="W597" i="1"/>
  <c r="AA597" i="1" s="1"/>
  <c r="W609" i="1"/>
  <c r="AA609" i="1" s="1"/>
  <c r="W693" i="1"/>
  <c r="AC693" i="1" s="1"/>
  <c r="AD693" i="1" s="1"/>
  <c r="W704" i="1"/>
  <c r="AE704" i="1" s="1"/>
  <c r="W720" i="1"/>
  <c r="AA720" i="1" s="1"/>
  <c r="W737" i="1"/>
  <c r="AC737" i="1" s="1"/>
  <c r="AD737" i="1" s="1"/>
  <c r="W747" i="1"/>
  <c r="AA747" i="1" s="1"/>
  <c r="W753" i="1"/>
  <c r="AA753" i="1" s="1"/>
  <c r="W813" i="1"/>
  <c r="AA813" i="1" s="1"/>
  <c r="W916" i="1"/>
  <c r="AE916" i="1" s="1"/>
  <c r="AH916" i="1" s="1"/>
  <c r="AJ916" i="1" s="1"/>
  <c r="W988" i="1"/>
  <c r="AC988" i="1" s="1"/>
  <c r="AD988" i="1" s="1"/>
  <c r="W995" i="1"/>
  <c r="W459" i="1"/>
  <c r="AA459" i="1" s="1"/>
  <c r="W522" i="1"/>
  <c r="AA522" i="1" s="1"/>
  <c r="W523" i="1"/>
  <c r="AA523" i="1" s="1"/>
  <c r="W573" i="1"/>
  <c r="AA573" i="1" s="1"/>
  <c r="W584" i="1"/>
  <c r="AA584" i="1" s="1"/>
  <c r="W613" i="1"/>
  <c r="AA613" i="1" s="1"/>
  <c r="W618" i="1"/>
  <c r="AA618" i="1" s="1"/>
  <c r="W625" i="1"/>
  <c r="AA625" i="1" s="1"/>
  <c r="W639" i="1"/>
  <c r="AE639" i="1" s="1"/>
  <c r="AH639" i="1" s="1"/>
  <c r="AJ639" i="1" s="1"/>
  <c r="Q669" i="1"/>
  <c r="W692" i="1"/>
  <c r="AA692" i="1" s="1"/>
  <c r="Q704" i="1"/>
  <c r="W707" i="1"/>
  <c r="AC707" i="1" s="1"/>
  <c r="AD707" i="1" s="1"/>
  <c r="W743" i="1"/>
  <c r="AA743" i="1" s="1"/>
  <c r="W751" i="1"/>
  <c r="AA751" i="1" s="1"/>
  <c r="W754" i="1"/>
  <c r="AC754" i="1" s="1"/>
  <c r="AD754" i="1" s="1"/>
  <c r="W768" i="1"/>
  <c r="AA768" i="1" s="1"/>
  <c r="W794" i="1"/>
  <c r="AC794" i="1" s="1"/>
  <c r="AD794" i="1" s="1"/>
  <c r="W846" i="1"/>
  <c r="AA846" i="1" s="1"/>
  <c r="W869" i="1"/>
  <c r="AA869" i="1" s="1"/>
  <c r="W883" i="1"/>
  <c r="AE883" i="1" s="1"/>
  <c r="W884" i="1"/>
  <c r="AE884" i="1" s="1"/>
  <c r="W925" i="1"/>
  <c r="AA925" i="1" s="1"/>
  <c r="T963" i="1"/>
  <c r="Q965" i="1"/>
  <c r="W996" i="1"/>
  <c r="AA996" i="1" s="1"/>
  <c r="W1012" i="1"/>
  <c r="AA1012" i="1" s="1"/>
  <c r="W1021" i="1"/>
  <c r="AA1021" i="1" s="1"/>
  <c r="W582" i="1"/>
  <c r="AA582" i="1" s="1"/>
  <c r="W601" i="1"/>
  <c r="AA601" i="1" s="1"/>
  <c r="W742" i="1"/>
  <c r="AA742" i="1" s="1"/>
  <c r="W811" i="1"/>
  <c r="AC811" i="1" s="1"/>
  <c r="AD811" i="1" s="1"/>
  <c r="W824" i="1"/>
  <c r="AC824" i="1" s="1"/>
  <c r="AD824" i="1" s="1"/>
  <c r="W863" i="1"/>
  <c r="AA863" i="1" s="1"/>
  <c r="W905" i="1"/>
  <c r="AE905" i="1" s="1"/>
  <c r="W935" i="1"/>
  <c r="AE935" i="1" s="1"/>
  <c r="AH935" i="1" s="1"/>
  <c r="AJ935" i="1" s="1"/>
  <c r="W943" i="1"/>
  <c r="AE943" i="1" s="1"/>
  <c r="AH943" i="1" s="1"/>
  <c r="AJ943" i="1" s="1"/>
  <c r="W1017" i="1"/>
  <c r="AA1017" i="1" s="1"/>
  <c r="W607" i="1"/>
  <c r="AA607" i="1" s="1"/>
  <c r="W627" i="1"/>
  <c r="AA627" i="1" s="1"/>
  <c r="W679" i="1"/>
  <c r="AA679" i="1" s="1"/>
  <c r="W724" i="1"/>
  <c r="AA724" i="1" s="1"/>
  <c r="W836" i="1"/>
  <c r="AC836" i="1" s="1"/>
  <c r="AD836" i="1" s="1"/>
  <c r="W983" i="1"/>
  <c r="AE983" i="1" s="1"/>
  <c r="W561" i="1"/>
  <c r="AA561" i="1" s="1"/>
  <c r="W578" i="1"/>
  <c r="AC578" i="1" s="1"/>
  <c r="AD578" i="1" s="1"/>
  <c r="Q588" i="1"/>
  <c r="Q600" i="1"/>
  <c r="Q606" i="1"/>
  <c r="Q607" i="1"/>
  <c r="W626" i="1"/>
  <c r="AA626" i="1" s="1"/>
  <c r="Q627" i="1"/>
  <c r="W664" i="1"/>
  <c r="AE664" i="1" s="1"/>
  <c r="Q679" i="1"/>
  <c r="W690" i="1"/>
  <c r="AC690" i="1" s="1"/>
  <c r="AD690" i="1" s="1"/>
  <c r="Q703" i="1"/>
  <c r="W722" i="1"/>
  <c r="AE722" i="1" s="1"/>
  <c r="AH722" i="1" s="1"/>
  <c r="AJ722" i="1" s="1"/>
  <c r="Q724" i="1"/>
  <c r="W767" i="1"/>
  <c r="AE767" i="1" s="1"/>
  <c r="AH767" i="1" s="1"/>
  <c r="AJ767" i="1" s="1"/>
  <c r="W772" i="1"/>
  <c r="AA772" i="1" s="1"/>
  <c r="AE774" i="1"/>
  <c r="AH774" i="1" s="1"/>
  <c r="AJ774" i="1" s="1"/>
  <c r="Q836" i="1"/>
  <c r="Q859" i="1"/>
  <c r="W880" i="1"/>
  <c r="AE880" i="1" s="1"/>
  <c r="AH880" i="1" s="1"/>
  <c r="AJ880" i="1" s="1"/>
  <c r="W904" i="1"/>
  <c r="AE904" i="1" s="1"/>
  <c r="W911" i="1"/>
  <c r="AE911" i="1" s="1"/>
  <c r="Q958" i="1"/>
  <c r="Q983" i="1"/>
  <c r="W1014" i="1"/>
  <c r="AE1014" i="1" s="1"/>
  <c r="AH1014" i="1" s="1"/>
  <c r="AJ1014" i="1" s="1"/>
  <c r="W1033" i="1"/>
  <c r="AA1033" i="1" s="1"/>
  <c r="W594" i="1"/>
  <c r="AA594" i="1" s="1"/>
  <c r="W605" i="1"/>
  <c r="AA605" i="1" s="1"/>
  <c r="W615" i="1"/>
  <c r="AA615" i="1" s="1"/>
  <c r="W678" i="1"/>
  <c r="AA678" i="1" s="1"/>
  <c r="W680" i="1"/>
  <c r="AA680" i="1" s="1"/>
  <c r="W761" i="1"/>
  <c r="AA761" i="1" s="1"/>
  <c r="W802" i="1"/>
  <c r="AA802" i="1" s="1"/>
  <c r="W859" i="1"/>
  <c r="AE859" i="1" s="1"/>
  <c r="AH859" i="1" s="1"/>
  <c r="AJ859" i="1" s="1"/>
  <c r="W937" i="1"/>
  <c r="AC937" i="1" s="1"/>
  <c r="AD937" i="1" s="1"/>
  <c r="W958" i="1"/>
  <c r="AE958" i="1" s="1"/>
  <c r="W1027" i="1"/>
  <c r="AA1027" i="1" s="1"/>
  <c r="W14" i="1"/>
  <c r="AA14" i="1" s="1"/>
  <c r="W16" i="1"/>
  <c r="AA16" i="1" s="1"/>
  <c r="W20" i="1"/>
  <c r="AA20" i="1" s="1"/>
  <c r="W22" i="1"/>
  <c r="AA22" i="1" s="1"/>
  <c r="Q32" i="1"/>
  <c r="W42" i="1"/>
  <c r="AA42" i="1" s="1"/>
  <c r="W47" i="1"/>
  <c r="AA47" i="1" s="1"/>
  <c r="W53" i="1"/>
  <c r="AA53" i="1" s="1"/>
  <c r="Q66" i="1"/>
  <c r="W90" i="1"/>
  <c r="AA90" i="1" s="1"/>
  <c r="W100" i="1"/>
  <c r="AA100" i="1" s="1"/>
  <c r="W106" i="1"/>
  <c r="AA106" i="1" s="1"/>
  <c r="Q108" i="1"/>
  <c r="Q112" i="1"/>
  <c r="W115" i="1"/>
  <c r="AA115" i="1" s="1"/>
  <c r="W119" i="1"/>
  <c r="AA119" i="1" s="1"/>
  <c r="W131" i="1"/>
  <c r="AA131" i="1" s="1"/>
  <c r="Q143" i="1"/>
  <c r="Q148" i="1"/>
  <c r="Q152" i="1"/>
  <c r="W155" i="1"/>
  <c r="AA155" i="1" s="1"/>
  <c r="Q193" i="1"/>
  <c r="W193" i="1"/>
  <c r="AA193" i="1" s="1"/>
  <c r="W201" i="1"/>
  <c r="AA201" i="1" s="1"/>
  <c r="W29" i="1"/>
  <c r="AA29" i="1" s="1"/>
  <c r="W9" i="1"/>
  <c r="AA9" i="1" s="1"/>
  <c r="W27" i="1"/>
  <c r="AA27" i="1" s="1"/>
  <c r="W31" i="1"/>
  <c r="AA31" i="1" s="1"/>
  <c r="W35" i="1"/>
  <c r="AA35" i="1" s="1"/>
  <c r="W37" i="1"/>
  <c r="AA37" i="1" s="1"/>
  <c r="W60" i="1"/>
  <c r="AA60" i="1" s="1"/>
  <c r="W63" i="1"/>
  <c r="AA63" i="1" s="1"/>
  <c r="W65" i="1"/>
  <c r="AA65" i="1" s="1"/>
  <c r="W69" i="1"/>
  <c r="AA69" i="1" s="1"/>
  <c r="W71" i="1"/>
  <c r="AA71" i="1" s="1"/>
  <c r="W74" i="1"/>
  <c r="AA74" i="1" s="1"/>
  <c r="W76" i="1"/>
  <c r="AA76" i="1" s="1"/>
  <c r="W117" i="1"/>
  <c r="AA117" i="1" s="1"/>
  <c r="W136" i="1"/>
  <c r="AA136" i="1" s="1"/>
  <c r="W158" i="1"/>
  <c r="AA158" i="1" s="1"/>
  <c r="Q191" i="1"/>
  <c r="W191" i="1"/>
  <c r="AA191" i="1" s="1"/>
  <c r="W12" i="1"/>
  <c r="AA12" i="1" s="1"/>
  <c r="W10" i="1"/>
  <c r="AA10" i="1" s="1"/>
  <c r="W19" i="1"/>
  <c r="AA19" i="1" s="1"/>
  <c r="W25" i="1"/>
  <c r="AA25" i="1" s="1"/>
  <c r="Q36" i="1"/>
  <c r="W38" i="1"/>
  <c r="AA38" i="1" s="1"/>
  <c r="Q40" i="1"/>
  <c r="W50" i="1"/>
  <c r="AA50" i="1" s="1"/>
  <c r="W55" i="1"/>
  <c r="AA55" i="1" s="1"/>
  <c r="W59" i="1"/>
  <c r="AA59" i="1" s="1"/>
  <c r="W61" i="1"/>
  <c r="AA61" i="1" s="1"/>
  <c r="Q70" i="1"/>
  <c r="W72" i="1"/>
  <c r="AA72" i="1" s="1"/>
  <c r="Q75" i="1"/>
  <c r="W77" i="1"/>
  <c r="AA77" i="1" s="1"/>
  <c r="Q79" i="1"/>
  <c r="W83" i="1"/>
  <c r="AA83" i="1" s="1"/>
  <c r="W87" i="1"/>
  <c r="AA87" i="1" s="1"/>
  <c r="W94" i="1"/>
  <c r="AA94" i="1" s="1"/>
  <c r="W97" i="1"/>
  <c r="AA97" i="1" s="1"/>
  <c r="Q116" i="1"/>
  <c r="Q120" i="1"/>
  <c r="W129" i="1"/>
  <c r="AA129" i="1" s="1"/>
  <c r="Q132" i="1"/>
  <c r="Q135" i="1"/>
  <c r="W137" i="1"/>
  <c r="AA137" i="1" s="1"/>
  <c r="Q140" i="1"/>
  <c r="Q156" i="1"/>
  <c r="W159" i="1"/>
  <c r="AA159" i="1" s="1"/>
  <c r="W163" i="1"/>
  <c r="AA163" i="1" s="1"/>
  <c r="W166" i="1"/>
  <c r="AA166" i="1" s="1"/>
  <c r="W171" i="1"/>
  <c r="AA171" i="1" s="1"/>
  <c r="W172" i="1"/>
  <c r="AA172" i="1" s="1"/>
  <c r="W178" i="1"/>
  <c r="AA178" i="1" s="1"/>
  <c r="W190" i="1"/>
  <c r="AA190" i="1" s="1"/>
  <c r="Q190" i="1"/>
  <c r="W198" i="1"/>
  <c r="AA198" i="1" s="1"/>
  <c r="Q198" i="1"/>
  <c r="W199" i="1"/>
  <c r="AA199" i="1" s="1"/>
  <c r="W91" i="1"/>
  <c r="AA91" i="1" s="1"/>
  <c r="W113" i="1"/>
  <c r="AA113" i="1" s="1"/>
  <c r="W114" i="1"/>
  <c r="AA114" i="1" s="1"/>
  <c r="W153" i="1"/>
  <c r="AA153" i="1" s="1"/>
  <c r="W17" i="1"/>
  <c r="AA17" i="1" s="1"/>
  <c r="W45" i="1"/>
  <c r="AA45" i="1" s="1"/>
  <c r="W103" i="1"/>
  <c r="AA103" i="1" s="1"/>
  <c r="W107" i="1"/>
  <c r="AA107" i="1" s="1"/>
  <c r="W111" i="1"/>
  <c r="AA111" i="1" s="1"/>
  <c r="W147" i="1"/>
  <c r="AA147" i="1" s="1"/>
  <c r="Q183" i="1"/>
  <c r="W183" i="1"/>
  <c r="AA183" i="1" s="1"/>
  <c r="W46" i="1"/>
  <c r="AA46" i="1" s="1"/>
  <c r="W104" i="1"/>
  <c r="AA104" i="1" s="1"/>
  <c r="W182" i="1"/>
  <c r="AA182" i="1" s="1"/>
  <c r="Q182" i="1"/>
  <c r="Q17" i="1"/>
  <c r="Q45" i="1"/>
  <c r="W64" i="1"/>
  <c r="AA64" i="1" s="1"/>
  <c r="W81" i="1"/>
  <c r="AA81" i="1" s="1"/>
  <c r="W86" i="1"/>
  <c r="AA86" i="1" s="1"/>
  <c r="Q103" i="1"/>
  <c r="Q107" i="1"/>
  <c r="W109" i="1"/>
  <c r="AA109" i="1" s="1"/>
  <c r="Q111" i="1"/>
  <c r="W121" i="1"/>
  <c r="AA121" i="1" s="1"/>
  <c r="W124" i="1"/>
  <c r="AA124" i="1" s="1"/>
  <c r="W133" i="1"/>
  <c r="AA133" i="1" s="1"/>
  <c r="W144" i="1"/>
  <c r="AA144" i="1" s="1"/>
  <c r="Q147" i="1"/>
  <c r="W149" i="1"/>
  <c r="AA149" i="1" s="1"/>
  <c r="W164" i="1"/>
  <c r="AA164" i="1" s="1"/>
  <c r="Q207" i="1"/>
  <c r="W207" i="1"/>
  <c r="AA207" i="1" s="1"/>
  <c r="W184" i="1"/>
  <c r="AA184" i="1" s="1"/>
  <c r="W257" i="1"/>
  <c r="AA257" i="1" s="1"/>
  <c r="W258" i="1"/>
  <c r="AA258" i="1" s="1"/>
  <c r="W275" i="1"/>
  <c r="AA275" i="1" s="1"/>
  <c r="W276" i="1"/>
  <c r="AA276" i="1" s="1"/>
  <c r="W278" i="1"/>
  <c r="AA278" i="1" s="1"/>
  <c r="W281" i="1"/>
  <c r="AA281" i="1" s="1"/>
  <c r="W285" i="1"/>
  <c r="AA285" i="1" s="1"/>
  <c r="W290" i="1"/>
  <c r="AA290" i="1" s="1"/>
  <c r="W313" i="1"/>
  <c r="AA313" i="1" s="1"/>
  <c r="W314" i="1"/>
  <c r="AA314" i="1" s="1"/>
  <c r="W315" i="1"/>
  <c r="AA315" i="1" s="1"/>
  <c r="W317" i="1"/>
  <c r="AA317" i="1" s="1"/>
  <c r="Q343" i="1"/>
  <c r="W357" i="1"/>
  <c r="AA357" i="1" s="1"/>
  <c r="W359" i="1"/>
  <c r="AA359" i="1" s="1"/>
  <c r="W366" i="1"/>
  <c r="AA366" i="1" s="1"/>
  <c r="Q393" i="1"/>
  <c r="W396" i="1"/>
  <c r="AA396" i="1" s="1"/>
  <c r="W402" i="1"/>
  <c r="AA402" i="1" s="1"/>
  <c r="Q406" i="1"/>
  <c r="W408" i="1"/>
  <c r="AA408" i="1" s="1"/>
  <c r="W409" i="1"/>
  <c r="AA409" i="1" s="1"/>
  <c r="W429" i="1"/>
  <c r="AA429" i="1" s="1"/>
  <c r="W430" i="1"/>
  <c r="AA430" i="1" s="1"/>
  <c r="W431" i="1"/>
  <c r="AA431" i="1" s="1"/>
  <c r="W434" i="1"/>
  <c r="AA434" i="1" s="1"/>
  <c r="W435" i="1"/>
  <c r="AA435" i="1" s="1"/>
  <c r="Q444" i="1"/>
  <c r="W452" i="1"/>
  <c r="AA452" i="1" s="1"/>
  <c r="W482" i="1"/>
  <c r="AA482" i="1" s="1"/>
  <c r="Q493" i="1"/>
  <c r="W494" i="1"/>
  <c r="AA494" i="1" s="1"/>
  <c r="W512" i="1"/>
  <c r="AA512" i="1" s="1"/>
  <c r="Q518" i="1"/>
  <c r="W518" i="1"/>
  <c r="AA518" i="1" s="1"/>
  <c r="W488" i="1"/>
  <c r="AA488" i="1" s="1"/>
  <c r="W180" i="1"/>
  <c r="AA180" i="1" s="1"/>
  <c r="W185" i="1"/>
  <c r="AA185" i="1" s="1"/>
  <c r="W196" i="1"/>
  <c r="AA196" i="1" s="1"/>
  <c r="W254" i="1"/>
  <c r="AA254" i="1" s="1"/>
  <c r="W261" i="1"/>
  <c r="AA261" i="1" s="1"/>
  <c r="Q306" i="1"/>
  <c r="W312" i="1"/>
  <c r="AC312" i="1" s="1"/>
  <c r="AD312" i="1" s="1"/>
  <c r="Q333" i="1"/>
  <c r="W338" i="1"/>
  <c r="AA338" i="1" s="1"/>
  <c r="W342" i="1"/>
  <c r="AA342" i="1" s="1"/>
  <c r="W344" i="1"/>
  <c r="AA344" i="1" s="1"/>
  <c r="W372" i="1"/>
  <c r="AA372" i="1" s="1"/>
  <c r="Q373" i="1"/>
  <c r="W412" i="1"/>
  <c r="AA412" i="1" s="1"/>
  <c r="Q448" i="1"/>
  <c r="W481" i="1"/>
  <c r="AC481" i="1" s="1"/>
  <c r="AD481" i="1" s="1"/>
  <c r="Q488" i="1"/>
  <c r="W492" i="1"/>
  <c r="AA492" i="1" s="1"/>
  <c r="W499" i="1"/>
  <c r="AA499" i="1" s="1"/>
  <c r="W510" i="1"/>
  <c r="AA510" i="1" s="1"/>
  <c r="Q510" i="1"/>
  <c r="Q550" i="1"/>
  <c r="W550" i="1"/>
  <c r="AA550" i="1" s="1"/>
  <c r="W202" i="1"/>
  <c r="AA202" i="1" s="1"/>
  <c r="W256" i="1"/>
  <c r="AA256" i="1" s="1"/>
  <c r="W310" i="1"/>
  <c r="AA310" i="1" s="1"/>
  <c r="W328" i="1"/>
  <c r="AA328" i="1" s="1"/>
  <c r="W332" i="1"/>
  <c r="AA332" i="1" s="1"/>
  <c r="W353" i="1"/>
  <c r="AA353" i="1" s="1"/>
  <c r="W355" i="1"/>
  <c r="AA355" i="1" s="1"/>
  <c r="W381" i="1"/>
  <c r="AA381" i="1" s="1"/>
  <c r="W387" i="1"/>
  <c r="AA387" i="1" s="1"/>
  <c r="W394" i="1"/>
  <c r="AA394" i="1" s="1"/>
  <c r="W407" i="1"/>
  <c r="AA407" i="1" s="1"/>
  <c r="W441" i="1"/>
  <c r="AA441" i="1" s="1"/>
  <c r="W442" i="1"/>
  <c r="AA442" i="1" s="1"/>
  <c r="W445" i="1"/>
  <c r="AA445" i="1" s="1"/>
  <c r="W451" i="1"/>
  <c r="AA451" i="1" s="1"/>
  <c r="W457" i="1"/>
  <c r="AA457" i="1" s="1"/>
  <c r="W472" i="1"/>
  <c r="AA472" i="1" s="1"/>
  <c r="W479" i="1"/>
  <c r="AA479" i="1" s="1"/>
  <c r="Q504" i="1"/>
  <c r="W504" i="1"/>
  <c r="AA504" i="1" s="1"/>
  <c r="W516" i="1"/>
  <c r="AA516" i="1" s="1"/>
  <c r="Q516" i="1"/>
  <c r="W533" i="1"/>
  <c r="AC533" i="1" s="1"/>
  <c r="AD533" i="1" s="1"/>
  <c r="Q533" i="1"/>
  <c r="W456" i="1"/>
  <c r="AA456" i="1" s="1"/>
  <c r="Q572" i="1"/>
  <c r="W572" i="1"/>
  <c r="AA572" i="1" s="1"/>
  <c r="W188" i="1"/>
  <c r="AA188" i="1" s="1"/>
  <c r="W204" i="1"/>
  <c r="AA204" i="1" s="1"/>
  <c r="W208" i="1"/>
  <c r="AA208" i="1" s="1"/>
  <c r="W238" i="1"/>
  <c r="AA238" i="1" s="1"/>
  <c r="W249" i="1"/>
  <c r="AA249" i="1" s="1"/>
  <c r="W309" i="1"/>
  <c r="W348" i="1"/>
  <c r="AA348" i="1" s="1"/>
  <c r="W376" i="1"/>
  <c r="AA376" i="1" s="1"/>
  <c r="W440" i="1"/>
  <c r="AA440" i="1" s="1"/>
  <c r="W497" i="1"/>
  <c r="AA497" i="1" s="1"/>
  <c r="W186" i="1"/>
  <c r="AA186" i="1" s="1"/>
  <c r="Q188" i="1"/>
  <c r="W245" i="1"/>
  <c r="AC245" i="1" s="1"/>
  <c r="AD245" i="1" s="1"/>
  <c r="W264" i="1"/>
  <c r="AA264" i="1" s="1"/>
  <c r="W269" i="1"/>
  <c r="AA269" i="1" s="1"/>
  <c r="W270" i="1"/>
  <c r="AA270" i="1" s="1"/>
  <c r="W277" i="1"/>
  <c r="AA277" i="1" s="1"/>
  <c r="W292" i="1"/>
  <c r="AA292" i="1" s="1"/>
  <c r="W293" i="1"/>
  <c r="AA293" i="1" s="1"/>
  <c r="W297" i="1"/>
  <c r="AA297" i="1" s="1"/>
  <c r="W303" i="1"/>
  <c r="AA303" i="1" s="1"/>
  <c r="W316" i="1"/>
  <c r="AA316" i="1" s="1"/>
  <c r="W322" i="1"/>
  <c r="AA322" i="1" s="1"/>
  <c r="W326" i="1"/>
  <c r="AA326" i="1" s="1"/>
  <c r="W346" i="1"/>
  <c r="AA346" i="1" s="1"/>
  <c r="W365" i="1"/>
  <c r="AA365" i="1" s="1"/>
  <c r="W383" i="1"/>
  <c r="AA383" i="1" s="1"/>
  <c r="W401" i="1"/>
  <c r="AA401" i="1" s="1"/>
  <c r="W415" i="1"/>
  <c r="AA415" i="1" s="1"/>
  <c r="W422" i="1"/>
  <c r="AA422" i="1" s="1"/>
  <c r="W453" i="1"/>
  <c r="AA453" i="1" s="1"/>
  <c r="W464" i="1"/>
  <c r="AA464" i="1" s="1"/>
  <c r="Q501" i="1"/>
  <c r="W501" i="1"/>
  <c r="AA501" i="1" s="1"/>
  <c r="W530" i="1"/>
  <c r="AA530" i="1" s="1"/>
  <c r="Q530" i="1"/>
  <c r="W791" i="1"/>
  <c r="AE791" i="1" s="1"/>
  <c r="Q791" i="1"/>
  <c r="W517" i="1"/>
  <c r="AA517" i="1" s="1"/>
  <c r="W520" i="1"/>
  <c r="AA520" i="1" s="1"/>
  <c r="W531" i="1"/>
  <c r="AA531" i="1" s="1"/>
  <c r="W532" i="1"/>
  <c r="AA532" i="1" s="1"/>
  <c r="W562" i="1"/>
  <c r="AA562" i="1" s="1"/>
  <c r="Q598" i="1"/>
  <c r="Q601" i="1"/>
  <c r="Q604" i="1"/>
  <c r="W610" i="1"/>
  <c r="AA610" i="1" s="1"/>
  <c r="Q615" i="1"/>
  <c r="Q618" i="1"/>
  <c r="W620" i="1"/>
  <c r="AA620" i="1" s="1"/>
  <c r="Q625" i="1"/>
  <c r="W632" i="1"/>
  <c r="AA632" i="1" s="1"/>
  <c r="Q634" i="1"/>
  <c r="W637" i="1"/>
  <c r="AC637" i="1" s="1"/>
  <c r="AD637" i="1" s="1"/>
  <c r="W648" i="1"/>
  <c r="AA648" i="1" s="1"/>
  <c r="W649" i="1"/>
  <c r="AA649" i="1" s="1"/>
  <c r="W653" i="1"/>
  <c r="AA653" i="1" s="1"/>
  <c r="W656" i="1"/>
  <c r="AA656" i="1" s="1"/>
  <c r="T670" i="1"/>
  <c r="AG670" i="1" s="1"/>
  <c r="AI670" i="1" s="1"/>
  <c r="W671" i="1"/>
  <c r="AE671" i="1" s="1"/>
  <c r="W683" i="1"/>
  <c r="AE683" i="1" s="1"/>
  <c r="W688" i="1"/>
  <c r="AA688" i="1" s="1"/>
  <c r="Q708" i="1"/>
  <c r="W713" i="1"/>
  <c r="W714" i="1"/>
  <c r="AC714" i="1" s="1"/>
  <c r="AD714" i="1" s="1"/>
  <c r="Q723" i="1"/>
  <c r="W733" i="1"/>
  <c r="AA733" i="1" s="1"/>
  <c r="Q743" i="1"/>
  <c r="Q753" i="1"/>
  <c r="W755" i="1"/>
  <c r="W760" i="1"/>
  <c r="AC760" i="1" s="1"/>
  <c r="AD760" i="1" s="1"/>
  <c r="AA770" i="1"/>
  <c r="W785" i="1"/>
  <c r="AE785" i="1" s="1"/>
  <c r="AH785" i="1" s="1"/>
  <c r="AJ785" i="1" s="1"/>
  <c r="AC844" i="1"/>
  <c r="AD844" i="1" s="1"/>
  <c r="W885" i="1"/>
  <c r="AA885" i="1" s="1"/>
  <c r="Q885" i="1"/>
  <c r="W990" i="1"/>
  <c r="AE990" i="1" s="1"/>
  <c r="AH990" i="1" s="1"/>
  <c r="AJ990" i="1" s="1"/>
  <c r="T990" i="1"/>
  <c r="Q990" i="1"/>
  <c r="W519" i="1"/>
  <c r="AA519" i="1" s="1"/>
  <c r="W539" i="1"/>
  <c r="AA539" i="1" s="1"/>
  <c r="W540" i="1"/>
  <c r="AA540" i="1" s="1"/>
  <c r="W549" i="1"/>
  <c r="AA549" i="1" s="1"/>
  <c r="W551" i="1"/>
  <c r="AA551" i="1" s="1"/>
  <c r="W571" i="1"/>
  <c r="AA571" i="1" s="1"/>
  <c r="W596" i="1"/>
  <c r="AA596" i="1" s="1"/>
  <c r="T625" i="1"/>
  <c r="AG625" i="1" s="1"/>
  <c r="AI625" i="1" s="1"/>
  <c r="W640" i="1"/>
  <c r="AA640" i="1" s="1"/>
  <c r="W657" i="1"/>
  <c r="AA657" i="1" s="1"/>
  <c r="W677" i="1"/>
  <c r="AA677" i="1" s="1"/>
  <c r="W681" i="1"/>
  <c r="AE681" i="1" s="1"/>
  <c r="W718" i="1"/>
  <c r="AE718" i="1" s="1"/>
  <c r="AH718" i="1" s="1"/>
  <c r="AJ718" i="1" s="1"/>
  <c r="W725" i="1"/>
  <c r="AA725" i="1" s="1"/>
  <c r="W726" i="1"/>
  <c r="AA726" i="1" s="1"/>
  <c r="W734" i="1"/>
  <c r="AC734" i="1" s="1"/>
  <c r="AD734" i="1" s="1"/>
  <c r="W752" i="1"/>
  <c r="AA752" i="1" s="1"/>
  <c r="AC770" i="1"/>
  <c r="AD770" i="1" s="1"/>
  <c r="W804" i="1"/>
  <c r="Q804" i="1"/>
  <c r="W507" i="1"/>
  <c r="AA507" i="1" s="1"/>
  <c r="W515" i="1"/>
  <c r="AA515" i="1" s="1"/>
  <c r="W529" i="1"/>
  <c r="AA529" i="1" s="1"/>
  <c r="W558" i="1"/>
  <c r="AA558" i="1" s="1"/>
  <c r="W577" i="1"/>
  <c r="AA577" i="1" s="1"/>
  <c r="W579" i="1"/>
  <c r="AA579" i="1" s="1"/>
  <c r="W694" i="1"/>
  <c r="AA694" i="1" s="1"/>
  <c r="W697" i="1"/>
  <c r="AA697" i="1" s="1"/>
  <c r="W698" i="1"/>
  <c r="AA698" i="1" s="1"/>
  <c r="W715" i="1"/>
  <c r="AA715" i="1" s="1"/>
  <c r="W729" i="1"/>
  <c r="AA729" i="1" s="1"/>
  <c r="W762" i="1"/>
  <c r="AA762" i="1" s="1"/>
  <c r="W822" i="1"/>
  <c r="AC822" i="1" s="1"/>
  <c r="AD822" i="1" s="1"/>
  <c r="W825" i="1"/>
  <c r="Q825" i="1"/>
  <c r="W835" i="1"/>
  <c r="AA835" i="1" s="1"/>
  <c r="W853" i="1"/>
  <c r="AE853" i="1" s="1"/>
  <c r="Q853" i="1"/>
  <c r="W882" i="1"/>
  <c r="Q882" i="1"/>
  <c r="Q913" i="1"/>
  <c r="W913" i="1"/>
  <c r="AE913" i="1" s="1"/>
  <c r="AH913" i="1" s="1"/>
  <c r="AJ913" i="1" s="1"/>
  <c r="W931" i="1"/>
  <c r="AE931" i="1" s="1"/>
  <c r="Q931" i="1"/>
  <c r="W999" i="1"/>
  <c r="T999" i="1"/>
  <c r="Q999" i="1"/>
  <c r="Q558" i="1"/>
  <c r="W560" i="1"/>
  <c r="AA560" i="1" s="1"/>
  <c r="W570" i="1"/>
  <c r="AA570" i="1" s="1"/>
  <c r="Q577" i="1"/>
  <c r="W638" i="1"/>
  <c r="AA638" i="1" s="1"/>
  <c r="W647" i="1"/>
  <c r="AE647" i="1" s="1"/>
  <c r="AH647" i="1" s="1"/>
  <c r="AJ647" i="1" s="1"/>
  <c r="W659" i="1"/>
  <c r="AA659" i="1" s="1"/>
  <c r="W665" i="1"/>
  <c r="AC665" i="1" s="1"/>
  <c r="AD665" i="1" s="1"/>
  <c r="Q668" i="1"/>
  <c r="T681" i="1"/>
  <c r="AG681" i="1" s="1"/>
  <c r="AI681" i="1" s="1"/>
  <c r="W689" i="1"/>
  <c r="AA689" i="1" s="1"/>
  <c r="W699" i="1"/>
  <c r="AC699" i="1" s="1"/>
  <c r="AD699" i="1" s="1"/>
  <c r="W703" i="1"/>
  <c r="AE703" i="1" s="1"/>
  <c r="Q715" i="1"/>
  <c r="W716" i="1"/>
  <c r="AC716" i="1" s="1"/>
  <c r="AD716" i="1" s="1"/>
  <c r="W736" i="1"/>
  <c r="Q762" i="1"/>
  <c r="W789" i="1"/>
  <c r="W795" i="1"/>
  <c r="AE795" i="1" s="1"/>
  <c r="Q795" i="1"/>
  <c r="W848" i="1"/>
  <c r="W851" i="1"/>
  <c r="Q851" i="1"/>
  <c r="Q1003" i="1"/>
  <c r="W1003" i="1"/>
  <c r="T1003" i="1"/>
  <c r="W569" i="1"/>
  <c r="AA569" i="1" s="1"/>
  <c r="W592" i="1"/>
  <c r="AA592" i="1" s="1"/>
  <c r="W644" i="1"/>
  <c r="AA644" i="1" s="1"/>
  <c r="W685" i="1"/>
  <c r="AA685" i="1" s="1"/>
  <c r="W765" i="1"/>
  <c r="AA765" i="1" s="1"/>
  <c r="W780" i="1"/>
  <c r="AE780" i="1" s="1"/>
  <c r="Q780" i="1"/>
  <c r="Q899" i="1"/>
  <c r="W899" i="1"/>
  <c r="AE899" i="1" s="1"/>
  <c r="Q997" i="1"/>
  <c r="W997" i="1"/>
  <c r="AE997" i="1" s="1"/>
  <c r="AH997" i="1" s="1"/>
  <c r="AJ997" i="1" s="1"/>
  <c r="T997" i="1"/>
  <c r="W545" i="1"/>
  <c r="AA545" i="1" s="1"/>
  <c r="W555" i="1"/>
  <c r="AA555" i="1" s="1"/>
  <c r="W566" i="1"/>
  <c r="AA566" i="1" s="1"/>
  <c r="W575" i="1"/>
  <c r="AA575" i="1" s="1"/>
  <c r="W587" i="1"/>
  <c r="AA587" i="1" s="1"/>
  <c r="W590" i="1"/>
  <c r="AA590" i="1" s="1"/>
  <c r="W591" i="1"/>
  <c r="AA591" i="1" s="1"/>
  <c r="Q592" i="1"/>
  <c r="W622" i="1"/>
  <c r="AA622" i="1" s="1"/>
  <c r="Q554" i="1"/>
  <c r="Q565" i="1"/>
  <c r="Q581" i="1"/>
  <c r="W583" i="1"/>
  <c r="AA583" i="1" s="1"/>
  <c r="Q587" i="1"/>
  <c r="Q609" i="1"/>
  <c r="Q622" i="1"/>
  <c r="W686" i="1"/>
  <c r="AA686" i="1" s="1"/>
  <c r="W701" i="1"/>
  <c r="AC701" i="1" s="1"/>
  <c r="AD701" i="1" s="1"/>
  <c r="W705" i="1"/>
  <c r="AC705" i="1" s="1"/>
  <c r="AD705" i="1" s="1"/>
  <c r="Q732" i="1"/>
  <c r="Q826" i="1"/>
  <c r="W826" i="1"/>
  <c r="AC826" i="1" s="1"/>
  <c r="AD826" i="1" s="1"/>
  <c r="T993" i="1"/>
  <c r="W993" i="1"/>
  <c r="AC993" i="1" s="1"/>
  <c r="AD993" i="1" s="1"/>
  <c r="W784" i="1"/>
  <c r="AA784" i="1" s="1"/>
  <c r="W796" i="1"/>
  <c r="AE796" i="1" s="1"/>
  <c r="W805" i="1"/>
  <c r="W827" i="1"/>
  <c r="AA827" i="1" s="1"/>
  <c r="W860" i="1"/>
  <c r="AC860" i="1" s="1"/>
  <c r="AD860" i="1" s="1"/>
  <c r="W876" i="1"/>
  <c r="AE876" i="1" s="1"/>
  <c r="AH876" i="1" s="1"/>
  <c r="AJ876" i="1" s="1"/>
  <c r="W881" i="1"/>
  <c r="AE881" i="1" s="1"/>
  <c r="W891" i="1"/>
  <c r="AE891" i="1" s="1"/>
  <c r="AH891" i="1" s="1"/>
  <c r="AJ891" i="1" s="1"/>
  <c r="W918" i="1"/>
  <c r="AA918" i="1" s="1"/>
  <c r="W927" i="1"/>
  <c r="AA927" i="1" s="1"/>
  <c r="W932" i="1"/>
  <c r="W939" i="1"/>
  <c r="AE939" i="1" s="1"/>
  <c r="AH939" i="1" s="1"/>
  <c r="AJ939" i="1" s="1"/>
  <c r="W947" i="1"/>
  <c r="AC947" i="1" s="1"/>
  <c r="AD947" i="1" s="1"/>
  <c r="W961" i="1"/>
  <c r="W965" i="1"/>
  <c r="W975" i="1"/>
  <c r="AE975" i="1" s="1"/>
  <c r="W978" i="1"/>
  <c r="AC978" i="1" s="1"/>
  <c r="AD978" i="1" s="1"/>
  <c r="W1001" i="1"/>
  <c r="AE1001" i="1" s="1"/>
  <c r="AH1001" i="1" s="1"/>
  <c r="AJ1001" i="1" s="1"/>
  <c r="T1025" i="1"/>
  <c r="W834" i="1"/>
  <c r="AC834" i="1" s="1"/>
  <c r="AD834" i="1" s="1"/>
  <c r="W838" i="1"/>
  <c r="AE838" i="1" s="1"/>
  <c r="AH838" i="1" s="1"/>
  <c r="AJ838" i="1" s="1"/>
  <c r="W956" i="1"/>
  <c r="AE956" i="1" s="1"/>
  <c r="AH956" i="1" s="1"/>
  <c r="AJ956" i="1" s="1"/>
  <c r="W1005" i="1"/>
  <c r="AA1005" i="1" s="1"/>
  <c r="W799" i="1"/>
  <c r="AE799" i="1" s="1"/>
  <c r="W808" i="1"/>
  <c r="W812" i="1"/>
  <c r="AC812" i="1" s="1"/>
  <c r="AD812" i="1" s="1"/>
  <c r="Q817" i="1"/>
  <c r="Q821" i="1"/>
  <c r="Q824" i="1"/>
  <c r="W829" i="1"/>
  <c r="AE829" i="1" s="1"/>
  <c r="W830" i="1"/>
  <c r="AA830" i="1" s="1"/>
  <c r="Q833" i="1"/>
  <c r="Q837" i="1"/>
  <c r="Q852" i="1"/>
  <c r="Q869" i="1"/>
  <c r="W871" i="1"/>
  <c r="W875" i="1"/>
  <c r="AE875" i="1" s="1"/>
  <c r="Q880" i="1"/>
  <c r="Q883" i="1"/>
  <c r="Q898" i="1"/>
  <c r="W907" i="1"/>
  <c r="AE907" i="1" s="1"/>
  <c r="Q926" i="1"/>
  <c r="Q956" i="1"/>
  <c r="W957" i="1"/>
  <c r="AC957" i="1" s="1"/>
  <c r="AD957" i="1" s="1"/>
  <c r="W970" i="1"/>
  <c r="AA970" i="1" s="1"/>
  <c r="W977" i="1"/>
  <c r="AE977" i="1" s="1"/>
  <c r="T985" i="1"/>
  <c r="Q1005" i="1"/>
  <c r="W1008" i="1"/>
  <c r="AE1008" i="1" s="1"/>
  <c r="AH1008" i="1" s="1"/>
  <c r="AJ1008" i="1" s="1"/>
  <c r="T1010" i="1"/>
  <c r="Q1014" i="1"/>
  <c r="W1015" i="1"/>
  <c r="AA1015" i="1" s="1"/>
  <c r="Q1019" i="1"/>
  <c r="Q1023" i="1"/>
  <c r="W1031" i="1"/>
  <c r="AA1031" i="1" s="1"/>
  <c r="W843" i="1"/>
  <c r="AA843" i="1" s="1"/>
  <c r="W852" i="1"/>
  <c r="AE852" i="1" s="1"/>
  <c r="AH852" i="1" s="1"/>
  <c r="AJ852" i="1" s="1"/>
  <c r="T880" i="1"/>
  <c r="W893" i="1"/>
  <c r="AE893" i="1" s="1"/>
  <c r="AH893" i="1" s="1"/>
  <c r="AJ893" i="1" s="1"/>
  <c r="W910" i="1"/>
  <c r="AA910" i="1" s="1"/>
  <c r="W915" i="1"/>
  <c r="AA915" i="1" s="1"/>
  <c r="W920" i="1"/>
  <c r="W921" i="1"/>
  <c r="AC921" i="1" s="1"/>
  <c r="AD921" i="1" s="1"/>
  <c r="W938" i="1"/>
  <c r="AE938" i="1" s="1"/>
  <c r="AH938" i="1" s="1"/>
  <c r="AJ938" i="1" s="1"/>
  <c r="W944" i="1"/>
  <c r="AA944" i="1" s="1"/>
  <c r="W951" i="1"/>
  <c r="AC951" i="1" s="1"/>
  <c r="AD951" i="1" s="1"/>
  <c r="T956" i="1"/>
  <c r="W979" i="1"/>
  <c r="AA979" i="1" s="1"/>
  <c r="W985" i="1"/>
  <c r="W986" i="1"/>
  <c r="AE986" i="1" s="1"/>
  <c r="AH986" i="1" s="1"/>
  <c r="AJ986" i="1" s="1"/>
  <c r="W989" i="1"/>
  <c r="AA989" i="1" s="1"/>
  <c r="W1000" i="1"/>
  <c r="AA1000" i="1" s="1"/>
  <c r="T1005" i="1"/>
  <c r="T1007" i="1"/>
  <c r="W1010" i="1"/>
  <c r="W1013" i="1"/>
  <c r="AA1013" i="1" s="1"/>
  <c r="Q1015" i="1"/>
  <c r="W1024" i="1"/>
  <c r="AA1024" i="1" s="1"/>
  <c r="T1031" i="1"/>
  <c r="T1033" i="1"/>
  <c r="W817" i="1"/>
  <c r="W1018" i="1"/>
  <c r="AE1018" i="1" s="1"/>
  <c r="AH1018" i="1" s="1"/>
  <c r="AJ1018" i="1" s="1"/>
  <c r="W778" i="1"/>
  <c r="W779" i="1"/>
  <c r="AC779" i="1" s="1"/>
  <c r="AD779" i="1" s="1"/>
  <c r="W807" i="1"/>
  <c r="AC807" i="1" s="1"/>
  <c r="AD807" i="1" s="1"/>
  <c r="W810" i="1"/>
  <c r="AA810" i="1" s="1"/>
  <c r="W854" i="1"/>
  <c r="AA854" i="1" s="1"/>
  <c r="W864" i="1"/>
  <c r="AE864" i="1" s="1"/>
  <c r="AH864" i="1" s="1"/>
  <c r="AJ864" i="1" s="1"/>
  <c r="W868" i="1"/>
  <c r="AE868" i="1" s="1"/>
  <c r="Q902" i="1"/>
  <c r="W903" i="1"/>
  <c r="AA903" i="1" s="1"/>
  <c r="Q911" i="1"/>
  <c r="W928" i="1"/>
  <c r="W929" i="1"/>
  <c r="AC929" i="1" s="1"/>
  <c r="AD929" i="1" s="1"/>
  <c r="Q935" i="1"/>
  <c r="W936" i="1"/>
  <c r="W955" i="1"/>
  <c r="AA955" i="1" s="1"/>
  <c r="W959" i="1"/>
  <c r="AE959" i="1" s="1"/>
  <c r="W963" i="1"/>
  <c r="AE963" i="1" s="1"/>
  <c r="AH963" i="1" s="1"/>
  <c r="AJ963" i="1" s="1"/>
  <c r="Q971" i="1"/>
  <c r="W982" i="1"/>
  <c r="AA982" i="1" s="1"/>
  <c r="Q1012" i="1"/>
  <c r="Q1017" i="1"/>
  <c r="W1028" i="1"/>
  <c r="AE1028" i="1" s="1"/>
  <c r="AH1028" i="1" s="1"/>
  <c r="AJ1028" i="1" s="1"/>
  <c r="W228" i="1"/>
  <c r="AA228" i="1" s="1"/>
  <c r="W105" i="1"/>
  <c r="AA105" i="1" s="1"/>
  <c r="W110" i="1"/>
  <c r="AA110" i="1" s="1"/>
  <c r="W118" i="1"/>
  <c r="AA118" i="1" s="1"/>
  <c r="W123" i="1"/>
  <c r="AA123" i="1" s="1"/>
  <c r="W128" i="1"/>
  <c r="AA128" i="1" s="1"/>
  <c r="W138" i="1"/>
  <c r="AA138" i="1" s="1"/>
  <c r="W145" i="1"/>
  <c r="AA145" i="1" s="1"/>
  <c r="W150" i="1"/>
  <c r="AA150" i="1" s="1"/>
  <c r="W161" i="1"/>
  <c r="AA161" i="1" s="1"/>
  <c r="W169" i="1"/>
  <c r="AA169" i="1" s="1"/>
  <c r="W173" i="1"/>
  <c r="AA173" i="1" s="1"/>
  <c r="W177" i="1"/>
  <c r="AA177" i="1" s="1"/>
  <c r="W200" i="1"/>
  <c r="AA200" i="1" s="1"/>
  <c r="W236" i="1"/>
  <c r="AA236" i="1" s="1"/>
  <c r="Q236" i="1"/>
  <c r="W240" i="1"/>
  <c r="AA240" i="1" s="1"/>
  <c r="Q240" i="1"/>
  <c r="W243" i="1"/>
  <c r="AA243" i="1" s="1"/>
  <c r="Q243" i="1"/>
  <c r="Q20" i="1"/>
  <c r="Q25" i="1"/>
  <c r="Q35" i="1"/>
  <c r="Q43" i="1"/>
  <c r="Q51" i="1"/>
  <c r="Q59" i="1"/>
  <c r="Q64" i="1"/>
  <c r="Q69" i="1"/>
  <c r="Q74" i="1"/>
  <c r="Q82" i="1"/>
  <c r="Q92" i="1"/>
  <c r="Q94" i="1"/>
  <c r="Q101" i="1"/>
  <c r="Q134" i="1"/>
  <c r="Q154" i="1"/>
  <c r="Q165" i="1"/>
  <c r="Q171" i="1"/>
  <c r="Q175" i="1"/>
  <c r="Q202" i="1"/>
  <c r="Q15" i="1"/>
  <c r="Q10" i="1"/>
  <c r="Q30" i="1"/>
  <c r="Q38" i="1"/>
  <c r="Q46" i="1"/>
  <c r="Q54" i="1"/>
  <c r="Q72" i="1"/>
  <c r="Q77" i="1"/>
  <c r="Q85" i="1"/>
  <c r="Q90" i="1"/>
  <c r="Q99" i="1"/>
  <c r="Q104" i="1"/>
  <c r="Q109" i="1"/>
  <c r="Q117" i="1"/>
  <c r="Q122" i="1"/>
  <c r="Q127" i="1"/>
  <c r="Q137" i="1"/>
  <c r="Q144" i="1"/>
  <c r="Q149" i="1"/>
  <c r="Q160" i="1"/>
  <c r="Q168" i="1"/>
  <c r="W218" i="1"/>
  <c r="AA218" i="1" s="1"/>
  <c r="W220" i="1"/>
  <c r="AA220" i="1" s="1"/>
  <c r="W211" i="1"/>
  <c r="AA211" i="1" s="1"/>
  <c r="W214" i="1"/>
  <c r="AA214" i="1" s="1"/>
  <c r="W216" i="1"/>
  <c r="AA216" i="1" s="1"/>
  <c r="W226" i="1"/>
  <c r="AA226" i="1" s="1"/>
  <c r="W252" i="1"/>
  <c r="AA252" i="1" s="1"/>
  <c r="W259" i="1"/>
  <c r="AA259" i="1" s="1"/>
  <c r="W263" i="1"/>
  <c r="AA263" i="1" s="1"/>
  <c r="W267" i="1"/>
  <c r="AA267" i="1" s="1"/>
  <c r="W294" i="1"/>
  <c r="AA294" i="1" s="1"/>
  <c r="W298" i="1"/>
  <c r="AA298" i="1" s="1"/>
  <c r="W302" i="1"/>
  <c r="AA302" i="1" s="1"/>
  <c r="W345" i="1"/>
  <c r="AA345" i="1" s="1"/>
  <c r="W351" i="1"/>
  <c r="AA351" i="1" s="1"/>
  <c r="W358" i="1"/>
  <c r="AA358" i="1" s="1"/>
  <c r="W368" i="1"/>
  <c r="AA368" i="1" s="1"/>
  <c r="W370" i="1"/>
  <c r="AA370" i="1" s="1"/>
  <c r="Q257" i="1"/>
  <c r="Q261" i="1"/>
  <c r="Q265" i="1"/>
  <c r="Q269" i="1"/>
  <c r="Q292" i="1"/>
  <c r="Q296" i="1"/>
  <c r="Q300" i="1"/>
  <c r="Q304" i="1"/>
  <c r="Q308" i="1"/>
  <c r="Q312" i="1"/>
  <c r="Q361" i="1"/>
  <c r="Q363" i="1"/>
  <c r="Q372" i="1"/>
  <c r="Q381" i="1"/>
  <c r="Q247" i="1"/>
  <c r="Q251" i="1"/>
  <c r="Q254" i="1"/>
  <c r="Q273" i="1"/>
  <c r="Q277" i="1"/>
  <c r="Q281" i="1"/>
  <c r="Q285" i="1"/>
  <c r="Q289" i="1"/>
  <c r="Q316" i="1"/>
  <c r="Q320" i="1"/>
  <c r="Q324" i="1"/>
  <c r="Q328" i="1"/>
  <c r="Q332" i="1"/>
  <c r="Q336" i="1"/>
  <c r="Q340" i="1"/>
  <c r="W354" i="1"/>
  <c r="AA354" i="1" s="1"/>
  <c r="W356" i="1"/>
  <c r="AA356" i="1" s="1"/>
  <c r="Q365" i="1"/>
  <c r="W369" i="1"/>
  <c r="AA369" i="1" s="1"/>
  <c r="W378" i="1"/>
  <c r="AA378" i="1" s="1"/>
  <c r="W349" i="1"/>
  <c r="AA349" i="1" s="1"/>
  <c r="AA352" i="1"/>
  <c r="Q354" i="1"/>
  <c r="Q356" i="1"/>
  <c r="W360" i="1"/>
  <c r="AA360" i="1" s="1"/>
  <c r="W362" i="1"/>
  <c r="AA362" i="1" s="1"/>
  <c r="W364" i="1"/>
  <c r="AA364" i="1" s="1"/>
  <c r="W380" i="1"/>
  <c r="AA380" i="1" s="1"/>
  <c r="W384" i="1"/>
  <c r="AA384" i="1" s="1"/>
  <c r="W386" i="1"/>
  <c r="AA386" i="1" s="1"/>
  <c r="W388" i="1"/>
  <c r="AA388" i="1" s="1"/>
  <c r="AC352" i="1"/>
  <c r="AD352" i="1" s="1"/>
  <c r="W350" i="1"/>
  <c r="W395" i="1"/>
  <c r="AA395" i="1" s="1"/>
  <c r="W399" i="1"/>
  <c r="AA399" i="1" s="1"/>
  <c r="W410" i="1"/>
  <c r="AA410" i="1" s="1"/>
  <c r="W414" i="1"/>
  <c r="AA414" i="1" s="1"/>
  <c r="W418" i="1"/>
  <c r="AA418" i="1" s="1"/>
  <c r="W421" i="1"/>
  <c r="AA421" i="1" s="1"/>
  <c r="W425" i="1"/>
  <c r="AA425" i="1" s="1"/>
  <c r="W432" i="1"/>
  <c r="AA432" i="1" s="1"/>
  <c r="W439" i="1"/>
  <c r="AA439" i="1" s="1"/>
  <c r="W443" i="1"/>
  <c r="AA443" i="1" s="1"/>
  <c r="W450" i="1"/>
  <c r="AA450" i="1" s="1"/>
  <c r="W454" i="1"/>
  <c r="AA454" i="1" s="1"/>
  <c r="W463" i="1"/>
  <c r="AA463" i="1" s="1"/>
  <c r="W465" i="1"/>
  <c r="AA465" i="1" s="1"/>
  <c r="W471" i="1"/>
  <c r="AA471" i="1" s="1"/>
  <c r="W473" i="1"/>
  <c r="AA473" i="1" s="1"/>
  <c r="Q479" i="1"/>
  <c r="Q480" i="1"/>
  <c r="W480" i="1"/>
  <c r="AA480" i="1" s="1"/>
  <c r="W485" i="1"/>
  <c r="AA485" i="1" s="1"/>
  <c r="W496" i="1"/>
  <c r="AA496" i="1" s="1"/>
  <c r="W511" i="1"/>
  <c r="AA511" i="1" s="1"/>
  <c r="Q511" i="1"/>
  <c r="AE628" i="1"/>
  <c r="Q397" i="1"/>
  <c r="Q401" i="1"/>
  <c r="Q408" i="1"/>
  <c r="Q412" i="1"/>
  <c r="Q416" i="1"/>
  <c r="Q423" i="1"/>
  <c r="Q427" i="1"/>
  <c r="Q441" i="1"/>
  <c r="Q452" i="1"/>
  <c r="Q467" i="1"/>
  <c r="Q475" i="1"/>
  <c r="W466" i="1"/>
  <c r="AA466" i="1" s="1"/>
  <c r="W474" i="1"/>
  <c r="AA474" i="1" s="1"/>
  <c r="W508" i="1"/>
  <c r="AA508" i="1" s="1"/>
  <c r="Q508" i="1"/>
  <c r="W461" i="1"/>
  <c r="AA461" i="1" s="1"/>
  <c r="W469" i="1"/>
  <c r="AA469" i="1" s="1"/>
  <c r="W477" i="1"/>
  <c r="AA477" i="1" s="1"/>
  <c r="Q491" i="1"/>
  <c r="W491" i="1"/>
  <c r="AA491" i="1" s="1"/>
  <c r="W526" i="1"/>
  <c r="AA526" i="1" s="1"/>
  <c r="Q526" i="1"/>
  <c r="W458" i="1"/>
  <c r="AA458" i="1" s="1"/>
  <c r="W483" i="1"/>
  <c r="AA483" i="1" s="1"/>
  <c r="Q487" i="1"/>
  <c r="W487" i="1"/>
  <c r="AA487" i="1" s="1"/>
  <c r="Q494" i="1"/>
  <c r="Q458" i="1"/>
  <c r="W462" i="1"/>
  <c r="AA462" i="1" s="1"/>
  <c r="W470" i="1"/>
  <c r="AA470" i="1" s="1"/>
  <c r="Q483" i="1"/>
  <c r="W489" i="1"/>
  <c r="AA489" i="1" s="1"/>
  <c r="W500" i="1"/>
  <c r="AA500" i="1" s="1"/>
  <c r="W498" i="1"/>
  <c r="AA498" i="1" s="1"/>
  <c r="W502" i="1"/>
  <c r="AA502" i="1" s="1"/>
  <c r="W506" i="1"/>
  <c r="AA506" i="1" s="1"/>
  <c r="W521" i="1"/>
  <c r="AA521" i="1" s="1"/>
  <c r="Q525" i="1"/>
  <c r="Q532" i="1"/>
  <c r="W538" i="1"/>
  <c r="AA538" i="1" s="1"/>
  <c r="W553" i="1"/>
  <c r="AA553" i="1" s="1"/>
  <c r="W557" i="1"/>
  <c r="AA557" i="1" s="1"/>
  <c r="W564" i="1"/>
  <c r="W589" i="1"/>
  <c r="AA589" i="1" s="1"/>
  <c r="W595" i="1"/>
  <c r="AA595" i="1" s="1"/>
  <c r="W599" i="1"/>
  <c r="AA599" i="1" s="1"/>
  <c r="W602" i="1"/>
  <c r="AA602" i="1" s="1"/>
  <c r="W608" i="1"/>
  <c r="AA608" i="1" s="1"/>
  <c r="W612" i="1"/>
  <c r="AA612" i="1" s="1"/>
  <c r="W617" i="1"/>
  <c r="AA617" i="1" s="1"/>
  <c r="W621" i="1"/>
  <c r="AA621" i="1" s="1"/>
  <c r="W624" i="1"/>
  <c r="AA624" i="1" s="1"/>
  <c r="Q646" i="1"/>
  <c r="W646" i="1"/>
  <c r="AA646" i="1" s="1"/>
  <c r="W652" i="1"/>
  <c r="AA652" i="1" s="1"/>
  <c r="W696" i="1"/>
  <c r="Q696" i="1"/>
  <c r="W712" i="1"/>
  <c r="Q712" i="1"/>
  <c r="AA788" i="1"/>
  <c r="W987" i="1"/>
  <c r="T987" i="1"/>
  <c r="Q987" i="1"/>
  <c r="W1006" i="1"/>
  <c r="T1006" i="1"/>
  <c r="Q1006" i="1"/>
  <c r="AE691" i="1"/>
  <c r="AH691" i="1" s="1"/>
  <c r="AJ691" i="1" s="1"/>
  <c r="AC691" i="1"/>
  <c r="AD691" i="1" s="1"/>
  <c r="AA691" i="1"/>
  <c r="W850" i="1"/>
  <c r="Q850" i="1"/>
  <c r="Q536" i="1"/>
  <c r="Q540" i="1"/>
  <c r="Q555" i="1"/>
  <c r="Q566" i="1"/>
  <c r="Q570" i="1"/>
  <c r="Q590" i="1"/>
  <c r="Q593" i="1"/>
  <c r="Q597" i="1"/>
  <c r="Q613" i="1"/>
  <c r="Q619" i="1"/>
  <c r="Q628" i="1"/>
  <c r="Q638" i="1"/>
  <c r="W673" i="1"/>
  <c r="Q673" i="1"/>
  <c r="AE674" i="1"/>
  <c r="AC674" i="1"/>
  <c r="AD674" i="1" s="1"/>
  <c r="W728" i="1"/>
  <c r="Q728" i="1"/>
  <c r="W750" i="1"/>
  <c r="Q750" i="1"/>
  <c r="W766" i="1"/>
  <c r="Q766" i="1"/>
  <c r="W897" i="1"/>
  <c r="AA897" i="1" s="1"/>
  <c r="Q897" i="1"/>
  <c r="W630" i="1"/>
  <c r="AA630" i="1" s="1"/>
  <c r="W666" i="1"/>
  <c r="AA666" i="1" s="1"/>
  <c r="AC702" i="1"/>
  <c r="AD702" i="1" s="1"/>
  <c r="AE730" i="1"/>
  <c r="AH730" i="1" s="1"/>
  <c r="AJ730" i="1" s="1"/>
  <c r="AC730" i="1"/>
  <c r="AD730" i="1" s="1"/>
  <c r="W773" i="1"/>
  <c r="AA773" i="1" s="1"/>
  <c r="Q773" i="1"/>
  <c r="W839" i="1"/>
  <c r="Q839" i="1"/>
  <c r="Q658" i="1"/>
  <c r="W658" i="1"/>
  <c r="AE668" i="1"/>
  <c r="AA668" i="1"/>
  <c r="W777" i="1"/>
  <c r="AA777" i="1" s="1"/>
  <c r="Q777" i="1"/>
  <c r="AE798" i="1"/>
  <c r="AC798" i="1"/>
  <c r="AD798" i="1" s="1"/>
  <c r="AA798" i="1"/>
  <c r="Q517" i="1"/>
  <c r="Q524" i="1"/>
  <c r="Q531" i="1"/>
  <c r="Q534" i="1"/>
  <c r="Q541" i="1"/>
  <c r="Q545" i="1"/>
  <c r="Q549" i="1"/>
  <c r="Q560" i="1"/>
  <c r="Q571" i="1"/>
  <c r="Q575" i="1"/>
  <c r="Q579" i="1"/>
  <c r="Q583" i="1"/>
  <c r="Q591" i="1"/>
  <c r="Q611" i="1"/>
  <c r="Q614" i="1"/>
  <c r="Q626" i="1"/>
  <c r="Q632" i="1"/>
  <c r="Q642" i="1"/>
  <c r="T667" i="1"/>
  <c r="AG667" i="1" s="1"/>
  <c r="AI667" i="1" s="1"/>
  <c r="W781" i="1"/>
  <c r="Q781" i="1"/>
  <c r="W828" i="1"/>
  <c r="Q828" i="1"/>
  <c r="Q509" i="1"/>
  <c r="Q586" i="1"/>
  <c r="Q605" i="1"/>
  <c r="W631" i="1"/>
  <c r="AA631" i="1" s="1"/>
  <c r="W641" i="1"/>
  <c r="AA641" i="1" s="1"/>
  <c r="Q654" i="1"/>
  <c r="W654" i="1"/>
  <c r="W655" i="1"/>
  <c r="W660" i="1"/>
  <c r="AA660" i="1" s="1"/>
  <c r="Q661" i="1"/>
  <c r="W661" i="1"/>
  <c r="W662" i="1"/>
  <c r="AA662" i="1" s="1"/>
  <c r="W667" i="1"/>
  <c r="AC668" i="1"/>
  <c r="AD668" i="1" s="1"/>
  <c r="Q672" i="1"/>
  <c r="W672" i="1"/>
  <c r="W727" i="1"/>
  <c r="Q727" i="1"/>
  <c r="Q650" i="1"/>
  <c r="W650" i="1"/>
  <c r="W651" i="1"/>
  <c r="AA651" i="1" s="1"/>
  <c r="W758" i="1"/>
  <c r="Q758" i="1"/>
  <c r="W695" i="1"/>
  <c r="AA695" i="1" s="1"/>
  <c r="W711" i="1"/>
  <c r="T832" i="1"/>
  <c r="W832" i="1"/>
  <c r="Q832" i="1"/>
  <c r="W912" i="1"/>
  <c r="Q912" i="1"/>
  <c r="W954" i="1"/>
  <c r="T954" i="1"/>
  <c r="AG954" i="1" s="1"/>
  <c r="AI954" i="1" s="1"/>
  <c r="Q954" i="1"/>
  <c r="W748" i="1"/>
  <c r="T748" i="1"/>
  <c r="Q748" i="1"/>
  <c r="W793" i="1"/>
  <c r="Q793" i="1"/>
  <c r="W801" i="1"/>
  <c r="Q801" i="1"/>
  <c r="Q785" i="1"/>
  <c r="Q792" i="1"/>
  <c r="W816" i="1"/>
  <c r="Q816" i="1"/>
  <c r="W847" i="1"/>
  <c r="Q847" i="1"/>
  <c r="W866" i="1"/>
  <c r="Q866" i="1"/>
  <c r="W919" i="1"/>
  <c r="Q919" i="1"/>
  <c r="Q674" i="1"/>
  <c r="W709" i="1"/>
  <c r="Q716" i="1"/>
  <c r="W740" i="1"/>
  <c r="Q740" i="1"/>
  <c r="W744" i="1"/>
  <c r="AA744" i="1" s="1"/>
  <c r="Q744" i="1"/>
  <c r="Q747" i="1"/>
  <c r="Q800" i="1"/>
  <c r="Q812" i="1"/>
  <c r="AE837" i="1"/>
  <c r="AH837" i="1" s="1"/>
  <c r="AJ837" i="1" s="1"/>
  <c r="AC837" i="1"/>
  <c r="AD837" i="1" s="1"/>
  <c r="AA837" i="1"/>
  <c r="W840" i="1"/>
  <c r="Q840" i="1"/>
  <c r="W858" i="1"/>
  <c r="Q858" i="1"/>
  <c r="AC892" i="1"/>
  <c r="AD892" i="1" s="1"/>
  <c r="AA892" i="1"/>
  <c r="AC769" i="1"/>
  <c r="AD769" i="1" s="1"/>
  <c r="W797" i="1"/>
  <c r="Q797" i="1"/>
  <c r="W873" i="1"/>
  <c r="Q873" i="1"/>
  <c r="AE914" i="1"/>
  <c r="AH914" i="1" s="1"/>
  <c r="AJ914" i="1" s="1"/>
  <c r="AC914" i="1"/>
  <c r="AD914" i="1" s="1"/>
  <c r="AA914" i="1"/>
  <c r="W923" i="1"/>
  <c r="T923" i="1"/>
  <c r="AG923" i="1" s="1"/>
  <c r="AI923" i="1" s="1"/>
  <c r="Q923" i="1"/>
  <c r="W759" i="1"/>
  <c r="T759" i="1"/>
  <c r="AG759" i="1" s="1"/>
  <c r="AI759" i="1" s="1"/>
  <c r="Q759" i="1"/>
  <c r="Q769" i="1"/>
  <c r="AE800" i="1"/>
  <c r="AH800" i="1" s="1"/>
  <c r="AJ800" i="1" s="1"/>
  <c r="W865" i="1"/>
  <c r="Q865" i="1"/>
  <c r="AC862" i="1"/>
  <c r="AD862" i="1" s="1"/>
  <c r="AA862" i="1"/>
  <c r="AE869" i="1"/>
  <c r="AC869" i="1"/>
  <c r="AD869" i="1" s="1"/>
  <c r="W908" i="1"/>
  <c r="Q908" i="1"/>
  <c r="W968" i="1"/>
  <c r="Q968" i="1"/>
  <c r="W901" i="1"/>
  <c r="Q901" i="1"/>
  <c r="W945" i="1"/>
  <c r="Q945" i="1"/>
  <c r="Q907" i="1"/>
  <c r="Q927" i="1"/>
  <c r="W942" i="1"/>
  <c r="Q942" i="1"/>
  <c r="AE862" i="1"/>
  <c r="W877" i="1"/>
  <c r="T877" i="1"/>
  <c r="W998" i="1"/>
  <c r="T998" i="1"/>
  <c r="Q998" i="1"/>
  <c r="W818" i="1"/>
  <c r="AA818" i="1" s="1"/>
  <c r="Q818" i="1"/>
  <c r="T819" i="1"/>
  <c r="AE856" i="1"/>
  <c r="AC856" i="1"/>
  <c r="AD856" i="1" s="1"/>
  <c r="W867" i="1"/>
  <c r="W874" i="1"/>
  <c r="Q874" i="1"/>
  <c r="Q877" i="1"/>
  <c r="Q900" i="1"/>
  <c r="W941" i="1"/>
  <c r="AA941" i="1" s="1"/>
  <c r="Q941" i="1"/>
  <c r="W984" i="1"/>
  <c r="T984" i="1"/>
  <c r="Q984" i="1"/>
  <c r="W991" i="1"/>
  <c r="T991" i="1"/>
  <c r="Q991" i="1"/>
  <c r="W819" i="1"/>
  <c r="AA820" i="1"/>
  <c r="W870" i="1"/>
  <c r="Q870" i="1"/>
  <c r="W889" i="1"/>
  <c r="T889" i="1"/>
  <c r="Q893" i="1"/>
  <c r="Q904" i="1"/>
  <c r="W909" i="1"/>
  <c r="Q915" i="1"/>
  <c r="W964" i="1"/>
  <c r="T964" i="1"/>
  <c r="W980" i="1"/>
  <c r="Q980" i="1"/>
  <c r="W994" i="1"/>
  <c r="T994" i="1"/>
  <c r="W1009" i="1"/>
  <c r="T1009" i="1"/>
  <c r="AE1025" i="1"/>
  <c r="AH1025" i="1" s="1"/>
  <c r="AJ1025" i="1" s="1"/>
  <c r="AC1025" i="1"/>
  <c r="AD1025" i="1" s="1"/>
  <c r="AA1025" i="1"/>
  <c r="W976" i="1"/>
  <c r="Q976" i="1"/>
  <c r="W1020" i="1"/>
  <c r="W1030" i="1"/>
  <c r="T1030" i="1"/>
  <c r="W950" i="1"/>
  <c r="T950" i="1"/>
  <c r="Q950" i="1"/>
  <c r="Q1030" i="1"/>
  <c r="Q863" i="1"/>
  <c r="Q867" i="1"/>
  <c r="Q871" i="1"/>
  <c r="W953" i="1"/>
  <c r="Q953" i="1"/>
  <c r="W972" i="1"/>
  <c r="Q972" i="1"/>
  <c r="W1002" i="1"/>
  <c r="AA1002" i="1" s="1"/>
  <c r="T1002" i="1"/>
  <c r="Q1002" i="1"/>
  <c r="Q841" i="1"/>
  <c r="T863" i="1"/>
  <c r="Q917" i="1"/>
  <c r="W949" i="1"/>
  <c r="Q949" i="1"/>
  <c r="W1032" i="1"/>
  <c r="W952" i="1"/>
  <c r="W960" i="1"/>
  <c r="T960" i="1"/>
  <c r="AG960" i="1" s="1"/>
  <c r="AI960" i="1" s="1"/>
  <c r="AE967" i="1"/>
  <c r="AC967" i="1"/>
  <c r="AD967" i="1" s="1"/>
  <c r="AA967" i="1"/>
  <c r="W1022" i="1"/>
  <c r="T1022" i="1"/>
  <c r="W1026" i="1"/>
  <c r="T1026" i="1"/>
  <c r="Q1026" i="1"/>
  <c r="Q1031" i="1"/>
  <c r="Q973" i="1"/>
  <c r="Q977" i="1"/>
  <c r="Q1027" i="1"/>
  <c r="T1027" i="1"/>
  <c r="Q1032" i="1"/>
  <c r="Q993" i="1"/>
  <c r="Q1004" i="1"/>
  <c r="Q1008" i="1"/>
  <c r="Q1024" i="1"/>
  <c r="Q1028" i="1"/>
  <c r="AA676" i="1" l="1"/>
  <c r="AE842" i="1"/>
  <c r="AH842" i="1" s="1"/>
  <c r="AJ842" i="1" s="1"/>
  <c r="AE749" i="1"/>
  <c r="AE917" i="1"/>
  <c r="AH917" i="1" s="1"/>
  <c r="AJ917" i="1" s="1"/>
  <c r="AC735" i="1"/>
  <c r="AD735" i="1" s="1"/>
  <c r="AE318" i="1"/>
  <c r="AH318" i="1" s="1"/>
  <c r="AJ318" i="1" s="1"/>
  <c r="AA842" i="1"/>
  <c r="AC1023" i="1"/>
  <c r="AD1023" i="1" s="1"/>
  <c r="AC708" i="1"/>
  <c r="AD708" i="1" s="1"/>
  <c r="AE811" i="1"/>
  <c r="AE754" i="1"/>
  <c r="AH754" i="1" s="1"/>
  <c r="AJ754" i="1" s="1"/>
  <c r="AC625" i="1"/>
  <c r="AD625" i="1" s="1"/>
  <c r="AA958" i="1"/>
  <c r="AA754" i="1"/>
  <c r="AC738" i="1"/>
  <c r="AD738" i="1" s="1"/>
  <c r="AA1023" i="1"/>
  <c r="AA831" i="1"/>
  <c r="AA857" i="1"/>
  <c r="AC1021" i="1"/>
  <c r="AD1021" i="1" s="1"/>
  <c r="AA769" i="1"/>
  <c r="AE735" i="1"/>
  <c r="AA917" i="1"/>
  <c r="AC573" i="1"/>
  <c r="AD573" i="1" s="1"/>
  <c r="AA318" i="1"/>
  <c r="AC857" i="1"/>
  <c r="AD857" i="1" s="1"/>
  <c r="AE1021" i="1"/>
  <c r="AH1021" i="1" s="1"/>
  <c r="AJ1021" i="1" s="1"/>
  <c r="AA841" i="1"/>
  <c r="AE573" i="1"/>
  <c r="AH573" i="1" s="1"/>
  <c r="AJ573" i="1" s="1"/>
  <c r="AA844" i="1"/>
  <c r="AA790" i="1"/>
  <c r="AC676" i="1"/>
  <c r="AD676" i="1" s="1"/>
  <c r="AA708" i="1"/>
  <c r="AA935" i="1"/>
  <c r="AC790" i="1"/>
  <c r="AD790" i="1" s="1"/>
  <c r="AA983" i="1"/>
  <c r="AA628" i="1"/>
  <c r="AC935" i="1"/>
  <c r="AD935" i="1" s="1"/>
  <c r="AC749" i="1"/>
  <c r="AD749" i="1" s="1"/>
  <c r="AE717" i="1"/>
  <c r="AH717" i="1" s="1"/>
  <c r="AJ717" i="1" s="1"/>
  <c r="AC969" i="1"/>
  <c r="AD969" i="1" s="1"/>
  <c r="AA1011" i="1"/>
  <c r="AE1007" i="1"/>
  <c r="AH1007" i="1" s="1"/>
  <c r="AJ1007" i="1" s="1"/>
  <c r="AA334" i="1"/>
  <c r="AC1011" i="1"/>
  <c r="AD1011" i="1" s="1"/>
  <c r="AA926" i="1"/>
  <c r="AA823" i="1"/>
  <c r="AA800" i="1"/>
  <c r="AA80" i="1"/>
  <c r="AE788" i="1"/>
  <c r="AE745" i="1"/>
  <c r="AH745" i="1" s="1"/>
  <c r="AJ745" i="1" s="1"/>
  <c r="AC926" i="1"/>
  <c r="AD926" i="1" s="1"/>
  <c r="AC823" i="1"/>
  <c r="AD823" i="1" s="1"/>
  <c r="AE937" i="1"/>
  <c r="AH937" i="1" s="1"/>
  <c r="AJ937" i="1" s="1"/>
  <c r="AA1007" i="1"/>
  <c r="AC80" i="1"/>
  <c r="AD80" i="1" s="1"/>
  <c r="AC902" i="1"/>
  <c r="AD902" i="1" s="1"/>
  <c r="AE702" i="1"/>
  <c r="AC974" i="1"/>
  <c r="AD974" i="1" s="1"/>
  <c r="AE974" i="1"/>
  <c r="AA898" i="1"/>
  <c r="AC1019" i="1"/>
  <c r="AD1019" i="1" s="1"/>
  <c r="AE720" i="1"/>
  <c r="AH720" i="1" s="1"/>
  <c r="AJ720" i="1" s="1"/>
  <c r="AC930" i="1"/>
  <c r="AD930" i="1" s="1"/>
  <c r="AA997" i="1"/>
  <c r="AC896" i="1"/>
  <c r="AD896" i="1" s="1"/>
  <c r="AC1033" i="1"/>
  <c r="AD1033" i="1" s="1"/>
  <c r="AE1033" i="1"/>
  <c r="AH1033" i="1" s="1"/>
  <c r="AJ1033" i="1" s="1"/>
  <c r="AC966" i="1"/>
  <c r="AD966" i="1" s="1"/>
  <c r="AE896" i="1"/>
  <c r="AH896" i="1" s="1"/>
  <c r="AJ896" i="1" s="1"/>
  <c r="AE930" i="1"/>
  <c r="AE966" i="1"/>
  <c r="AH966" i="1" s="1"/>
  <c r="AJ966" i="1" s="1"/>
  <c r="AE296" i="1"/>
  <c r="AH296" i="1" s="1"/>
  <c r="AJ296" i="1" s="1"/>
  <c r="AA731" i="1"/>
  <c r="AA783" i="1"/>
  <c r="AC884" i="1"/>
  <c r="AD884" i="1" s="1"/>
  <c r="AC731" i="1"/>
  <c r="AD731" i="1" s="1"/>
  <c r="AE783" i="1"/>
  <c r="AC717" i="1"/>
  <c r="AD717" i="1" s="1"/>
  <c r="AA707" i="1"/>
  <c r="AE663" i="1"/>
  <c r="AA663" i="1"/>
  <c r="AA943" i="1"/>
  <c r="AE969" i="1"/>
  <c r="AC983" i="1"/>
  <c r="AD983" i="1" s="1"/>
  <c r="AA951" i="1"/>
  <c r="AC868" i="1"/>
  <c r="AD868" i="1" s="1"/>
  <c r="AE951" i="1"/>
  <c r="AA868" i="1"/>
  <c r="AC955" i="1"/>
  <c r="AD955" i="1" s="1"/>
  <c r="AC820" i="1"/>
  <c r="AD820" i="1" s="1"/>
  <c r="AC898" i="1"/>
  <c r="AD898" i="1" s="1"/>
  <c r="AA775" i="1"/>
  <c r="AA1019" i="1"/>
  <c r="AA971" i="1"/>
  <c r="AC775" i="1"/>
  <c r="AD775" i="1" s="1"/>
  <c r="AC971" i="1"/>
  <c r="AD971" i="1" s="1"/>
  <c r="AA1016" i="1"/>
  <c r="AA934" i="1"/>
  <c r="AA888" i="1"/>
  <c r="AC719" i="1"/>
  <c r="AD719" i="1" s="1"/>
  <c r="AC1016" i="1"/>
  <c r="AD1016" i="1" s="1"/>
  <c r="AC934" i="1"/>
  <c r="AD934" i="1" s="1"/>
  <c r="AC888" i="1"/>
  <c r="AD888" i="1" s="1"/>
  <c r="AE719" i="1"/>
  <c r="AH719" i="1" s="1"/>
  <c r="AJ719" i="1" s="1"/>
  <c r="AC831" i="1"/>
  <c r="AD831" i="1" s="1"/>
  <c r="AC841" i="1"/>
  <c r="AD841" i="1" s="1"/>
  <c r="AC757" i="1"/>
  <c r="AD757" i="1" s="1"/>
  <c r="AA894" i="1"/>
  <c r="AC722" i="1"/>
  <c r="AD722" i="1" s="1"/>
  <c r="AE757" i="1"/>
  <c r="AC894" i="1"/>
  <c r="AD894" i="1" s="1"/>
  <c r="AE979" i="1"/>
  <c r="AC997" i="1"/>
  <c r="AD997" i="1" s="1"/>
  <c r="AC943" i="1"/>
  <c r="AD943" i="1" s="1"/>
  <c r="AC1004" i="1"/>
  <c r="AD1004" i="1" s="1"/>
  <c r="AA738" i="1"/>
  <c r="AE955" i="1"/>
  <c r="AC990" i="1"/>
  <c r="AD990" i="1" s="1"/>
  <c r="AA990" i="1"/>
  <c r="AA780" i="1"/>
  <c r="AA986" i="1"/>
  <c r="AA881" i="1"/>
  <c r="AE707" i="1"/>
  <c r="AA883" i="1"/>
  <c r="AA296" i="1"/>
  <c r="AA664" i="1"/>
  <c r="AC883" i="1"/>
  <c r="AD883" i="1" s="1"/>
  <c r="AA855" i="1"/>
  <c r="AC664" i="1"/>
  <c r="AD664" i="1" s="1"/>
  <c r="AC924" i="1"/>
  <c r="AD924" i="1" s="1"/>
  <c r="AA916" i="1"/>
  <c r="AA884" i="1"/>
  <c r="AE693" i="1"/>
  <c r="AH693" i="1" s="1"/>
  <c r="AJ693" i="1" s="1"/>
  <c r="AA693" i="1"/>
  <c r="AC1024" i="1"/>
  <c r="AD1024" i="1" s="1"/>
  <c r="AA745" i="1"/>
  <c r="AA993" i="1"/>
  <c r="AC903" i="1"/>
  <c r="AD903" i="1" s="1"/>
  <c r="AE993" i="1"/>
  <c r="AH993" i="1" s="1"/>
  <c r="AJ993" i="1" s="1"/>
  <c r="AC720" i="1"/>
  <c r="AD720" i="1" s="1"/>
  <c r="AA913" i="1"/>
  <c r="AC913" i="1"/>
  <c r="AD913" i="1" s="1"/>
  <c r="AA947" i="1"/>
  <c r="AC970" i="1"/>
  <c r="AD970" i="1" s="1"/>
  <c r="AE947" i="1"/>
  <c r="AC838" i="1"/>
  <c r="AD838" i="1" s="1"/>
  <c r="AC1005" i="1"/>
  <c r="AD1005" i="1" s="1"/>
  <c r="AA938" i="1"/>
  <c r="AE1005" i="1"/>
  <c r="AH1005" i="1" s="1"/>
  <c r="AJ1005" i="1" s="1"/>
  <c r="AE860" i="1"/>
  <c r="AH860" i="1" s="1"/>
  <c r="AJ860" i="1" s="1"/>
  <c r="AC1015" i="1"/>
  <c r="AD1015" i="1" s="1"/>
  <c r="AC802" i="1"/>
  <c r="AD802" i="1" s="1"/>
  <c r="AE802" i="1"/>
  <c r="AA924" i="1"/>
  <c r="AA1008" i="1"/>
  <c r="AC1008" i="1"/>
  <c r="AD1008" i="1" s="1"/>
  <c r="AC1012" i="1"/>
  <c r="AD1012" i="1" s="1"/>
  <c r="AC938" i="1"/>
  <c r="AD938" i="1" s="1"/>
  <c r="AC872" i="1"/>
  <c r="AD872" i="1" s="1"/>
  <c r="AA795" i="1"/>
  <c r="AC979" i="1"/>
  <c r="AD979" i="1" s="1"/>
  <c r="AA907" i="1"/>
  <c r="AE836" i="1"/>
  <c r="AH836" i="1" s="1"/>
  <c r="AJ836" i="1" s="1"/>
  <c r="AA852" i="1"/>
  <c r="AC907" i="1"/>
  <c r="AD907" i="1" s="1"/>
  <c r="AC1029" i="1"/>
  <c r="AD1029" i="1" s="1"/>
  <c r="AC852" i="1"/>
  <c r="AD852" i="1" s="1"/>
  <c r="AA899" i="1"/>
  <c r="AE978" i="1"/>
  <c r="AA977" i="1"/>
  <c r="AC694" i="1"/>
  <c r="AD694" i="1" s="1"/>
  <c r="AE879" i="1"/>
  <c r="AE1012" i="1"/>
  <c r="AH1012" i="1" s="1"/>
  <c r="AJ1012" i="1" s="1"/>
  <c r="AE872" i="1"/>
  <c r="AA836" i="1"/>
  <c r="AE1024" i="1"/>
  <c r="AH1024" i="1" s="1"/>
  <c r="AJ1024" i="1" s="1"/>
  <c r="AC986" i="1"/>
  <c r="AD986" i="1" s="1"/>
  <c r="AE1029" i="1"/>
  <c r="AH1029" i="1" s="1"/>
  <c r="AJ1029" i="1" s="1"/>
  <c r="AC846" i="1"/>
  <c r="AD846" i="1" s="1"/>
  <c r="AA671" i="1"/>
  <c r="AA767" i="1"/>
  <c r="AE846" i="1"/>
  <c r="AC918" i="1"/>
  <c r="AD918" i="1" s="1"/>
  <c r="AE900" i="1"/>
  <c r="AC861" i="1"/>
  <c r="AD861" i="1" s="1"/>
  <c r="AC767" i="1"/>
  <c r="AD767" i="1" s="1"/>
  <c r="AA861" i="1"/>
  <c r="AA975" i="1"/>
  <c r="AE918" i="1"/>
  <c r="AH918" i="1" s="1"/>
  <c r="AJ918" i="1" s="1"/>
  <c r="AC975" i="1"/>
  <c r="AD975" i="1" s="1"/>
  <c r="AA879" i="1"/>
  <c r="AC905" i="1"/>
  <c r="AD905" i="1" s="1"/>
  <c r="AA853" i="1"/>
  <c r="AE982" i="1"/>
  <c r="AA904" i="1"/>
  <c r="AE1004" i="1"/>
  <c r="AH1004" i="1" s="1"/>
  <c r="AJ1004" i="1" s="1"/>
  <c r="AC721" i="1"/>
  <c r="AD721" i="1" s="1"/>
  <c r="AC992" i="1"/>
  <c r="AD992" i="1" s="1"/>
  <c r="AC904" i="1"/>
  <c r="AD904" i="1" s="1"/>
  <c r="AE824" i="1"/>
  <c r="AH824" i="1" s="1"/>
  <c r="AJ824" i="1" s="1"/>
  <c r="AE675" i="1"/>
  <c r="AA824" i="1"/>
  <c r="AC768" i="1"/>
  <c r="AD768" i="1" s="1"/>
  <c r="AA814" i="1"/>
  <c r="AC639" i="1"/>
  <c r="AD639" i="1" s="1"/>
  <c r="AA946" i="1"/>
  <c r="AC973" i="1"/>
  <c r="AD973" i="1" s="1"/>
  <c r="AC1031" i="1"/>
  <c r="AD1031" i="1" s="1"/>
  <c r="AE768" i="1"/>
  <c r="AH768" i="1" s="1"/>
  <c r="AJ768" i="1" s="1"/>
  <c r="AC814" i="1"/>
  <c r="AD814" i="1" s="1"/>
  <c r="AC786" i="1"/>
  <c r="AD786" i="1" s="1"/>
  <c r="AA639" i="1"/>
  <c r="AE1031" i="1"/>
  <c r="AH1031" i="1" s="1"/>
  <c r="AJ1031" i="1" s="1"/>
  <c r="AA722" i="1"/>
  <c r="AC958" i="1"/>
  <c r="AD958" i="1" s="1"/>
  <c r="AE973" i="1"/>
  <c r="AE1015" i="1"/>
  <c r="AH1015" i="1" s="1"/>
  <c r="AJ1015" i="1" s="1"/>
  <c r="AC780" i="1"/>
  <c r="AD780" i="1" s="1"/>
  <c r="AC782" i="1"/>
  <c r="AD782" i="1" s="1"/>
  <c r="AE992" i="1"/>
  <c r="AH992" i="1" s="1"/>
  <c r="AJ992" i="1" s="1"/>
  <c r="AA906" i="1"/>
  <c r="AA988" i="1"/>
  <c r="AA782" i="1"/>
  <c r="AA900" i="1"/>
  <c r="AA834" i="1"/>
  <c r="AA771" i="1"/>
  <c r="AE786" i="1"/>
  <c r="AH786" i="1" s="1"/>
  <c r="AJ786" i="1" s="1"/>
  <c r="AE988" i="1"/>
  <c r="AH988" i="1" s="1"/>
  <c r="AJ988" i="1" s="1"/>
  <c r="AC906" i="1"/>
  <c r="AD906" i="1" s="1"/>
  <c r="AA860" i="1"/>
  <c r="AE834" i="1"/>
  <c r="AA845" i="1"/>
  <c r="AC771" i="1"/>
  <c r="AD771" i="1" s="1"/>
  <c r="AA939" i="1"/>
  <c r="AC723" i="1"/>
  <c r="AD723" i="1" s="1"/>
  <c r="AE845" i="1"/>
  <c r="AA776" i="1"/>
  <c r="AA704" i="1"/>
  <c r="AC939" i="1"/>
  <c r="AD939" i="1" s="1"/>
  <c r="AE723" i="1"/>
  <c r="AH723" i="1" s="1"/>
  <c r="AJ723" i="1" s="1"/>
  <c r="AC925" i="1"/>
  <c r="AD925" i="1" s="1"/>
  <c r="AC776" i="1"/>
  <c r="AD776" i="1" s="1"/>
  <c r="AC704" i="1"/>
  <c r="AD704" i="1" s="1"/>
  <c r="AA675" i="1"/>
  <c r="AC946" i="1"/>
  <c r="AD946" i="1" s="1"/>
  <c r="AE721" i="1"/>
  <c r="AH721" i="1" s="1"/>
  <c r="AJ721" i="1" s="1"/>
  <c r="AE925" i="1"/>
  <c r="AA921" i="1"/>
  <c r="AC916" i="1"/>
  <c r="AD916" i="1" s="1"/>
  <c r="AC1014" i="1"/>
  <c r="AD1014" i="1" s="1"/>
  <c r="AA876" i="1"/>
  <c r="AA1014" i="1"/>
  <c r="AE929" i="1"/>
  <c r="AE921" i="1"/>
  <c r="AA929" i="1"/>
  <c r="AC927" i="1"/>
  <c r="AD927" i="1" s="1"/>
  <c r="AC835" i="1"/>
  <c r="AD835" i="1" s="1"/>
  <c r="AE835" i="1"/>
  <c r="AA864" i="1"/>
  <c r="AA703" i="1"/>
  <c r="AE948" i="1"/>
  <c r="AC864" i="1"/>
  <c r="AD864" i="1" s="1"/>
  <c r="AA706" i="1"/>
  <c r="AC703" i="1"/>
  <c r="AD703" i="1" s="1"/>
  <c r="AC765" i="1"/>
  <c r="AD765" i="1" s="1"/>
  <c r="AE312" i="1"/>
  <c r="AH312" i="1" s="1"/>
  <c r="AJ312" i="1" s="1"/>
  <c r="AA306" i="1"/>
  <c r="AA826" i="1"/>
  <c r="AC1000" i="1"/>
  <c r="AD1000" i="1" s="1"/>
  <c r="AA1001" i="1"/>
  <c r="AE927" i="1"/>
  <c r="AA815" i="1"/>
  <c r="AE826" i="1"/>
  <c r="AE863" i="1"/>
  <c r="AH863" i="1" s="1"/>
  <c r="AJ863" i="1" s="1"/>
  <c r="AC815" i="1"/>
  <c r="AD815" i="1" s="1"/>
  <c r="AC833" i="1"/>
  <c r="AD833" i="1" s="1"/>
  <c r="AE1000" i="1"/>
  <c r="AH1000" i="1" s="1"/>
  <c r="AJ1000" i="1" s="1"/>
  <c r="AC1001" i="1"/>
  <c r="AD1001" i="1" s="1"/>
  <c r="AC881" i="1"/>
  <c r="AD881" i="1" s="1"/>
  <c r="AC747" i="1"/>
  <c r="AD747" i="1" s="1"/>
  <c r="AC806" i="1"/>
  <c r="AD806" i="1" s="1"/>
  <c r="AA289" i="1"/>
  <c r="AC134" i="1"/>
  <c r="AD134" i="1" s="1"/>
  <c r="AE970" i="1"/>
  <c r="AC996" i="1"/>
  <c r="AD996" i="1" s="1"/>
  <c r="AC876" i="1"/>
  <c r="AD876" i="1" s="1"/>
  <c r="AC899" i="1"/>
  <c r="AD899" i="1" s="1"/>
  <c r="AE833" i="1"/>
  <c r="AH833" i="1" s="1"/>
  <c r="AJ833" i="1" s="1"/>
  <c r="AC795" i="1"/>
  <c r="AD795" i="1" s="1"/>
  <c r="AE694" i="1"/>
  <c r="AH694" i="1" s="1"/>
  <c r="AJ694" i="1" s="1"/>
  <c r="AC629" i="1"/>
  <c r="AD629" i="1" s="1"/>
  <c r="AE822" i="1"/>
  <c r="AE765" i="1"/>
  <c r="AH765" i="1" s="1"/>
  <c r="AJ765" i="1" s="1"/>
  <c r="AC706" i="1"/>
  <c r="AD706" i="1" s="1"/>
  <c r="AC580" i="1"/>
  <c r="AD580" i="1" s="1"/>
  <c r="AA580" i="1"/>
  <c r="AE806" i="1"/>
  <c r="AH806" i="1" s="1"/>
  <c r="AJ806" i="1" s="1"/>
  <c r="AA699" i="1"/>
  <c r="AC306" i="1"/>
  <c r="AD306" i="1" s="1"/>
  <c r="AA134" i="1"/>
  <c r="AA886" i="1"/>
  <c r="AA981" i="1"/>
  <c r="AC546" i="1"/>
  <c r="AD546" i="1" s="1"/>
  <c r="AC981" i="1"/>
  <c r="AD981" i="1" s="1"/>
  <c r="AE996" i="1"/>
  <c r="AH996" i="1" s="1"/>
  <c r="AJ996" i="1" s="1"/>
  <c r="AA546" i="1"/>
  <c r="AC959" i="1"/>
  <c r="AD959" i="1" s="1"/>
  <c r="AA1028" i="1"/>
  <c r="AA931" i="1"/>
  <c r="AC670" i="1"/>
  <c r="AD670" i="1" s="1"/>
  <c r="AA700" i="1"/>
  <c r="AA959" i="1"/>
  <c r="AE670" i="1"/>
  <c r="AA1018" i="1"/>
  <c r="AC1028" i="1"/>
  <c r="AD1028" i="1" s="1"/>
  <c r="AC931" i="1"/>
  <c r="AD931" i="1" s="1"/>
  <c r="AA893" i="1"/>
  <c r="AA911" i="1"/>
  <c r="AA875" i="1"/>
  <c r="AA962" i="1"/>
  <c r="AC700" i="1"/>
  <c r="AD700" i="1" s="1"/>
  <c r="AC1018" i="1"/>
  <c r="AD1018" i="1" s="1"/>
  <c r="AC893" i="1"/>
  <c r="AD893" i="1" s="1"/>
  <c r="AC911" i="1"/>
  <c r="AD911" i="1" s="1"/>
  <c r="AC875" i="1"/>
  <c r="AD875" i="1" s="1"/>
  <c r="AC962" i="1"/>
  <c r="AD962" i="1" s="1"/>
  <c r="AA669" i="1"/>
  <c r="AE629" i="1"/>
  <c r="AH629" i="1" s="1"/>
  <c r="AJ629" i="1" s="1"/>
  <c r="AE794" i="1"/>
  <c r="AH794" i="1" s="1"/>
  <c r="AJ794" i="1" s="1"/>
  <c r="AE747" i="1"/>
  <c r="AH747" i="1" s="1"/>
  <c r="AJ747" i="1" s="1"/>
  <c r="AE699" i="1"/>
  <c r="AH699" i="1" s="1"/>
  <c r="AJ699" i="1" s="1"/>
  <c r="AA948" i="1"/>
  <c r="AA838" i="1"/>
  <c r="AC669" i="1"/>
  <c r="AD669" i="1" s="1"/>
  <c r="AC289" i="1"/>
  <c r="AD289" i="1" s="1"/>
  <c r="AE1027" i="1"/>
  <c r="AH1027" i="1" s="1"/>
  <c r="AJ1027" i="1" s="1"/>
  <c r="AC863" i="1"/>
  <c r="AD863" i="1" s="1"/>
  <c r="AA245" i="1"/>
  <c r="AE245" i="1"/>
  <c r="AH245" i="1" s="1"/>
  <c r="AJ245" i="1" s="1"/>
  <c r="AE688" i="1"/>
  <c r="AH688" i="1" s="1"/>
  <c r="AJ688" i="1" s="1"/>
  <c r="AE637" i="1"/>
  <c r="AH637" i="1" s="1"/>
  <c r="AJ637" i="1" s="1"/>
  <c r="AA637" i="1"/>
  <c r="AA799" i="1"/>
  <c r="AA337" i="1"/>
  <c r="AC853" i="1"/>
  <c r="AD853" i="1" s="1"/>
  <c r="AE903" i="1"/>
  <c r="AC977" i="1"/>
  <c r="AD977" i="1" s="1"/>
  <c r="AA902" i="1"/>
  <c r="AA229" i="1"/>
  <c r="AA880" i="1"/>
  <c r="AC229" i="1"/>
  <c r="AD229" i="1" s="1"/>
  <c r="AA891" i="1"/>
  <c r="AA963" i="1"/>
  <c r="AC891" i="1"/>
  <c r="AD891" i="1" s="1"/>
  <c r="AC880" i="1"/>
  <c r="AD880" i="1" s="1"/>
  <c r="AC334" i="1"/>
  <c r="AD334" i="1" s="1"/>
  <c r="AC963" i="1"/>
  <c r="AD963" i="1" s="1"/>
  <c r="AA956" i="1"/>
  <c r="AA791" i="1"/>
  <c r="AC682" i="1"/>
  <c r="AD682" i="1" s="1"/>
  <c r="AC647" i="1"/>
  <c r="AD647" i="1" s="1"/>
  <c r="AA647" i="1"/>
  <c r="AA312" i="1"/>
  <c r="AC956" i="1"/>
  <c r="AD956" i="1" s="1"/>
  <c r="AC791" i="1"/>
  <c r="AD791" i="1" s="1"/>
  <c r="AC910" i="1"/>
  <c r="AD910" i="1" s="1"/>
  <c r="AE682" i="1"/>
  <c r="AA859" i="1"/>
  <c r="AA878" i="1"/>
  <c r="AE625" i="1"/>
  <c r="AA756" i="1"/>
  <c r="AE756" i="1"/>
  <c r="AH756" i="1" s="1"/>
  <c r="AJ756" i="1" s="1"/>
  <c r="AC756" i="1"/>
  <c r="AD756" i="1" s="1"/>
  <c r="AA811" i="1"/>
  <c r="AA937" i="1"/>
  <c r="AE910" i="1"/>
  <c r="AC859" i="1"/>
  <c r="AD859" i="1" s="1"/>
  <c r="AC878" i="1"/>
  <c r="AD878" i="1" s="1"/>
  <c r="AC829" i="1"/>
  <c r="AD829" i="1" s="1"/>
  <c r="AE760" i="1"/>
  <c r="AH760" i="1" s="1"/>
  <c r="AJ760" i="1" s="1"/>
  <c r="AA714" i="1"/>
  <c r="AE714" i="1"/>
  <c r="AA905" i="1"/>
  <c r="AA760" i="1"/>
  <c r="AE779" i="1"/>
  <c r="AH779" i="1" s="1"/>
  <c r="AJ779" i="1" s="1"/>
  <c r="AE855" i="1"/>
  <c r="AC774" i="1"/>
  <c r="AD774" i="1" s="1"/>
  <c r="AE734" i="1"/>
  <c r="AC982" i="1"/>
  <c r="AD982" i="1" s="1"/>
  <c r="AE807" i="1"/>
  <c r="AH807" i="1" s="1"/>
  <c r="AJ807" i="1" s="1"/>
  <c r="AA822" i="1"/>
  <c r="AC688" i="1"/>
  <c r="AD688" i="1" s="1"/>
  <c r="AC1027" i="1"/>
  <c r="AD1027" i="1" s="1"/>
  <c r="AA734" i="1"/>
  <c r="AA978" i="1"/>
  <c r="AA794" i="1"/>
  <c r="AE886" i="1"/>
  <c r="AH886" i="1" s="1"/>
  <c r="AJ886" i="1" s="1"/>
  <c r="AA796" i="1"/>
  <c r="AA807" i="1"/>
  <c r="AC799" i="1"/>
  <c r="AD799" i="1" s="1"/>
  <c r="AC337" i="1"/>
  <c r="AD337" i="1" s="1"/>
  <c r="AC796" i="1"/>
  <c r="AD796" i="1" s="1"/>
  <c r="AC326" i="1"/>
  <c r="AD326" i="1" s="1"/>
  <c r="AE326" i="1"/>
  <c r="AH326" i="1" s="1"/>
  <c r="AJ326" i="1" s="1"/>
  <c r="AA683" i="1"/>
  <c r="AA779" i="1"/>
  <c r="AC683" i="1"/>
  <c r="AD683" i="1" s="1"/>
  <c r="AC671" i="1"/>
  <c r="AD671" i="1" s="1"/>
  <c r="AA578" i="1"/>
  <c r="AE578" i="1"/>
  <c r="AH578" i="1" s="1"/>
  <c r="AJ578" i="1" s="1"/>
  <c r="AE282" i="1"/>
  <c r="AH282" i="1" s="1"/>
  <c r="AJ282" i="1" s="1"/>
  <c r="AC282" i="1"/>
  <c r="AD282" i="1" s="1"/>
  <c r="AA829" i="1"/>
  <c r="AE737" i="1"/>
  <c r="AH737" i="1" s="1"/>
  <c r="AJ737" i="1" s="1"/>
  <c r="AA737" i="1"/>
  <c r="AA995" i="1"/>
  <c r="AE995" i="1"/>
  <c r="AH995" i="1" s="1"/>
  <c r="AJ995" i="1" s="1"/>
  <c r="AC995" i="1"/>
  <c r="AD995" i="1" s="1"/>
  <c r="AE690" i="1"/>
  <c r="AH690" i="1" s="1"/>
  <c r="AJ690" i="1" s="1"/>
  <c r="AA690" i="1"/>
  <c r="AC830" i="1"/>
  <c r="AD830" i="1" s="1"/>
  <c r="AE830" i="1"/>
  <c r="AA736" i="1"/>
  <c r="AE736" i="1"/>
  <c r="AH736" i="1" s="1"/>
  <c r="AJ736" i="1" s="1"/>
  <c r="AC736" i="1"/>
  <c r="AD736" i="1" s="1"/>
  <c r="AA533" i="1"/>
  <c r="AE533" i="1"/>
  <c r="AH533" i="1" s="1"/>
  <c r="AJ533" i="1" s="1"/>
  <c r="AA778" i="1"/>
  <c r="AE778" i="1"/>
  <c r="AH778" i="1" s="1"/>
  <c r="AJ778" i="1" s="1"/>
  <c r="AC778" i="1"/>
  <c r="AD778" i="1" s="1"/>
  <c r="AE1010" i="1"/>
  <c r="AH1010" i="1" s="1"/>
  <c r="AJ1010" i="1" s="1"/>
  <c r="AC1010" i="1"/>
  <c r="AD1010" i="1" s="1"/>
  <c r="AA1010" i="1"/>
  <c r="AA965" i="1"/>
  <c r="AE965" i="1"/>
  <c r="AH965" i="1" s="1"/>
  <c r="AJ965" i="1" s="1"/>
  <c r="AC965" i="1"/>
  <c r="AD965" i="1" s="1"/>
  <c r="AA716" i="1"/>
  <c r="AE716" i="1"/>
  <c r="AA665" i="1"/>
  <c r="AE665" i="1"/>
  <c r="AE882" i="1"/>
  <c r="AC882" i="1"/>
  <c r="AD882" i="1" s="1"/>
  <c r="AA882" i="1"/>
  <c r="AA785" i="1"/>
  <c r="AC785" i="1"/>
  <c r="AD785" i="1" s="1"/>
  <c r="AE481" i="1"/>
  <c r="AH481" i="1" s="1"/>
  <c r="AJ481" i="1" s="1"/>
  <c r="AA481" i="1"/>
  <c r="AA961" i="1"/>
  <c r="AE961" i="1"/>
  <c r="AC961" i="1"/>
  <c r="AD961" i="1" s="1"/>
  <c r="AE851" i="1"/>
  <c r="AH851" i="1" s="1"/>
  <c r="AJ851" i="1" s="1"/>
  <c r="AC851" i="1"/>
  <c r="AD851" i="1" s="1"/>
  <c r="AA851" i="1"/>
  <c r="AC659" i="1"/>
  <c r="AD659" i="1" s="1"/>
  <c r="AE659" i="1"/>
  <c r="AC718" i="1"/>
  <c r="AD718" i="1" s="1"/>
  <c r="AA718" i="1"/>
  <c r="AA309" i="1"/>
  <c r="AE309" i="1"/>
  <c r="AH309" i="1" s="1"/>
  <c r="AJ309" i="1" s="1"/>
  <c r="AC309" i="1"/>
  <c r="AD309" i="1" s="1"/>
  <c r="AE817" i="1"/>
  <c r="AH817" i="1" s="1"/>
  <c r="AJ817" i="1" s="1"/>
  <c r="AC817" i="1"/>
  <c r="AD817" i="1" s="1"/>
  <c r="AA817" i="1"/>
  <c r="AA957" i="1"/>
  <c r="AE957" i="1"/>
  <c r="AE871" i="1"/>
  <c r="AC871" i="1"/>
  <c r="AD871" i="1" s="1"/>
  <c r="AA871" i="1"/>
  <c r="AE848" i="1"/>
  <c r="AC848" i="1"/>
  <c r="AD848" i="1" s="1"/>
  <c r="AA848" i="1"/>
  <c r="AA999" i="1"/>
  <c r="AE999" i="1"/>
  <c r="AH999" i="1" s="1"/>
  <c r="AJ999" i="1" s="1"/>
  <c r="AC999" i="1"/>
  <c r="AD999" i="1" s="1"/>
  <c r="AC681" i="1"/>
  <c r="AD681" i="1" s="1"/>
  <c r="AA681" i="1"/>
  <c r="AE936" i="1"/>
  <c r="AH936" i="1" s="1"/>
  <c r="AJ936" i="1" s="1"/>
  <c r="AC936" i="1"/>
  <c r="AD936" i="1" s="1"/>
  <c r="AA936" i="1"/>
  <c r="AE1003" i="1"/>
  <c r="AH1003" i="1" s="1"/>
  <c r="AJ1003" i="1" s="1"/>
  <c r="AC1003" i="1"/>
  <c r="AD1003" i="1" s="1"/>
  <c r="AA1003" i="1"/>
  <c r="AA804" i="1"/>
  <c r="AE804" i="1"/>
  <c r="AC804" i="1"/>
  <c r="AD804" i="1" s="1"/>
  <c r="AC677" i="1"/>
  <c r="AD677" i="1" s="1"/>
  <c r="AE677" i="1"/>
  <c r="AA812" i="1"/>
  <c r="AE812" i="1"/>
  <c r="AE932" i="1"/>
  <c r="AC932" i="1"/>
  <c r="AD932" i="1" s="1"/>
  <c r="AA932" i="1"/>
  <c r="AE705" i="1"/>
  <c r="AA705" i="1"/>
  <c r="AA755" i="1"/>
  <c r="AE755" i="1"/>
  <c r="AH755" i="1" s="1"/>
  <c r="AJ755" i="1" s="1"/>
  <c r="AC755" i="1"/>
  <c r="AD755" i="1" s="1"/>
  <c r="AE713" i="1"/>
  <c r="AC713" i="1"/>
  <c r="AD713" i="1" s="1"/>
  <c r="AA713" i="1"/>
  <c r="AE520" i="1"/>
  <c r="AH520" i="1" s="1"/>
  <c r="AJ520" i="1" s="1"/>
  <c r="AC520" i="1"/>
  <c r="AD520" i="1" s="1"/>
  <c r="AA808" i="1"/>
  <c r="AC808" i="1"/>
  <c r="AD808" i="1" s="1"/>
  <c r="AE808" i="1"/>
  <c r="AH808" i="1" s="1"/>
  <c r="AJ808" i="1" s="1"/>
  <c r="AE805" i="1"/>
  <c r="AC805" i="1"/>
  <c r="AD805" i="1" s="1"/>
  <c r="AA805" i="1"/>
  <c r="AE701" i="1"/>
  <c r="AA701" i="1"/>
  <c r="AA789" i="1"/>
  <c r="AC789" i="1"/>
  <c r="AD789" i="1" s="1"/>
  <c r="AE789" i="1"/>
  <c r="AC825" i="1"/>
  <c r="AD825" i="1" s="1"/>
  <c r="AE825" i="1"/>
  <c r="AH825" i="1" s="1"/>
  <c r="AJ825" i="1" s="1"/>
  <c r="AA825" i="1"/>
  <c r="AC640" i="1"/>
  <c r="AD640" i="1" s="1"/>
  <c r="AE640" i="1"/>
  <c r="AH640" i="1" s="1"/>
  <c r="AJ640" i="1" s="1"/>
  <c r="AE928" i="1"/>
  <c r="AH928" i="1" s="1"/>
  <c r="AJ928" i="1" s="1"/>
  <c r="AC928" i="1"/>
  <c r="AD928" i="1" s="1"/>
  <c r="AA928" i="1"/>
  <c r="AE985" i="1"/>
  <c r="AH985" i="1" s="1"/>
  <c r="AJ985" i="1" s="1"/>
  <c r="AC985" i="1"/>
  <c r="AD985" i="1" s="1"/>
  <c r="AA985" i="1"/>
  <c r="AC920" i="1"/>
  <c r="AD920" i="1" s="1"/>
  <c r="AA920" i="1"/>
  <c r="AE920" i="1"/>
  <c r="AA949" i="1"/>
  <c r="AC949" i="1"/>
  <c r="AD949" i="1" s="1"/>
  <c r="AE949" i="1"/>
  <c r="AE1020" i="1"/>
  <c r="AH1020" i="1" s="1"/>
  <c r="AJ1020" i="1" s="1"/>
  <c r="AC1020" i="1"/>
  <c r="AD1020" i="1" s="1"/>
  <c r="AA1020" i="1"/>
  <c r="AE964" i="1"/>
  <c r="AH964" i="1" s="1"/>
  <c r="AJ964" i="1" s="1"/>
  <c r="AC964" i="1"/>
  <c r="AD964" i="1" s="1"/>
  <c r="AA964" i="1"/>
  <c r="AE909" i="1"/>
  <c r="AC909" i="1"/>
  <c r="AD909" i="1" s="1"/>
  <c r="AA909" i="1"/>
  <c r="AC877" i="1"/>
  <c r="AD877" i="1" s="1"/>
  <c r="AA877" i="1"/>
  <c r="AE877" i="1"/>
  <c r="AH877" i="1" s="1"/>
  <c r="AJ877" i="1" s="1"/>
  <c r="AC923" i="1"/>
  <c r="AD923" i="1" s="1"/>
  <c r="AA923" i="1"/>
  <c r="AE923" i="1"/>
  <c r="AE797" i="1"/>
  <c r="AC797" i="1"/>
  <c r="AD797" i="1" s="1"/>
  <c r="AA797" i="1"/>
  <c r="AC758" i="1"/>
  <c r="AD758" i="1" s="1"/>
  <c r="AA758" i="1"/>
  <c r="AE758" i="1"/>
  <c r="AC650" i="1"/>
  <c r="AD650" i="1" s="1"/>
  <c r="AE650" i="1"/>
  <c r="AA650" i="1"/>
  <c r="AA781" i="1"/>
  <c r="AE781" i="1"/>
  <c r="AC781" i="1"/>
  <c r="AD781" i="1" s="1"/>
  <c r="AA350" i="1"/>
  <c r="AE350" i="1"/>
  <c r="AH350" i="1" s="1"/>
  <c r="AJ350" i="1" s="1"/>
  <c r="AC350" i="1"/>
  <c r="AD350" i="1" s="1"/>
  <c r="AE960" i="1"/>
  <c r="AC960" i="1"/>
  <c r="AD960" i="1" s="1"/>
  <c r="AA960" i="1"/>
  <c r="AC991" i="1"/>
  <c r="AD991" i="1" s="1"/>
  <c r="AA991" i="1"/>
  <c r="AE991" i="1"/>
  <c r="AH991" i="1" s="1"/>
  <c r="AJ991" i="1" s="1"/>
  <c r="AA874" i="1"/>
  <c r="AE874" i="1"/>
  <c r="AC874" i="1"/>
  <c r="AD874" i="1" s="1"/>
  <c r="AE748" i="1"/>
  <c r="AH748" i="1" s="1"/>
  <c r="AJ748" i="1" s="1"/>
  <c r="AC748" i="1"/>
  <c r="AD748" i="1" s="1"/>
  <c r="AA748" i="1"/>
  <c r="AA912" i="1"/>
  <c r="AE912" i="1"/>
  <c r="AC912" i="1"/>
  <c r="AD912" i="1" s="1"/>
  <c r="AC832" i="1"/>
  <c r="AD832" i="1" s="1"/>
  <c r="AA832" i="1"/>
  <c r="AE832" i="1"/>
  <c r="AH832" i="1" s="1"/>
  <c r="AJ832" i="1" s="1"/>
  <c r="AE667" i="1"/>
  <c r="AC667" i="1"/>
  <c r="AD667" i="1" s="1"/>
  <c r="AA667" i="1"/>
  <c r="AC658" i="1"/>
  <c r="AD658" i="1" s="1"/>
  <c r="AA658" i="1"/>
  <c r="AE658" i="1"/>
  <c r="AA728" i="1"/>
  <c r="AE728" i="1"/>
  <c r="AC728" i="1"/>
  <c r="AD728" i="1" s="1"/>
  <c r="AC987" i="1"/>
  <c r="AD987" i="1" s="1"/>
  <c r="AA987" i="1"/>
  <c r="AE987" i="1"/>
  <c r="AH987" i="1" s="1"/>
  <c r="AJ987" i="1" s="1"/>
  <c r="AE1030" i="1"/>
  <c r="AH1030" i="1" s="1"/>
  <c r="AJ1030" i="1" s="1"/>
  <c r="AC1030" i="1"/>
  <c r="AD1030" i="1" s="1"/>
  <c r="AA1030" i="1"/>
  <c r="AC972" i="1"/>
  <c r="AD972" i="1" s="1"/>
  <c r="AA972" i="1"/>
  <c r="AE972" i="1"/>
  <c r="AC976" i="1"/>
  <c r="AD976" i="1" s="1"/>
  <c r="AA976" i="1"/>
  <c r="AE976" i="1"/>
  <c r="AE994" i="1"/>
  <c r="AH994" i="1" s="1"/>
  <c r="AJ994" i="1" s="1"/>
  <c r="AC994" i="1"/>
  <c r="AD994" i="1" s="1"/>
  <c r="AA994" i="1"/>
  <c r="AE968" i="1"/>
  <c r="AC968" i="1"/>
  <c r="AD968" i="1" s="1"/>
  <c r="AA968" i="1"/>
  <c r="AC919" i="1"/>
  <c r="AD919" i="1" s="1"/>
  <c r="AA919" i="1"/>
  <c r="AE919" i="1"/>
  <c r="AE839" i="1"/>
  <c r="AH839" i="1" s="1"/>
  <c r="AJ839" i="1" s="1"/>
  <c r="AC839" i="1"/>
  <c r="AD839" i="1" s="1"/>
  <c r="AA839" i="1"/>
  <c r="AE696" i="1"/>
  <c r="AH696" i="1" s="1"/>
  <c r="AJ696" i="1" s="1"/>
  <c r="AC696" i="1"/>
  <c r="AD696" i="1" s="1"/>
  <c r="AA696" i="1"/>
  <c r="AE564" i="1"/>
  <c r="AH564" i="1" s="1"/>
  <c r="AJ564" i="1" s="1"/>
  <c r="AC564" i="1"/>
  <c r="AD564" i="1" s="1"/>
  <c r="AA564" i="1"/>
  <c r="AE998" i="1"/>
  <c r="AH998" i="1" s="1"/>
  <c r="AJ998" i="1" s="1"/>
  <c r="AC998" i="1"/>
  <c r="AD998" i="1" s="1"/>
  <c r="AA998" i="1"/>
  <c r="AE759" i="1"/>
  <c r="AC759" i="1"/>
  <c r="AD759" i="1" s="1"/>
  <c r="AA759" i="1"/>
  <c r="AE873" i="1"/>
  <c r="AC873" i="1"/>
  <c r="AD873" i="1" s="1"/>
  <c r="AA873" i="1"/>
  <c r="AC661" i="1"/>
  <c r="AD661" i="1" s="1"/>
  <c r="AE661" i="1"/>
  <c r="AA661" i="1"/>
  <c r="AC828" i="1"/>
  <c r="AD828" i="1" s="1"/>
  <c r="AA828" i="1"/>
  <c r="AE828" i="1"/>
  <c r="AC1006" i="1"/>
  <c r="AD1006" i="1" s="1"/>
  <c r="AA1006" i="1"/>
  <c r="AE1006" i="1"/>
  <c r="AH1006" i="1" s="1"/>
  <c r="AJ1006" i="1" s="1"/>
  <c r="AC1009" i="1"/>
  <c r="AD1009" i="1" s="1"/>
  <c r="AA1009" i="1"/>
  <c r="AE1009" i="1"/>
  <c r="AH1009" i="1" s="1"/>
  <c r="AJ1009" i="1" s="1"/>
  <c r="AC1026" i="1"/>
  <c r="AD1026" i="1" s="1"/>
  <c r="AA1026" i="1"/>
  <c r="AE1026" i="1"/>
  <c r="AH1026" i="1" s="1"/>
  <c r="AJ1026" i="1" s="1"/>
  <c r="AE952" i="1"/>
  <c r="AC952" i="1"/>
  <c r="AD952" i="1" s="1"/>
  <c r="AA952" i="1"/>
  <c r="AC980" i="1"/>
  <c r="AD980" i="1" s="1"/>
  <c r="AA980" i="1"/>
  <c r="AE980" i="1"/>
  <c r="AC889" i="1"/>
  <c r="AD889" i="1" s="1"/>
  <c r="AA889" i="1"/>
  <c r="AE889" i="1"/>
  <c r="AH889" i="1" s="1"/>
  <c r="AJ889" i="1" s="1"/>
  <c r="AC984" i="1"/>
  <c r="AD984" i="1" s="1"/>
  <c r="AA984" i="1"/>
  <c r="AE984" i="1"/>
  <c r="AH984" i="1" s="1"/>
  <c r="AJ984" i="1" s="1"/>
  <c r="AA908" i="1"/>
  <c r="AE908" i="1"/>
  <c r="AH908" i="1" s="1"/>
  <c r="AJ908" i="1" s="1"/>
  <c r="AC908" i="1"/>
  <c r="AD908" i="1" s="1"/>
  <c r="AE865" i="1"/>
  <c r="AC865" i="1"/>
  <c r="AD865" i="1" s="1"/>
  <c r="AA865" i="1"/>
  <c r="AA866" i="1"/>
  <c r="AE866" i="1"/>
  <c r="AC866" i="1"/>
  <c r="AD866" i="1" s="1"/>
  <c r="AE801" i="1"/>
  <c r="AC801" i="1"/>
  <c r="AD801" i="1" s="1"/>
  <c r="AA801" i="1"/>
  <c r="AE1032" i="1"/>
  <c r="AH1032" i="1" s="1"/>
  <c r="AJ1032" i="1" s="1"/>
  <c r="AC1032" i="1"/>
  <c r="AD1032" i="1" s="1"/>
  <c r="AA1032" i="1"/>
  <c r="AC1002" i="1"/>
  <c r="AD1002" i="1" s="1"/>
  <c r="AE1002" i="1"/>
  <c r="AH1002" i="1" s="1"/>
  <c r="AJ1002" i="1" s="1"/>
  <c r="AE950" i="1"/>
  <c r="AH950" i="1" s="1"/>
  <c r="AJ950" i="1" s="1"/>
  <c r="AC950" i="1"/>
  <c r="AD950" i="1" s="1"/>
  <c r="AA950" i="1"/>
  <c r="AE867" i="1"/>
  <c r="AA867" i="1"/>
  <c r="AC867" i="1"/>
  <c r="AD867" i="1" s="1"/>
  <c r="AE942" i="1"/>
  <c r="AH942" i="1" s="1"/>
  <c r="AJ942" i="1" s="1"/>
  <c r="AC942" i="1"/>
  <c r="AD942" i="1" s="1"/>
  <c r="AA942" i="1"/>
  <c r="AA901" i="1"/>
  <c r="AE901" i="1"/>
  <c r="AC901" i="1"/>
  <c r="AD901" i="1" s="1"/>
  <c r="AC858" i="1"/>
  <c r="AD858" i="1" s="1"/>
  <c r="AA858" i="1"/>
  <c r="AE858" i="1"/>
  <c r="AA740" i="1"/>
  <c r="AE740" i="1"/>
  <c r="AH740" i="1" s="1"/>
  <c r="AJ740" i="1" s="1"/>
  <c r="AC740" i="1"/>
  <c r="AD740" i="1" s="1"/>
  <c r="AE727" i="1"/>
  <c r="AC727" i="1"/>
  <c r="AD727" i="1" s="1"/>
  <c r="AA727" i="1"/>
  <c r="AA766" i="1"/>
  <c r="AE766" i="1"/>
  <c r="AH766" i="1" s="1"/>
  <c r="AJ766" i="1" s="1"/>
  <c r="AC766" i="1"/>
  <c r="AD766" i="1" s="1"/>
  <c r="AA712" i="1"/>
  <c r="AE712" i="1"/>
  <c r="AC712" i="1"/>
  <c r="AD712" i="1" s="1"/>
  <c r="AE1022" i="1"/>
  <c r="AH1022" i="1" s="1"/>
  <c r="AJ1022" i="1" s="1"/>
  <c r="AC1022" i="1"/>
  <c r="AD1022" i="1" s="1"/>
  <c r="AA1022" i="1"/>
  <c r="AA870" i="1"/>
  <c r="AE870" i="1"/>
  <c r="AC870" i="1"/>
  <c r="AD870" i="1" s="1"/>
  <c r="AE819" i="1"/>
  <c r="AH819" i="1" s="1"/>
  <c r="AJ819" i="1" s="1"/>
  <c r="AA819" i="1"/>
  <c r="AC819" i="1"/>
  <c r="AD819" i="1" s="1"/>
  <c r="AE945" i="1"/>
  <c r="AH945" i="1" s="1"/>
  <c r="AJ945" i="1" s="1"/>
  <c r="AC945" i="1"/>
  <c r="AD945" i="1" s="1"/>
  <c r="AA945" i="1"/>
  <c r="AC847" i="1"/>
  <c r="AD847" i="1" s="1"/>
  <c r="AA847" i="1"/>
  <c r="AE847" i="1"/>
  <c r="AA816" i="1"/>
  <c r="AE816" i="1"/>
  <c r="AC816" i="1"/>
  <c r="AD816" i="1" s="1"/>
  <c r="AE793" i="1"/>
  <c r="AH793" i="1" s="1"/>
  <c r="AJ793" i="1" s="1"/>
  <c r="AC793" i="1"/>
  <c r="AD793" i="1" s="1"/>
  <c r="AA793" i="1"/>
  <c r="AE672" i="1"/>
  <c r="AH672" i="1" s="1"/>
  <c r="AJ672" i="1" s="1"/>
  <c r="AC672" i="1"/>
  <c r="AD672" i="1" s="1"/>
  <c r="AA672" i="1"/>
  <c r="AE655" i="1"/>
  <c r="AC655" i="1"/>
  <c r="AD655" i="1" s="1"/>
  <c r="AA655" i="1"/>
  <c r="AE673" i="1"/>
  <c r="AA673" i="1"/>
  <c r="AC673" i="1"/>
  <c r="AD673" i="1" s="1"/>
  <c r="AE850" i="1"/>
  <c r="AH850" i="1" s="1"/>
  <c r="AJ850" i="1" s="1"/>
  <c r="AC850" i="1"/>
  <c r="AD850" i="1" s="1"/>
  <c r="AA850" i="1"/>
  <c r="AC953" i="1"/>
  <c r="AD953" i="1" s="1"/>
  <c r="AA953" i="1"/>
  <c r="AE953" i="1"/>
  <c r="AA840" i="1"/>
  <c r="AE840" i="1"/>
  <c r="AC840" i="1"/>
  <c r="AD840" i="1" s="1"/>
  <c r="AC709" i="1"/>
  <c r="AD709" i="1" s="1"/>
  <c r="AA709" i="1"/>
  <c r="AE709" i="1"/>
  <c r="AE954" i="1"/>
  <c r="AC954" i="1"/>
  <c r="AD954" i="1" s="1"/>
  <c r="AA954" i="1"/>
  <c r="AE711" i="1"/>
  <c r="AC711" i="1"/>
  <c r="AD711" i="1" s="1"/>
  <c r="AA711" i="1"/>
  <c r="AC654" i="1"/>
  <c r="AD654" i="1" s="1"/>
  <c r="AE654" i="1"/>
  <c r="AA654" i="1"/>
  <c r="AE750" i="1"/>
  <c r="AC750" i="1"/>
  <c r="AD750" i="1" s="1"/>
  <c r="AA75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ão" type="104" refreshedVersion="0" background="1">
    <extLst>
      <ext xmlns:x15="http://schemas.microsoft.com/office/spreadsheetml/2010/11/main" uri="{DE250136-89BD-433C-8126-D09CA5730AF9}">
        <x15:connection id="Calendário"/>
      </ext>
    </extLst>
  </connection>
  <connection id="2" xr16:uid="{00000000-0015-0000-FFFF-FFFF01000000}" keepAlive="1" name="Consulta - Contratada_Escopo" description="Conexão com a consulta 'Contratada_Escopo' na pasta de trabalho." type="5" refreshedVersion="6" background="1" saveData="1">
    <dbPr connection="Provider=Microsoft.Mashup.OleDb.1;Data Source=$Workbook$;Location=Contratada_Escopo;Extended Properties=&quot;&quot;" command="SELECT * FROM [Contratada_Escopo]"/>
  </connection>
  <connection id="3" xr16:uid="{00000000-0015-0000-FFFF-FFFF02000000}" keepAlive="1" name="Consulta - ControleRNC" description="Conexão com a consulta 'ControleRNC' na pasta de trabalho." type="5" refreshedVersion="0" background="1">
    <dbPr connection="Provider=Microsoft.Mashup.OleDb.1;Data Source=$Workbook$;Location=ControleRNC;Extended Properties=&quot;&quot;" command="SELECT * FROM [ControleRNC]"/>
  </connection>
  <connection id="4" xr16:uid="{00000000-0015-0000-FFFF-FFFF03000000}" keepAlive="1" name="Consulta - Dias em atraso Etapa2" description="Conexão com a consulta 'Dias em atraso Etapa2' na pasta de trabalho." type="5" refreshedVersion="6" background="1" saveData="1">
    <dbPr connection="Provider=Microsoft.Mashup.OleDb.1;Data Source=$Workbook$;Location=Dias em atraso Etapa2;Extended Properties=&quot;&quot;" command="SELECT * FROM [Dias em atraso Etapa2]"/>
  </connection>
  <connection id="5" xr16:uid="{00000000-0015-0000-FFFF-FFFF04000000}" keepAlive="1" name="Consulta - Etapa1" description="Conexão com a consulta 'Etapa1' na pasta de trabalho." type="5" refreshedVersion="0" background="1">
    <dbPr connection="Provider=Microsoft.Mashup.OleDb.1;Data Source=$Workbook$;Location=Etapa1;Extended Properties=&quot;&quot;" command="SELECT * FROM [Etapa1]"/>
  </connection>
  <connection id="6" xr16:uid="{00000000-0015-0000-FFFF-FFFF05000000}" keepAlive="1" name="Consulta - Etapa2" description="Conexão com a consulta 'Etapa2' na pasta de trabalho." type="5" refreshedVersion="0" background="1">
    <dbPr connection="Provider=Microsoft.Mashup.OleDb.1;Data Source=$Workbook$;Location=Etapa2;Extended Properties=&quot;&quot;" command="SELECT * FROM [Etapa2]"/>
  </connection>
  <connection id="7" xr16:uid="{00000000-0015-0000-FFFF-FFFF06000000}" keepAlive="1" name="Consulta - Total em atraso" description="Conexão com a consulta 'Total em atraso' na pasta de trabalho." type="5" refreshedVersion="6" background="1" saveData="1">
    <dbPr connection="Provider=Microsoft.Mashup.OleDb.1;Data Source=$Workbook$;Location=Total em atraso;Extended Properties=&quot;&quot;" command="SELECT * FROM [Total em atraso]"/>
  </connection>
  <connection id="8" xr16:uid="{00000000-0015-0000-FFFF-FFFF07000000}" keepAlive="1" name="Consulta - Total em atraso 2" description="Conexão com a consulta 'Total em atraso 2' na pasta de trabalho." type="5" refreshedVersion="7" background="1" saveData="1">
    <dbPr connection="Provider=Microsoft.Mashup.OleDb.1;Data Source=$Workbook$;Location=&quot;Total em atraso 2&quot;;Extended Properties=&quot;&quot;" command="SELECT * FROM [Total em atraso 2]"/>
  </connection>
  <connection id="9" xr16:uid="{00000000-0015-0000-FFFF-FFFF08000000}" keepAlive="1" name="Consulta - Total em atraso 2 (2)" description="Conexão com a consulta 'Total em atraso 2 (2)' na pasta de trabalho." type="5" refreshedVersion="6" background="1" saveData="1">
    <dbPr connection="Provider=Microsoft.Mashup.OleDb.1;Data Source=$Workbook$;Location=Total em atraso 2 (2);Extended Properties=&quot;&quot;" command="SELECT * FROM [Total em atraso 2 (2)]"/>
  </connection>
  <connection id="10" xr16:uid="{00000000-0015-0000-FFFF-FFFF09000000}" keepAlive="1" name="ThisWorkbookDataModel" description="Modelo de Dados"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1" xr16:uid="{00000000-0015-0000-FFFF-FFFF0A000000}" name="WorksheetConnection_Controle de RNC Porto Norte (BM 05 2021004).xlsx!ControleRNC" type="102" refreshedVersion="6" minRefreshableVersion="5">
    <extLst>
      <ext xmlns:x15="http://schemas.microsoft.com/office/spreadsheetml/2010/11/main" uri="{DE250136-89BD-433C-8126-D09CA5730AF9}">
        <x15:connection id="ControleRNC">
          <x15:rangePr sourceName="_xlcn.WorksheetConnection_ControledeRNCPortoNorteBM052021004.xlsxControleRNC1"/>
        </x15:connection>
      </ext>
    </extLst>
  </connection>
  <connection id="12" xr16:uid="{00000000-0015-0000-FFFF-FFFF0B000000}" name="WorksheetConnection_Controle de RNC Porto Norte (BM 05 2021005).xlsx!FiscalVale" type="102" refreshedVersion="6" minRefreshableVersion="5">
    <extLst>
      <ext xmlns:x15="http://schemas.microsoft.com/office/spreadsheetml/2010/11/main" uri="{DE250136-89BD-433C-8126-D09CA5730AF9}">
        <x15:connection id="FiscalVale">
          <x15:rangePr sourceName="_xlcn.WorksheetConnection_ControledeRNCPortoNorteBM052021005.xlsxFiscalVale1"/>
        </x15:connection>
      </ext>
    </extLst>
  </connection>
</connections>
</file>

<file path=xl/sharedStrings.xml><?xml version="1.0" encoding="utf-8"?>
<sst xmlns="http://schemas.openxmlformats.org/spreadsheetml/2006/main" count="17039" uniqueCount="3148">
  <si>
    <t>Resumo</t>
  </si>
  <si>
    <t/>
  </si>
  <si>
    <t>Fiscal Vale</t>
  </si>
  <si>
    <t>Pendente Executar ação</t>
  </si>
  <si>
    <t>Elaborar ação</t>
  </si>
  <si>
    <t>Vinícius Pinho</t>
  </si>
  <si>
    <t>Francisco Joslei</t>
  </si>
  <si>
    <t>Antônio Cordeiro</t>
  </si>
  <si>
    <t>Adalberto Coelho</t>
  </si>
  <si>
    <t>Lucas Bezerra</t>
  </si>
  <si>
    <t>Adriano Sales</t>
  </si>
  <si>
    <t>Thiago Arci</t>
  </si>
  <si>
    <t>(vazio)</t>
  </si>
  <si>
    <t>Jonathas Amorim</t>
  </si>
  <si>
    <t>João Parente</t>
  </si>
  <si>
    <t>Yves Carvalho</t>
  </si>
  <si>
    <t>Total Geral</t>
  </si>
  <si>
    <t>AÇÕES ATRASADAS</t>
  </si>
  <si>
    <t>Dono</t>
  </si>
  <si>
    <t>Contratada - Escopo</t>
  </si>
  <si>
    <t>Nº RNC</t>
  </si>
  <si>
    <t>Descrição da RNC</t>
  </si>
  <si>
    <t>Ação</t>
  </si>
  <si>
    <t>Data Prevista</t>
  </si>
  <si>
    <t>Status</t>
  </si>
  <si>
    <t>Data Replan</t>
  </si>
  <si>
    <t>Status Replan</t>
  </si>
  <si>
    <t>Data Emissão</t>
  </si>
  <si>
    <t>Dias desde a emissão</t>
  </si>
  <si>
    <t>SANCHES Ampl. Pátio Sul</t>
  </si>
  <si>
    <t>044/2021</t>
  </si>
  <si>
    <t>RNC-044-CIVIL-2021- DESCRIÇÃO DA NÃO CONFORMIDADE: O processo de rejuntamento da parede da casa de bateria da subestação não obedeceu à ET-3130KP-B-50006, Item 4.3, sub-item 4.3.9.1, causando manchas no revestimento. Logo, é necessário que seja realizado a remoção do excesso de rejunte no tempo determinado de acordo com o procedimento.</t>
  </si>
  <si>
    <t>Realizar aplicação do produto para a retirada das machas.O produto de limpeza do rejunte não havia chegado devido o prazo dado pelo fornecedor. O produto chegou e será aplicado na cerâmica.</t>
  </si>
  <si>
    <t>Atraso</t>
  </si>
  <si>
    <t>No prazo</t>
  </si>
  <si>
    <t>Alfa Engenharia PIER III</t>
  </si>
  <si>
    <t>009/21</t>
  </si>
  <si>
    <t>1-TRECHO DE TUBULAÇÃO (PULMÃO SPRINKLERS) LANÇADAS SOBRE SUPORTES NO TRANSPORTADOR (325K-07) SEM FIXAÇÃO DE GRAMPOS ENTRE AS BALIZAS 09 @ 14 é BALIZAS 30  34 35 57 58 é 59. 2- SUPORTES QUE TIVERAM ABERTURA DE NOVOS FUROS PARA CORREÇÃO DE EIXO DE  TUBULAÇÃO EM FUNÇÃO DE ERRO DE MONTAGEM DOS MESMO É NÃO HOUVE O FECHAMENTO  DA FURAÇÃO ANTERIOR (TR-325K-17). 3 - GRAMPOS FOLGADOS E MAL INSTALADOS EM CONDIÇÕES INSEGURAS NAS TUBULAÇÕES (PULMÃO SPRINKLERS) BALIZAS 07 10 13 43 44 45 46 47 48 49 50 51 52 53 (TR-325K-17). 4 - GRAMPOS DE FIXAÇÃO DE TUBOS ø6’’ FORA DE PADRÃO ESPECIFICADO DO PROJETO, BALIZAS  36 37 38 39 40 41 42 (TR-325K-17). 5 - SUPORTE MONTADO FORA DE PLANO HORIZONTAL (DESNIVELADO) (TR-325K-17) BALIZA 08. 6 - TUBULAÇOES ø 1.1/4” LANÇADAS SOB OS TRANSPOSTADORES 325K-17 é 325K-09 ENTRE AS  BALIZAS 08 @ 32 COM SUPORTAÇÃO PROVISSORIA INADEQUADA</t>
  </si>
  <si>
    <t>SUBSTITUIR OS GRAMPOS PROVISÓRIOS E CONCLUIR MONTAGEM DOS SUPORTES.</t>
  </si>
  <si>
    <t>SANCHES 240MTPA</t>
  </si>
  <si>
    <t>006/2021</t>
  </si>
  <si>
    <t>ET- 3130KP-B- 71220- Rev.6- Item 6.1- GUIA E SERJETA COM USO DA EXTRUSORA- Foi verificado na fabricação das guias e sarjetas e da aplicação do (CBUQ) no rodoanel de acesso da subestação da 240 que formou-se acumulo de água de chuva em dois pontos da sarjeta entre estacas (1 e 2) e (2 e 3) de tal forma que evidenciou a não declividade mínima de 0,50% a fim de evitar empoçamento em qualquer ponto. Desta forma solicitamos a tratativa desta ocorrência.</t>
  </si>
  <si>
    <t xml:space="preserve">Corrigir, garantindo a inclinação com preenchimento mínimo de 3 cm. </t>
  </si>
  <si>
    <t>033/2021</t>
  </si>
  <si>
    <t xml:space="preserve">Conforme ES-V-501-ES levantamento topográfico, NBR-13133, foi realizado levantamento topográfico identificado que as tolerâncias exigidas estão de acordo com o procedimento, normas e conforme cotas do projeto. Identificado que a inclinação está  em desconformidade com o projeto e em pontos específicos  foi identificado acumulo de Água.
EM ANEXO RELÁTORIO TOPOGRAFICO DAS BASES DE TROCA DE CORREIAS Nº DUC/RT/003
</t>
  </si>
  <si>
    <t>Regularização da sarjeta.</t>
  </si>
  <si>
    <t>034/21</t>
  </si>
  <si>
    <t xml:space="preserve"> SEGUNDO: ET-3130KP-C-87038 – Item 7.3 – Talude da TR 83/93 (Cabeceira), Pátio Q (Lado Direito), após verificado e evidenciado erosão no Talude Projetado, ocasionando o descarrilamento de matérias. Desta forma solicito a tratativa e correção da área citada.</t>
  </si>
  <si>
    <t>SERÁ EXECUTADO REPARO E CORREÇÃO DO TALUDE NO LOCAL AVARIADO.</t>
  </si>
  <si>
    <t>058/23</t>
  </si>
  <si>
    <t>Durante a execução da locação da escada de acesso a plataforma de sucção da Adutora da Bacia Oeste foi verificado a interferência da tubulação com a escada, sendo que a tubulação cruza perpendicularmente a escada, tal interferência se deve devido a incompatibilidade dos projetos das bases da plataforma e escada com o projeto da tubulação.</t>
  </si>
  <si>
    <t xml:space="preserve"> será executada a relocação da tubulação - aguardando parecer Eng. Vale</t>
  </si>
  <si>
    <t>010/2021</t>
  </si>
  <si>
    <t xml:space="preserve">ET- 3130KP-B- 71220 (ver.6) - ITEM. 6.1-GUIAS E SARJETAS COM USO DE EXTRUSORA NO ACESSO DA SUBESTAÇÃO DA 240- Foi verificado na fabricação das guias e sarjetas e da aplicação de (CBUQ) no rodoanel de acesso da subestação da 240. Que se formou acumulo de água de chuva entre estacas 22 a 24 lado direito de tal forma que evidenciou a não declividade mínima de 0,50% a fim de evitar empoçamento em qualquer ponto. Desta forma solicitamos a tratativa desta ocorrência. </t>
  </si>
  <si>
    <t xml:space="preserve">REPARAR O FUNDO DA SARJETA ELEVANDO A INCLINAÇÃO E NÍVEL CORRETO DO ACESSO. CPROVÁVEL DESNIVELAMENTO NA PLACA EXTRUSORA. </t>
  </si>
  <si>
    <t>CONFORME ET-3130KP-C-50007-REV 5. Item 4.8 CONCRETO PROJETADO- O concreto projetado que apresentar desconformidade, segregações, laminações, partes quebradiças e permeabilidade será considerado defeituoso. O concreto projetado definido como defeituoso, será totalmente removido e substituído por concreto aceitável. No Pátio Q, lado direito Berma TR-83, foi identificado CONCRETO PROJETADO DEFEITUOSO e EROSÃO NO TALUDE. Solicitamos disposição.</t>
  </si>
  <si>
    <t>DESCARRILHAMENTO DEVIDO AÇÃO DA CHUVA. SERÁ RETRABALAHDO O TALUDE PROJETADO.</t>
  </si>
  <si>
    <t>017/21</t>
  </si>
  <si>
    <t xml:space="preserve">Tubulações ø 1.1/4” montadas sob o TR-325K-09 com extremidades de tubos abertas é sem  
preservação acumulando resíduos de minério é entupimento de ramais da linha do sistema de  sprinklers. (local píer 03 LV2) 
</t>
  </si>
  <si>
    <t>REALIZAR LIMPEZA DE TUBULAÇÃO (REMOÇÃO DE RESÍDUOS DE MINÉRIO)</t>
  </si>
  <si>
    <t>047/2021</t>
  </si>
  <si>
    <t>Foi identificado durante inspeção de atividades em campo, que o serviço de imprimação realizado no acesso do Rodoanel (Estaca 43 a 51), sobre a camada de Base, não teve tempo de cura apropriada para execução de pavimentação. Além de apresentar vários pontos do seu acúmulo sobre a camada. Esse acúmulo se deu, devido ao aumento da umidade da Base, em decorrência de precipitações de chuva local, dificultando a absorção do ligante. Além do tempo de cura, o ligante asfáltico também ficou com falha na cobertura da superfície, depois que os equipamentos que executariam a pavimentação em seguida, transitaram sobre ele. Retirando-o, e deixando resíduos no percurso. Ocorrências que não atenderam as orientações normativa do DNIT 144/2014-ES Pavimentação - Imprimação com ligante asfáltico-Especificação de serviço.</t>
  </si>
  <si>
    <t>Será realizado correção de acordo com  orientações normativa do DNIT 144/2014-ES Pavimentação - Imprimação com ligante asfáltico-Especificação de serviço.</t>
  </si>
  <si>
    <t>018/21</t>
  </si>
  <si>
    <t xml:space="preserve">Durante fiscalização de rotina na área do píer III laje de finos foi detectado as seguintes não 
conformidades:
1. Dois (02) suportes montados na região próximo da inspetoria/eixo 17, com  chumbadores mal fixados gerando condição de risco para apoio da tubulação e colaboradores que estão em atividades próximas.
2. Cantoneiras de ancoragem para recebimento de grampos de fixação com rompimento de solda (quebrada). 
3. Cantoneira de ancoragem para grampo de fixação de tubulação ø 12’’, apenas ponteada, no entanto, com grampo já montado antes da conclusão da soldagem Risco de quebra conforme já ocorrido e descrito no item anterior (item 02). 
4. Trecho de tubulação montada próximo a inspetoria com acoplamento desalinhado fora  das tolerâncias dimensionais em desconformidade com SPE- (ET-T-401) - (ES-T-401) -(ET-T-418). 
5. Trecho de linha ø 12’’ (derivações) sem suportação nas laterais do (TE ø 12’’) onde existe carga elevada na tubulação. Vale ressaltar que os suportes faltantes no trecho  da linha em questão estão indicados nas plantas baixas do projeto. Exemplo planta
(3000KP-T-500016-00031).
6. Tubulação ø 12’’ com acoplamento se preservação já em estado de oxidação em desconformidade com SPE- (ET-T-401) - (ES-T-401) - (ET-T-418). </t>
  </si>
  <si>
    <t>CONCLUIR O PROCESSO DE SOLDAGEM /MONTAGEM CONFORME PROJETO.</t>
  </si>
  <si>
    <t>001/2022</t>
  </si>
  <si>
    <t>Conforme ET-3130KP-B-50006, Item 4.6- DRENAGEM E DNIT-018/2006 – ES. As sarjetas deverão ser construídas junto à plataforma ou o arruamento, para conduzir a água que escoa dos taludes, da plataforma ou do corpo arruamento a um local onde possa desaguar, evitando-se erosões nos taludes ou mesmo no terreno natural. Conforme inspeção verificado no sistema de drenagem superficial MEIO FIO COM SARJETA TIPO MFC-01, em vários pontos do ACESSO A RODOANEL AO LADO DO CANAL RETANGULAR, apresentam avarias no concreto (bicheiras), e elevação (4cm) acima da cota do pavimento, em desconformidade com o projeto</t>
  </si>
  <si>
    <t>Será feito a regularização do complemento do meio fio com o trecho asfáltico. Justificativa: Desnivelamneto entre sarjeta e acesso.</t>
  </si>
  <si>
    <t xml:space="preserve">3130KP-B- 71209 (rev.1) IT.VALE.PROD.004-ITEM-6.3 - Foi verificado que ocorreu afundamento do pavimento ao lado da caixa de passagem da drenagem profunda LD na estaca 16+10 do acesso da subestação da 240. Podendo ter sido ocasionado por falta de compactação na execução do reaterro da caixa. Desta forma solicitamos a tratativa desta ocorrência. </t>
  </si>
  <si>
    <t>SERÁ EXECUTADO O REPARO DA COMPACTAÇÃO DA CAIXA. Justificativa: FALTA DE COMPACTAÇÃO DA PARTE EXTERIOR DA CAIXA</t>
  </si>
  <si>
    <t>008/2022</t>
  </si>
  <si>
    <t>Conforme ET-3130KP-B-50006, em seu item 4.6 DRENAGEM. E DNIT 018/2006-ES. As sarjetas devem ser construídas junto à plataforma ou ao arruamento, para conduzir a água que escoa dos taludes, da plataforma ou do corpo do arruamento, a um local onde possa desaguar, evitando-se erosões nos taludes ou mesmo no terreno natural. Conforme verificado em inspeção, o Sistema de Drenagem superficial, MEIO-FIO com sarjeta TIPO MFC01, em alguns pontos, apresenta avarias no concreto (bicheira), além de estar com a elevação acima da cota do pavimento, em desconformidade com o Projeto.</t>
  </si>
  <si>
    <t>Será executado o levantamento topográfico com cotas para a devida  regularização da referente RNC. Justificativa: Conferir o alinhameno da sarjeta junto ao pavimento e identificar as diferenças entre partes.</t>
  </si>
  <si>
    <t>002/2022</t>
  </si>
  <si>
    <t xml:space="preserve">Foi verificado que na galeria de passagem da adutora do sistema de abastecimento de água na estaca 17+15 no acesso da subestação da 240. ocorreu trincas na parede do LD/LE e quebras de tampas pré-moldadas, podendo ter sido ocasionado pela falha no assentamento das mesmas. Desta forma solicitamos a tratativa desta ocorrência. </t>
  </si>
  <si>
    <t>SERÁ FEITO O REPARO DAS TRINCAS, FISSURAS APRESENTADO E FEITO A TROCA DA PEÇA DEFEITUOSA.</t>
  </si>
  <si>
    <t>Alfa Engenharia</t>
  </si>
  <si>
    <t>004/2022</t>
  </si>
  <si>
    <t xml:space="preserve">Evidenciado desvio na aplicação de esquema de pintura em retoques da calha defletora e amostrador primário onde espessura final não atingiu 290 micra conforme solicitado em sistema L da EG-M-402.
Evidenciado retoques sem aplicação completa ou sem primer epóxi e acabamento aplicado
13.0 APLICAÇÃO DA TINTA 
  As tintas deverão ser aplicadas por meio de pistola, trincha, brocha, pincel ou rolo, conforme especificado, e de tal forma a obter uma película regular de espessura e tonalidade uniformes sobre toda a superfície, livre de poros, escorrimentos, gotas ou marcas excessivas de pincel.  
13.8 ESPESSURA DE PELÍCULAS 
A espessura de cada demão deverá estar de acordo com o sistema de pintura aplicável especificado, e com as instruções do fabricante, com relação à área a ser coberta por litro, não se podendo fazer adição de solventes, salvo quando autorizado pela Vale.
</t>
  </si>
  <si>
    <t>Será feito no local onde aplicado retoque todo o processo de limpeza e nova aplicação de retoque.</t>
  </si>
  <si>
    <t>002/22</t>
  </si>
  <si>
    <t xml:space="preserve">Foi identificado durante inspeção de qualidade na montagem da tubulação de SPCI, PIER 03, LV 02, o acondicionamento inadequado dos materiais a serem utilizados pela empresa MCM. Não atendendo os parâmetros estabelecidos nos procedimentos:
 -EG-G-401_Embal_Identif_Manus_Armaz_Preserv_Embarque_Rev_5
 -PR-C-013_Preservacao_Materiais_Proj_Capital_Rev_0. 
</t>
  </si>
  <si>
    <t xml:space="preserve">ALOCAR OS MATERIAIS E ACONDICIONAR DE FORMA QUE ATENDA OS PROCEDIMENTOS ESTABELECIDOS.Acondicionamento inadequado dos materiais  </t>
  </si>
  <si>
    <t>036/2022</t>
  </si>
  <si>
    <t xml:space="preserve">Durante inspeção, foi identificado desvio no procedimento de execução de reaterro de estrutura de concreto (Envelopamento elétrico – CP 1AI a CP1AJ). A cava do envelopamento estava sendo reaterrada sem a devida compactação ou apiloamento. O solo para seu recobrimento estava apropriado, contudo, a cava apresentava pontos com água acumulada das chuvas, tornando o excessivamente úmido, formando o “borrachudo”. 
                    O procedimento de compactação visa dar garantias mínimas de resistência mecânica do solo, dando condições para as atividades com equipamentos ou máquinas, que deverão utilizar estes locais, em serviços de manutenção dos Transportadores. 
                    Lembrando que já tivemos duas ocorrências com equipamentos nas áreas adjacentes aos Módulos do caminho de rolamento, em que os equipamentos afundaram, quase vindos a tombar. Isso dado ao fato do solo apresentar uma compactação não executada adequadamente
                   Os fatores principais desse Processo, Técnico e de Segurança, precisam ser devidamente considerados para a não ocorrência de patologias e incidentes.
                    Diante disso, solicitamos que o procedimento de compactação seja executado devidamente, não só neste local identificado em inspeção, mas também, em todos os serviços de reaterro do Projeto. Aguardamos a tratativa com o encaminhamento de registro desse processo em execução. 
Referências: ET-3130KP-B-50006 - AMPLIAÇÃO DOS PÁTIOS - INFRAESTRUTURA:  SUPRESSÃO VEGETAL, TERRAPLENAGEM, DRENAGEM, PAVIMENTAÇÃO E SINALIZAÇÃO - ESPECIFICAÇÃO TÉCNICA/ -  IT.VALE.PROD.004 - INSTRUÇÃO DE TRABALHO PARA ESCAVAÇÃO E REATERRO.
</t>
  </si>
  <si>
    <t>Será feito a retirada do material e executado o retaerro de acordo com o especificado em projeto.</t>
  </si>
  <si>
    <t>ENESA Ampl. Pátio Sul</t>
  </si>
  <si>
    <t>022/2022</t>
  </si>
  <si>
    <t xml:space="preserve">Foi identificado tubo de PEAD de 1000mm, no trecho P29 a PV 30 (Projeto de Drenagem – Drenagem Subterrânea – 3130 KP-B-70943) com avarias. A ocorrência deu-se durante a atividade da ENESA, que executava a escavação no Pátio P, para a realização do serviço de interligação da tubulação da rede de água industrial e incêndio cabeceiras dos TR´s 81 e 82. Solicitamos a devida tratativa desta Não Conformidade.  </t>
  </si>
  <si>
    <t>Danos durante a escavação terceiros. Os danos foram reparados pela empresa CIVIL(SANCHES).</t>
  </si>
  <si>
    <t>025/2022</t>
  </si>
  <si>
    <t xml:space="preserve">Evidenciado durante inspeção visual a ausência de contra porcas nas bases das colunas montadas na CT-313K-211. Sendo necessário adequação conforme solicitado em procedimentos PNR 000084, EG-C-403. “Nas extremidades não embutidas, o uso de porca e contraporca é obrigatório para reduzir o risco de afrouxamento da conexão ”. (Des. Referência: DF-3130KP-M-80005-L-00580 Rev.0)
</t>
  </si>
  <si>
    <t xml:space="preserve">Processo de montagem.
Procedimento: As porcas faltantes serão recolocadas – em conformidade com o projeto
</t>
  </si>
  <si>
    <t>029/2022</t>
  </si>
  <si>
    <t xml:space="preserve">Foi identificado durante inspeção de qualidade na Ampliação dos Pátios, o acondicionamento inadequado dos materiais a serem utilizados pela empresa ENESA. Armazenamento localizado na região do TR-313K-80. 
Não atendendo os parâmetros estabelecidos nos procedimentos:
 -EG-G-401_Embal_Identif_Manus_Armaz_Preserv_Embarque_Rev_6
12.0 ARMAZENAMENTO
13.0 PRESERVAÇÃO
 -PR-C-013_Preservacao_Materiais_Proj_Capital_Rev_0. 
8.3 PRESERVAÇÃO EM CAMPO
</t>
  </si>
  <si>
    <t xml:space="preserve">Justificativa: Falha na montagem. Justificativa: Falha na organização </t>
  </si>
  <si>
    <t>046/2022</t>
  </si>
  <si>
    <t xml:space="preserve">Identificado a ausência de montagem dos componentes elétricos ( bornes,Dijuntores) no interior das caixas de junção JB-3140KP-60,61,62,63.
.Ausência dos tags de identificação das caixas.
</t>
  </si>
  <si>
    <t>045/2022</t>
  </si>
  <si>
    <t>Conforme inspeção verificado erosão no talude ocasionando fuga de material (solos), instabilidade na laje e no concreto aplicado para proteção do talude. Solicitamos tratativa para o desvio.</t>
  </si>
  <si>
    <t>Será executado a recomposição e complemento do talude, recompondo a área afetada pela erosão.</t>
  </si>
  <si>
    <t>GE Power</t>
  </si>
  <si>
    <t xml:space="preserve">Foi verificado por inspeção Ductor vazamento de óleo na tampa de visita do transformador de força a óleo 12/15MVA TF-313K-239 na SE-313K-01 estando em desacordo com o procedimento ET-E-401_Transformadores Potencia_Oleo_Mineral_Rev_6. Estando assim em não conformidade, sendo necessário tratamento de acordo com o procedimento mencionado e NBR5356-1. </t>
  </si>
  <si>
    <t>030/2022</t>
  </si>
  <si>
    <t>Foi verificado por inspeção Ductor bandejamentos com fabricação de curvas sem tratamento, instalados na CT  do TR 313K 80,  sem o local ser esmerilhado e pintado, conforme especificado em procedimento VALE ES-M-401_Montagem Eletromecânica_Rev_5, estando assim em não conformidade, sendo necessário tratamento de acordo com o procedimento mencionado.</t>
  </si>
  <si>
    <t>Justificativa Falha na comunicação. Procedimento:  realizada o retoque de pintura onde necessário</t>
  </si>
  <si>
    <t>049/2022</t>
  </si>
  <si>
    <t xml:space="preserve">Identificado interferência na montagem da calha 09 na elevação +17.000 </t>
  </si>
  <si>
    <t>As Válvulas Desviadoras de Fluxos SP-314K-03 e SP-314K-04 possuem calhas de rejeito com 
dimensional diferentes, de forma a acompanhar a inclinação do transportador. É possível que essas 
calhas foram montadas de forma invertida, a calha da válvula SP-03 pode estar na válvula SP-04 e 
vice-versa. Caso mesmo após a confirmação da não inversão, será necessário realização de corte na 
parte inferior da calha para retirada da interferência. Anexo, desenho representativo das calhas que 
direcionam o rejeito para o transportador</t>
  </si>
  <si>
    <t>031/2022</t>
  </si>
  <si>
    <t>Evidenciado durante inspeção visual em leitos com cabos já lançados, entre a casa de transferência e o caminho de rolamento no TR-313K-80 encontram-se em vários pontos sem talas de junções, com junções sem fixação adequada e com quantidade de parafusos abaixo das especificações de projeto (oito parafusos por junção), promovendo assim uma rigidez mecânica insatisfatória de acordo com procedimento. Sendo necessário correção conforme solicitado em ES-M-401 (Especificação de Serviços para Montagem Eletromecânica) e CP-E-501 (Critérios de Projeto de Elétrica ).</t>
  </si>
  <si>
    <t xml:space="preserve">Justificativa: Falha na montagem . Procedimento: Realizado a fixação adequada do bandeja mento </t>
  </si>
  <si>
    <t xml:space="preserve">Inspeção DUCTOR evidenciou que vigas da passagem da calha elevação 22743 apresentam soldas incompletas.
Conforme solicitado em PR-E-261 item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Atenção especial deve ser dada às intersecções de soldas.
</t>
  </si>
  <si>
    <t>Realizada solda no local conforme solicitado</t>
  </si>
  <si>
    <t>032/2022</t>
  </si>
  <si>
    <t xml:space="preserve">Inspeção DUCTOR evidenciou que vigas do divisor rotativo elevação 22743 apresentam descontinuidades após aplicação de esquema de pintura realizada pela PPL,subcontratada da ALFA para revitalização de pintura.
Identificado destacamentos,craqueamento,fraturas e empolamento em superficie de vigas
Conforme solicitado em especificação Vale EG-M-402 no item 16.4.4: 
Irregularidades de aplicação, tais como, fraturas, empolamentos, impurezas e outras, não serão aceitas, principalmente se esses defeitos forem propícios à formação de corrosão.
</t>
  </si>
  <si>
    <t>Em contato com a PPL, foi constatado que a atividade ainda não havia sido finalizada, - assim que finalizar as atividades, anexo relatório e encerraremos a RNC</t>
  </si>
  <si>
    <t>050/2022</t>
  </si>
  <si>
    <t>Durante inspeção foi identificado patologias na pavimentação asfáltica nos acessos a TR-82 apresentando ondulações, afundamento, trincas no revestimento asfáltico, falta de preenchimento entre o pavimento e a drenagem superficial podendo ocasionar infiltrações.  Solicitamos tratativa para a não conformidade.</t>
  </si>
  <si>
    <t>O pavimento asfáltico será recuperado em todo acesso da Berma do TR-82</t>
  </si>
  <si>
    <t xml:space="preserve">Durante inspeção do recebimento dos materiais para aplicação no sistema de combate a incêndio da 
LV2 foram, identificadas diversas irregularidades, sendo:  Acondicionamento inadequado das válvulas e componentes
</t>
  </si>
  <si>
    <t>Realizar manutenção e preservação dos materiais conforme EG-G-401_rev_7.</t>
  </si>
  <si>
    <t>Posição do motor do divisor rotativo, não permite acesso a manutenção da caixa de ligação.</t>
  </si>
  <si>
    <t>Durante inspeção do recebimento do sistema de combate a incêndio da LV2 já montado, foram identificadas diversas irregularidades, sendo: JUNTAS SOLDADAS SEM PINTURA, ONDE JÁ ESTÃO OXIDADA, TUBULAÇÃO PENDENTE MONTAGEM</t>
  </si>
  <si>
    <t>051/2022</t>
  </si>
  <si>
    <t>Solicitado pela fiscalização MCA, abertura de não conformidade na pavimentação asfáltica executada no TIE IN TR 82 –LINHA A/B, que apresentou as seguintes patologias: segregação, ondulações, fissuras e diferença de nível entre sarjeta e pavimento asfáltico. Solicitarmos tratativa para o desvio.</t>
  </si>
  <si>
    <t>Será feito um levantamento nos pontos citados para verificar e corrigir as patologias no trecho do pavimento que apresentam descaracterização em sua supérficie.Conforme inspeção de campo verificado que não foram sanadas as patologias identificadas nesta RNC - Cosmilene Costa</t>
  </si>
  <si>
    <t>055/2022</t>
  </si>
  <si>
    <t xml:space="preserve"> Foi verificado a necessidade em campo da montagem de 2 CX JB-314KP-51.1 e JB-314KP-60.1 na casa de transferência, amostrador primário AM-314K-06.
ALFA solicita disposição para resolução da Não Conformidade.
</t>
  </si>
  <si>
    <t>Montar as 2 Caixas de Junção conforme já foi montado.</t>
  </si>
  <si>
    <t>054/2022</t>
  </si>
  <si>
    <t xml:space="preserve">• Após alinhamento do eixo do rodeiro com o trilho da faca do Amostrador Secundário, não foi possível alinhar o eixo do pinhão com a cremalheira.
ALFA solicita disposição para resolução da Não Conformidade.
</t>
  </si>
  <si>
    <t xml:space="preserve">1- Inconsistência: 
Não foi aprovado pela Engendra mexer nas rodas, pois pode ocasionar outro efeito colateral indesejado que seria o cortador pegar na parte de baixo do chute.
2- Solução 
• Aumentar o oblongo da base do pinhão móvel;
• Fazer oblongo no furo de centro do pinhão móvel para baixá-lo
• Colocar a chapa de base do motor com espessura menor; 
• Fazer furo passante na chapa de base do motor e abrir nova furação para o pinhão móvel;
• Centralizar os pinhões (motriz e móvel) com a cremalheira;
• As medidas dos ajustes deverão ser tiradas em campo.
</t>
  </si>
  <si>
    <t>ENESA S11D TFPM</t>
  </si>
  <si>
    <t xml:space="preserve">Na montagem da mesa falsa de troca de rodeiros linha 06, constatamos que a paredes do fosso não permitem o translado da mesa de troca de troques no fosso, ou seja, mesa com dimensões de 3,775 mm conforme projeto (imagem 1), parede lateral do fosso largura de 3,765 mm (imagem 2). 
Desenho: 2160KF-M-00873 / 95523-1-A100-00-R1
</t>
  </si>
  <si>
    <t>Solução para o problema em anexo. CTR/Relatório Fotográfico.</t>
  </si>
  <si>
    <t>131/2022</t>
  </si>
  <si>
    <t>Em inspeção de campo nas bases da plataforma de troca de correia TR-313 K-84 anexo I, verificamos que nas bases B2 e B4, eixo D fila 01 e 02, não foi contemplado nicho para barra de cisalhamento presente na coluna. Veja imagem abaixo. Desenho: DF-3130KP-M-80013-S-5001301, DF-3130KP-M-80013-S-500101</t>
  </si>
  <si>
    <t>A VALE executará as adequações nas bases, de forma a permitir a montagem das colunas</t>
  </si>
  <si>
    <t>132/2022</t>
  </si>
  <si>
    <t>Durante a montagem das vigas entre os eixos 6-7 fila A-B, verificamos que a viga de TAG 85-1055G (X4), fabricadas conforme projeto com 724 mm, não permitem a montagem entre as vigas 85-1182C e 85-1185A pois encontra-se maior 25mm da necessidade de campo. Veja foto abaixo. Desenho: DF-3130KP-M-80013-S-501305_Rev_0; DF-3130KP-M-80013-S-51182; DF-3130KP-M-80013-M-51185</t>
  </si>
  <si>
    <t xml:space="preserve">A Enesa deve fazer o ajuste de campo nas vigas secundárias da seguinte forma:
• execução de recorte de um dos lados da viga e realizar a conexão com solda na chapa de conexão, ou , 
• cortar no centro da viga em formado “Z” para fazer encurtamento de 25mm , soldas e ajustar a furação para receber parafusos.
</t>
  </si>
  <si>
    <t xml:space="preserve">Durante inspeção do recebimento da LV2 foram encontrados oxidação nas soldas das tubulações da descida vertical da coluna 17 e 25 por falta de preservação e pintura. Foram encontrados desalinhamento dos T 90° das flautas com as descidas verticais, será feito um deslocamento do suporte da elevação para passagem do spool das descidas verticais para a estação de válvulas que irá ter o mesmo FIT da linha tronco de 12” </t>
  </si>
  <si>
    <t>133/2022</t>
  </si>
  <si>
    <t>Durante a montagem dos módulos entre os eixos 04 e 05, constatamos que as vigas intermediárias de tag’s 85-1194 E(X2) e 85-1196 K(X3) fornecidas conforme projeto com dimensões de 745 mm, não permitem a montagem entre as vigas primárias 85-1045B E 85-1184 B, ou seja, distância entre eixos 1045B e 1184B de 899 mm, dimensional da vigas secundárias 1194E é 1196K de 745mm diferença de ± 154mm. Veja a foto. Desenho: DF-3130KP-M-80013-M-501304_Rev_0; DF-3130KP-M-80013-S-501194_Rev_0; DF-3130KP-M-80013-S-501196_Rev_0</t>
  </si>
  <si>
    <t xml:space="preserve">Executar ajuste de campo, conforme previsto em contrato, onde deve ser feito pela Enesa a execução de furos a uma distância de 858mm do próximo furo da tala de ligação da extremidade da viga da 1025 A, conforme imagem abaixo, conforme projeto. Justificativa: Na fabricação da VIGA 1025A a distância do furo ficou com aproximadamente 620mm da furação da tala de junção da VIGA 1025A </t>
  </si>
  <si>
    <t>134/2022</t>
  </si>
  <si>
    <t>Durante a montagem do módulo entre os eixos 02 e 03, constatamos que as vigas secundária de tag’s 85-1045B(X1), foi fabricada sem as talas para fixação das vigas intermediárias de tag 85-1187C(X2) entre as vigas 85-1182B e 85-1045B. Veja as imagens abaixo.</t>
  </si>
  <si>
    <t>Imagens em anexo.</t>
  </si>
  <si>
    <t xml:space="preserve">Na montagem da mesa falsa de troca de rodeiros linha 06, constatamos que a chapas de piso/viga interferir com a mesa falsa em ± 15 mm. Veja imagem 2 e 3 abaixo. 
Desenho: 2160KF-M-00873 / 95523-1-A100-00-R1
</t>
  </si>
  <si>
    <t>Atender requisitos tecnicos conforme anexado na RNC. E-mail do dia 23/03/23</t>
  </si>
  <si>
    <t>018/2022</t>
  </si>
  <si>
    <t xml:space="preserve">Evidenciado danos na película de tinta das tubulações da linha do sistema de abastecimento de água do projeto de não vertimento da bacia oeste superior que está em processo de montagem.
(Des. Referência: 3820KP-T-70110_Rev_7). 
Danos ocasionados durante posicionamento e movimentação das tubulações na montagem. 
Não conforme com os parâmetros solicitados no procedimento EG-M-402.
 “ Deverão ser tomadas precauções para reduzir ao mínimo os danos causados às películas de tinta pelos meios auxiliares de carregamento, transporte e armazenamento, tais como alças, cordas, calços etc.”
Sendo necessário ação de correção.
</t>
  </si>
  <si>
    <t>Será realizado retoque de pintura em toda tubulação que esteja não conforme.</t>
  </si>
  <si>
    <t xml:space="preserve">O processo executivo não foi realizado conforme o projeto. Apresenta-se área falta de compactação, preenchimento de material, exposição/ausência de armaduras e desprovimento de concreto projetado, podendo levar até a instabilidade do talude. </t>
  </si>
  <si>
    <t>Será realizado a retirada do material solto e feito a recomposição do talude atendo suas caracteristicas conforme projeto executivo.</t>
  </si>
  <si>
    <t>056/2022</t>
  </si>
  <si>
    <t xml:space="preserve">● Foi identificado que o suporte de fixação do elevador TAG-EL-314KP-01/EL-314KP-02 apresenta danos na pintura.
ALFA solicita disposição para resolução da Não Conformidade.
</t>
  </si>
  <si>
    <t>058/2022</t>
  </si>
  <si>
    <t xml:space="preserve">● Foi solicitado adequação nos suportes dos sensores do fim de curso das válvulas desviadoras de fluxo.
ALFA solicita disposição para resolução da Não Conformidade.
</t>
  </si>
  <si>
    <t xml:space="preserve">Foram realizados os testes de todos os sensores e chaves fim de curso das válvulas devoradoras SP, conforme mostra a sequência abaixo:
Energizado os freios e realizado a movimentação manual dos flaps. O equipamento foi acionado pra sensores e chaves de cada lado, checando ponto a ponto. 
Em uma das SP foi realizado um ajuste na chave fim de curso, houve a necessidade de abrir a furacão para aproximar mais a chave do acionador. Aguardando somente a previsão de rodar as SPs via local e remoto.
</t>
  </si>
  <si>
    <t>057/2022</t>
  </si>
  <si>
    <t xml:space="preserve">● Foi solicitado através da fiscalização VALE a necessidade de montagem da tela de proteção no CQ-314k-03 conforme a NR-12.  
ALFA solicita disposição para resolução da Não Conformidade.
</t>
  </si>
  <si>
    <t xml:space="preserve">Em relação a porta de inspeção do CQ-3, precisamos considerar que não se trata de uma RNC, tendo em vista que equipamento está conforme projeto. Seria nesse caso uma solicitação de mudança, a qual estamos de acordo, que seria a abertura de uma janela de inspeção com grade para a visualização das canecas com a porta fechada. Como não há lançamento de material, esse ponto poderia ficar aberto. (Deve ser considerado a formação de poeira quando o material estiver muito seco). Então a opção a ser adotada de imediato seria a fabricação e instalação de uma janela nas dimensões de 300x300mm no centro da porta de inspeção para melhor visualização do operador. </t>
  </si>
  <si>
    <t>135/2022</t>
  </si>
  <si>
    <t>Durante a montagem do módulo entre os eixos 02 e 03, constatamos que as vigas secundária de tag’s 84-1745 B(X1), foi fabricada sem as talas para fixação do contraventamento de tag  84-1763 AF(X1) entre as vigas 84-1745B e 84-1746A. Veja as imagens abaixo. Desenho: DF-3130KP-M-80013-M-501805_Rev_0;</t>
  </si>
  <si>
    <t>Deverá ser feito ajuste de campo previsto em contrato, onde deve ser feito o recorte da chapa 2-769 da viga 84-1598C que foi enviada e não será usada devido a mudança de projeto e que já estava fabricada e enviado pra obra, conforme imagens abaixo(viga sucata) e reaproveitar na viga 84-1745B. Justificativa: A chapa encontra-se no projeto conforme imagens abaixo. Faltou inserir a chapa de conexão na viga 84-1745B, no momento da fabricação</t>
  </si>
  <si>
    <t>007/2022</t>
  </si>
  <si>
    <t xml:space="preserve">Os pilaretes apresentam cobrimento de armadura excessivo, onde em um bordo mede-se 10 cm no outro 14 cm. A circunstancia evidenciada representa risco de desplacamento e possível exposição de armadura passiva ás intempéries e agentes agressivos. </t>
  </si>
  <si>
    <t>Apresentar levantamento topográfico e consultar junto a engenharia da sanches tripoloni para solução da atividade.</t>
  </si>
  <si>
    <t>006/2022</t>
  </si>
  <si>
    <t>Em controle topográfico realizado pela nossa topografia em 30/09/2022, foi observado que algumas áreas apresentam taludes menores ao proposto, com possível comprometimento da estabilidade, como apresentado a seguir:</t>
  </si>
  <si>
    <t>A topografia Sanches Tripoloni irá levantar os pontos e apresentar o relatório do talude citado em RNC-006.</t>
  </si>
  <si>
    <t>003/2022</t>
  </si>
  <si>
    <t xml:space="preserve">Foi observado que o batente existente de fim de curso da mesa falsa encontra-se 90 mm abaixo da elevação de necessário para projeto. Veja o croqui abaixo. 
Desenho: 2160KF-M-00873 / 95523-1-A100-00-R1
</t>
  </si>
  <si>
    <t>060/2022</t>
  </si>
  <si>
    <t xml:space="preserve">● Conforme solicitação da fiscalização VALE foi identificado que a trava da tranca da porta de inspeção do amostrador secundário se encontra divergente em relação ao projeto.
ALFA solicita disposição para resolução da Não Conformidade.
</t>
  </si>
  <si>
    <t>061/2022</t>
  </si>
  <si>
    <t xml:space="preserve">● Foi identificado durante montagem do cavalete auto alinhante interferência da cantoneira da estrutura do transportador TR-16.
ALFA solicita disposição para resolução da Não Conformidade.
</t>
  </si>
  <si>
    <t>009/2022</t>
  </si>
  <si>
    <t>No pé do talude do 240 (retira de interferência) apresenta surgência de água no concreto projetado indicando acumulo de agua no maciço, esse acumulo ao longo do tempo pode desestabilizar este talude. Não foi atendida a recomendação de colocação de drenos a cada 1,5 metros, como indica o desenho acima.</t>
  </si>
  <si>
    <t>Regularização de concreto entre sarjeta e talude</t>
  </si>
  <si>
    <t>062/2022</t>
  </si>
  <si>
    <t xml:space="preserve">● Foi identificado durante comissionamento do equipamento amostrador secundário AM-314K-07 interferência do costado do chute AM-314K-15.
ALFA solicita disposição para resolução da Não Conformidade.
</t>
  </si>
  <si>
    <t xml:space="preserve">Desempenar e colocar a defletora na posição correta. O procedimento foi supervisionado pelo consultor da Engendrar responsável pelo fornecimento do equipamento. Justificativa: Na fase de transporte e armazenamento conjunto foi danificado / empenado a chapa do pendulo da Defletora. </t>
  </si>
  <si>
    <t>ENESA Iluminação</t>
  </si>
  <si>
    <t xml:space="preserve">Em inspeção de campo foi verificado que não foi fabricado o suporte dos projetores nas novas torres de iluminação do sistema de iluminação sendo implantado, conforme os desenhos 3130KP-S-87309 e 3130KP-S-87310. Assim, os projetores não ficam alinhados conforme memorial descritivo do projeto. </t>
  </si>
  <si>
    <t xml:space="preserve">Fabricar e instalar conforme projetos indicados.
Resposta ENESA:
Conforme relatório técnico anexo, todos os suportes dos refletores foram executados conforme projeto LUMINOTÉCNICO, garantido a distribuição em 360°. VEJA ANEXO.
Foram feitas medições de luminosidade prevista e as mesmas foram atendidas conforme relatório em anexo.
Exemplo:
</t>
  </si>
  <si>
    <t>065/2022</t>
  </si>
  <si>
    <t xml:space="preserve">● Na compatibilização dos projetos referente a atividade de escavação na base BL1, foi identificado a necessidade da desmontagem dos módulos dos elevadores devido interferência no local da escavação.
● Foto em anexo:
ALFA solicita disposição para resolução da Não Conformidade.
</t>
  </si>
  <si>
    <t>064/2022</t>
  </si>
  <si>
    <t xml:space="preserve">● Foi identificado que os degraus da escada de acesso a plataforma dos alimentadores AL-314K-04A/AL-314K-04B encontram-se com a montagem investidas, visto que a escada foi entregue já montada. 
● Foto em anexo:
ALFA solicita disposição para resolução da Não Conformidade.
</t>
  </si>
  <si>
    <t>Desmontar e remontar a escada de forma correta, utilizar os mesmo parafuso, caso não haja a possibilidade utilizar parafusos novos. Justificativa: Realizar as modificações necessárias para que a escada possa ser montada de forma correta.</t>
  </si>
  <si>
    <t>063/2022</t>
  </si>
  <si>
    <t xml:space="preserve">● Foi identificado durante a inspeção elétrica na torre de amostragem, divergência no fornecimento dos 14 Sensores com voltagem de 127V, onde os mesmos deveriam ser fornecidos com a voltagem de 24Vcc para montagem dos elevadores.
ALFA solicita disposição para resolução da Não Conformidade.
</t>
  </si>
  <si>
    <t>Tem que ser utilizado sensores de 24 VCC conforme a tensão aplicada nos painéis de comando.</t>
  </si>
  <si>
    <t>012/2022</t>
  </si>
  <si>
    <t xml:space="preserve">• Durante inspeção no LV2 foi verificado a falta de montagem dos Ts das descidas verticais do eixo 09 do TR-314K-07. Após os estudos foram verificados a necessidade das substituições dos Ts por curvas, conforme croqui abaixo:  
ALFA solicita disposição para resolução da Não Conformidade.
</t>
  </si>
  <si>
    <t>1 - FAZER MONTAGEM DOS TÊS DE 90° DAS FLAUTAS COM AS DESCIDAS VERTICAIS, ONDE 
IDENTIFICADO NECESSIDADE. 
2 - FAZER SUBSTITUIÇÃO DE TÊS POR CURVA DE 90° RL DAS FLAUTAS COM AS DESCIDAS 
VERTICAIS, ONDE IDENTIFICADO NECESSIDADE.</t>
  </si>
  <si>
    <t>013/2022</t>
  </si>
  <si>
    <t xml:space="preserve">• Durante inspeção no LV2 foram encontrados 34 ramais abaixo do transportador apresentando um alto nível de entupimento, e apresentando um processo de oxidação avançado, impossibilitando o processo de machiamento e tarrachiamento. 
ALFA solicita disposição para resolução da Não Conformidade.
</t>
  </si>
  <si>
    <t xml:space="preserve">1- FAZER TRATAMENTO DE SUPERFICIES E PINTURA NOS PONTOS ONDE HOUVER NECESSIDADE E 
POSSIBILIDADE DE RECUPERAÇÃO, CONFORME SPE- EG-M-402, ÍTEM 12.1. 
2- FAZER DESENTUPIMENTO DAS TUBULAÇÕES, ONDE HOUVER POSSIBILIDADE. 
3- NÃO HAVENDO POSSIBILIDADE DE RECUPERAÇÃO DA PEÇA, FAZER SUBSTITUIÇÃO DA MESMA, ONDE 
IDENTIFICADA ESSA NECESSIDADE. 
</t>
  </si>
  <si>
    <t>005/2022</t>
  </si>
  <si>
    <t xml:space="preserve">Verificamos que as extremidades do trilho na abertura dos fossos da linha 6, encontra-se com dimensões excedentes divergindo com as dimensões da mesa falsa de troca de rodeiros, veja imagem 1
Ponto-01 cortar 17mm
Ponto-02 cortar 7mm 
Ponto-03 cortar 30mm
Ponto-04 cortar 13mm
Desenho: 2160KF-M-00873 / 95523-1-A100-00-R1
</t>
  </si>
  <si>
    <t>Para a adequação dos apoios da cunha do sistema de travamento da mesa faz-se necessário remover a chaparia dos ninchos, realizar o preenchimento com graute e chapa de base de acabamento para alcançar o nível solicitado de 34mm. Após a restauração o dispositivo de contra-trava deve ser instalado e chumbado conforme especificação. Para mais detalhes consultar o relatório RNC-ENE-S11D-Nº005-2022 em anexo</t>
  </si>
  <si>
    <t>011/2022</t>
  </si>
  <si>
    <t xml:space="preserve">• Durante inspeção do LV2 foram encontrados 68 Nips de saída do outlet, onde iram receber os bicos difusores apresentando alto processo de oxidação e deformação na crista de suas roscas. Além disso, alguns Nips estão interferindo com o eletroduto e com o primeiro tubo do guarda corpo.
ALFA solicita disposição para resolução da Não Conformidade.
</t>
  </si>
  <si>
    <t xml:space="preserve">1- FAZER TRATAMENTO DE SUPERFICIES E PINTURA NOS PONTOS ONDE HOUVER NECESSIDADE E 
POSSIBILIDADE DE RECUPERAÇÃO, CONFORME SPE- EG-M-402, ÍTEM 12.1. 
2- NÃO HAVENDO POSSIBILIDADE DE RECUPERAÇÃO DA PEÇA, FAZER SUBSTITUIÇÃO DA MESMA, ONDE 
IDENTIFICADA ESSA NECESSIDADE. 
3- ELIMINAR INTERFERÊNCIAS APRESENTADAS IN LOCO. 
</t>
  </si>
  <si>
    <t>Durante inspeção no LV2 foram identificados 142 outlet apresentando alto processo de corrosão, devido ao tempo de exposição sem a proteção/preservação adequada, sendo necessária atividade de machiar os mesmos para prosseguir com a montagem.</t>
  </si>
  <si>
    <t xml:space="preserve">1- FAZER TRATAMENTO DE SUPERFICIES E PINTURA NOS PONTOS ONDE HOUVER NECESSIDADE CONFORME SPE- EG-M-402, ÍTEM  12.1.
2- MACHIAR E PROSSEGUIR PROCESSO DE MONTAGEM
</t>
  </si>
  <si>
    <t>Durante inspeção no recebimento dos carretéis das estações de válvulas, foi verificado que os flanges estão apresentando alto processo de corrosão nas ranhuras, prejudicando a vedação dos mesmos, em desacordo com a ES - T – 401, ítem 6.1.1, sendo assim, os mesmos estão impróprios para uso</t>
  </si>
  <si>
    <t xml:space="preserve">1- FAZER TRATAMENTO DE SUPERFÍCIES E PINTURA NOS PONTOS ONDE HOUVER NECESSIDADE CONFORME 
SPE- EG-M-402, ÍTEM 12.1. 
2- RECUPERAR OS CARRETÉIS, ONDE HOUVER ESSA POSSIBILIDADE. 
3- NOS CARRETÉIS QUE MESMOS COM OS PROCEDIMENTOS INDICADOS, NÃO HAJA RECUPERAÇÃO, 
DEVERÃO SER SUBSTITUIDOS POR NOVOS, FABRICADOS NA OCASIÃO DA MONTAGEM. 
</t>
  </si>
  <si>
    <t>010/2022</t>
  </si>
  <si>
    <t xml:space="preserve">• Durante inspeção do recebimento da LV2 foram verificados desalinhamento dos T 90° das flautas com as descidas verticais, em alguns pontos foram encontrados a falta da montagem dos Ts.
ALFA solicita disposição para resolução da Não Conformidade.
</t>
  </si>
  <si>
    <t xml:space="preserve">1 - FAZER MONTAGEM DOS TÊS DE 90° DAS FLAUTAS COM AS DESCIDAS VERTICAIS, ONDE 
IDENTIFICADO NECESSIDADE. 
2 - FAZER ALINHAMENTO DOS TÊS DE 90° DAS FLAUTAS COM AS DESCIDAS VERTICAIS, ONDE 
IDENTIFICADO NECESSIDADE. 
</t>
  </si>
  <si>
    <t>015/2022</t>
  </si>
  <si>
    <t xml:space="preserve">• Durante inspeção de campo no LV2 foram verificados que os Ts e Niples montados pela MCM foram apenas ponteados, ocasionando um alto processo de oxidação no local.
ALFA solicita disposição para resolução da Não Conformidade.
</t>
  </si>
  <si>
    <t xml:space="preserve">1- FAZER TRATAMENTO DE SUPERFICIES E PINTURA NOS PONTOS ONDE HOUVER NECESSIDADE, CONFORME 
SPE- EG-M-402, ÍTEM 12.1. 
2- CONTINUAR PROCESSO DE MONTAGEM. </t>
  </si>
  <si>
    <t>014/2022</t>
  </si>
  <si>
    <t>1- FAZER TRATAMENTO DE SUPERFICIES E PINTURA NOS PONTOS ONDE HOUVER NECESSIDADE, CONFORME 
SPE- EG-M-402, ÍTEM 12.1. 
2- CONTINUAR PROCESSO DE MONTAGEM.</t>
  </si>
  <si>
    <t xml:space="preserve">Para montagem da mesa falsa no fosso (saída) da linha 6, verificamos a existência de 4 reforços (nervura) na abertura de passagem do fosso da linha 6, impossibilitando a passagem da mesa. Veja imagem abaixo.
Corte necessário; 90x300 mm
Desenho: 2160KF-M-00873 / 95523-1-A100-00-R1
</t>
  </si>
  <si>
    <t>066/2022</t>
  </si>
  <si>
    <t xml:space="preserve">● Durante montagem na Torre de Amostragem foram verificados que os desenhos não contemplam a interligação entre a caixa de junção dos elevadores com o sistema de automação.
ALFA solicita disposição para resolução da Não Conformidade.
</t>
  </si>
  <si>
    <t xml:space="preserve">No TR – 83, a drenagem superficial da crista do talude não foi executada conforme o projeto, causando infiltração na crista do talude e solapando abaixo do concreto projetado. O sulco está com 140 cm de profundidade e 100 cm de comprimento aproximadamente. </t>
  </si>
  <si>
    <t>O talude apontado será relaizado sua recomposição e conformação atendendo suas especificações de projeto.</t>
  </si>
  <si>
    <t>053/2022</t>
  </si>
  <si>
    <t>Durante inspeção identificado FISSURAS na pavimentação asfáltica no acesso a TR-81 –Linha A/B entre as balizas 62 e 63.  Solicitamos tratativa para a não conformidade.</t>
  </si>
  <si>
    <t>Será feito um levantamento nos pontos citados para verificar e corrigir as patologias no trecho do pavimento que apresentam descaracterização em sua supérficie.</t>
  </si>
  <si>
    <t>005/22</t>
  </si>
  <si>
    <t xml:space="preserve">Durante fiscalização rotineira “in loco” na região do transportador TR-325K-17, sentido fluxo de materiais, da baliza menor para maior no lado direito, foi identificado em dois pontos localizados, que para passagem da tubulação da linha fina de 1,1/4”, foi cortada a aba de um perfil cantoneira que suporta o leito elétrico existente, pois o mesmo estava interferindo na passagem do tubo. </t>
  </si>
  <si>
    <t>montado novo bandejamento para atender ao projeto</t>
  </si>
  <si>
    <t>006/22</t>
  </si>
  <si>
    <t xml:space="preserve">    Durante fiscalização rotineira “in loco” na região dos transportadores TR-325K-07, TR325K-09 e TR325K-17, inclusive na CT-06, foram identificadas as seguintes desconformidades: 1. Próximo a passarela do lado Oeste do TR325K-17, na região do chute de descarga da CT-06, foram instalados dois suportes (ST-01), de apoio da linha de ø6”, com posicionamento errado, diferente do indicado em projeto. 2. Estrutura do hidrante instalado com posicionamento diferente do indicado em projeto, localizado no lado Oeste da região do CT-06, com TAG de rastreio HE-52. 3. Estrutura do guarda-corpo existente, em perfil cantoneira, foi cortado para passagem da tubulação do hidrante, detalhado no item 2, assim, necessitando de reforço para recompor a peça retirada. 4. Foi identificado em variados pontos dos TR325K-07, 09 e 17, nas tubulações de linha fina 1.1/4”, que estão na região sobre o contraventamento e sob o TR, com falhas de pintura nas regiões de pega da chave grifo, para aberto das peças, gerando futuros pontos de corrosão.  </t>
  </si>
  <si>
    <t>as atividades 1,2 e 3 em questão foram executadas conforme projeto, atividade 4 será programada após finalização da montagem da tubulação em questão, dependente de parada para execução.</t>
  </si>
  <si>
    <t>004/22</t>
  </si>
  <si>
    <t>Durante fiscalização rotineira “in loco” na região do transportador TR-325K-17, sentido fluxo de materiais, da baliza menor para maior no lado direito, foi identificado em pontos distintos da estrutura, suportes de sustentação dos tubos da linha fina de 1.1/4”, sem função estrutural, ou seja, o tubo não está apoiando no suporte, assim não descarregando a carga no suporte, e o mesmo não fazendo sua função estrutural.</t>
  </si>
  <si>
    <t>relizada atividade de desmontagem e remontagem do suporte para atender ao projeto</t>
  </si>
  <si>
    <t>001/22</t>
  </si>
  <si>
    <t xml:space="preserve">    Durante fiscalização rotineira “in loco” na região do transportador TR-325K-17, sentido fluxo de materiais, da baliza menor para maior no lado direito, foi identificado em diversos trechos na tubulação de 1.1/4” da linha fina do sistema de dilúvio, pintura danificada, com ponto exposto para futuro processo de corrosão.</t>
  </si>
  <si>
    <t>o tratamento de pintura e soldagem será realizado de acordo com planejamento e programações de parada</t>
  </si>
  <si>
    <t xml:space="preserve">    Durante fiscalização rotineira “in loco” na região do transportador TR-325K-17, sentido fluxo de materiais, da baliza menor para maior no lado direito, foi identificado em pontos distintos da estrutura, suportes de sustentação dos tubos da linha fina de 1.1/4”, sem estarem com solda finalizada; somente ponteados, com possibilidade de quebra da solda, devido a trepidação causada pela movimentação do transportador.</t>
  </si>
  <si>
    <t>A realização da atividade referente a solda será realizada conforme planejamento de parada</t>
  </si>
  <si>
    <t>003/22</t>
  </si>
  <si>
    <t>Durante fiscalização rotineira “in loco” na região do transportador TR-325K-17, sentido fluxo de materiais, da baliza menor para maior no lado direito, foi identificado em diversos trechos da região de fixação dos suportes de sustentação dos tubos de linha fina 1.1/4”, sem retoque de pintura na região soldada, com ponto exposto para futuro processo de corrosão.</t>
  </si>
  <si>
    <t>016/2022</t>
  </si>
  <si>
    <t xml:space="preserve">• Durante inspeção no recebimento dos materiais (flange) do LV2 foram verificados que os mesmos foram recebidos sem pinturas e apresentando alto processo de oxidação, estando assim não liberado para aplicação.
ALFA solicita disposição para resolução da Não Conformidade.
</t>
  </si>
  <si>
    <t xml:space="preserve">1- FAZER TRATAMENTO DE SUPERFÍCIES E PINTURA NOS PONTOS ONDE HOUVER NECESSIDADE CONFORME 
SPE- EG-M-402, ÍTEM 12.1. 
2- FAZER RECUPERAÇÃO DOS MESMOS, ONDE HOUVER ESSA POSSIBILIDADE. 
</t>
  </si>
  <si>
    <t>017/2022</t>
  </si>
  <si>
    <t xml:space="preserve">• Durante recebimentos das conexões de 4” e 6” do sistema de SPCI do LV2 (fornecimento VALE) verificou-se que os mesmos foram entregues com material para preservação aplicado em fábrica, havendo assim a necessidade de jateamento para realização do esquema de pintura conforme a EG-M-402.
ALFA solicita disposição para resolução da Não Conformidade.
</t>
  </si>
  <si>
    <t xml:space="preserve">1 - FAZER TRATAMENTO DE SUPERFÍCIES E PINTURA CONFORME SPE- EG-M-402 </t>
  </si>
  <si>
    <t xml:space="preserve">• Durante montagem da tubulação de incêndio do LV2 foram verificados a falta de grampos nas flautas, ocasionando rotação das mesmas e por sua vez deixando os ramais fora de plumo (verticalidade)
ALFA solicita disposição para resolução da Não Conformidade.
</t>
  </si>
  <si>
    <t xml:space="preserve">1- COLOCAR AS TUBULAÇÕES NO PLUMO VERTICAL, ALINHAR OS TÊS E MONTAR OS GRAMPOS “U”, NOS 
LOCAIS ADEQUADOS. </t>
  </si>
  <si>
    <t>137/2022</t>
  </si>
  <si>
    <t xml:space="preserve">Conforme levantamento topográfico ANB-93-003 e 004, identificamos que os eixos K-22 e K-15, encontram-se com divergências;
1. Eixo K-22 base civil com 6 chumbadores e colunas 93-C8 fornecidas com 4 furos – veja relatório ANB-93-004.
2. Eixo K-15 bases existentes com 4 chumbadores excedentes sem nicho e com graute já na elevação de projeto da nova coluna 93-C10, ou seja, elevação de projeto El.32326 elevações real 32364 – diferença de 38mm da barra de cisalhamento 93-C10 
Desenho; DF-3130KP-M-80005-L-00230 Rev.0/DF-3130KP-M-80005-S-02560 Rev.0
Sugestão: 
(As sugestões não sobrepõe a decisão da engenharia VALE)
Recorte das 4 placas bases (sapata) e barra de cisalhamento das novas colunas e coluna existente, soldagem da coluna nova na placa base existentes eixo K-15. 
b) Recorte dos chumbadores acedentes nas bases do eixo K-15 E K-22.
</t>
  </si>
  <si>
    <t>Executar a montagem conforme sugestão acima, utilizar a chapa de base do eixo K-15 existente e soldar a coluna do TIE INN sobre a mesma, manter os requerimentos de soldagem do projeto da nova coluna fornecida.</t>
  </si>
  <si>
    <t>136/2022</t>
  </si>
  <si>
    <t xml:space="preserve">Conforme levantamento topográfico ANB-83-003 e 004, identificamos que os eixos K-22 e K-15, encontram-se com divergências;
1. Eixo K-22 base civil com 6 chumbadores e colunas 83-B21 fornecidas com 4 furos – veja relatório ANB-83-004.
2. Eixo K-15 bases existentes com 4 chumbadores excedentes sem nicho e com graute já na elevação de projeto da nova coluna 83-B23, ou seja, elevação de projeto El.32326 elevações real 32364 – diferença de 82mm sendo 30mm da barra de cisalhamento e 52mm na coluna 83-B23 para permite o alinhamento da mesa 
Desenho; DF-3130KP-M-80005-L-00124 Rev.0 / DF-3130KP-M-80005-S-01220/01260
Sugestão: 
(As sugestões não sobrepõe a decisão da engenharia VALE)
a) Recorte das 4 placas bases (sapata) e barra de cisalhamento das novas colunas e coluna existente, soldagem da coluna nova na placa base existentes eixo K-15. 
b) Recorte dos chumbadores acedentes nas bases do eixo K-15 E K-22
</t>
  </si>
  <si>
    <t>Executar a montagem conforme sugestão acima, utilizar a chapa de base do eixo K-15 existente e soldar a coluna do TIE INN  sobre a mesma, manter os requerimentos de soldagem do projeto da nova coluna fornecida.</t>
  </si>
  <si>
    <t>037/2022</t>
  </si>
  <si>
    <t>Evidenciado durante análise de relatórios de certificação de fibra óptica da torre de amostragem, certificado de calibração de instrumento fora do prazo de validade e divergente do instrumento utilizado na medição com validade também vencida, encontrado também falta de atendimento aos valores obtidos na certificação não atendendo aos requisitos e especificações técnicas da NBR-16869-2(cabeamento estruturado- parte 2: ensaio do cabeamento óptico), e ES-G-402(procedimento de especificação de serviços de inspeção ). Sendo necessário correção conforme solicitado em procedimentos citados.</t>
  </si>
  <si>
    <t>Equipamento em processo de requisição para recertificação da fibra óptica.</t>
  </si>
  <si>
    <t>007/22</t>
  </si>
  <si>
    <t>Durante fiscalização rotineira “in loco” na região do transportador TR-325K-09, lado esquerdo sentido fluxo de materiais, do eixo 45 @ 53, foi identificado em diversos pontos em sequência, tubulação de 1.1/4” posicionada com interferência com bandejamento elétrico existente e plataforma da passarela, onde a locação atual não permite finalizar a montagem com o ponto vertical do spool.</t>
  </si>
  <si>
    <t>Atividade será executada após de planejamento dependendo de parada.</t>
  </si>
  <si>
    <t>138/2022</t>
  </si>
  <si>
    <t xml:space="preserve">Na montagem do módulo do eixo 04/05 do Trocador de Correia TR-313K-84, identificamos que as vigas principais 1561C/1563B, apresentam ausência de dois furos na ligação da viga transversal 1743H, conforme evidenciado na imagem abaixo.
Desenho: DF-3130KP-M-80013-S-501743
</t>
  </si>
  <si>
    <t xml:space="preserve">A revisão na conexão foi necessária após o acréscimo das monovias sob a plataforma, onde a viga 84-1743H foi alterada de W360x32.9 para W530x82.0
Procedimento: , Deve-se fazer o ajuste de campo, previsto em contrato, com a modificação na geometria das conexões de extremidade da respectiva viga. Há duas soluções fazer o furo e conectar os 4 parafusos ,ou de um lado deixar 4 parafusos dos outros 3 parafusos e soldar 6mm todo o controlo da ligação (perfil L).
</t>
  </si>
  <si>
    <t>139/2022</t>
  </si>
  <si>
    <t xml:space="preserve">Na montagem do módulo do eixo 03/04 do Trocador de Correia TR-313K-84, identificamos que as vigas principais 1558B/1558D, apresentam ausência de dois furos na ligação da viga transversal 1744A, conforme evidenciado na imagem abaixo.
Desenho: DF-3130KP-M-80013-S-501744
</t>
  </si>
  <si>
    <t xml:space="preserve">A revisão na conexão foi necessária após o acréscimo das monovias sob a plataforma, onde a viga 84-1744A foi alterada de W360x32.9 para W530x82.0.
Procedimento: Deve-se fazer o ajuste de campo, previsto em contrato, com a modificação na geometria das conexões de extremidade da respectiva viga. Há duas soluções fazer o furo e conectar os 4 parafusos, ou de um lado deixar 4 parafusos dos outros 3 parafusos e soldar 6mm todo o controlo da ligação (perfil L).
</t>
  </si>
  <si>
    <t>Foi verificado por inspeção Ductor Que o Cilindro de gás extintor está com baixa carga e com a rosca da válvula solenoide danificada, não atendendo aos requisitos e especificações técnicas da NBR 13231 (Proteções contra incêndio em subestações elétricas). Sendo necessário correção conforme procedimento.</t>
  </si>
  <si>
    <t>019/2022</t>
  </si>
  <si>
    <t>1 – Obturação de descontinuidade com argamassa</t>
  </si>
  <si>
    <t>021/2022</t>
  </si>
  <si>
    <t>1- Observamos na laje do piso do TR43, próximo a CT215, vários pontos com trincas, comprometendo a impermeabilização do piso ao longo de sua vida util. A patologia pode ser proveniente de retração pela cura não eficaz ou lançamento de concreto em processo de pega adiantado.</t>
  </si>
  <si>
    <t>Será avaliado os pontos citados e desenvolvido a correção e recombrimento das Trincas.</t>
  </si>
  <si>
    <t>Durante inspeção verificada que no sistema de drenagem do fundo de pilha "espinha de peixe” foi modificado o processo de construção: Instalação de tubos de dreno Pead de Ø150mm, envelopamento dos tubos de dreno Pead Ø 150mm com geotêxtil não tecido (Bidim) e tamponamento dos tubos Pead com geotêxtil não tecido, no momento da inspeção o encarregado na frente de serviço não foi apresentou a CTE- consulta técnica de engenharia. No projeto 3130KP-B-700945 indica tubos de dreno Ø100mm envolvidos com geotêxtil tecido e utilização de tampão rosqueável Ø100mm na extremidade de montante dos tubos perfurados. Solicitamos tratativa para a não conformidade.</t>
  </si>
  <si>
    <t>Será realizado uma consulta técnica (CTE) junto a engenharia da Sanches Tripoloni.</t>
  </si>
  <si>
    <t>Durante inspeção no acesso Berma TR -80, lado Pátio O, identificado surgimento de patologias na pavimentação asfáltica em toda sua extensão tais como: - Formação de buracos e panelas, Arrancamento progressivo do agregado do pavimento, caracterizado por aspereza superficial do revestimento, Fissuras, trincas e Ondulações, no entanto estão presentes na extensão da superfície do pavimento.</t>
  </si>
  <si>
    <t>Durante inspeção de campo, foi identificado patologias na pavimentação asfáltica nos acessos a BERMA TR- 80 – Lado Pátio N, entre as balizas 61 a 72, apresentando ondulações, afundamento, fissuras e trincas no revestimento asfáltico, arrancamento progressivo do agregado do pavimento caracterizado por aspereza superficial do revestimento podendo ocasionar infiltrações, agregado da base exposto e verificado visualmente que a cobertura do pavimento não atingiu a espessura especificada em projeto 3130KP-B-70929_Rev_3.  Solicitamos tratativa para a não conformidade.</t>
  </si>
  <si>
    <t>Enesa 240 MTPA</t>
  </si>
  <si>
    <t xml:space="preserve">Na montagem das colunas de TAG 00213AA, 00210AA, 00208AA e 00206AA filas A – B eixos P8 e P11, constatamos os nichos das bases civil encontram-transversal ao sentido de posicionamento das barras de cisalhamento das colunas, ou seja, barra de cisalhamento fabricada conforme projeto encontra-se no sentido norte, nicho de 580x250mm das bases civil fabricados no sentido oeste. Desta forma impossibilita a montagem das colunas em conformidade com o projeto. Veja fotos abaixo.
Desenho: DF-3000KP-G-70033-M-5000143, DF-3000KP-G-70033-M-5000140, DF-3000KP-G-70033-M-5000138 E DF-3000KP-G-70033-M-5000136.
</t>
  </si>
  <si>
    <t xml:space="preserve">Constatado desvio de 90° da barra de cisalhamento, desenho de fabricação não conforme o Plano de Base.
Procedimento: Deve ser feito ajuste de campo, onde a deve ser feito o corte das chapas de cisalhamento das colunas, retrabalhar :grafitar e girar em 90° aplicando-se solda conforme recomendação do desenho de detalhamento DF-3000KP-G-70033-M-500136/500143/500140/500138. Favor considerar disposição para dos eixos P8 a P11. Desenhos serão revisados e enviados através do sistema.
</t>
  </si>
  <si>
    <t xml:space="preserve">Inspeção DUCTOR evidenciou desvios na armazenagem de estruturas destinadas a montagem de ponte treliçada do TR-43
Identificado diversas peças em contato com o solo e em contato entre si gerando danos na pintura
Conforme solicitado em especificação Vale EG-G-401 PRESERVAÇÃO no item 12.0 ARMAZENAMENTO:
Materiais desembalados, equipamentos ou estruturas não poderão ficar em contato com o solo e devem ser protegidos contra intempéries, sol e água. 
Todos os equipamentos embalados e não embalados deverão ser armazenados sempre na sua posição normal de equilíbrio.
</t>
  </si>
  <si>
    <t xml:space="preserve">Realizar diálogo com a equipe de mecânica; será executado retoques de pintura conforme item 10.12 grupos L da EG-M-402 </t>
  </si>
  <si>
    <t>067/2022</t>
  </si>
  <si>
    <t xml:space="preserve">• Durante montagem das proteções dos guinchos dos elevadores de amostra EL-314K-01 e EL-314K-02, foi identificado que não é possível realizar a fixação dos parafusos nas proteções
        ALFA solicita disposição para resolução da Não Conformidade.
</t>
  </si>
  <si>
    <t xml:space="preserve">Inspeção DUCTOR evidenciou danos na pintura de estruturas destinadas a montagem do TR-43
Identificado vigas  indevidamente utilizadas como dormentes para montagem de outras estruturas o que ocasionou danos na pintura.
Conforme solicitado no item 10.12 grupo L da EG-M-402 REV15:
Retoque em campo: Para recuperação de pintura desgastada, sem presença de corrosão, devem-se avaliar as camadas que foram comprometidas e proceder com Lavagem de água doce com alta pressão, Limpeza físicoquímica conforme NBR 15158 (se constatada a presença de oleosidades, graxas, gordura ou outros contaminantes no substrato) e lixamento para remoção destas camadas. Proceder com a pintura sobre as tintas remanescente de forma a completar o esquema de pintura acima
</t>
  </si>
  <si>
    <t>Realizar diálogo e orientação com os montadores; executar retoques de pintura conforme item 10.12 grupos L da EG-M-402 REV15</t>
  </si>
  <si>
    <t>028/2022</t>
  </si>
  <si>
    <t xml:space="preserve">A CRISTA DO REVESTIMENTO DO TALUDE DA BERMA POSSUI DIVERGÊNCIA COM O DETALHE ACIMA EXPOSTO, ONDE CITA-SE A NECESSIDADE DE CONCRETO DE RESISTÊNCIA IGUAL A 20 MPA E SELAGEM DA JUNTA COM O USO DE SIKAFLEX 1A. AUSÊNCIA DESTES CUIDADOS COM O REVESTIMENTO POTENCIALIZAM INFILTRAÇÕES E EROSÕES POR TRÁS DO PARAMENTO DO REVESTIMENTO. O CONCRETO APRESENTADO NA FRENTE DE SERVIÇO APRESENTA DIFICULDADE DE ADENSAMENTO, HÁ EVIDÊNCIA DE SEGREGAÇÃO DE AGREGADO GRAÚDO (BRITA 1). 
Projetos de referência: 3130KP-C-87257 rev0
</t>
  </si>
  <si>
    <t>Será realizado a aplicação do SIKAFLEX ou similar na Crista do talude.</t>
  </si>
  <si>
    <t xml:space="preserve">Em inspeção de recebimento na Recuperadora RP-313K-09, detectamos diversas peças com danos na película de pintura / acabamento e substrato em desacordo com a EG-M-402 sistemas L, falta de preservação das partes usinadas e sujidade em todas a peças dificultando a inspeção de novas anomalias. Veja o registro fotográfico abaixo e anexo 1 e 2.
Desenho: DF-MA-3130KP-M-80009-M-500037, DF-3130KP-M-80009-M-500044
</t>
  </si>
  <si>
    <t xml:space="preserve">Informamos que para montagem, deve-se dispor das peças em plenas condições de utilização, devendo-se realizar as correções necessárias para tal. Para os itens de responsabilidade FLSmidth, a mesma já foi acionada e informa:
- Reparos de Pintura: FLSmidth fornecerá a tinta (já em processo de cotação), material na obra na primeira semana de Janeiro/23;
- Serviços de fabricação por necessidade: FLSmidth irá executar o serviço fora da Vale;
- Pequenos reparos de estrutura fora de escopo: responsabilidade FLSmidth
</t>
  </si>
  <si>
    <t xml:space="preserve">Chumbadores empenado/danificado e ausência de porcas das bases do eixo 03 a 34 </t>
  </si>
  <si>
    <t>A empresa Sanches estará fazendo as devidas adequações nos chumbadores</t>
  </si>
  <si>
    <t xml:space="preserve">Em análise ao projeto DF-3130KP-M-80009-M-500618_Rev0, item 19 constatamos os sistema de alimentação de graxa no sistema de translação, não permite a fixação das cotovelos macho  ø 8 x1/4" NPT - INOX (item 19) do desenho acima nos mancais da translação, isso ocorre devido ao tipo de rosca existente dos pino graxeiro que encontram-se com dimensões de 1/8" NPT em ambos os lados. </t>
  </si>
  <si>
    <t xml:space="preserve">Divergência nas conexões Eximport.
Procedimento: A FLSmidth irá realizar o fornecimento das conexões adequadas para montagem, efetuando a correção supracitada. 
</t>
  </si>
  <si>
    <t xml:space="preserve">Inspeção DUCTOR evidenciou desvios na pintura de estruturas do sistema de translação durante a montagem de pinos da articulação desenho DF-3130KP-M-80009-M-500045 REV0
Identificado danos com esposição do substrato metalico em parafusos e nas proximidades das articulações.
Conforme solicitado no item 10.12 grupo L da EG-M-402 REV15:
Retoque em campo: Para recuperação de pintura desgastada, sem presença de corrosão, devem-se avaliar as camadas que foram comprometidas e proceder com Lavagem de água doce com alta pressão, Limpeza físicoquímica conforme NBR 15158 (se constatada a presença de oleosidades, graxas, gordura ou outros contaminantes no substrato) e lixamento para remoção destas camadas. Proceder com a pintura sobre as tintas remanescente de forma a completar o esquema de pintura acima
</t>
  </si>
  <si>
    <t>Após conclusão das atividades de montagem serão realizadas as correções conforme EG-M-402(R15) em atendimento a resposta da RNC-ENE-P240-N003-2022 - Comentada</t>
  </si>
  <si>
    <t>Em inspeções de recebimento na SE-313KP-01, detectamos divergência nos equipamentos instalados na e SE-3150KP-01. Veja pontos abaixo;
• Portas das baias dos transformadores com ferrugem e com ausência de: Pintura no ferrolho de fechamento; porcas e parafusos; 
• Portas de emergência corta fogo empenadas/danificadas; 
• Ausência de furos para travamento do portão
• Guarda-corpos com ausência de pintura e ferrugem nas grades de proteção; 
• Divergência de tonalidade de pintura no piso;
• Trilhos da baia transportadora com respingos de tinta e concreto;
• Aterramentos não foram conectados nas estruturas; portões; trilhos; sistema SPDA;
• Ausência de acabamento na tampa de aterramento;</t>
  </si>
  <si>
    <t>Pendências serão sanadas pela Sanches, inclusive já mapeadas pela VALE como pendências da empresa Sanches.</t>
  </si>
  <si>
    <t>140/2022</t>
  </si>
  <si>
    <t xml:space="preserve">Durante inspeção de recebimento no almoxarifado da Ômega, constatamos que as bobinas de cabos a serem usadas para lançamento de cabos nos transportadores TR-313K-83/93, estão com a estrutura(madeira) deterioradas não permitindo o manuseio e impossibilitam o lançamento, podendo causar danos ao revestimento dos cabos e em desacordo aos itens 8.4.3, 8.1 e 8.2(EG-G-401), e INS-115-0063, na inspeção foram observados diversos falhas no acondicionamento do material no almoxarifado, bobinas expostas às intempéries, bobinas em contato com o solo, bobinas armazenadas na vertical.
Bobinas verificadas Nº BMN-9; BMN-10; BMN-11; BMN-12; BMN-13 e BMN-14. (DE: MC-313K-246 – PARA: TR-313K-83-M1) 
Bobinas verificadas Nº TR-313K-93 BNBN-12, BNBN- 13 e BNBN-14 (DE: MC-313K-246 – PARA: TR-313K-93-M1)
</t>
  </si>
  <si>
    <t>A Enesa deverá coletar as bobinar e utilizar os cavaletes metálicos e/ou sistema de lançamento de cabos com a bonina na vertical, já feito pela Enesa e o guincho de lançamento de cabos, item de obrigação contratual.</t>
  </si>
  <si>
    <t>141/2022</t>
  </si>
  <si>
    <t>Durante a montagem da tubulação de entrada e saída de óleo do trocador para o hidro variador, notamos que a tubulação fornecida para montagem no TR-313K-93 não permite na posição atual (projeto) do hidroviário. Veja a imagem ilustrativa abaixo.</t>
  </si>
  <si>
    <t>a Enesa deve fazer ajuste de campo, previsto em contrato, onde deve-se cortar tubulação, girar 180°, efetua chanfro e soldar raiz com  TIG  e enchimento com solda manual, após lavar tubulação p/ limpeza.</t>
  </si>
  <si>
    <t xml:space="preserve">Durante inspeção de campo no TR-313 K-87 para montagem da coluna TAG 1046 no eixo 36 filas KG, detectamos que a base civil B226(P226) encontra-se com o nicho fora da profundidade de projeto (Nicho - 250x250x250), real 250x150x250. Não permitindo a montagem da coluna devido a interferência com a barra de cisalhamento (250 mm). Veja imagem abaixo Desenho: 
DF-3130KP-G-50005-C-500002 rev_01
DF-3130KP-G-5005-M-501046 rev_00
3130KP-C-500028_Rev_3 
</t>
  </si>
  <si>
    <t>Adequação da base civil já realizado pela empresa Sanches e liberado para montagem da Enesa.</t>
  </si>
  <si>
    <t>033/2022</t>
  </si>
  <si>
    <t>• 1 - HÁ DIVERGÊNCIA NA LOCAÇÃO DOS ELEMENTOS CONSTITUINTES DO APOIO, ARRANQUE DE PILAR E CHUMBADORES. A PROXIMIDADE DO ELEMENTO DE FIXAÇÃO DA BASE (CHUMBADOR) COM A ARMADURA DE ARRANQUE DOS PILARES IMPOSSIBILITA A IMPLANTAÇÃO, ADEQUAÇÃO DE LOCAÇÃO DA ARMADURA LONGITUDINAL OS PILARES ATRAVES DE EMPENAMENTO E APLICAÇÃO DE CALOR. - 3130KP-C-87727 – rev 1</t>
  </si>
  <si>
    <t>Será enviado o levantamento de locação dos chumbadores.</t>
  </si>
  <si>
    <t xml:space="preserve">• 1 – EXCENTRICIDADE DOS CHUMBADORES EM RELAÇÃO À SEÇÃO TRANSVERSAL DO PILAR, EM UM DOS LADOS OBSERVA-SE AFASTAMENTO PARA A BORDA IGUAL A 12,5 cm E OUTRO A 18,5 cm PARA A ARMADURA (ESTRIBO). 
• 2 – EXECUÇÃO DE ARMADURA DE ENVELOPAMENTO SEM ENGASTE NA BASE E TRASPASSES POR SOLDA. - 3130KP-C-87731 – rev 0
</t>
  </si>
  <si>
    <t xml:space="preserve">Em inspeção de campo para montagem das colunas Nº CT215-C8 e CT215-C28 detectamos que as bases dos eixos TB fila K59 e eixo TA fila K59, não permitem a montagem das colunas, devido a configuração das bases no físico, ou seja, a base do eixo TB fila K59 foi construída do lado leste e a base do eixo TA fila K59 foi construída do lado oeste em relação ao projeto mecânico. Veja imagem abaixo
Desenho: 
DF-3130KP-M-80005-L-00741_Rev_0
DF-3130KP-M-80005-L-00758_Rev_0
</t>
  </si>
  <si>
    <t>Deverá ser executado o ajuste de campo, onde a Enesa deverá executar o traspasse de chumbador, sendo esse fornecido pela VALE, executando solda com eletrodo E70XX, uma perna mínima de 23 mm (ambos os lados) e comprimento mínimo de solda de 170 mm, conforme croquei abaixo abaixo:</t>
  </si>
  <si>
    <t xml:space="preserve">Conforme levantamento topográfico Nº ANB-TR88/89-001 referente a alinhamento das bases K54 a K52 do TR-313K-88/89 constatamos uma divergência de 405 mm em relação ao eixo das bases existentes. Veja relatório topográfico anexo.
Desenho: 
DF-3130KP-M-80005-L-00613_Rev_0
</t>
  </si>
  <si>
    <t xml:space="preserve">Não encontramos nenhuma inconsistência no projeto civil. 
Foi seguido a topografia enviada pela Enesa em 23/07/2021, anexado a este documento. 
</t>
  </si>
  <si>
    <t>OMEGA PÁTIO DE ARMAZ.</t>
  </si>
  <si>
    <t xml:space="preserve">Foi evidenciado o armazenamento de bobinas de maneira desordenada, em vários pontos do pátio de armazenamento dificultando a identificação das bobinas e o seu exato local de armazenamento no pátio. 
Evidenciado o armazenamento inadequado de bobinas novas e antigas em não conformidade com a ABNT NBR 7310 (Armazenamento, transporte e utilização de bobinas com fios, cabos ou cordoalhas de aço) que diz: 
- Quanto ao armazenamento a céu aberto, devem ficar elevadas no mínimo a 10 cm do solo, para evitar o contato direto com o piso e a absorção excessiva de umidade comprometendo a integridade da bobina. 
- No local do armazenamento deve haver drenagem apropriada para evitar o acúmulo de água em contato ou próximo às bobinas. 
-As bobinas, quando fechadas, podem ser armazenadas e alinhadas umas sobre as outras, de modo que não comprometam a integridade do produto acondicionado nem a estrutura do carretel. 
- Os discos laterais das bobinas devem estar livres de contato com outra bobina (distância mínima de 15 cm), ou com outros objetos e edificações que impeçam sua boa ventilação. Sendo necessário correção dos itens mencionados de acordo com procedimentos mencionados. 
</t>
  </si>
  <si>
    <t>iremos melhorar o acondicionamento das bobinas, porém:
- As bobinas encontram-se desordenadas em vários pontos, novas e antigas, devido à falta de espaço para acondicionamento das mesmas, onde tivemos um quantitativo grande de recebimento de materiais, tendo em vista, que não armazenamos bobinas de cabos e alguns materiais em outro pátio, em função da vulnerabilidade;
-  O espaço para armazenamento das bobinas não é plano, irregular, ou seja, acaba que afetando a ordenação da mesmas e proporcionando pontos de umidade para algum dos lados.
Hoje temos um quantitativo de  91 bobinas de DEVOLUÇÃO de obra, sendo:
22 bobinas do ano 2021
69 bobinas do ano 2022
Já os cabos de PROJETO temos 314 recebidas, sendo:
01 bobina do ano 2020
69 bobinas do ano 2021
244 bobinas do ano 2022
Ou seja, temos um tempo muito longo de armazenamento das bobinas de cabos a céu aberto, onde acaba causando a deterioração da madeira, a mesma exposta a radiação solar e chuva.</t>
  </si>
  <si>
    <t xml:space="preserve">Na montagem das colunas CT215-C13, detectamos uma interferência de 275 mm da coluna CT215-C13 fila TD eixos 57 e 67 com a passarela existente na CT-313K-215, que não permite a montagem das colunas em conformidade com o projeto. Veja imagem abaixo
Desenho: 
DF-3130KP-M-80005-L-00756_Rev_0
DF-3130KP-M-80005-L-00754_Rev_1
</t>
  </si>
  <si>
    <t xml:space="preserve">Após levantamento topográfico constatamos divergência de elevação entre o projeto civil e mecânico. Onde o projeto civil apresenta elevação de 23.325 e o projeto mecânico apresenta elevação de 23.150. Veja imagem abaixo
Desenho: 
DF-3130KP-G-50005-L-500022_REV_2
3130KP-C-87805_REV_3
</t>
  </si>
  <si>
    <t xml:space="preserve">A VALE efetuará as correções das bases civis.
Solução: VIDE ANEXO RESPOSTA_2-2_RNC-ENE-P240-Nº012-2022.pdf
1 – Demolir os pilares nos apoios B103 e B104 em 17,5cm, até a cota de TCB EL.+23,100; (VALE)
2 – Aprofundar os nichos centrais em 10cm, para receber chapa de cisalhamento de 600mm; (VALE)
3 – Cortar os chumbadores em 175mm para que a projeção fique com 300mm; (ajuste de campo pela ENESA)
4 – Pela redução de rosca nos chumbadores não será possível o uso de contraporca para nivelamento, logo, utilizar acessório de nivelamento (shims); (ajuste de campo pela ENESA)
5 – Ajustar chapa de base conforme croqui abaixo (vide anexo RESPOSTA_1-2_RNC-ENE-P240-Nº012-2022.pdf) (ajuste de campo pela ENESA)
</t>
  </si>
  <si>
    <t xml:space="preserve">Após levantamento topográfico do dimensional das bases civil do conjunto de esticamento, constatou-se divergência entre o projeto civil e mecânico. Onde os mesmos referenciam-se do eixo 3 e 3’ do TR-313K-91 ao eixo da base do Guincho. Projeto Civil: 11.150 e Projeto Mecânico: 11.000. Veja imagem abaixo
Desenho: 
DF-3130KP-G-50005-L-500023_Rev_1
3130KP-C-87800_Rev_3
</t>
  </si>
  <si>
    <t>A DIVERGÊNCIA DE CONSTRUÇÃO CIVIL EM RELAÇÃO AO PROJETO MECÂNICO DEVERÁ SER ABSORVIDA PELA MONTAGEM MECÂNICA. TEREMOS UM ACRESCIMO DE 600mm DE CABO DE AÇO NA MONTAGEM.</t>
  </si>
  <si>
    <t>Foi verificado aplicação de camada de base de BGS sobre a camada de sub-base saturada devido as fortes chuvas dos dias anteriores, foi alinhado com a qualidade e engenharia de campo que não aplicasse a base nessas condições, mas continuaram com atividades de execução, porém depois do BGS aplicado apresentou pontos de borrachudo. Desta forma solicitamos tratativas da ocorrência.</t>
  </si>
  <si>
    <t>Será removido o material e recomposto uma nova camada seguindo entendimentos do processo executivo de projeto.</t>
  </si>
  <si>
    <t>015/2023</t>
  </si>
  <si>
    <t xml:space="preserve">Durante a pré-montagem das telhas de cobertura do TR-313K-43 eixo P5 ao P22, foi constatado que os grampos U fornecidos não permitem o aperto na junção das telhas com os suportes de fixação devido à falta de rosca no grampo. Veja a imagem abaixo.
Desenho: 
DF-3130KP-M-80005-M-500166_ Rev 1
</t>
  </si>
  <si>
    <t xml:space="preserve">Desvio de projeto, grampos imcompatíveis com a montagem
Procedimento: Serão fornecidos pelo fornecedor novos grampos para correta fixação das telhas. 
</t>
  </si>
  <si>
    <t>014/2023</t>
  </si>
  <si>
    <t xml:space="preserve">Verificamos que as bases da CT-313K-215 eixos K57 a K59B - fila TA a TD, detectamos a ausência de porcas/contra porcas e arruelas em todas as bases.
Desenho: 
DF-3130KP-M-80005-L-00741_ Rev 0
</t>
  </si>
  <si>
    <t>Miscelâneas foram disponibilizadas no dia 13/01/23 ao Em. Rubens (Enesa)</t>
  </si>
  <si>
    <t>013/2023</t>
  </si>
  <si>
    <t xml:space="preserve">Durante a pré-montagem foi constatado as seguintes não conformidades:
I. Impossibilidade de montagem de 1120 peças de grades de proteção lateral (00239AA) pelo montante, entre os eixos P5 a P22 em ambos lados, devido a duplicidade das peças.
Sugestão I: Corte em ambos os lados de 110x40 mm na parte superior de modo que venha a passar pelo montante.
II. Impossibilidade de montagem do suporte do montante (00239AM)entre os eixos P5 a P22 em ambos lados, devido rosca parcial entre o parafuso sextavado ½” x 2 ¼” e a bitola da porca de 22mm.
Sugestão II: Alteração para parafuso sextavado de ½” x 1 ¾” e bitola de porca de 19mm. 
Veja imagem abaixo
Desenho: 
DF-3000KP-G-70033-M-500167_REV_1 
DF-3000KP-G-70033-M-500168_REV_1 
DF-3000KP-G-70033-M-500169_REV_1 
</t>
  </si>
  <si>
    <t>142/2022</t>
  </si>
  <si>
    <t xml:space="preserve">Durante inspeção de campo pelo TR-313K-83/93, constatamos os eletrodutos da caixa de passagem CPAJ, estão obstruídas por concreto, impossibilitando a passagem dos cabos e retirada/aperto das buchas de acabamento dos eletrodutos.
Veja as imagens abaixo.
Desenho: 
3130KP-E-85872 rev_05
</t>
  </si>
  <si>
    <t xml:space="preserve">Baixa qualidade de execução civil
Procedimento: Foi verificado em campo que existem eletrodutos livres suficientes para execução  das atividades de lançamento de cabos, sem qualquer impacto as atividades
</t>
  </si>
  <si>
    <t>016/2023</t>
  </si>
  <si>
    <t xml:space="preserve">Durante inspeção de campo para pré-montagem do eixo KG2 leste /oeste (proteção provisória) verificamos a ausência de chumbadores e não permitem a montagem de chumbadores químicos devido à proximidade com as extremidades da base. Veja imagem abaixo e croqui anexo.
Desenho: 
3130KP-S-500036_R_C
Sugestão:
Desloca os dois primeiros furos em 300mm e reabrir o furo na base das colunas processo oxicorte.
Veja croqui anexo.
</t>
  </si>
  <si>
    <t xml:space="preserve">A VALE estará instalando os chumbadores, onde será feito a relocação dos  furos próximos a borda em 113 mm em relação a posição original da chapa de base. 
Executar furo deslocado na chapa de base e fechar os da posição original. Anexo está a verificação do chumbador para esta condição.
</t>
  </si>
  <si>
    <t>018/2023</t>
  </si>
  <si>
    <t xml:space="preserve">Após inspeção de campo constatamos que ao longo do transportador do TR-313K-91 (Berma) entre as bases B256 a B1002 - fila A e B, identificou-se a ausência de porcas/contra porcas e arruelas nas bases civil conforme imagens em anexo 
Desenho: 
3130KP-C-87250_Rev_3
3130KP-C-87269_Rev_6
</t>
  </si>
  <si>
    <t>Porcas/contra porcas e arruelas já fornecidas e implementadas nos chumbadores pela Sanches</t>
  </si>
  <si>
    <t>017/2023</t>
  </si>
  <si>
    <t xml:space="preserve">Durante levantamento topográfico Nº ANB-TR87-003(CT-313K-215), verificamos que o eixo-61 Fila A-B base B412 e B411, encontra-se deslocadas em 200mm no sentido leste /oeste veja croqui relatório topográfico anexo.
Nota: A base B411 encontra-se em execução.
Desenho: 
DF-3130KP-G-50005-M-501601_R_1
3130KP-C-87887_R_2
3130KP-C-87859_R_3
</t>
  </si>
  <si>
    <t xml:space="preserve">: A base B 412 deverá ser demolida e ser reconstruída conforme projeto enviado em 24/01/2023. A base 411 não havia sido concretada e assim pode-se realizar o ajuste necessário. 
NOTA: as adequações das bases serão realizadas pela VALE
</t>
  </si>
  <si>
    <t>037/2023</t>
  </si>
  <si>
    <t xml:space="preserve">• Conforme revisão do desenho 3130KP-C-87936 Rev 5, a barra N4 dos pilares 9A e 10, deveria possuir comprimento acima do bloco de 131cm. Em campo foi constatado comprimento de 128cm.
3130KP-C-87845_rev_6 / 3130KP-C-87865_rev_6 / 3130KP-C-87935_rev_2 / 3130KP-C-87936_rev_5
</t>
  </si>
  <si>
    <t xml:space="preserve">Assim, solicita-se:
1. Foi solicitado ao encarregado da obra e informado a fiscalização, a necessidade de verificação do comprimento da armadura e a cota do bloco, com a topografia.
2. Verificada a cota do topo, deverá ser realizado o corte ou acréscimo das barras e garantir o cobrimento mínimo (4cm).
</t>
  </si>
  <si>
    <t>035/2023</t>
  </si>
  <si>
    <t>• 1 – Na área da plataforma não foi feito o corte no talude indicado no projeto, deixando os chumbadores e as bases P4, P5 e P6 sob o terreno. – 3820KP-C-70153</t>
  </si>
  <si>
    <t>Assim, solicita-se:
1. Executar corte na área da base até chegar a cota de projeto. – 3820KP-C-70153</t>
  </si>
  <si>
    <t>143/2023</t>
  </si>
  <si>
    <t>Durante inspeção de recebimento no almoxarifado da Omega foi verificado danos mecânicos na película de tinta do carrinho do sistema de esticamento e skid danificado do TR-313K-93. (Volume 77). Verificamos também danos mecânicos na película de tinta do carrinho do sistema de esticamento TR-313K-83 (Volume 70). Pontos apresentam grau C de oxidação.</t>
  </si>
  <si>
    <t xml:space="preserve">SÃO PARTES USINADAS QUE NÃO SÃO PINTADAS
Procedimento: AS PARTES APRESENTADAS NAS FOTOS ( RODAS E SOBRE BASE DE TAMBOR ) NAS PARTES MOSTRADAS NÃO RECEBEM JATO E PINTURA.
</t>
  </si>
  <si>
    <t>019/2023</t>
  </si>
  <si>
    <t xml:space="preserve">Durante levantamento topográfico ANB-CT01-004 e croqui anexo, constatamos que as bases do cable rack eixos P1 a P8 fila A a F encontram-se fora de excentricidade projeto mecânico em relação as bases civil. Veja relatório topográfico e croqui anexo.
Desenho: 
DF-3000KP-G-70033-M-500690_Rev_2
</t>
  </si>
  <si>
    <t xml:space="preserve">De acordo com o projeto de estrutura metálica (DF-3000KP-G-70033-M-500690_Rev_2) e com as coordenadas reais informadas, é possível a montagem do cable rack realizando ajustes nas chapas de base (furos oblongos), visto que o erro de esquadrejamento encontrado (ângulos diferentes de 90º) nas bases executadas resulta em excentricidades de no máximo 10mm. </t>
  </si>
  <si>
    <t>023/2023</t>
  </si>
  <si>
    <t>SUBESTAÇÃO DA 240-MTPA-Foi verificado em inspeção nas portas corta fogo que alguns parafusos das dobradiças folgaram e vindo ocasionar arreamento das portas e podendo danificar as demais dobradiças. Também foi verificado que foram realizados furos sem rosca de ajustem da fixação das portas e usados tipos diferentes de parafusos.  Desta forma solicitamos tratativas da ocorrência.</t>
  </si>
  <si>
    <t>Em analise da engenharia</t>
  </si>
  <si>
    <t>059/2023</t>
  </si>
  <si>
    <t>Evidenciado durante inspeção visual nos envelopamentos elétricos nas caixas de passagem do TR-313K-93 TIE IN lado esquerdo da berma, que as caixas de passagem encontram-se com erosão no seu entorno devido a falta de compactação do solo ocasionando a retirada dos eletrodutos de PEAD das caixas devido a falta de engastamento e o alinhamento inadequado dos mesmos na caixa, observado também que o diâmetro dos eletrodutos PEAD é de 3” quando o projeto pede 4” desenho de referência 3130KP-C-87014 ver 5  . Sendo necessário correção dos itens mencionados de acordo com procedimentos mencionados.</t>
  </si>
  <si>
    <t>Recomposto o solo em torno das caixas e limpeza</t>
  </si>
  <si>
    <t>020/2023</t>
  </si>
  <si>
    <t xml:space="preserve">Após a montagem da galeria entres os eixos P7 e P8 em conformidade com o projeto, verificamos que articulação TAG N° 00212AA do eixo P8, contém uma divergência - 50 mm na elevação de projeto/real. Ou seja.  El. 26867(projeto), Elevação 26818(real). Veja croqui abaixo
Desenho: 
DF-3000KP-G-70033-M-500112_Rev_0
</t>
  </si>
  <si>
    <t xml:space="preserve">Substituir a coluna de articulação da marca 00212AA montada no eixo P8, pela a coluna de articulação da marca 00212AC.
Anexo o desenho de montagem revisado em avanço, invertendo o posicionamento de montagem das colunas de articulação de aplicação do eixo P8 e P9 da marca 00212AA para a 00212AC, e a marca 00212AA será utilizada no eixo P10.
</t>
  </si>
  <si>
    <t>060/2023</t>
  </si>
  <si>
    <t xml:space="preserve">REFERÊNCIA: ET-3130KP-B-50006
TR-81- Conforme inspeção foi verificado erosão no talude ocasionando fuga de material (solos), tirando instabilidade da camada de concreto projetado aplicado no talude da alça de acesso e erosão do pavimento lado A/B por deficiência na ancoragem e falta do sistema de drenagem no local e também erosão na cabeceira lado C/D. Desta forma solicitamos tratativa para o desvio.
</t>
  </si>
  <si>
    <t>Recompor sistema de drenagem  e concluir o talude com concreto projetado</t>
  </si>
  <si>
    <t>006/2023</t>
  </si>
  <si>
    <t xml:space="preserve">Inspeção DUCTOR evidenciou respingos,escórias e oxidação em soldas liberadas para pintura em suportes fixados na estrutura da lança da RP-09
Identificadas juntas soldadas sem o devido acabamento conforme solicitado em especificação de soldagem PR-E-261  no item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t>
  </si>
  <si>
    <t xml:space="preserve">Realizado o retrabalho nas solda e ensaio visual </t>
  </si>
  <si>
    <t>022/2023</t>
  </si>
  <si>
    <t xml:space="preserve">Durante inspeção de recebimento e abertura dos painéis da SE-3150KP-01, foi constatado diversos pontos de atenção e não conformidades por falta de preservação:
o Presença de oxidação na coluna 1 o painel do alimentador (TF-3150KP-07);
o Presença de oxidação na coluna 3 do quadro de distribuição (QD-3150KP-37) no cubículo do disjuntor;
o Presença de oxidação na coluna 4 e 5 do quadro de distribuição (QD-3150KP-37) no cubículo do disjuntor barra TIE lado A e lado B;
o Presença de oxidação no inversor de frequência 380-500V e 400A-385A.
 Painéis com portas empenadas colunas A01 e A02 - QD-3150KP-46;
Veja a imagem abaixo.
Desenho: 
DF-DQ-3150KP-E-50013-E-500001 REV_0
DF-LB-3150KP-E-50013-E-500001 REV_0
</t>
  </si>
  <si>
    <t>A empresa Omega fará as devidas adequações. Justificativa: Armazenamento inadequado</t>
  </si>
  <si>
    <t>021/2023</t>
  </si>
  <si>
    <t xml:space="preserve">Durante o recebimento dos pinos do portal da RP-313K-09, verificamos que os pinos se encontram com grau B de oxidação devido à falta de proteção anticorrosiva, em desacordo com item 13.1 da EG-M-402 REV.15 que especifica que superfícies usinadas devem ser protegidas para armazenamento e transporte com composto antioxidante solúvel em aguarrás. Veja as fotos abaixo
Desenho: 
DF-3000KP-G-70033-M-500074_Rev_0
</t>
  </si>
  <si>
    <t xml:space="preserve">Itens destacados com desconformidade quanto a preservação
Procedimento: Antes de manusear os pinos realizar a limpeza dos itens, retirando o resto de embalagem, passando uma lixa fina levemente, eliminando o excesso de oxidação.
OBS: Peço atentar quanto aos itens de preservação conforme descrito no DF-ET-3130KP-M-80009-G-50008. 
</t>
  </si>
  <si>
    <t>041/2023</t>
  </si>
  <si>
    <t xml:space="preserve">• A FALTA DE IMPLEMENTAÇÃO DE SOLUÇÃO TÉCNICA REQUERIDA (VALETA E DESCIDA D’ÁGUA) VIA CTE CORRESPONDE AO COMPORTAMENTO INADEQUADO DO TALUDE, PRESENÇA DE RAVINAMENTO E TRINCA EM CRISTA (FORMAÇÃO CARACTERISTICA DE RUPTURA POR CUNHA).
• CTE - 381/2021
</t>
  </si>
  <si>
    <t>Assim, solicita-se:
1. Desenvolvimento de cadastro topográfico para identificação de movimentação de maciço, instalação de marcos físicos;
2. Execução de revestimentos de paramento com concreto projetado;
3. Execução de descida d’água em degraus;
4. Execução de valeta trapezoidal.</t>
  </si>
  <si>
    <t>025/2023</t>
  </si>
  <si>
    <t xml:space="preserve">Durante a montagem da base de ancoragem dos tambores de desvio, constatamos que furos existentes na posição 13(base de ancoragem) divergem do projeto em 23 mm, não permitindo a montagem nos chumbadores 1.3/4”. Veja fotos abaixo. Veja fotos abaixo.
Desenho: 
DF-3130KP-G-50005-L-500028_REV_1
DF-3130KP-G-50005-C-500018_REV_2
DF-3130KP-G-50005-M-502570_Rev_0
</t>
  </si>
  <si>
    <t>A Enesa já executou o ajuste de campo com a orientação da supervisão de campo do fornecedor, onde foram reabertos os furos e feito retoque de pintura.</t>
  </si>
  <si>
    <t>026/2023</t>
  </si>
  <si>
    <t xml:space="preserve">Durante a montagem da viga para fixação da plataforma de manutenção dos tambores de desvio eixo 13 e 14, verificamos que as vigas interferem em ± 250mm com o talude na direção sul e com a proteção lateral no sentido norte. Veja as fotos abaixo.
Desenho: 
DF-3130KP-G-50005-L-500028_REV_1
DF-3130KP-G-50005-M-502529_Rev_0
</t>
  </si>
  <si>
    <t xml:space="preserve">Será realizado pela VALE corte “dente” de 500mm no talude na área de influência do projeto mecânico.
Previsão até 18/02/2023
</t>
  </si>
  <si>
    <t xml:space="preserve">Durante a montagem da plataforma nos eixos 18 e 19, verificamos uma interferência de 394 mm com a passarela existente do TR-313K-81. Impossibilitando a montagem da plataforma do TR-313K-91. Veja fotos e croqui topográfico anexo.
Desenho: 
DF-3130KP-G-50005-L-500028_REV_1
</t>
  </si>
  <si>
    <t>Deve ser feito ajuste de campo, onde conforme caminhada e definição em campo entre VALE (Engenharia), TMSA e Enesa deve ser o corte do passadiço em no máximo 500mm e posterior reforma da área, inclusive com a relocação do painel do sistema de lubrificação centralizada, conforme indicado abaixo.
Por ocasião da conclusão da reforma, a Enesa deve emitir os desenhos em sua forma “as-built”.
Ajuste de campo realizado em conjunto com a VALE e fornecedor (TMSA)</t>
  </si>
  <si>
    <t>024/2023</t>
  </si>
  <si>
    <t xml:space="preserve">Durante a montagem do suporte do rolo de proteção e articulação do virador de 90º(Rolo vertical), verificamos a ausência de nicho nas bases civil para fixação da barra de cisalhamento do suporte de articulação posição 37(DF-3130KP-G-50005-M-5002781). Veja fotos abaixo.
Desenho: 
DF-3130KP-G-50005-L-500028_REV_1
DF-3130KP-G-50005-M-5002781_Rev_0
</t>
  </si>
  <si>
    <t>A VALE  irá fazer as devidas adequações nas bases, pois conforme projeto civil 3130KP-C-87253_Rev_6 e 3130KP-C-87794_Rev_3 (projeto de forma e armadura) mostra-se o nicho. Assim deverá ser desenvolvido o nicho conforme projeto com equipamento de baixa vibração, para preservação da base.</t>
  </si>
  <si>
    <t>144/2023</t>
  </si>
  <si>
    <t>Durante inspeção de recebimento no almoxarifado da Omega foi verificado pontos de oxidação na película de tinta no Painel do Guincho do TR-313K-93. Também constatamos danos na película de tinta e avarias no painel do guincho TR-313K-83, conforme pode ser visto nas imagens abaixo.</t>
  </si>
  <si>
    <t>DANA inspecionou os painéis e liberou para operação, equipamento está  em operação normal.</t>
  </si>
  <si>
    <t>028/2023</t>
  </si>
  <si>
    <t xml:space="preserve">Durante a montagem das treliças T10 e T11 do TR-313K-87 constatamos uma interferência nas diagonais da posição 15, sendo assim, não permitindo a montagem da treliça que interliga o banzo superior e inferior. 
Desenho: 
DF-3130KP-G-50005-M-501010
</t>
  </si>
  <si>
    <t>A orientação para montagem para evitar interferência é montar as cantoneiras com as abas indicadas para o lado conforme imagem abaixo. O desenho de referência DF-3130KP-G-50005-M-501010, está sendo revisado com disposição de montagem abaixo e será enviado via arquivo técnico.</t>
  </si>
  <si>
    <t>027/2023</t>
  </si>
  <si>
    <t>Após dimensional da base civil B-416 constatou-se divergência de alinhamento do chumbador de 40mm, impossibilitando a montagem da estrutura. Veja croqui em anexo e fotos abaixo.
Desenho: 
3130KP-C-87861_Rev_2
Chumbador fora de alinhamento CT-313K215</t>
  </si>
  <si>
    <t>Deve ser feito ajuste de campo, conforme alinhamento feito entre VALE e Enesa, onde o alinhamento dos chumbadores será feito com utilização de macaco hidráulico</t>
  </si>
  <si>
    <t>062/2023</t>
  </si>
  <si>
    <t>Conforme solicitado pela fiscal MCA – Clodomir, verificado que na junção do talude com o concreto projetado da ancoragem no acesso no lado esquerdo TR 80 entre as balizas 72/73 – Lado Pátio O, surgimento de trincas entre o concreto da ancoragem/meio fio e concreto projetado do talude, podendo ocasionar infiltração e fuga de material (solo).  Solicitamos tratativa para o desvio.</t>
  </si>
  <si>
    <t>Será executado conforme sugestão da eng. Vale. Retirar concreto danificado;
Recompor talude
Executar drenagem no pé do talude de acordo com projeto nº 3130KP-B-70942</t>
  </si>
  <si>
    <t>044/2023</t>
  </si>
  <si>
    <t xml:space="preserve">• Existe comprometimento da laje pela perda de material de apoio.
• 3130KP-C-87038 – REV_2
</t>
  </si>
  <si>
    <t xml:space="preserve">Assim, solicita-se:
1. Verificar inclinação do talude.
2. Realizar reaterro por camadas, com controle de compactação, garantindo o acabamento e superfície para execução do concreto projetado.
</t>
  </si>
  <si>
    <t>045/2023</t>
  </si>
  <si>
    <t xml:space="preserve">• Descalçamento das bases do transportador. Na cabeceira do TR-80/TR81 devido a não execução do projeto, a água corre por um caminho preferencial do lado da laje, solapando (retirada de materiais) abaixo da laje. 
• 3130KP-B-500051 – REV_0
</t>
  </si>
  <si>
    <t xml:space="preserve">Assim, solicita-se:
1. 1 – Executar a limpeza do local 
2. 2 – Atender o projeto:
2.1 –. NIVELAR E COMPACTAR O MATERIAL EXISTENTE. 2.2 - REALIZAR COBERTURA COM MATERIAL TIPO SUB BASE, ESTABILIZADA GRANULOMÉTRICAMENTE, COMPACTADO,  γ &gt; 95% PM (CAMADA MÍNIMA DE 0,10M) DE ACORDO COM  DNIT 139/2010 - ES. 
2.3 - GARANTIR CAIMENTO PARA AS VALETAS.
</t>
  </si>
  <si>
    <t>042/2023</t>
  </si>
  <si>
    <t>O processo executivo não foi realizado conforme o projeto. Observa-se na área falta de compactação, preenchimento de material, exposição/ausência de armaduras e desprovimento de concreto projetado, podendo levar até a instabilidade do talude.  Observa-se trincamentos no concreto já colocado.  3130KP-C-87038 – REV_2</t>
  </si>
  <si>
    <t xml:space="preserve">Assim, solicita-se:
1. Atender processo executivo recomendado, realizando ancoragem ou dobra da tela do aço após a primeira camada de concreto projetado, garantindo que a segunda camada recubra a tela de aço na crista até o encontro com a canaleta superior. 2. Realizar camada de apoio na parte posterior do meio fio, realizando ancoragem com barras metálicas como indicado no croqui
3. Realizar processo de recuperação como indicado abaixo, para áreas trincadas.
3.1 – Retirar o concreto projetado, com extensão mínima de 1,00m para cada lado da trinca
3.2 – Limpeza do local, retirando material solto
3.3 – Preencher com solo compactado ou rachão e argamassa 
3.4 – Colocar armadura de acordo com o projeto
3.5 – As emendas das telas devem ser executadas com sobreposição de 2 malhas.
3.6 - Executar o concreto projetado 
</t>
  </si>
  <si>
    <t>043/2023</t>
  </si>
  <si>
    <t xml:space="preserve">• O processo executivo não foi realizado conforme o projeto. Apresenta-se área “em recuperação” sem controle técnico, com material compactado com a concha da retroescavadeira. A inclinação do talude, não atende os requisitos de projeto.
• 3130KP-C-87038 – REV_2
</t>
  </si>
  <si>
    <t>MIFIRE</t>
  </si>
  <si>
    <t>001/2023</t>
  </si>
  <si>
    <t xml:space="preserve">Para a SE313K01 não foi garantida a estanqueidade por conta de os dutos de ar condicionado não possuírem sistema de fechamento automático. Segue relatório do teste MI FIRE realizado conforme procedimento de integridade de invólucro NFPA 2001, conforme solicitação do Jonathas Amorim peço que a engenharia dê a tratativa para solução dessa não conformidade.
Obs: os dutos de ar causam fuga do agente de combate a incêndio e o mesmo não fica concentrado pelo período de tempo previsto em norma.
</t>
  </si>
  <si>
    <t>063/2023</t>
  </si>
  <si>
    <t xml:space="preserve">A pavimentação asfáltica executada no acesso do Rodoanel entre as TR 82 e TR 83/93 – Lado canal de drenagem, apresentam as seguintes patologias: Colapso no revestimento asfáltico, base danificada e falta de preenchimento com CBUQ entre o pavimento e sarjeta ocasionado infiltração na base. </t>
  </si>
  <si>
    <t>Será recomposto o revestimento asfaltico</t>
  </si>
  <si>
    <t>031/2023</t>
  </si>
  <si>
    <t xml:space="preserve">Durante montagem das talas superiores de interligação de estrutura na coluna de TAG 0547 no eixo 18 do TR-313K-91, foi identificado descentralização na furação superior. Impossibilitando a fixação da tala de ligação. Veja foto abaixo    
Desenho: 
DF-3130KP-G-50005-M-502547
</t>
  </si>
  <si>
    <t>Não serão mais utilizados os parafusos na ligação da alma. A tala TPR00415-102-0880 POS.10, será soldada na alma da coluna e funcionará como back para o preenchimento de solda. Foi entregue procedimento de solda e memoria de calculo</t>
  </si>
  <si>
    <t>032/2023</t>
  </si>
  <si>
    <t xml:space="preserve">Verificamos que as furações da aba de espera do contraventamento posição 18 da coluna de TAG 0548, encontra-se divergente do projeto, ou seja, os furos foram executados em posições opostas ao projeto. Impossibilitando a montagem. Veja fotos abaixo     
Desenho: 
DF-3130KP-G-50005-M-502548
</t>
  </si>
  <si>
    <t>Ajuste de campo, abertura de furos, já executados em campo com orientação da VALE e fornecedor (TMSA)</t>
  </si>
  <si>
    <t>033/2023</t>
  </si>
  <si>
    <t xml:space="preserve">Durante o dimensionamento das colunas tubulares P14 eixo 14 para montagem, verificamos uma divergência na base (sapata) de fixação da coluna de 15 mm. Ou seja, devido ao esquadrejamento a base ficou fora do plano de montagem em 15mm. Veja o levantamento topográfico ANE-TR43-014. 
Desenho: 
DF-3000KP-G-70033-M-500120_REV_0
</t>
  </si>
  <si>
    <t>Utilizar graute cimentício para suprir a diferença de 15mm</t>
  </si>
  <si>
    <t>Piacentini Ampl. Pátio Sul</t>
  </si>
  <si>
    <t>Durante inspeção identificada que a calçada com meio fio executada na cabeceira TR 82 – Lado Pátio P, apresenta desnível na calçada, placa de concreto do passeio solta, o meio fio estar com desnível provado pela falta de execução de sarjeta e recalque da base. Solicitamos tratativa para o desvio.</t>
  </si>
  <si>
    <t>029/2023</t>
  </si>
  <si>
    <t xml:space="preserve">Durante inspeção no pino de fixação do suporte de rolo inclinado do virador de correia do eixo 15 e 17, verificamos que o pino se encontra com o diâmetro de 60,3mm na posição 33 mm, divergindo do projeto que solicita a fabricação com um diâmetro de 38,1 mm. Impossibilitando a montagem em conformidade com o projeto. Veja fotos.   
Desenho: 
DF-3130KP-G-50005-M-502578
</t>
  </si>
  <si>
    <t>A TMSA irá fazer os devidos ajustes nas barras redondas (pinos).</t>
  </si>
  <si>
    <t>030/2023</t>
  </si>
  <si>
    <t xml:space="preserve">Durante a montagem das travessas inferiores de TAG 711 na estrutura do TR-313K-91, foi constatado a ausência de furos de ø 16 e 18 mm para fixação dos contraventamentos. Impossibilitando a montagem em conformidade com o projeto.     
Desenho: 
DF-3130KP-G-50005-M-502711, DF-3130KP-G-50005-M-502639.
</t>
  </si>
  <si>
    <t xml:space="preserve">Identificados desvios na fixação dos cavaletes de carga instalados nas mesas na região do Tie in do TR-313K-83. Observado a ausência de arruelas tipo cunha, arruelas instaladas de forma incorreta deixando os parafusos inclinados em relação ao plano da aba do perfil “U”. Não conforme com os parâmetros solicitados no procedimento ES-S-401, sendo necessário correção e fixação dos cavaletes conforme projeto.
 (Des. Referência: DF-3130KP-M-80005-L-00111 rev 1)
</t>
  </si>
  <si>
    <t xml:space="preserve">Realizado a colocação das arruelas quadrada e aperto dos cavales </t>
  </si>
  <si>
    <t>009/2023</t>
  </si>
  <si>
    <t xml:space="preserve">Inspeção DUCTOR evidenciou que soldador sinete 81 não está qualificado a realizar soldas processo SMAW eletrodo revestido.
Qualidade enesa não realizou apresentação de certificado de qualificação CQS do soldador para  processo de soldagem realizado no passadiço do trailer da RP-09.
Conforme solicitado em ESPECIFICAÇÃO DE SERVIÇOS INSPEÇÃO ES - G - 402 item  7.9.2 Soldas 
A inspeção de soldas deverá seguir o procedimento PR-E261. O fornecedor deverá verificar os seguintes documentos de soldagem e sua devida aprovação pela Vale:
Registro de Qualificação de Soldador ou operador (RQS): que comprova a habilidade do soldador em utilizar a EPS. Essa qualificação é limitada pelas variáveis essenciais de cada processo de soldagem.As soldas são realizadas por soldadores qualificados, nas posições corretas, e com as variáveis qualificadas, mediante a verificação da lista de soldadores fornecida pelo fornecedor ou subfornecedor;
</t>
  </si>
  <si>
    <t xml:space="preserve">Retirado a solda aplicada e refeita com soldador qualificado </t>
  </si>
  <si>
    <t>034/2023</t>
  </si>
  <si>
    <t xml:space="preserve">Verificamos que durante a montagem do cavalete do rolo auto alinhante da treliça tipica dos eixos P11 a P14 foi verificado uma interferência com a estrutura da viga de sustentação da passarela da grade de piso, não permitindo assim a fixação dos cavaletes. Ver fotos em anexo
Desenho: DF-3000KP-G-70033-M-500030_REV_2
</t>
  </si>
  <si>
    <t xml:space="preserve">Deve ser feito ajuste de campo, onde deve relocar e abrir 04 novas furações com o diâmetro de ø21 na base da cantoneira de fixação do cavalete, de tal forma que saiam da região de interferência com a travessa do passadiço, essa medida de deslocamento será obtida em loco para sermos mais assertivos. </t>
  </si>
  <si>
    <t>036/2023</t>
  </si>
  <si>
    <t xml:space="preserve">Após levantamento topográfico constatou-se divergência de dimensional dos chumbadores em relação a furação da placa de base conforme croqui em anexo. 
Desenho: DF-3000KP-G-70033-M-500739_REV_0
                 3130KP-C-70488_REV_3
</t>
  </si>
  <si>
    <t xml:space="preserve">Furos da chapa de base com entre eixos maior que o disposto entre chumbadores;
Procedimento: Os chumbadores serão seccionados no TCB pela VALE, outros fixadores serão instalados atraves de adesivo epoxi conforme locação necessária a implnatação da coluna metálica. Vide ANEXO II. iiemail anexo.
Data de início da adequaçao civil: 20/02/2037
</t>
  </si>
  <si>
    <t xml:space="preserve">Após levantamento topográfico constatou-se divergência na elevação do TCB das bases civil da Berma do TR 91, (lado norte). Sendo assim, constatamos que a Longarina 135 a 165 a elevação do TCB encontra-se acima da elevação do TCA. Ver conforme croqui em anexo. 
Desenho: DF-3000KP-G-50005-L-500025_REV_0/ DF-3000KP-G-50005-L-500026_REV_0/ DF-3000KP-G-50005-L-500025_REV_0
</t>
  </si>
  <si>
    <t xml:space="preserve">O relatório apresenta elevações TCB em duas situações, segue abaixo condição de execução e a tratativa para cada caso:
01 – TCB superior ao especificado em projeto executivo – a diferença deverá ser descontada na espessura de graute;
02 - TCB inferior ao especificado em projeto executivo – deverá ser compensada com o uso de graute epóxi, não podendo exceder a espessura de 100 mm.
Circunstâncias onde as ponderações acima não forem possíveis, o apoio deverá ser demolido e o arranque novo atender à Elevação de Projeto Executivo.
</t>
  </si>
  <si>
    <t xml:space="preserve">Após a montagem da viga TR30 entre os eixos K61 a K61C verificamos uma abertura de 200 mm entre as colunas C15 e C27. imposibilitando a montagem em conformidade com o projeto.
Desenho: DF-3130KP-M-80005-S-05002_ Rev 0
                  DF-3130KP-M-80005-S-05014_ Rev 0
</t>
  </si>
  <si>
    <t>038/2023</t>
  </si>
  <si>
    <t>Durante inspeção de recebimento no almoxarifado (Ômega), constatamos danos a película de tinta e deformações nos dutos de ar condicionado da SE-3150KP-01, devido a armazenamento de forma irregular. Veja fotos anexo.</t>
  </si>
  <si>
    <t>039/2023</t>
  </si>
  <si>
    <t xml:space="preserve">Durante montagem de tala de fixação de estrutura da mesa de giro foi constatado ausência de duas furações de Ø 26mm, assim, impossibilitando a montagem da tala em conformidade com o projeto. Segue evidências em anexo:  
Desenho: 
DF-3130KP-M-50005-M-501280.
</t>
  </si>
  <si>
    <t>Deve ser feito ajuste de campo, com a execução de furações complementes com uso de furadeira de base magnética. Já foi feito a orientação em campo pela supervisão de montagem da FLSmidth</t>
  </si>
  <si>
    <t>040/2023</t>
  </si>
  <si>
    <t xml:space="preserve">Durante montagem das colunas nos eixos P12 e P13 constatamos duas divergências;
1.      Distâncias dos chumbadores 140x140 mm / colunas com distanciamento entre furos 150x170mm. Veja imagem 1 e 2
2.      Nicho 100x100x350 nas bases civis dos eixos P12 e P13 divergente da barra de cisalhamento posição 9 e 10 desenhos DF-3000KP-G-70033-M-500103 (CH. 16X150X150 e CH.16x67x150). Imagem 3
Desta forma impossibilita a montagem das colunas em conformidade com o projeto. 
Desenho: 
DF-3000KP-G-70033-M-500103/DF-3000KP-G-70033-M-500031/ DF-3000KP-G-70033-M-500278 </t>
  </si>
  <si>
    <t xml:space="preserve">Realizar ajuste de campo, onde deve ser feito a retirada das chapas do nicho no sentido transversal a chapa de base, conforme desenho, oblongar os furos em 10mm sentido transversal a base e 15mm sentido longitudinal da base.
Os oblongos devem ser feitos conforme procedimento.
</t>
  </si>
  <si>
    <t>065/2023</t>
  </si>
  <si>
    <t>Durante inspeção verificada que a laje do transportador está sendo comprometida pela perda de material de apoio devido a erosão. Solicitarmos ação corretiva para o desvio.</t>
  </si>
  <si>
    <t>Regularização que compoe o transportador conforme oreintação da engenharia Vale</t>
  </si>
  <si>
    <t>066/2023</t>
  </si>
  <si>
    <t>Durante inspeção verificada erosão com avanço no talude danificando o concreto projetado e podendo ocasionar instabilidade com risco de comprometer o acesso a Berma TR 82 A/B – lado pátio O. Solicitarmos ação corretiva para o desvio.</t>
  </si>
  <si>
    <t>Conforme orientação da engenharia Vale</t>
  </si>
  <si>
    <t xml:space="preserve">Na montagem da plataforma do carregamento - TR-3150KP-43, verificamos que as colunas de tag Nº 06133AA(4x), 06133AB(2x) e 06133AH, encontra-se sem os furos na alma das colunas para fixação das Vigas 06140AA, 06139AC, 06141AD. Veja as fotos abaixo.
Desenho: 
DF-3000KP-G-70033-M-505796_Rev_2 / DF-3000KP-G-70033-M-505798_REV_0
</t>
  </si>
  <si>
    <t>Fazer ajuste de campo, onde a Enesa deve abrir novos furos nas colunas conforme o projeto, utilizando furadeira com base magnética.</t>
  </si>
  <si>
    <t xml:space="preserve">Conforme croqui topográfico anexo, referente aos eixos das bases dos eixos P12 e P13, verificamos uma divergência de 300 mm entre eixos das bases, ou seja, projeto mecânico eixos (P)5000mm, real campo (P)5300mm. Impossibilitando a sequência de montagem conforme projeto. Veja croqui topográfico abaixo.
Desenho: 
DF-3000KP-G-70033-M-500273_Rev_0 / 3150KP-C-70515_R_0
</t>
  </si>
  <si>
    <t xml:space="preserve">Solução definida em campo no dia 17/02/2023 entre VALE, Tecnokor e Enesa, onde a Enesa deve fazer os seguintes ajustes de campo
Utilizar um perfil W disponível em campo, conforme mostrado no croqui abaixo, onde deve ser feito furações para adequar os furos e em cima soldar as bases do chapéu chines.
</t>
  </si>
  <si>
    <t xml:space="preserve">Após tratativa da “RNC-ENE-P240-N°005-2022” emitida na data 08/12/2022 onde citava diversos danos as bases e chumbadores. 
Em uma nova inspeção de campo foi constatado novos danos ao eixo 30 fila B-222 relatados abaixo:
• A base civil está danificada;
• Chumbadores com roscas danificadas; Ausência de chumbador, porcas, contra porcas e arruelas.
Verificar imagens em anexo:
Desenho: 
DF-3130KP-G-50005-C-500002 rev_1 
</t>
  </si>
  <si>
    <t xml:space="preserve">anos causado pela Operação VALE
Procedimento: Voltar os chumbadores para a posição normal. Chumbador quebrado a Sanches irar quebra o concreto e a Enesa ira soldar outro chumbador no local. As porcas e arruelas a sanches irar repor.
No momento do groute enesa deve recuperar a parte de cima da Base e groutear.
</t>
  </si>
  <si>
    <t xml:space="preserve">Durante a montagem do Painel - MC-3150KP-06 - Coluna 2 constatamos a ausência do Transformador de corrente (TC1) conforme o projeto DF-3150KP-E-50013-E-500013 para o compartimento do disjuntor de média tensão.
Veja as fotos abaixo.
Desenho: 
DF-3150KP-E-50013-E-500013_REV_0
</t>
  </si>
  <si>
    <t>Material está disponível na omega com informações de romaneio para localização e retirada na omega para instalação.A nota fiscal da GE NF 23594, Será retirado pelo profissional da GE</t>
  </si>
  <si>
    <t xml:space="preserve">Inspeção DUCTOR evidenciou alteração de projeto DF-3130KP-M-80013-S-501533 REV0 com a realização de corte e solda de viga 1533A do eixo 09 da plataforma de manutenção do TR-84 sem que fosse apresentado consulta tecnica indicando calculo estrutural, processo de soldagem,geometria de junta e ensaio não destrutivo a ser aplicado na modificação realizada.
Conforme solicitado em especificação VALE ES-S-401 Montagem de estruturas metálica rev08 a contratada deverá ter estabelecidos procedimentos para a execução dos serviços, devidamente aprovados pela Vale, e atender as seguintes recomendações desta especificação, sem a elas se limitar: 
 Sempre que houver discordância entre estas especificações com desenhos de referência e especificações gerais, prevalecerá aquilo disposto no projeto ou o que prever maior rigor; • Alternativas e modificações só poderão ser executadas após aprovação formal de uma Nota de Alteração do Projeto (NAP) pelo gestor de contratos da Vale; • Caso a contratada constate erros em qualquer um dos elementos do projeto, deverá formalizar solicitação de informação técnica junto ao representante da Vale para aprovação e devida correção;
</t>
  </si>
  <si>
    <t>048/2023</t>
  </si>
  <si>
    <t xml:space="preserve">Após levantamento topográfico de excentricidade e elevação das bases civil do eixo 16 do TR-313K 91, constatou-se divergência de elevação das bases civil de fixação do tunorver vertical de 200mm. Conforme relatório em anexo.
Desenho: DF-3130KP-G-50005-L-500028_REV.1
</t>
  </si>
  <si>
    <t xml:space="preserve">Projeto Civil com elevação divergente da necessidade da Montagem
Procedimento: Deverá ser feito intervenções civil das bases (a ser feito pela VALE conforme Anexo 1.
</t>
  </si>
  <si>
    <t>049/2023</t>
  </si>
  <si>
    <t xml:space="preserve">Na montagem dos suportes dos cavaletes de carga e retorno da mesa de impacto dos eixos 38/39 foi verificado que as furações internas de fixação dos cavaletes na plataforma estão fora de alinhamento em ± 15mm total de 24 furos. Impossibilitando a montagem em conformidade com o projeto. Veja fotos abaixo:
Desenho: 
DF-3130KP-G-50005-M-500579/ DF-313KP-G-50005-M-500540.
</t>
  </si>
  <si>
    <t xml:space="preserve">O problema está na fixação da longarina de impacto na plataforma, desvio durante fabricação. Conforme os desenhos de detalhe, a furação no projeto está normal.
Procedimento: A Enesa deve fazer ajuste de campo, realizando furos oblongos para adequação da fixação.
</t>
  </si>
  <si>
    <t>050/2023</t>
  </si>
  <si>
    <t xml:space="preserve">Durante a montagem das escadas de acesso à torre do tambor de desvio no eixo 14, verificamos uma divergência na base de fixação da escada de 120mm. Ou seja, o chumbador da base ficou fora do plano de montagem, impossibilitando a fixação das escadas. Segue fotos em anexo:
Desenho: 
DF-3130KP-G-50005-M-502553_REV_1
</t>
  </si>
  <si>
    <t xml:space="preserve">Na montagem dos passadiços superiores de acesso a calda do TR-313K-91, identificamos que os passadiços (passarelas lado norte e sul) interferência em ± 250 mm com as travessas de apoio e colunas dos eixos 15/16 e 17.  Veja as fotos abaixo.
Desenho: 
DF-3130KP-G-50005-M-500294 
</t>
  </si>
  <si>
    <t>A Enesa deve fazer o ajuste de campo, conforme desenho em as built para as devidas correções.</t>
  </si>
  <si>
    <t>046/2023</t>
  </si>
  <si>
    <t>Durante inspeção de recebimento no almoxarifado (Ômega) dos Perfilados de 38x38 – 6 metros (14 peças), tubos de cobre 1.1/8” Esp.1/16 (82 metros), referente ao sistema de refrigeração da SE-3150KP-01, foi constatado oxidação nas peças. Veja as imagens abaixo.</t>
  </si>
  <si>
    <t>047/2023</t>
  </si>
  <si>
    <t xml:space="preserve">Durante inspeção de recebimento, constatamos que as unidades de condensação do sistema split da SE-3150KP-01, apresentavam rasgos nas telas de filtro de duas unidades condensadoras. (678-21) e (680-21). Veja as imagens abaixo.
Desenho: 
</t>
  </si>
  <si>
    <t>Reposição de novas telas será feito pelo fornecedor, via garantia.</t>
  </si>
  <si>
    <t>051/2023</t>
  </si>
  <si>
    <t xml:space="preserve">Durante inspeção na região da calda oeste do TR-91, constatamos que os chumbadores das bases de concreto entre os eixos 1 à 12 e eixos A à I, estão com oxidação e com ausência de porca, arruelas. Segue fotos em anexo:
Desenho: 
DF-3130KP-G-50005-M-50084
</t>
  </si>
  <si>
    <t xml:space="preserve">Necessidade de torqueamento
Procedimento: A SANCHES TRIPOLONI deverá fornecer os acessórios faltantes em cada chumbador.
Previsão de adequação até 07/03/2023
</t>
  </si>
  <si>
    <t>053/2023</t>
  </si>
  <si>
    <t xml:space="preserve">Conforme projeto elétrico DF-EB-3130KP-G-50005-E-500007_REV_0 do TR-313K-87 constatou-se que os suportes dos bandejamentos elétricos montados possuem quatro encaminhamentos de leitos de 200 mm; porém o projeto apresenta suportes com 3 encaminhamentos de leitos de 200 e 1 encaminhamento de 300 mm conforme foto em anexo.
Desenho: DF-EB-3130KP-G-50005-E-500007_REV_0
</t>
  </si>
  <si>
    <t>Utilizar 4 níveis de leitos de 200mm.</t>
  </si>
  <si>
    <t>052/2023</t>
  </si>
  <si>
    <t xml:space="preserve">Após levantamento topográfico de dimensional dos chumbadores e TCB das bases civil dos eixos 1,2,5 e 6 do TR-313K-87 constatou-se ausência de nicho nas bases. Sendo que o projeto mecânico consta cisalhamento nas estruturas. Segue fotos em anexo:
Desenho: 
DF-3130KP-G-50005-M-501373_Rev.0/ DF-3130KP-G-50005-M-501374_Rev.0/ DF-3130KP-G-50005-M-501375_Rev.0/ DF-3130KP-G-50005-M-500532_Rev.2/
</t>
  </si>
  <si>
    <t xml:space="preserve">Divergência entre informações das disciplinas de Civil e Mecânica.
Procedimento: Será executado pela VALE os nichos com as dimensões iguais a 350 x 350 x 525 mm (Comprimento x largura x Profundidade) para os apoios locados nos eixos 1 e 2 (P13 a P16).
Data resolução: até 06/04/2023
</t>
  </si>
  <si>
    <t>012/2023</t>
  </si>
  <si>
    <t xml:space="preserve">Inspeção DUCTOR evidenciou que guarda-corpo posição 121 do passadiço circular,desenho DF-3130KP-M-80009-M-501329 REV0 ligação parafusada foi montada em recorte sem aplicação de esquema de pintura na estrutura.Esta condição da superficie  propicia a formação de pilha galvanica entre ligação parafusada e superficie sem pintura com corrosão como resultado.
Conforme solicitado em especificação VALE EG-M-402 REV15 no item 7.0 CLASSIFICAÇÃO DAS SUPERFÍCIES A SEREM PINTADAS será aplicado esquema de pintura conforme GRUPO L Substratos em aço carbono sujeitos a névoa salina e umidade – Linha Minério de Ferro, Pelota, Carvão e Grãos  
</t>
  </si>
  <si>
    <t>056/2023</t>
  </si>
  <si>
    <t xml:space="preserve">Durante montagem do TR-313K-87 foi verificado impossibilidade de montagem dos suportes dos cavaletes de carga e retorno da mesa de impacto entre os eixos 38 e 39. As furações internas de fixação dos cavaletes das plataformas (C/Mostra e Oposta) estão fora de alinhamento em 6mm em um total de 24 furos. Segue fotos em anexo.
Desenho: 
DF-3130KP-G-50005-M-500540
DF-3130KP-G-50005-M-501162
DF-3130KP-G-50005-M-500579
</t>
  </si>
  <si>
    <t>Será necessário em campo reabrir as furações. Justificativa: Não conformidade de fabricação.</t>
  </si>
  <si>
    <t>055/2023</t>
  </si>
  <si>
    <t xml:space="preserve">Durante montagem da treliça T12 (PARTE 3) (grupo A) eixos 37 e 38 foi constatado que os furos de fixação dos cavaletes de carga se encontram com o diâmetro de 18 mm, na qual em projeto o diâmetro é de 22 mm para parafusos sextavado M20x70. Segue fotos em anexo.
Desenho: 
DF-3130KP-G-50005- M-501025
DF-3130KP-G-50005- M-501026
DF-3130KP-G-50005- M-501027
</t>
  </si>
  <si>
    <t xml:space="preserve">Será necessário em campo abrir a furação para Ø22mm. Justificativa: Não conformidade de fabricação. </t>
  </si>
  <si>
    <t>054/2023</t>
  </si>
  <si>
    <t xml:space="preserve">Durante a montagem dos tubos de ancoragem do TR-313K-87 nos eixos 40 e 41, foi verificado que em uma das quatros barras redondas com diâmetro de 76,2 x 112 mm, com ausência de furos para fixação do contra pino. Segue fotos em anexo.
Desenho: 
DF-3130KP-G-50005-M-500540
DF-3130KP-G-50005-M-501169
</t>
  </si>
  <si>
    <t xml:space="preserve">Efetuar furação em campo.Justificativa: Não conformidade de fabricação.
3 peças foram fornecidas corretamente, e 1 peça sem os furos dos contrapinos.
</t>
  </si>
  <si>
    <t xml:space="preserve">• - O talude da retirada de interferências foi revestido deixando uma área com vegetação próximo a DAD;
•  – Não foi identificada no momento da inspeção a drenagem na base do talude indicada pela engenharia;
• 3130KP-B-70942_REV_9
</t>
  </si>
  <si>
    <t xml:space="preserve">Assim, solicita-se:
1.  Demolição DAD;
2. Regularização do talude na área do dispositivo;
3. Execução de dispositivo com declividade e comprimento adequados, concordando a DAD com dos dispositivos a montante e jusante; 
4. Pela inviabilidade de plantio de hidrossemeadura, recomenda-se revestir o talude com concreto projetado e armadura de tela eletrosoldada, conforme detalhe abaixo;
</t>
  </si>
  <si>
    <t xml:space="preserve">do talude não tinha sido realizado conforme o projeto. Além disto, o procedimento de recuperação que estava sendo implementado não era adequado. Foram dadas recomendações de recuperação e reaterro do talude. 
• Na visita desta semana, foi constatado que as recomendações não foram atendidas, encontrando-se o talude com cobertura em concreto projetado, sem evidência de aterro por camadas, sem tela de aço e, com trincas sobre a face e crista, delimitando uma área já deslocada em direção à base do talude (escorregamento). Além disto, no talude lateral apresenta-se perda do material pela ausência de obras de drenagem.
• 3130KP-C-87038_REV_2
</t>
  </si>
  <si>
    <t>Assim, solicita-se:
Recomenda-se realizar o processo de retaludamento desta cabeceira:
1. Retirar o concreto projetado;
2. Realizar a remoção das camadas de solo expostas ou superficiais;
3. Realizar reaterro por camadas, com controle de compactação; 
4. Realizar uniformização com concha de retroescavadeira, garantindo o acabamento e superfície;
5. Uniformizar as áreas do pê do talude lateral, realizando conformação com material compactado nas áreas em que serão implementadas as obras de drenagem;
6. Realizar conformação do pê do talude;
7. Realizar a execução do concreto projetado, segundo os procedimentos indicados no projeto.</t>
  </si>
  <si>
    <t xml:space="preserve">• Em inspeção desta semana, foi constatado que a execução da solução de drenagem proposta não foi realizada conforme ao projeto de referência. Evidenciou-se a ausência de uma fiada de bloco e a falta de extensão desta barreira até a borda do talude. Apresenta-se ravinamento na área superior pela falta de compactação do material e inadequada transição entre o concreto projetado e o material de cobertura do platô.
• 3130KP-B-500051_REV_0
</t>
  </si>
  <si>
    <t xml:space="preserve">Assim, solicita-se:
Complementário ao retaludamento desta cabeceira, recomenda-se:
• Realizar o retiro do material solto da base do platô;
• Realizar cobertura das áreas ao lado do transportador, com material compactado, como indicado no projeto e no croqui;
• Realizar cobertura com concreto magro, de uma faixa de pelo menos 1m sobre o material compactado, mesma que pode ser utilizada para ancoragem da tela de aço do concreto projetado, como indicado no croqui;
• Complementar a barreira de blocos de concreto, realizando sua extensão até a borda do talude lateral, como sinalizado no projeto.
</t>
  </si>
  <si>
    <t xml:space="preserve">• - O talude da retirada de interferências foi revestido deixando uma área com vegetação próximo a DAD;
•  – Não foi identificada no momento da inspeção a drenagem na base do talude indicada pela engenharia;
• MS0925-RL-C-II09-0005
</t>
  </si>
  <si>
    <t>Assim, solicita-se:
1. Retirar a vegetação;
2. Preparar e uniformizar o talude;
3. Executar as trincheiras drenantes conforme desenho abaixo;
4. Executar o revestimento com concreto projetado, em todo o talude, conforme desenho abaixo;</t>
  </si>
  <si>
    <t>057/2023</t>
  </si>
  <si>
    <t xml:space="preserve">Durante inspeção de campo na RP-313K-09 foi constatado que a peça da rótula da lança (Ponto A) item 13, apresenta grau inicial de oxidação em pontos específicos em desacordo com item 13.1 da EG-M-402 Rev.15 que especifica que superfícies usinadas devem ser protegidas para armazenagem e transporte pela aplicação de um composto antioxidante solúvel em aguarrás. Segue fotos em anexo:
Desenho: 
DF-3130KP-M-80009-M-500382 
</t>
  </si>
  <si>
    <t>A Omega irá fazer a adequação, onde será retirado a capa de oxidação com utilização de uma lixa bem fina e trabalho com cuidado na aplicação. Justificativa: Condição de preservação do equipamento</t>
  </si>
  <si>
    <t xml:space="preserve">• (FOTO 01) Interrupção inadequada de concretagem, maximização de patologia por junta fria e fragilização de piso rígido;
• (FOTO 02) Instalação de barra de transferência na mesma elevação do alojamento da malha de armadura negativa, indução de esforços nas lajes pelo posicionamento em desacordo com o projeto executivo.
• 3130KP-C-500036 – REV_05
• 3130KP-C-500060 – REV_04
</t>
  </si>
  <si>
    <t xml:space="preserve">Assim, solicita-se:
1. Interrupção de concretagem inadequada.• Desta forma, a frente de serviço evidenciada deverá ser corrigida para a garantia da especificação descrita acima. Em situações similares, desenvolver cubagem de
• concretagem capaz de atender a execução de um módulo de laje.
</t>
  </si>
  <si>
    <t xml:space="preserve">              Evidenciado empeno e cortes em vigas (00251AE) da estrutura da calha de captação sob passagem do transportador de correia do TR-3150KP-43 durante montagem no eixo P14/P15. Avarias observadas não atendem aos parâmetros especificados nos procedimentos referente à preservação e montagem, sendo necessária ação de correção. (PR-E-254 e ES-S-401)
(Des. Referência: DF-3000KP-G-70033-M-500180 rev 0)
</t>
  </si>
  <si>
    <t xml:space="preserve">Durante pré-montagem na região da calda oeste do TR-313K-91, constatamos divergência de 50mm entre as furações das bases das colunas com os chumbadores das bases de concreto entre os eixos 9 e 10, sendo assim, não permitindo montagem. Segue evidências em anexo:
Desenho: 
DF-3130KP-G-50005-M-500500, DF-3130KP-G-50005-M-500502.
</t>
  </si>
  <si>
    <t xml:space="preserve">A chapa de base foi fabricado conforme projeto mecânico, a divergência se encontra na base civil, a mecânica não ver problema em  abilongar furos na chapa de base metalica em 55mm e soldando arruela quadrada com chapa 120mm x 100mm de ½” espessura, conforme croqui anexo abaixo.                                                    </t>
  </si>
  <si>
    <t>061/2023</t>
  </si>
  <si>
    <t xml:space="preserve">Durante inspeção de recebimento das unidades evaporadoras AC-3150KP-04 e AC-3150KP-05, referentes ao sistema de refrigeração da SE-3150KP-01, foi constatada oxidação nas polias dos motores das evaporadoras. Segue fotos em anexo.
Desenho: N/A
</t>
  </si>
  <si>
    <t>A GE POWER dará as trativas para substituir ou reparar a referida polia através da supervisão de montagem.</t>
  </si>
  <si>
    <t>064/2023</t>
  </si>
  <si>
    <t xml:space="preserve">Após levantamento topográfico nas bases civil das longarinas L-70A/B a L-74A/B, verificamos que o TCB(topo do concreto bruto) das bases na FILA A/B, encontra-se 42 mm acima do TCB de projeto. 
Impossibilitando a montagem das mesas na cota do TCA (50mm graute) para conformidade com o projeto. Veja relatório topográfico ANB-TR91-010. 
Desenho: DF-3000KP-G-50005-L-500027_REV_0/ DF-3000KP-G-50005-L-500026_REV_0/ DF-3000KP-G-50005-L-500025_REV_0
</t>
  </si>
  <si>
    <t>A VALE irá fazer as adequações nas bases, conforme projeto civil/mecânico. Para isto deve-se apicoar as bases com rompedor de baixo impacto. O projeto requisita-se 500mm de graut, podemos para estes casos específicos reduzir para 300mm.</t>
  </si>
  <si>
    <t xml:space="preserve">Durante inspeção em campo, constatamos que a película de acabamento da pintura da peça de TAG - L6 do transportador da lança, apresenta desplacamento em pontos específicos. Segue evidências em anexo:
Desenho: 
DF-3130KP-M-80009-M-501016.
</t>
  </si>
  <si>
    <t>Remover mecanicamente até o ponto fixo da tinta e reaplicar o processo conforme EG-M-402. Justificativa: Desvio de fabricação</t>
  </si>
  <si>
    <t>058/2023</t>
  </si>
  <si>
    <t xml:space="preserve">Durante inspeção de campo constatamos a ausência de furações na estrutura da mesa de giro na RP-09, sendo assim, divergente do projeto DF-3130KP-M-80009-M-500902, que mostra as furação existentes de fabricação. Segue fotos em anexo.
Desenho: DF-3130KP-M-80009-M-500902
</t>
  </si>
  <si>
    <t xml:space="preserve">Deve ser feito ajuste de campo, com a realização da furação seguindo projeto (ver lista abaixo), conforme informado na reunião envolvendo montadora, Vale e fabricante, evitando-se problemas de montagem. Documentação já disponibilizada para montadora.
DF-3130KP-M-80009-M-500272;
DF-3130KP-M-80009-M-500902
DF-3130KP-M-80009-M-500291
DF-3130KP-M-80009-M-500739
DF-3130KP-M-80009-M-500740
DF-3130KP-M-80009-M-500741   Justificativa: Opção de furação de campo conforme reunião de esclarecimento
</t>
  </si>
  <si>
    <t>FlSmidth</t>
  </si>
  <si>
    <t xml:space="preserve">Inspeção DUCTOR evidenciou irregularidade na pelicula de acabamento em viga da longarina L6 posição 02 Desenho DF-3130KP-M-80009-M-501016 REV0. Pintura de acabamento em amarelo ouro apresenta destacamento em diversos pontos, onde não foi identificado aplicação de intermediaria epoxi de alta espessura.
Inspeção visual realizada indica que a  ausencia de aplicação de camada Intermediária F13 - Epóxi poliamida de alta espessura conforme solicitado em grupo L da EG-M-402 propiciou a falta de aderencia do Acabamento A05 - Poliuretano Acrílico Alifático.   Conforme solicitado em especificação VALE EG-M-402 REV15 no item13.0 APLICAÇÃO DA TINTA 
13.1 GERAL 
Para aplicação das tintas, as condições ambientais e do substrato deverão estar de acordo com o solicitado pela ficha técnica ou recomendação do fabricante. 
 Para cada uso específico, os materiais deverão seguir rigorosamente os sistemas indicados nesta Especificação.  
A tinta só será considerada seca para repintura quando a nova puder ser aplicada sem que se desenvolvam quaisquer irregularidades na película, tais como destacamento ou perda de adesão das camadas subjacentes. Deverá ser obedecido o tempo de repintura especificado pelo fornecedor na ficha técnica da tinta
</t>
  </si>
  <si>
    <t xml:space="preserve">Durante recebimento do transformador TF-3150KP-11 na SE-3150KP-01, foi constatada deformação da estrutura do radiador do transformador. Segue fotos em anexo.
Desenho: DF-3130KP-M-80009-M-500124
</t>
  </si>
  <si>
    <t>Conforme informado pela gestão do operador logístico o equipmaento foi entregue íntegro para Enesa – Conforme e-mail em anexo, sendo assim rejeitamos a RNC</t>
  </si>
  <si>
    <t xml:space="preserve">Durante inspeção de campo constatamos divergência dimencional de 2.246mm no anel de desgaste de TAG 124/A – Item 8 da estrutura do trilho de giro. Divergente do projeto DF-3130KP-M-80009-M-500124. Segue fotos em anexo.
Desenho: DF-3130KP-M-80009-M-500124
</t>
  </si>
  <si>
    <t>Será fabricado e fornecido sobre medida após levantamento dimensional pela topografia conforme alinhamento em campo com a fiscalização. Não impeditivo para continuidade da montagem dos componentes da máquina. Justificativa: Desvio de fabricação</t>
  </si>
  <si>
    <t>070/2023</t>
  </si>
  <si>
    <t xml:space="preserve">Durante montagem do acesso a mesa de giro de TAG – 1100/1 , constatamos que a chapa de fixação de POS. 25 está invertida, ou seja, foi fabricada do lado oposto ao previsto no projeto DF-3130KP-G-50005-M-5001100, impossibilitando a fixação com a estrutura. Segue evidências em anexo.
Desenho: 
DF-3130KP-G-50005-M-5001100.
</t>
  </si>
  <si>
    <t>Tratativa atual: A ENESA deverá realizar ajustes em campo, cortar e relocar a chapa de fixação, e soldar conforme projeto. Justificativa: Desvio de fabricação</t>
  </si>
  <si>
    <t>069/2023</t>
  </si>
  <si>
    <t xml:space="preserve">Durante abertura e inspeção do eletrocentro foi constatado ausência dos seguintes componentes do painel CLP PS-3130KP-83 da RP-313K-09:
• CPU;
• Interface homem-máquina (IHM);
• Cartões entrada/saída;
Segue evidências em anexo.
Desenho: 
DF-3130KP-M-80009-J-500572
</t>
  </si>
  <si>
    <t>Piacentini EP-313K-02</t>
  </si>
  <si>
    <t>00/2023</t>
  </si>
  <si>
    <t xml:space="preserve">Verificado em campo que o manuseio e transporte dos corpos de prova não está conforme indicado na norma  ABNT  NBR 5738,  estão  transportando os corpos de prova de concreto e argamassa referente ao concreto aplicado nas estacas executadas no caminho de rolamento  EP 313K-02 – Lado Pátio B, sem armazenamento adequado, soltos e expostos aos intempéries podendo ocasionar trepidações e fissuras no corpo de prova durante o transporte colocando em comprometimento o resultado  de resistência do concreto, observado que esses Cp’s  foram moldados no dia 06/03/22 e desformado no dia 07/03/22, após desforma não foi realizado a cura úmida e as amostras ficaram expostas a temperatura perdendo umidade e somente no dia 08/03/23 estavam sendo transportados. 
Conforme Norma ABNT NBR 5738 – Após endurecimento do concreto, os corpos de prova devem ser transportados dentro das respectivas fôrmas. Caso não seja possível, após desforma, os corpos de prova devem ser transportados em caixas rígidas contendo serragem ou areia molhada. 
</t>
  </si>
  <si>
    <t>071/2023</t>
  </si>
  <si>
    <t xml:space="preserve">Durante a montagem da viga de fechamento inferior de TAG 572B do TR-313K-91 entre os eixos 18 e 19, verificamos que a coluna do eixo 19 encontra-se fabricada 8mm fora do alinhamento da sapata (base) ocasionando uma divergência na montagem da viga GRUPO B item 17(572B)(DF-3130KP-G-50005-M-502572), lado sul em 15mm. Impossibilitando a conclusão da montagem conforme projeto.
Desenho: 
DF-3130KP-G-50005-M-502572, DF-3130KP-G-50005-M-502547.
</t>
  </si>
  <si>
    <t>068/2023</t>
  </si>
  <si>
    <t xml:space="preserve">Durante inspeção visual em campo, constatamos a presença de massa de vedação em regiões de cordão de solda na estrutura da lança – parte do pivô de TAG – 0369/0. Segue evidências em anexo.
Desenho: 
DF-3130KP-G-50005-M-5000369.
</t>
  </si>
  <si>
    <t>Realizar limpeza mecânica se possível com lixadeira de 4” e fazer o tratamento de pintura</t>
  </si>
  <si>
    <t xml:space="preserve">Conforme levantamento topográfico de REL. ANE-RP09-010, constatamos divergências na excentricidade do TR-313 K-91 com o eixo da RP-313K-09(mesa de impacto) em 65mm em direção ao norte. Veja relatório abaixo  
Também constatamos interferência futura das proteções laterais com a escada de acesso em 12 mm. Veja relatório anexo.
Desenho:                    DF-3130KP-M-80009-M-500044
</t>
  </si>
  <si>
    <t>Conforme analisado, partindo do princípio de que o deslocamento de 65mm se dá ao longo de todo caminho de rolamento, e que as coordenadas dos projetos (Recuperadora e Transportador) estão convergindo. Ao montar o chute, mesa de impacto e transportador, e constatando a descentralização, retrabalhar a bota do chute da recuperadora, centralizando a queda de material, e realocar a plataforma com interferência em 90mm, até a fixação da escada no trailer, grafitando as chapas de espera e utilizando solda de contorno 6mm de filete em novo posicionamento das mesmas.</t>
  </si>
  <si>
    <t xml:space="preserve">Durante montagem do eletrocentro inferior da RP-313K-09, verificou-se que as furações para fixação do eletrocentro na estrutura do trailer, encontram-se fora das furações em 80 mm. Segue evidências em anexo:
Desenho: 
DF-3130KP-M-80009-M-500913, DF-3130KP-M-80009-M-501427.
</t>
  </si>
  <si>
    <t>Utilizar solda para fixação do eletrocentro inferior.  Justificativa: Divergência da fabricação</t>
  </si>
  <si>
    <t>002/2023</t>
  </si>
  <si>
    <t xml:space="preserve">Verificado em campo que o manuseio e transporte dos corpos de prova não está conforme indicado na norma  ABNT  NBR 5738,  estão  transportando os corpos de prova de concreto e argamassa referente ao concreto aplicado nas estacas executadas no caminho de rolamento  EP 313K-02 – Lado Pátio B, sem armazenamento adequado, soltos e expostos aos intempéries podendo ocasionar trepidações e fissuras no corpo de prova durante o transporte colocando em comprometimento o resultado  de resistência do concreto, observado que esses Cp’s  foram moldados no dia 06/03/22 e desformado no dia 07/03/22, após desforma não foi realizado a cura úmida e as amostras ficaram expostas a temperatura perdendo umidade e somente no dia 08/03/23 estavam sendo transportados. 
Conforme Norma ABNT NBR 5738 – Após endurecimento do concreto, os corpos de prova devem ser transportados dentro das respectivas fôrmas. Caso não seja possível, após desforma, os corpos de prova devem ser transportados em caixas rígidas contendo serragem ou areia molhada. 
Solicitamos ação corretiva imediata para o desvio.
</t>
  </si>
  <si>
    <t>Com o  objetivo sanar  tal RNC  a Piacnetinie estar mobilizando um laboratório ,  controle tecnológico de concreto, onde todo o processo será realizado no proprio site da Vale.</t>
  </si>
  <si>
    <t>067/2023</t>
  </si>
  <si>
    <t xml:space="preserve">Durante montagem dos passadiços de TAG 1083/0, constatamos à ausência de furações na chapa de espera na lança para fixação, estando em não conformidade com o projeto DF-3130KP-G-50005-M-5001086. Iimpossibilitando a conclusão da montagem. Segue evidências em anexo.
Desenho: 
DF-3130KP-G-50005-M-5001086
</t>
  </si>
  <si>
    <t>073/2023</t>
  </si>
  <si>
    <t xml:space="preserve">Conforme levantamento topográfico de NºREL.ANB-TR91-011, verificamos que as bases B101 a B104 e B22 e 21, encontram-se 520 a 575mm acima da elevação de projeto (mecânico). Veja relatório topográfico anexo.
Desenho: 
DF-3130KP-G-50005-L-500022_R2
</t>
  </si>
  <si>
    <t>072/2023</t>
  </si>
  <si>
    <t xml:space="preserve">Durante a montagem do sistema de giro em conformidade com o projeto (Rel.ANE-RP-09-011 e 012), constatamos os truques horizontais (rodas) de ajuste montados na posição de projeto não permitem a montagem do anel de desgaste posição 8. Impossibilitando a conclusão da montagem em conformidade com o projeto. Segue evidências em anexo.
Desenho: 
DF-3130KP-M-80009-M-500116_R1 /DF-3130KP-M-80009-M-500121_R2 / DF-3130KP-M-80009-M-500124_R0
</t>
  </si>
  <si>
    <t>Serão fornecidas novas chapas conforme projeto para correta montagem do trilho de giro e seus componentes.</t>
  </si>
  <si>
    <t>075/2023</t>
  </si>
  <si>
    <t>Em estudo realizado in loco foi observado uma interferência mecânica e elétrica(bandejamento) na base de eixo K24 fila KT na CT-313K-215, impossibilitando a montagem da estrutura dos tambores (V-Brace). Segue evidências em anexo.</t>
  </si>
  <si>
    <t>ELETRODUTOS  COM OS CABOS DEVERÃO SER ADEQUADAMENTE POSICIONADOS PELA EQUIPE ENESA DE ELÉTRICA, NA PARADA DE JUNHO ESTES CABOS SERÃO INSTALADOS ADEQUADAMENTE EM BANDEJAS E/OU  SUBSTITUIDOS POR NOVOS.</t>
  </si>
  <si>
    <t>074/2023</t>
  </si>
  <si>
    <t xml:space="preserve">Durante montagem do acesso do contrapeso de TAG – 1525/A , verificou-se que as furação para fixação do acesso encontram-se fora das furações do apoio da estrutura em 10mm. Segue evidências em anexo.
Desenho: 
DF-3130KP-G-50005-M-501525.
</t>
  </si>
  <si>
    <t>Por se tratar apoio de passarela, aplicação de carga vertical. Realizar preenchimento dos furos existentes com solda e refazer furação</t>
  </si>
  <si>
    <t xml:space="preserve">• Em inspeção realizada, observa-se que o pavimento aplicado esta com patologias típicas de afundamento plástico causado pela fluidez de uma ou mais camadas do revestimento ou das camadas subjacentes. 
• Em inspeção realizada, observa-se ausência de dispositivos de drenagem em trechos e rompimento de pavimento.
• 3130KP-B-70929_REV_03  
</t>
  </si>
  <si>
    <t>Assim, solicita-se:
Recomenda-se realizar o procedimento:
• Retirada de pavimento existente
• Substituição de camadas subjacentes compactação a 100% de PN.
• Aplicação de nova pavimentação de CBUQ.
• Aplicação de dispositivo de drenagem 
• Restauração de dispositivos de drenagem onde necessário.</t>
  </si>
  <si>
    <t xml:space="preserve">• Em inspeção realizada, observa-se que a caixa ficou com tampa em dimensões que interferem na passagem de equipamento RP-313K-09. Altura do piso ao equipamento – 40 cm aproximadamente. Altura do piso a tampa da caixa – 43 cm aproximadamente
• 3130KP-C-86969_REV_02 / 3130KP-C-87016_REV_06
</t>
  </si>
  <si>
    <t xml:space="preserve">Assim, solicita-se:
Recomenda-se realizar o procedimento:
• Retira tampa superior;
• Rebaixamento das paredes através de demolição, considerando as elevações descritas em projeto executivo.
</t>
  </si>
  <si>
    <t>003/2023</t>
  </si>
  <si>
    <t xml:space="preserve">Nº VALE- 3130KP-B- 500017(rev.1) CONFORME PROCEDIMENTOS ITEM-5.8- IT-VALE.PROD-026. NBR.6122/2010. Foi verificado que no arrasamento das estacas E3001/ E3004/ E3005/ E3006/ E3007/ E4001/ E4004/ E4005/ 4006/ E4007 do modulo E3 lado pátio B não obedeceu ao 5cm acima da cota do concreto magro conforme especificado em projeto. Devo ainda citar que as estacas estão sendo arrasadas com uso do rompedor hidráulico (picão) e antes da aplicação do concreto magro e sem cota de referência de arrasamento.
Desta forma solicitamos a tratativa desta ocorrência. 
</t>
  </si>
  <si>
    <t>Será realizado a limpeza no topo das estacas arrasadas. Após limpeza faremos completo com graute cimenticio de 50 Mpa para retornar as condições de porjeto</t>
  </si>
  <si>
    <t xml:space="preserve">Evidenciado desvios na fixação das bases nas colunas da plataforma de manutenção para troca de correia do TR-313K-84. Conjunto de fixação (porcas, contra porcas e arruelas) folgados em diversos eixos e ausência de grauteamento nas bases das colunas que já receberam outras peças de ligação, caracterizando não conformidade em relação aos parâmetros solicitados no procedimento ES-S-401. (Especificação de Serviços para Montagem de Estrutura Metálica). 
              MONTAGEM DAS COLUNAS:
            “Para garantir um perfeito contato entre o concreto e a placa de base das colunas, deverá ser usado graute. Uma vez posicionada a placa de base com as dimensões atendendo as tolerâncias especificadas na coluna, esta deverá ser grauteada antes de receber qualquer outra peça de ligação, sob o risco de danificar os calços de nivelamento”. 
(Des. Referência: DF-3130KP-M-80013-M-501802 rev 0)
</t>
  </si>
  <si>
    <t>077/2023</t>
  </si>
  <si>
    <t xml:space="preserve">Durante montagem do sistema anti-tombamento de TAG - 0722/A da estrutura do sistema de giro na RP-09, constatamos interferência mecânica com os pinos da cremalheira (estrutura circular), impossibilitando assim, a montagem do sistema. </t>
  </si>
  <si>
    <t>Retirar a chapa, realizar o giro fazendo controle dimensional entre o pino e o anti-tombamento para definição da espessura da chapa. Após definição, novas chapas serão fornecidas e devem soldadas de contorno.</t>
  </si>
  <si>
    <t>076/2023</t>
  </si>
  <si>
    <t>Durante montagem dos contraventamentos da estrutura do contrapeso na RP-09, contatamos interferência mecânica de 30mm com a viga de sustenção da plataforma de TAG 1515/A, impossibilitando assim conclusão da montagem.</t>
  </si>
  <si>
    <t>Ajustes de campo, realizar corte na aba inferior da viga U e na alma soldar nervuras conforme croqui anexo.</t>
  </si>
  <si>
    <t>078/2023</t>
  </si>
  <si>
    <t>Divergência nas furações de fixação na plataforma da POS.52 (EL.29940) e sua diagonal na torre de tambor desvio eixo 18.</t>
  </si>
  <si>
    <t>Realizar ajustes de campo, realizar furações.</t>
  </si>
  <si>
    <t>Evidenciado empeno e cortes em vigas (00251AE) da estrutura da calha de captação sob passagem do transportador de correia do TR-3150KP-43 durante montagem no eixo P14/P15. Avarias observadas não atendem aos parâmetros especificados nos procedimentos referente à preservação e montagem, sendo necessária ação de correção. (PR-E-254 e ES-S-401)</t>
  </si>
  <si>
    <t>080/2023</t>
  </si>
  <si>
    <t xml:space="preserve"> interferências das plataformas do TR-313K-91 e vigas de ligações com o TR-313K-81.</t>
  </si>
  <si>
    <t xml:space="preserve">1 – Projeto Enesa, encurtar o suporte de tubulação.
2-  Deslocar eletroduto abaixo da viga de sistentação.
3 – Soldas console na estrutura existente para compensar o desalinhamento, projeto em anexo.Estão fabricados e encontram-se no almoxarifado ômega
</t>
  </si>
  <si>
    <t>079/2023</t>
  </si>
  <si>
    <t>Durante inspeção de recebimento do guincho AS-20000 (DIREITO) da RP-313K-09, constatamos que o suporte e painel auxiliar de TAG- PS-3130KP-161 encontram-se deformado e possíveis danos aos cabos. Veja fotos em anexo.</t>
  </si>
  <si>
    <t>: Executar corte nas colunas, soldar na posição original e executar pintura conforme projeto.</t>
  </si>
  <si>
    <t>082/2023</t>
  </si>
  <si>
    <t>Divergência dimensional na base das escadas de acesso (GR.A) a torre do tambor de desvio no eixo 18. (CALDA LESTE).</t>
  </si>
  <si>
    <t>Realizar ajuste de campo, executar chumbador químico ou relocar o chumbador para local correto</t>
  </si>
  <si>
    <t>081/2023</t>
  </si>
  <si>
    <t xml:space="preserve">Durante montagem da escada de acesso (GR.A) a torre do tambor de desvio no eixo 18, constatamos que a chapa de fixação na EL.29340 (T.V.) está invertida, ou seja, foi fabricada do lado oposto ao previsto no projeto DF-3130KP-G-50005-M-502557, impossibilitando a fixação com a estrutura. Segue evidências em anexo.
Desenho: 
DF-3130KP-G-50005-M-502557.
</t>
  </si>
  <si>
    <t xml:space="preserve">Falha na fabricação
Procedimento: Recortar, soldar de acordo com o projeto e efetuar retoque de pintura.
                       Obs: serviço executado em 29/03/2023
</t>
  </si>
  <si>
    <t xml:space="preserve">• Foi executada uma proteção do talude com concreto lançado, porém, esse serviço apresenta várias falhas de cobertura.                     
• 313KP-C-87793_REV_06
</t>
  </si>
  <si>
    <t>Recomenda-se realizar o procedimento:
Para o TALUDE:
• A cabeceira do talude deverá ser limpa, retirando o material vegetal e solto
• Realizar acabamento com concreto, garantindo que sejam fechadas as áreas expostas.</t>
  </si>
  <si>
    <t xml:space="preserve">• A falta de drenagem e compactação adequada, na faixa entre laje e talude da cabeceira do TR-313K-82, provocou uma erosão deixando o radier sem a sustentação do solo. É possível observar que boa parte do radier que sustenta a estrutura de proteção de máquinas está em balanço.
• 3130KP-B-500051_REV_00
• ET-3130KP-B-50006
</t>
  </si>
  <si>
    <t xml:space="preserve">Recomenda-se realizar o procedimento: Colocar forma nas laterais da laje;
Fazer “cachimbos” na forma lateral a cada 3 metros para aplicação de concreto de preenchimento e verificação;
Utilizar “cachimbos” na forma lateral para preencher as áreas de erosão abaixo do radier com concreto magro;
Na área indicada, realizar a cobertura com concreto e tela em aço tipo Q-146, devido a impossibilidade de construir a drenagem neste trecho. Após o trecho de 30 metros, realizar a drenagem superficial conforme projeto nº 3130KP-B-500051;
Nas áreas das bases do trocador de correia, executar reaterro obedecendo o item 4.5.6.3 da  nº ET-3130KP-B-50006, como indica o texto na figura 03;
</t>
  </si>
  <si>
    <t>084/2023</t>
  </si>
  <si>
    <t>Durante montagem das colunas dos eixos 01,02,05 e 06 constatamos a ausência dos nichos para posicionamento das barras de cisalhamento. Veja as imagem abaixo.</t>
  </si>
  <si>
    <t>Os nichos deverão ser executados conforme projeto civil 3130KP-C-500026 e 3130KP-C-500050. A execução dos nichos deverão ser realizadas com rompedor manual e as armaduras deverão ser preservadas.</t>
  </si>
  <si>
    <t>083/2023</t>
  </si>
  <si>
    <t>Durante montagem da mesa de carga de TAG- L1 na região da berma do TR-91, constatamos divergência dimencional de 100mm de largura entre as bases civil de Tag – 1003 e 1004  , ou seja, as da bases ficaram fora do plano de montagem, impossibilitando assim, a montagem da mesa. Segue evidências em anexo.</t>
  </si>
  <si>
    <t>Realizar ajustes de campo, remover a chapa base, ajustar aos chumbadores existentes e soldar novamente ao pé da mesa.</t>
  </si>
  <si>
    <t>086/2023</t>
  </si>
  <si>
    <t>Durante inspeção de recebimento do grampo de ancoragem (GARRA TRILHO) do sistema de translação da RP-3130KP-09, constatamos oxidação em pontos específicos e deformações na estrutura do garra trilho. Veja fotos em anexo.</t>
  </si>
  <si>
    <t>Realizar reparo do componente e aplicar pintura</t>
  </si>
  <si>
    <t>085/2023</t>
  </si>
  <si>
    <t>Após dimensional para soldagem da estrutura da lança parte superior do pivô, verificamos que a junta a ser soldada encontra-se com abertura de 20 mm na aba inferior do perfil esquerdo, após a ajustagem em conformidade com o solicitado em projeto. Veja relatório topográfico ANE-RP09-014 e fotos abaixo</t>
  </si>
  <si>
    <t>Realizar revestimento do chanfro (amanteigamento), proporcionando metal de solda compatível para o ajuste e conclusão de soldagem.</t>
  </si>
  <si>
    <t xml:space="preserve">Inspeção DUCTOR evidenciou que viga  17(572B) desenho DF-3130KP-G-50005-M-502572) recebeu aplicação de esquema de pintura sem que fosse realizado inspeção visual de solda EVS
Conforme solicitado  em PR-E-261 INSPEÇÃO DE SOLDA: Verificação visual das chapas e juntas a serem unidas por soldagem, com especial atenção aos chanfros, que devem ser esmerilhados ficando lisos, limpos e sem rebarbas, óleo, graxa, tinta ou resíduos de carbono.
</t>
  </si>
  <si>
    <t>091/2023</t>
  </si>
  <si>
    <t xml:space="preserve">Durante montagem dos rolos dos viradores de correia verticais no eixo 16 (calda leste) no TR-91, verificamos que abertura nos suportes de TAG-780B (GR.B) para fixação do eixo do rolo está menor em 2mm, impossibilitando assim, a montagem dos rolos dos viradores de correia no suporte. </t>
  </si>
  <si>
    <t>Realizar ajustes de campo, preencher a furação existente com solda e refazer a furação na posição que dê montagem e aplicar procedimento de pintura conforme padrão Vale</t>
  </si>
  <si>
    <t>090/2023</t>
  </si>
  <si>
    <t xml:space="preserve">Durante montagem do suporte de acesso à lança de TAG-1466/0 (POS.53) da plataforma do lado esquerdo de TAG-1473/0, verificamos que as furações de fixação do suporte à plataforma estão com fora do plano de montagem em 20mm, impossibilitando assim, a fixação do suporte à plataforma. </t>
  </si>
  <si>
    <t>088/2023</t>
  </si>
  <si>
    <t>Durante montagem dos suportes dos rolos dos viradores de correia verticais de TAG-759B  (GR.B) no eixo 7 (calda oeste) e TAG-780B (GR.B) eixo 16 (calda leste) no TR-91, verificamos que as porcas fixa de projeto (item 16 e item 14) de fixação dos suportes estão descentralizas das furações, impossibilitando assim, a montagem dos rolos dos viradores de correia. Veja fotos em anexo.</t>
  </si>
  <si>
    <t>Retirar as porcas que se encontram soldadas de forma descentralizadas e soldar novas porcas num total de 48 porcas, disponível no almoxarifado ômega</t>
  </si>
  <si>
    <t>087/2023</t>
  </si>
  <si>
    <t xml:space="preserve">Durante montagem na plataforma de piso do acionamento TR-313K-88M1, verificamos que os parafusos ∅5/8" x 1.1/2" fornecidos para fixação da plataforma não permitem a fixação conforme projeto, ou seja, furo com 11 mm parafusos M16x37 com 15,8mm. </t>
  </si>
  <si>
    <t xml:space="preserve">Conforme disposto em campo, reabrir os furos </t>
  </si>
  <si>
    <t>089/2023</t>
  </si>
  <si>
    <t xml:space="preserve">Durante inspeção de campo foi constatado ausência de 130 porcas/arruelas de 32 mm e 75 porcas/arruelas de 24 mm, entre os eixos 03 ao 16, do TR-313K-87.
Veja a imagem abaixo:
</t>
  </si>
  <si>
    <t>: Material será entregue em 26/04/23 pela Civil para ENESA, conforme imagem em anexo.</t>
  </si>
  <si>
    <t>011/23</t>
  </si>
  <si>
    <t xml:space="preserve">Durante fiscalização de rotina em campo frente de serviço SPCI Píer-03 região laje de fino sob      TR-325K-17 entre eixos 13 e 17 foi observado os seguintes desvios;
1. Materiais sem isolamento / sem informações a que se destina e data de aplicação em desconformidade com a (PNR). 
2. Suportes metálicos armazenados de forma incorreta diretamente sobre piso e sem proteção contra queda de material oxidativo proveniente do TR-325K-17 em desconformidade com os seguintes SPE abaixo;
                    (EG-G-401 pag.24/28 item 12.8) (PR-E-270 pag.14/21 item 9.8) 
                    (CP-R-503 pag.06/12 item 7.2)
</t>
  </si>
  <si>
    <t>092/2023</t>
  </si>
  <si>
    <t xml:space="preserve">Durante a montagem da linha de viga de manutenção da casa de passagem do TR-3150KP-43 no eixo P12 e P13 foi constatado que os olhais para fixação do cabo de aço estão do lado oposto ao necessário. Inviabilizando a montagem da linha de vida no suporte. </t>
  </si>
  <si>
    <t>Inverte os olhais, corta e monta na posição correta</t>
  </si>
  <si>
    <t>Arcadis</t>
  </si>
  <si>
    <t>012/23</t>
  </si>
  <si>
    <t>Conforme projeto da caixa CP-91K, que está localizada no acesso, é possível verificar que a cota de topo da caixa ficou 15 cm acima do acesso.
- A tampa não foi dimensionada para as cargas referente ao tráfego do local.
- Projeto de referência: 3130KP-C-87108_Rev6</t>
  </si>
  <si>
    <t>Arquivo anexo a RNC</t>
  </si>
  <si>
    <t>Conforme levantamento topográfico, foi identificado que a cota de topo da laje 02 (22.200) está acima da cota do acesso (ver imagem 1).</t>
  </si>
  <si>
    <t xml:space="preserve"> Resp. Eng. 06/04/23 - A elevação média na travessia é de EL. 22,100, conforme cadastro topográfico. A Laje L2 possui elevação de EL. 22,200, conforme DES. 3130KP-C-87797. Assim, recomenda-se a concordância forçada dos ativos (Acesso e laje) através de dispositivo viário de desnível, lombada com cota de +0,10 m em relação ao acesso existente.</t>
  </si>
  <si>
    <t>094/2023</t>
  </si>
  <si>
    <t xml:space="preserve">Durante montagem dos apoios de GR.A (item 7) nas colunas do GR.A (itens 2, 3 e 4) nos eixos 2 e 3 do TR-91 (CALDA OESTE), constatamos que as furações da alma dos apoios com as colunas estão decentralizadas e fora do plano de montagem, impossibilitando assim, a conclusão da montagem conforme projeto. </t>
  </si>
  <si>
    <t>Efetuar solda das talas das mesas e talas da alma do eixo 2 e para o eixo 3 soldar apenas a talas da alma.</t>
  </si>
  <si>
    <t>093/2023</t>
  </si>
  <si>
    <t xml:space="preserve">Durante inspeção para recebimento do alimentador de sapatas da SI-3150KP-01 foi constatado diversas não conformidades:
• Item 01 - Tirante danificado(empenado) durante o manuseio do transporte
• Item 02 - Vazamento de óleo nos mancais de rolamento
• Item 03 – Danos a película de pintura  
• Sujidade e ausência de preservação 
• Equipamento posicionado inclinado
</t>
  </si>
  <si>
    <t xml:space="preserve">Conforme projeto das caixas do TR-313K-91, desenho de referência 3130KP-C-87015 - 3130KP-C-87198 - 3130KP-C-87199 (layout de locação das caixas).
Projeto - 3130KP-C-87016 (detalhe de tampa das caixas TR-91) – Desde a Revisão 0 até a Rev_07, apresenta o recorte na tampa e o mesmo não foi realizado em campo.
</t>
  </si>
  <si>
    <t xml:space="preserve">Recomenda-se realizar o procedimento:
• Realizar o recorte na tampa conforme projeto - 3130KP-C-87106
</t>
  </si>
  <si>
    <t xml:space="preserve">Evidenciado alargamento dos furos nas bases das colunas localizadas nos eixos 01 e 02 do transportador de correia do TR-313K-87, não conforme ao solicitado nos procedimentos ES-M-401 e ES-S-401, sendo necessário correção. </t>
  </si>
  <si>
    <t>Conforme inspeção realizada na montagem de estruturas metálicas foi verificado que não estão sendo realizados tratamento de junta (apicoamento ) nas bases de concreto, devo ainda citar que as que foram realizados o tratamento ficaram com procedimento não conforme e recomendo antes do grauteamento limpeza para remoção de impurezas e principalmente pó de minério. A qualidade da contratada já tinha sido orientado a realizar o procedimento antes da execução dos calços , onde os mesmo já vinha soltando na montagem das estruturas.</t>
  </si>
  <si>
    <t>096/2023</t>
  </si>
  <si>
    <t>Durante montagem das bases dos mancais (ITEM 8) do GRUPO A nas colunas de TAG-0519A e 0519B (itens 22 e 23) no eixo 05 do TR-91 (CALDA OESTE), constatamos que as furações nas colunas para fixação do mancal estão menores, com diâmetro de ᴓ 22mm, impossibilitando assim, a conclusão da montagem conforme projeto.</t>
  </si>
  <si>
    <t>Reabrir todos os furos em campo de Ø26mm para Ø33mm.</t>
  </si>
  <si>
    <t>099/2023</t>
  </si>
  <si>
    <t xml:space="preserve">Durante montagem da estrutura de TAG-0830A (GR.A) entre os eixos 03 e 04 do TR-91 (CALDA OESTE), constatamos interferência mecânica com a diagonal de TAG-0811 (item 14) do GR.A e a base de concreto no sistema de roldanas do TR-91, impossibilitando assim, a conclusão da montagem conforme projeto. </t>
  </si>
  <si>
    <t>Após conclusão do relatório de topografia vide e-mail anexo, será necessário desbastar 70mm do concreto construído a mais, para dar montagem do contraventamento.</t>
  </si>
  <si>
    <t>100/2023</t>
  </si>
  <si>
    <t>Durante montagem da coluna de TAG-0390-P28 (GR.A) no eixo D fila 1 da CT-313K-211(CALDA OESTE), constatamos que a base civil encontra na direção oposta a base(sapata) da coluna, ou seja, a base civil foi executada  no sentido leste /oeste e a base da coluna(sapata) no sentido norte / sul</t>
  </si>
  <si>
    <t xml:space="preserve">A base será retrabalhada pela equipe civil, ficando no sentido de projeto </t>
  </si>
  <si>
    <t>098/2023</t>
  </si>
  <si>
    <t>Durante montagem da plataforma de TAG-0494B (EL.31826 T.V) nas colunas de TAG-0500B (GR.A) e TAG-0502A (GR.A) nos eixos 09 e 10 do TR-91 (CALDA OESTE), constatamos que as furações superiores de das colunas para fixação da plataforma, está fora do plano montagem em 20mm, impossibilitando assim, a conclusão da montagem conforme projeto.</t>
  </si>
  <si>
    <t>Refazer as furações.</t>
  </si>
  <si>
    <t>095/2023</t>
  </si>
  <si>
    <t>Durante montagem dos cavaletes auto alinhante de carga A.A de 45° (ITEM 5) do GRUPO 4 na estrutura treliçada T-8 do TR-91 (CALDA OESTE), constatamos que ao posicionar o cavalete conforme o projeto DF-3130KP-G-80005-M-503183 à uma interferência mecânica com os contraventamentos superiores da estrutura treliçada, impossibilitando assim, a conclusão da montagem conforme projeto</t>
  </si>
  <si>
    <t xml:space="preserve">Foi orientado as equipes de montagem em campo. </t>
  </si>
  <si>
    <t>097/2023</t>
  </si>
  <si>
    <t xml:space="preserve">Durante montagem das talas de interligação (item 13) nas colunas do GR.A (itens 2, 3 e 4) nos eixos 2 e 3 do TR-91 (CALDA OESTE), constatamos que as furações superiores da alma e aba das colunas estão menores, com diâmetro de ᴓ 20mm, impossibilitando assim, a conclusão da montagem conforme projeto. </t>
  </si>
  <si>
    <t xml:space="preserve">Falha de fabricação
Procedimento: Realizar ajuste de campo.
No eixo 2, tivemos um erro no detalhamento dos furos e, portanto, não é possível parafusar as talas. Tanto as talas das mesas quanto as talas da alma precisam ser soldadas.
No eixo 3, o detalhamento está correto, porém a furação da alma está desalinhada. Nesse caso, apenas as talas da alma precisam ser soldadas. Ver anexo abaixo
</t>
  </si>
  <si>
    <t xml:space="preserve">• Ao escavar para a execução do bloco BL-17, o material abaixo da sapata B210 do eixo 28, está descalçando a sapata. </t>
  </si>
  <si>
    <t xml:space="preserve">Retirar solo mole, até encontrar solo firme. Se necessário escorar a sapata.
2.- Preencher a região abaixo do concreto magro da sapata, com concreto magro 10 Mpa com 22 de slump, com agregado máximo – pedrisco diâmetro de 4,75 a 12,5 mm, utilizar aditivo modificador de viscosidade, deixando um cachimbo na lateral da sapata, para se ter a visão de que toda a área abaixo da sapata foi preenchida e não ficar bolsões de ar.
</t>
  </si>
  <si>
    <t xml:space="preserve">• Ao escavar para a execução do bloco BL-17, o solo abaixo da laje de piso, deslizou, ficando uma profundidade de aproximadamente 2,16 metros sem solo. 
• DES. 3130KP-C-87842_REV_6, NOTA 14 – Prever demolição da laje do TR88/89 que interferirem com a execução das novas lajes e bases e posterior recomposição. 
</t>
  </si>
  <si>
    <t xml:space="preserve">1.- Preencher e adensar com areia até onde for possível.
2.- Fazer abertura no piso, mantendo a ferragem existente, preencher o restante com concreto magro 10 Mpa, com 22 de slump e agregado máximo – pedrisco diâmetro de 4,75 a 12,5 mm, utilizar aditivo modificador de viscosidade, deixando um cachimbo na lateral da laje para se ter a visão de que toda a área abaixo da laje foi preenchida e não ficar bolsões de ar.
</t>
  </si>
  <si>
    <t>• Foi evidenciado que em vários locais as canaletas laterais encontram-se quebradas pela lavagem do material de suporte</t>
  </si>
  <si>
    <t xml:space="preserve">• Realizar o reparo destas canaletas considerando:
1. Retirar todo o concreto quebrado.
2. Compactar o material sob a base da canaleta e nas laterais desta.
3. Realizar a concretagem garantindo a seção. 
4. Realizar compactação do material próximo das bordas de ingresso da água, em faixa de pelo menos 1m.
</t>
  </si>
  <si>
    <t>• Na laje foi evidenciado que as barras de transferência encontra-se na altura incorreta e amarradas na tela de aço inferior (1). Além disto, apresentam-se evidências de diferentes momentos de concretagem, gerando juntas que podem comprometer a integridade estrutural da laje (2). Em frente a entrada da bacia oeste – laje 12</t>
  </si>
  <si>
    <t xml:space="preserve">• Realizar a reposicionamento das barras de transferência conforme projeto, visto que ainda não foi concretado o extremo da laje. 
• Dispor as barras na altura e comprimento certos, com estruturas de apoio específico para estas barras (caranguejos)
• Realizar o tratamento de junta fria nas bordas do concreto já colocado, garantindo a aderência:  retirar o material mais segregado, realizar corte e limpeza, umectar o concreto ou pintar com epóxi, concretar.
</t>
  </si>
  <si>
    <t>• Nos pilares P14 e P15, a distância da forma até o chumbador foi verificada em campo, encontrando-se em alguns pontos, valores menores ao mostrado no projeto. Foram identificados pontos com distâncias de 12cm, 13 cm e 15cm.</t>
  </si>
  <si>
    <t xml:space="preserve">1 – Solicita-se o cadastramento topográfico dos chumbadores e vértices dos pilares.
2 – Com base neste cadastro topográfico, serão apresentadas as recomendações de complementação / alteração dos pilares.
</t>
  </si>
  <si>
    <t>102/2023</t>
  </si>
  <si>
    <t>Durante a montagem das colunas 0392-P13 e 0391-P7, constatamos que as bases civis dos eixos 2 e 3 linha D encontra-se divergente do projeto mecânico em 50mm, ou seja, a distância entre furos da chapa de base de tag (0392-P28) e (0391-P28) das colunas (projeto)300mm e a distância entre chumbadores (Real)250mm. impossibilitando a montagem das colunas em conformidade com o projeto</t>
  </si>
  <si>
    <t>Abilongar furos da chapa de base 50mm,alinhar furo com chumbador</t>
  </si>
  <si>
    <t>101/2023</t>
  </si>
  <si>
    <t>Durante inspeção de recebimento foram constatadas avarias na parte frontal (porta e IHM) do compressor de ar CB-3130KP-08 da RP-313K-09</t>
  </si>
  <si>
    <t xml:space="preserve">Avaria de movimentação de carga
Procedimento: Reparar partes de carcaça e partes metálicas do componente. Quanto a IHM foi acionado o técnico do fabricante do Compressor para avaliação da IHM e demais componentes internos.
</t>
  </si>
  <si>
    <t xml:space="preserve">Evidenciado empeno em viga da estrutura do transportador de correia do TR-313K-91, localizada entre os eixos T6 e T7, durante montagem. Avarias observadas não atendem aos parâmetros especificados nos procedimentos referente à preservação e montagem, sendo necessária ação de correção. (PR-E-254 e ES-S-401)
(Des. Referência: DF-3130KP-G-50005-M-5002652 Rev 2)
</t>
  </si>
  <si>
    <t xml:space="preserve">Será realizado o desempeno da viga para conformidade com o projeto </t>
  </si>
  <si>
    <t xml:space="preserve">Evidenciado desvios na fixação das colunas do transportador de correia do TR-313K-91. Conjunto de fixação (porcas, contra porcas) folgados em diversos eixos e ausência de grauteamento nas bases das colunas que já receberam outras peças de ligação, caracterizando não conformidade em relação aos parâmetros solicitados no procedimento ES-S-401. (Especificação de Serviços para Montagem de Estrutura Metálica).
 MONTAGEM DAS COLUNAS:
 “Para garantir um perfeito contato entre o concreto e a placa de base das colunas, deverá ser usado graute. Uma vez posicionada a placa de base com as dimensões atendendo as tolerâncias especificadas na coluna, esta deverá ser grauteada antes de receber qualquer outra peça de ligação, sob o risco de danificar os calços de nivelamento”. Sendo necessário correção.
(Des. Referência: DF-3130KP-G-50005-M-502652 rev2)
</t>
  </si>
  <si>
    <t>As porcas e arruelas serão apertadas e ajustadas em conformidade com o projeto</t>
  </si>
  <si>
    <t>109/2023</t>
  </si>
  <si>
    <t xml:space="preserve">Durante a análise para montagem da coluna CT215-C11 na base civil eixo K59c linha TD, detectamos uma interferência de 150 mm da viga B18 elevação EL-29100 com a estrutura existente da CT-313K-215. Veja estudo anexo com detalhes. </t>
  </si>
  <si>
    <t xml:space="preserve">Desvio de fabricação
Procedimento: Realizar ajuste de campo, realizando a montagem conforme solução anexa com a solução mais conveniente para implantação.
</t>
  </si>
  <si>
    <t>108/2023</t>
  </si>
  <si>
    <t xml:space="preserve">Conforme croqui topográfico (anexo) verificamos que as bases das roldanas do sistema de esticamento, encontram-se abaixo do TCB em 50mm em relação ao TCA do projeto mecânico. </t>
  </si>
  <si>
    <t xml:space="preserve">Erro execução civil
Procedimento: Montar considerando groute de 50mm
</t>
  </si>
  <si>
    <t>Identificado pela inspeção DUCTOR juntas da tubulação do dreno e calha de descarga de minério localizadas na elevação EL-17943 apresentam processo de soldagem incompleto.</t>
  </si>
  <si>
    <t>A atividade em questão será executada e posteriormente inspecionada em atendimento ao PR-E -263</t>
  </si>
  <si>
    <t>110/2023</t>
  </si>
  <si>
    <t xml:space="preserve">Durante montagem da plataforma de TAG – 0248/A do topo da sala elétrica inferior da RP-09, constatamos que a chapa de fixação da base da plataforma na estrutura do trailer está fora plano de montagem em 2000mm, impossibilitando assim, a conclusão da montagem conforme projeto DF-3130KP-M-80009-M-500248. Veja fotos em anexo.
Desenho:  DF-3130KP-M-80009-M-500248 / DF-3130KP-M-80009-M-501285
</t>
  </si>
  <si>
    <t>E-mail recebido 17/06/2023</t>
  </si>
  <si>
    <t>107/2023</t>
  </si>
  <si>
    <t>Durante montagem da plataforma superior do sistema de esticamento de TAG-0818A (EL.29575) do GR.A entre os eixos 02 e 03 do TR-91 (CALDA OESTE), constatamos divergência nas furações de fixação das estruturas que se encontram fora do plano de montagem, impossibilitando assim, a conclusão da montagem conforme projeto. Veja fotos em anexo.</t>
  </si>
  <si>
    <t xml:space="preserve">Falha de fabricação
Procedimento: Realizar ajuste de campo, refazer as furações a fim de efetuar a montagem do conjunto
</t>
  </si>
  <si>
    <t>104/2023</t>
  </si>
  <si>
    <t>Durante inspeção para recebimento no canteiro da Ômega foi constatado que os tubos do Sistema de Proteção Contra Incêndio (SPCI) da SE-3150KP-01 apresentam oxidação elevado interna e externas. Total de 35 tubos de 3”, 16 de 2” e 38 de 1.1/2”.</t>
  </si>
  <si>
    <t>Seguindo os parâmetros de preservação do material.</t>
  </si>
  <si>
    <t>103/2023</t>
  </si>
  <si>
    <t xml:space="preserve">Durante a fase de montagem da CT-313K-215 foi constado impossibilidade de fixação entre a fila TC e TD e os eixos K61C e K62 das seguintes situações:
• Ausência de nervura do contraventamento “CT215-X24”
• Ausência de nervura de espera da viga entre as vigas “CT215-B125” e “CT215-B129”
</t>
  </si>
  <si>
    <t xml:space="preserve">Desvio de fabricação
Procedimento:  Ajuste de campo, soldar chapa de fixação da diagonal em questão conforme croqui anexo
</t>
  </si>
  <si>
    <t>106/2023</t>
  </si>
  <si>
    <t>Durante montagem da plataforma de TAG-0763A (item 1) do GR.A e TAG-0763B (item 2) do GR.B no virador de correia do eixo 06 do TR-91 (CALDA OESTE), constatamos uma inferência mecânica de 60mm com a plataforma existente do TR-81, impossibilitando assim, a conclusão da montagem conforme projeto</t>
  </si>
  <si>
    <t>105/2023</t>
  </si>
  <si>
    <t>Durante inspeção de recebimento (canteiro da Ômega) do painel da balança do TR-313K-89 constatamos que a chave de acesso (pen-drive) apresenta oxidação.</t>
  </si>
  <si>
    <t xml:space="preserve">Embalagem foi aberta no campo, e deixou exposto o material.
Procedimento: O pen drive será substituído.
</t>
  </si>
  <si>
    <t>112/2023</t>
  </si>
  <si>
    <t>Em analise aos projetos e bases civil para montagem da coluna de TAG-0448-P1 (GR.A) no eixo E fila 1 da CT-313K-211(CALDA OESTE), constatamos que a base civil encontra na direção oposta a base(sapata) da coluna em relação ao projeto mecânico, ou seja, a base civil foi executada  no sentido leste/oeste e a base da coluna(sapata) no sentido norte/sul. Veja imagem abaixo</t>
  </si>
  <si>
    <t xml:space="preserve">Divergência da bases civil em relação placa de base.
Procedimento: A equipe civil irá retrabalhar a base e entregar na posição correta de montagem.
</t>
  </si>
  <si>
    <t>111/2023</t>
  </si>
  <si>
    <t xml:space="preserve">Durante montagem do suporte de sustentação da plataforma de TAG-1451/1 da equalizadora de cordas da RP-09, constatamos que as furações chapa de espera para fixação no PYLON 1 com a plataforma está afastado em 30mm, impossibilitando assim, a conclusão da montagem conforme projeto. Veja fotos em anexo.
Desenho:  DF-3130KP-M-80009-M-501451 / DF-3130KP-M-80009-M-501452
</t>
  </si>
  <si>
    <t xml:space="preserve">Desvio de Fabricação
Procedimento: Refazer a furação na estrutura da Viga da Plataforma adequando com a furação de espera do Pylon
</t>
  </si>
  <si>
    <t>• Arrasamento das cabeças (5cm) da estacas do caminho de rolamento da EP-313K-02 foi realizado abaixo da cota especificada em projeto. O concreto da base e da estaca tem Fck diferente. 
DOCUMENTOS DE REFERÊNCIA 
• 3130KP-C-500126_ Rev_2</t>
  </si>
  <si>
    <t>Realizar limpeza do material proveniente do arrasamento das estacas, a fim de garantir aderência do concreto
do bloco com o das estacas.
 Realizar o arrasamento das próximas estacas, respeitando o embutimento de +5cm da mesma no bloco, como
especificado em projeto.</t>
  </si>
  <si>
    <t xml:space="preserve">Inspeção DUCTOR evidenciou desvios no uso de estruturas destinadas a montagem da CT-3150KP-01
Identificado diversas peças usadas como dormentes, em contato com o solo e em contato entre si gerando danos na pintura.
Conforme solicitado em especificação Vale EG-G-401 PRESERVAÇÃO no item 12.0 ARMAZENAMENTO:
Materiais desembalados, equipamentos ou estruturas não poderão ficar em contato com o solo e devem ser protegidos contra intempéries, sol e água. 
Todos os equipamentos embalados e não embalados deverão ser armazenados sempre na sua posição normal de equilíbrio.
</t>
  </si>
  <si>
    <t xml:space="preserve">As peças serão retiradas e armazenadas de forma correta </t>
  </si>
  <si>
    <t xml:space="preserve">Inspeção DUCTOR evidenciou irregularidade na pelicula de acabamento em viga da PLATAFORMA EQUALIZADORA DE CORDA posição 02 Desenho DF-3130KP-M-80009-M-501451 REV0.
 Pintura de acabamento apresenta Craqueamento, onde película de tinta apresenta-se fissurada e fendilhada conforme inspeção visual realizada, causando perda de flexibilidade da película, espessura excessiva e defeito de formulação.
Espessura acima do especificado em media de 600 [μm]micra foi identificado com uso de medidor de pelicula seca confirmando a descontinuidade de pintura.
Conforme solicitado em especificação VALE EG-M-402 REV15 no  item 10.12 GRUPO L Espessura película seca total [μm] 290 
</t>
  </si>
  <si>
    <t xml:space="preserve">Inspeção DUCTOR evidenciou desvios na inspeção de juntas soldadas de tubulação executada pela contratada SANCHES TRIPOLONI
Juntas soldadas receberam aplicação de esquema de pintura e aplicação de torofita sem que Inspeção Visual de solda seja realizada por Inspetor N1 de solda ou Inspetor EVS.
Conforme solicitado em PROCEDIMENTO PARA INSPEÇÃO DE SOLDAS  PR-E-261 REV03 Item 8.0 e 9.3:
8.0 DOCUMENTAÇÃO
 Qualificações dos inspetores do fornecedor para os procedimentos acima mencionados. Devem ser qualificados por instituições reconhecidas, SNQC e ABENDI no Brasil, ou por instituições equivalentes em outros países (ver guia Vale GU-G-601)”
 9.3 INSPEÇÃO APÓS A SOLDAGEM 
O inspetor deve realizar as seguintes atividades após a soldagem: 
 Verificação visual das soldas acabadas, certificando-se da inexistência de porosidade, inclusões de escória, faltas de fusão, mordeduras, trincas ou outras descontinuidades ou defeitos superficiais. Atenção especial deve ser dada às intersecções de soldas;   
</t>
  </si>
  <si>
    <t>dispoibilizado inspetor qualificado para solucuinar os itens apontados</t>
  </si>
  <si>
    <t xml:space="preserve">Inspeção DUCTOR evidenciou desvios no torqueamento de estruturas da elevação 41.600  da CT-3150KP-01
Identificado que ligações parafusadas de 1 ½”  das vigas V1644/V1645/V1655 e V1656  obtiveram torque de 2560Nm abaixo do especificado em projeto, que solicita torque maximo de 2751Nm
Certificado de calibração 73 935 da Torqueadeira Q25770 informa que a faixa de escala aplicavel pelo aparelho é de 360 a 2560Nm e que portanto inadequado para a solicitação de projeto.
Conforme solicitado em especificação Vale ES-S-401 MONTAGEM DE ESTRUTURA METÁLICA no item 8.1 LIGAÇÕES PARAFUSADAS:
Os parafusos de alta resistência deverão ser torqueados até atingirem a força de tração indicada no projeto ou conforme a norma AISC 303. Este aperto poderá ser conseguido com uso de torquímetro manual ou hidráulico,
</t>
  </si>
  <si>
    <t>A tabela de torque foi revisada e os parafusos serão torqueados em conformidade com a tabela de torque revisão C do fabricante KOCH.</t>
  </si>
  <si>
    <t xml:space="preserve">Identificado pela inspeção DUCTOR descontinuidades em juntas soldadas da longarina de reforço do TR-17 da torre de amostragem
Identificado descontinuidades e desvios dimensionais tais como porosidades,falta de fusão,inclusão de escória em juntas intercaladas de reforço da longarina
Conforme especificado na PR-E-263  item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Atenção especial deve ser dada às intersecções de soldas
Para soldas de filete: medir as dimensões das pernas e a garganta da solda, além da convexidade ou concavidade máxima (quando aplicável), e compará-los com os critérios estabelecidos nas normas especificadas ou com os desenhos aprovados do fornecedor.
</t>
  </si>
  <si>
    <t xml:space="preserve">Inspeção DUCTOR evidenciou desvios na fixação de ligações parafusadas de 1 ½” de viga V1661  da CT-3150KP-01
Identificado ligações parafusadas torqueadas sem apresentar nenhum  fio de rosca após a porca.
 Conforme solicitado em especificação Vale PNR000048 no item III devem ser verificados os seguintes itens:
I- A quantidade minima de filetes de rosca alem da porca deve ser de duas unidades.
São considerados fixadores inadequados em uma ligação: 
 Fixadores curtos para a ligação (parafusos com menos de dois fios de rosca após a porca) 
</t>
  </si>
  <si>
    <t xml:space="preserve">Os parafusos serão torqueados em conformidade com o projeto – retirado o guarda corpo para torque. </t>
  </si>
  <si>
    <t xml:space="preserve">Inspeção DUCTOR evidenciou desvios na fixação de ligações parafusadas de 1” de contraventamentos entre colunas C1937 e C1936 FACE A NORTE  da CT-3150KP-01.
Identificado ligações parafusadas torqueadas sem apresentar nenhum  fio de rosca após a porca.
 Conforme solicitado em especificação Vale PNR000048 no item III devem ser verificados os seguintes itens:
A quantidade mínima de filetes de rosca além da porca deve ser de duas unidades.
São considerados fixadores inadequados em uma ligação:
 Fixadores curtos para a ligação (parafusos com menos de dois fios de rosca após a porca)
</t>
  </si>
  <si>
    <t xml:space="preserve">A inspeção DUCTOR identificou que foi realizado procedimento de soldagem nas nervuras da estrutura de bifurcação da peça do silo de TAG: 040020D06181AA / 040020D06203AA onde na superfície da peça esta ausente e marcação de realização do VA ( Visual de Ajuste ) desta forma não atendendo aos procedimentos conforme referencias:
1. PR –E – 261 Item 9.1.
Verificação visual das chapas e juntas a serem unidas por soldagem, com especial atenção aos chanfros, que devem ser esmerilhados ficando lisos, limpos e sem rebarbas, óleo, graxa, tinta ou resíduos de carbono (áreas escuras quando o corte do chanfro é feito com eletrodo de grafite) ou outros contaminantes;
Controle dimensional da preparação da junta: ângulo do chanfro, abertura e face da raiz, comparando com a EPS ou com desenhos aprovados ou normas especificadas;
</t>
  </si>
  <si>
    <t>Evidenciado desvios na fixação dos calços metálicos instalados nas colunas do transportador de correia do TR-313K-87, observado falta de aderência dos calços causando desprendimento em diversos eixos (E-31, E-30, E-10, E-1, dentre outros ao longo do transportador), caracterizando não conformidade em relação aos parâmetros solicitados no procedimento ES-S-401 (Especificação de Serviços para Montagem de Estrutura Metálica), sendo necessário ação de correção.</t>
  </si>
  <si>
    <t xml:space="preserve">Será regularizada a base com a coluna em conformidade com o projeto </t>
  </si>
  <si>
    <t xml:space="preserve">A inspeção DUCTOR identificou que foi aplicado o esquema de pintura nas soldas do dispositivo de limpeza do trilho no RP-313K-09, sem evidencias da liberação do visual de ajuste bem como visual de soldas pelo CQ Enesa conforme o PR - E - 261  item 9.3 e EG-M-402 item 8.1. 
• PR - E - 261  item 9.3 INSPEÇÃO APÓS A SOLDAGEM 
O inspetor deve realizar as seguintes atividades após a soldagem: 
 Verificação visual das soldas acabadas, certificando-se da inexistência de porosidade, inclusões de escória, faltas de fusão, mordeduras, trincas ou outras descontinuidades ou defeitos superficiais. Atenção especial deve ser dada às intersecções de soldas;
 Conforme solicitado em especificação Vale PNR000048 no item III devem ser verificados os seguintes itens:
• EG-M-402 item 8.1 PREPARAÇÃO E LIMPEZA DAS SUPERFÍCIES  
Antes de iniciar o preparo da superfície e a aplicação da tinta, a superfície deve ser inspecionada visualmente.  
Qualquer superfície a ser pintada deverá ser completamente limpa de toda sujeira, pó, graxa, óleo, gordura, oxidação ou qualquer outra substância prejudicial, antes da aplicação da tinta. Definir o grau de intemperismo da superfície a ser tratada conforme ISO 8501-1.
</t>
  </si>
  <si>
    <t xml:space="preserve">Inspeção DUCTOR evidenciou desvios na fixação de elementos de ligações parafusadas protendidas de 1” de acoplamento da viga V1248 adjacente ao contraventamento DN1543 da estrutura do CT / SI -3150KP-01.
Identificado elemento de ligação parafusada com sinalização de torque de inspeção inadequado conforme coloração ilustrada, no entanto existem 2 parafusos com não complementação do fio de rosca do parafuso e aparentemente com folgas, desta forma não atendendo aos padrões técnicos e necessitando de reavaliação e adequação para conformidade.
</t>
  </si>
  <si>
    <t xml:space="preserve">Os parafusos serão torqueados em conformidade com o projeto </t>
  </si>
  <si>
    <t xml:space="preserve">Inspeção DUCTOR evidenciou desvios na aplicação de esquema de pintura de ligações parafusadas de viga V1637  da CT-3150KP-01
Identificado aplicação incompleta de esquema de pintura grupo Q da EG-M-402 REV 15 onde trechos do epoxi intermediário permanecem sem acabamento.
Identificados trechos de pintura de acabamento com impregnações de pintura intermediária não removidas para aplicação do acabamento.
</t>
  </si>
  <si>
    <t>Elementos de ligação parafusada protendida com ausência de torque, porca deslocada do fio de rosca dos parafusos identificados na VIGA 1610 que interliga a coluna C1924, necessitando de torqueamento, uma vez que a estrutura já está suportando carga acima da elevação da coluna</t>
  </si>
  <si>
    <t>Os parafusos serão torqueados –Estão monitorados junto a ENESA</t>
  </si>
  <si>
    <t xml:space="preserve">A inspeção DUCTOR identificou uso de material dissimilar,material galvanizado e aço comum em ligação de chumbadores de base de coluna c-1939 da face sul da CT-01
As especificações dos materiais de parafusos, vigas, colunas etc. deverão ser compatíveis entre si, para evitar a formação de pilha galvânica e devem ter resistência estrutural e durabilidade compatíveis com as necessidades do projeto. 
 A utilização de materiais não previstos nesses documentos deverá ser submetida à apreciação da Vale.
</t>
  </si>
  <si>
    <t>As porcas e contra porcas serão substituídas para conformidade com o projeto</t>
  </si>
  <si>
    <t xml:space="preserve">A DUCTOR identificou durante inspeção no TR-91, que o material de aplicação (suportes, guarda-corpo,rodapé, etc...) estão armazenados de forma inadequada, em contato com o solo e empilhados sem divisorias gerando atrito entre as partes, tendo como concequancia um futuro retoque de pintura. </t>
  </si>
  <si>
    <t>Durante inspeção no eixo 16 da calda leste do TR-91, foi identificado que os parafusos de fixação do contraventamento da plataforma do virador de correia, não foram apertados durante o processo de montagem como determina o procedimento, podemos considerar também a falta de porca e contra porca nos chumbadores da base</t>
  </si>
  <si>
    <t>• Ausência de recomposição do dispositivo de drenagem após a execução das bases da adutora, empoçamento de água junto aos postes e em locais de execução de reaterro</t>
  </si>
  <si>
    <t>• Execução de drenagem de pé de talude e direcionamento da mesma para a Bacia Oeste</t>
  </si>
  <si>
    <t>Parafusos de base da coluna C – 1929 da estrutura de silo encontram-se com folgas e com ausência de aperto dos chumbadores / torque, necessita adequação conforme especificação ES - S – 401 Item 8.1 Ligações Parafusadas.</t>
  </si>
  <si>
    <t>• Desbitolamento de estribos da Viga V1 interrompido em desacordo com o projeto, apoio da viga V4 sem ponteamento.</t>
  </si>
  <si>
    <t xml:space="preserve">• Limpeza do substrato da primeira concretagem, remoção de material pulverulento e encrostamento de armadura;
• Desbitolamento de estribo complementar de borda, a altura do estribo duplo deve atender a etapa de concretagem (h = 66 cm);
</t>
  </si>
  <si>
    <t>Identificados elementos de ligação parafusada com ausência de torque, deslocamento de porca dos fios de rosca dos parafusos e ausência do preenchimento de parafusos na interligação das talas de junção da estrutura do cable rack, identificados nas junções dos perfis da estrutura na EL +42 e +44,</t>
  </si>
  <si>
    <t>Foi verificado por inspeção Ductor suporte elétrico instalado em campo sem tratamento da superfície a ser soldada e sem tratamento de pintura conforme especificado em procedimento VALE PR-E-261 rev3 "procedimento para inspeção de soldas" ,EG – M – 402 rev15. “Tratamento de superfície e pintura de proteção e acabamento" para superfícies do grupo L estando assim em não conformidade. Sendo necessário realização de tratamento de superfície e solda em campo de acordo com procedimentos mencionados.</t>
  </si>
  <si>
    <t>A inspeção DUCTOR identificou desvio na montagem de colunas dos eixos 1,2 e 3 da CT-3150KP-01
Identificado ausência de grauteamento e aperto de chumbadores das colunas C1933/C1928/C1938 FACE NORTE onde já foi realizada a montagem de 2 elevações após verticalização das colunas citadas.</t>
  </si>
  <si>
    <t>Evidenciado por inspeção Ductor telas de proteção do filtro das centrais de ar-condicionado rasgadas na SE-3150KP-01, estando assim em não conformidade com PR-C-013 REV02 ( PROCEDIMENTO DE PRESERVAÇÃO DE MATERIAIS PARA PROJETOS CAPITAL). Sendo necessário ação de correção.</t>
  </si>
  <si>
    <t>Evidenciado por inspeção Ductor proteção de entrada de cabos dos transformadores da SE3150KP01 fabricadas com capas de cabos, sem acabamento e mal fixadas. Podendo ocasionar dano na isolação dos cabos, estando assim em não conformidade.</t>
  </si>
  <si>
    <t xml:space="preserve">Durante inspeção na gaiola de químicos da Enesa, foi identificado que a marca da tinta (Maza) usada para pintura dos suportes de elétrica pertencentes ao TR-91, não faz parte da relação de fabricantes certificados pela Vale para uso no site, também foi identificado a mistura de componentes de fornecedores distintos  tinta “Maza” e diluente “Sherwin Williams” pratica essa que está em desacordo com os itens 13.1 e 13.2.3 do procedimento Vale </t>
  </si>
  <si>
    <t xml:space="preserve">Será criado uma sistemática de identificação de peças solicitadas pelas equipes para pintura de forma a evidenciar melhor sua utilização em campo e definir assim esquema adequado de pintura.
Efetuar uma reciclagem com todos os pintores baseado no procedimento EG-M-402 REV.15 – Item 13 – Aplicação de Tinta.
</t>
  </si>
  <si>
    <t>Foi verificado por inspeção Ductor parafusos das junções dos leitos para cabos maiores do que o especificado em desenho de montagem DF-DT-3150KP-E-50013-E-500004, podendo causar lesão nos colaboradores e nos cabos na hora da passagem de cabos, estando assim em não conformidade</t>
  </si>
  <si>
    <t>Em inspeção realizada em campo foi identificado viga de contraventamento vertical CT1868 da estrutura de sustentabilidade do silo com dano estrutural, deformação na aba da viga, necessitando de ajuste para conformidade.</t>
  </si>
  <si>
    <t>Será realizado o desempeno da VIGA para conformidade com o projeto</t>
  </si>
  <si>
    <t xml:space="preserve">• O concreto projetado foi lançado no talude sem a posterior limpeza dos Barbacãs, antes do endurecimento do concreto.
• Não foi atendido a solução de estabilidade apresentada pela empresa Muniz e Espada por meio do seu relatório técnico enviado no fim de fevereiro de 2023.
</t>
  </si>
  <si>
    <t xml:space="preserve">• Efetuar a limpeza dos barbacãs que estão obstruídos com concreto.
• Para a continuidade dos serviços recomendamos envelopar os barbacãs com lona plástica antes de executar o concreto projetado, a limpeza deverá ser feita com o concreto ainda fresco. 
• Executar a construção das trincheiras antes do lançamento do concreto projetado no talude
</t>
  </si>
  <si>
    <t>A inspeção DUCTOR identificou desvio na montagem de colunas dos eixos P21 e P22 do TR-313K-43
Identificado ausência de grauteamento e aperto de chumbadores das colunas onde já foi realizada a montagem de estrutura do transportador de correia após verticalização das colunas citadas.</t>
  </si>
  <si>
    <t>Durante inspeção na calda leste do TR-91, foi identificado que a fixação da cobertura no equipamento está se soltando em decorrência de falha durante a montagem</t>
  </si>
  <si>
    <t>Em inspeção realizada em campo pela Ductor foi identificado deformação / deflexão nos chumbadores das sapatas de recebimento de estrutura, e proteção das pontas vivas de vergalhão ausente ou danificado, necessitando de ajuste para conformidade.</t>
  </si>
  <si>
    <t>A inspeção DUCTOR identificou que, em montagem de suporte de tubulação elétrica na mesa do giro, o suporte foi soldado em frente o parafuso da tala de junção da plataforma superior do motor do giro da RP 313KP 09,  EG-M-401 Montagem eletromecânica  item 15.2.3 suportes para fixação de elétrodutos deverão ser fabricados de acordo com os detalhes fornecidos ou previamente aprovados e deverão ser fixados nas estruturas por meio de soldas</t>
  </si>
  <si>
    <t>Em inspeção de campo Ductor, foram observados elementos de ligações parafusadas não torqueados na viga V - 1332 e V – 1243 face norte encontram-se sem torque / aperto necessitado de adequação conforme especificação ES - S – 401 Item 8.1 Ligações Parafusadas:</t>
  </si>
  <si>
    <t xml:space="preserve">A inspeção DUCTOR identificou que foi aplicado o esquema de pintura nas soldas do suporte das chaves limites do giro da RP-313K-09, sem evidencias da liberação do visual de ajuste bem como visual de soldas pelo CQ Enesa conforme o PR - E - 261  item 9.3 e EG-M-402 item 8.1. 
</t>
  </si>
  <si>
    <t>Foi verificado por inspeção Ductor leitos resultantes de fabricação com cortes sem eliminação de rebarbas e cantos vivos e sem tratamento de pintura no local resultante de cortes não conforme com procedimento es-m-401 montagem eletromecânica, necessitando de ação de correção conforme procedimento.</t>
  </si>
  <si>
    <t>Em inspeção realizada em campo pela Ductor foi identificado deformação / deflexão nos chumbadores e arruelas da coluna C – 1933 bem como os parafusos na porca e contra porca sem aperto.</t>
  </si>
  <si>
    <t>A inspeção DUCTOR identificou desvio na armazenagem de estrutura da CT-01
Identificado estruturas posicionadas sem separação entre si e com danos aparentes na pintura</t>
  </si>
  <si>
    <t>Em inspeção realizada em campo pela Ductor foi identificado ausência de aperto de chumbadores, grauteamento após a montagem e verticalização das colunas do cable rack de eixos P7-P6-P5-P4 – Fila A/B necessitando de adequação para conformidade.</t>
  </si>
  <si>
    <t>Em inspeção realizada em campo pela Ductor foi identificado fixador mecânico da estrutura da comporta basculante 02 do AL 3150 KP - 01 danificado em seu complemento, parafuso quebrado e acoplado a estrutura.</t>
  </si>
  <si>
    <t>Crit.</t>
  </si>
  <si>
    <t>Plano Ação (d)</t>
  </si>
  <si>
    <r>
      <t>Atualizado em:
31</t>
    </r>
    <r>
      <rPr>
        <sz val="16"/>
        <rFont val="Calibri Light"/>
        <family val="2"/>
        <scheme val="major"/>
      </rPr>
      <t>/05/2023</t>
    </r>
  </si>
  <si>
    <t>C</t>
  </si>
  <si>
    <t>B</t>
  </si>
  <si>
    <t>A</t>
  </si>
  <si>
    <t>Etapa 1 - ELABORAR ação</t>
  </si>
  <si>
    <t>Etapa 2 - EXECUTAR ação</t>
  </si>
  <si>
    <t>Projeto</t>
  </si>
  <si>
    <t>Emitente</t>
  </si>
  <si>
    <t>Empresa emitente</t>
  </si>
  <si>
    <t>Área Responsável</t>
  </si>
  <si>
    <t>Disciplina</t>
  </si>
  <si>
    <t>Local / estrutura</t>
  </si>
  <si>
    <t>Categoria</t>
  </si>
  <si>
    <t>Prev.1</t>
  </si>
  <si>
    <t>Replan.1</t>
  </si>
  <si>
    <t>Real.1</t>
  </si>
  <si>
    <t>Dias Prev.1</t>
  </si>
  <si>
    <t>Dias Real.1</t>
  </si>
  <si>
    <t>Dono.1</t>
  </si>
  <si>
    <t>Comentário Etapa 1</t>
  </si>
  <si>
    <t>Status Etapa 1</t>
  </si>
  <si>
    <t>Comentário Etapa 2</t>
  </si>
  <si>
    <t>Prev.2</t>
  </si>
  <si>
    <t>Replan.2</t>
  </si>
  <si>
    <t>Real.2</t>
  </si>
  <si>
    <t>Dias Prev.2</t>
  </si>
  <si>
    <t>Dias Real.2</t>
  </si>
  <si>
    <t>Dono.2</t>
  </si>
  <si>
    <t>Status Epata 2</t>
  </si>
  <si>
    <t>Tempo Médio Etapa 2</t>
  </si>
  <si>
    <t>Status DUCTOR</t>
  </si>
  <si>
    <t>O atraso na conclusão é pertinente, 
SIM ou NÃO?</t>
  </si>
  <si>
    <t>Etapa Eng</t>
  </si>
  <si>
    <t>Etapa contr</t>
  </si>
  <si>
    <t>Status Engenharia</t>
  </si>
  <si>
    <t>Status Contratada</t>
  </si>
  <si>
    <t>001/21</t>
  </si>
  <si>
    <t>Corrente</t>
  </si>
  <si>
    <t>Áttila Sousa</t>
  </si>
  <si>
    <t>DUCTOR</t>
  </si>
  <si>
    <t>ENESA CN06</t>
  </si>
  <si>
    <t>Contratada</t>
  </si>
  <si>
    <t>Mecânica</t>
  </si>
  <si>
    <t>CN06</t>
  </si>
  <si>
    <t>Pintura (MEC.)</t>
  </si>
  <si>
    <t>Evidenciado  danos profundos na superfície de viga lateral do carro mastro. Danos atingiram o substrato metálico e danificaram pintura original do equipamento. Não identificado a causa do dano. O mesmo pode ter sido ocorrido devido a movimentação de andaime ou uso de retífica ou lixadeira. Logo, solicitamos recuperação da mesma.</t>
  </si>
  <si>
    <t>Efetuar tratamento mecânico e limpeza da superfície danificada mediante o emprego de ferramentas mecânicas de impacto. Depois da remoção dos resíduos de limpeza, a superfície deve apresentar um brilho metálico claro conforme padrão ST3.
Aplicar sistema de pintura especificado conforme procedimento geral para tratamento de superfície e pintura de proteção e acabamento Vale n° EG - M - 402 Rev. 15</t>
  </si>
  <si>
    <t xml:space="preserve">Regis Coelho </t>
  </si>
  <si>
    <t>MCA</t>
  </si>
  <si>
    <t>MCM LV2, 3 e 4</t>
  </si>
  <si>
    <t xml:space="preserve">TR-325K-06 </t>
  </si>
  <si>
    <t>Dimensional (MEC.)</t>
  </si>
  <si>
    <t>Durante fiscalização de rotina em campo frente de serviço Píer-03 região do TR-325K-06 entre os eixos B é K foi identificado desconformidade de fabricação dos suportes (ST-00010005 e 00011-001) os mesmos se encontram com dimensões divergentes  do projeto(DF3000KP-T-50016-S-00001-FL- 28 Revisão A)  suportes com altura menor em 200 milímetros em relação ao projeto</t>
  </si>
  <si>
    <t>Correção dimensional de suportes no pipshop do canteiro MCM. Revisão do processo de inspeção e liberação de documentos para fabricação.</t>
  </si>
  <si>
    <t>002/21</t>
  </si>
  <si>
    <t>Projeto (MEC.)</t>
  </si>
  <si>
    <t>Durante fiscalização de rotina em campo frente de serviço Píer-03 região do TR-325K-06 entre os eixos B é M foi observado as seguintes desconformidades abaixo; 1. Chumbadores com penetração no piso de concreto referente a fixação dos suportes desenho de referência DF-3000KP-T-50016-S-00001 FL-28 com apenas 60 milímetros. Insuficiente divergente da medida de projeto (DF-3000KP-T-50016-C00006 REVISÃO-01) a qual indica 300 milímetros de penetração no concreto. 2. Jaqueta de expansão do chumbador aplicada de forma incorreta se projetando para fora do furo do piso de concreto. 3. Pessoal executando montagem de suportes sem fazer uso do desenho de referência do detalhe dos chumbadores (DF-3000KP-T-50016-C-00006 REVISÃO-01) Local</t>
  </si>
  <si>
    <t>Adequação de projeto de chumbadores para atender condições de instalação pelos dados do fabricante e cargas (60 mm). Disponibilização de desenhos de fixação e instrução de chumbadores para equipe de campo.</t>
  </si>
  <si>
    <t>003/21</t>
  </si>
  <si>
    <t>Civil</t>
  </si>
  <si>
    <t xml:space="preserve">TR-325K-06/08/16 </t>
  </si>
  <si>
    <t>Projeto (CIV.)</t>
  </si>
  <si>
    <t>Durante a implantação das bases civis do LV2, no Píer 3 pela empresa PIACENTINI, foram verificados erros de locações nos projetos DF-3000KP-T-50016-C-00005_Rev_1 e DF3000KP-T-50016-C-00006_Rev_1 referentes as bases civis de hidrante e estações de válvulas na região dos TR-325K-08/06 e 16, conforme descrito abaixo:      1. A base B2-019 para hidrante projetada com coordenadas erradas sobre caminho seguro. 2. As bases B3-001,004 e 005 para estações de válvulas projetadas com coordenadas erradas sobre caminho seguro.</t>
  </si>
  <si>
    <t>As plantas foram revisadas. Os serviços foram executados conforme instrução contida na ação de correção com resultado satisfatório.</t>
  </si>
  <si>
    <t>004/21</t>
  </si>
  <si>
    <t>Regis Coelho</t>
  </si>
  <si>
    <t xml:space="preserve">Pátio Norte A,D,E e G </t>
  </si>
  <si>
    <t>Durante a verificação dos projetos DF-3000KP-T-50016-C-00010, DF-3000KP-T-50016-C00011, DF-3000KP-T-50016-C-00012, DF-3000KP-T-50016-C-00013 e DF-3000KP-T-50016-C00028 de locação das bases civis do LV03 nos pátios D,G e E, foi verificado in loco que as coordenas estavam erradas. Durante a verificação dos projetos DF-3000KP-T-50016-C-00029, DF-3000KP-T-50016-C00030, DF-3000KP-T-50016-C-00030, DF-3000KP-T-50016-C-00031, DF-3000KP-T-50016-C00032 e DF-3000KP-T-50016-C-00032 de locação das bases civis do LV03 nos pátios A, foi verificado in loco que as coordenas estavam erradas</t>
  </si>
  <si>
    <t>Foram corrigidas as coordenadas e as plantas e enviadas via GRD-118/21. Os serviços foram executados conforme instrução contida na ação de correção com resultado satisfatório.</t>
  </si>
  <si>
    <t>005/21</t>
  </si>
  <si>
    <t>Píer I e III</t>
  </si>
  <si>
    <t>Montagem (MEC.)</t>
  </si>
  <si>
    <t>Durante fiscalização de rotina nas áreas do píer 3 é píer 1 foi detectado as seguintes não conformidade: 
1-Montagem de 06 suportes no TR-325K-08 os quais estão fora do padrão é sem rastreabilidade pois esse modelo de suporte não está contemplado no caderno (DF-3000KP50016-S-00001) diferente do padrão indicado pela engenharia é em desconformidade com (SPE-ET-T-408) Vale. Fotos 1 é 2. 
 2-Grampos ø 3/8” fora do padrão especificado no (DF-3000KP-50016-S-00001) montados em trechos das tubulações ø 6” do TR 325K-17. Fotos 3 é 4. 
3-Suportes montados no TR-325K-17 sem pintura em estado de oxidação em desconformidades com (SPE EG-M-402). Fotos 5 é 6. 
4-Trecho de tubulação (Derivação TE ø 12”) montado fora das coordenadas diferente do projeto. (DF-3000KP-T-50016-T-00009) no TR-325K-16 Fotos 7 é 8. 
5-Ramais de alimentação para os hidrantes: HE-501 é HE-030 a elevação dos ramais impede e impossibilita que cada hidrante tenha seu arranjo de montagem com a cota de altura final entre o piso é eixo da válvula 1200mm. Conforme ET-3000KP-19065. Fotos 9 é 10.</t>
  </si>
  <si>
    <t>Realizar correção de suportes e grampos fora de padrão.</t>
  </si>
  <si>
    <t xml:space="preserve">001/2021  </t>
  </si>
  <si>
    <t>Jones</t>
  </si>
  <si>
    <t>ENESA</t>
  </si>
  <si>
    <t>Engenharia</t>
  </si>
  <si>
    <t>Recebimento (MEC.)</t>
  </si>
  <si>
    <t>Durante a Pré-montagem das guias de materiais do TC de limpeza, verificamos que os recortes não coincidem com a cantoneira de tratamento da estrutura suporte dos rolos. Itens 02.</t>
  </si>
  <si>
    <t>Deverá ser retrabalhada a cantoneira citada acima, recortando e 
relocando</t>
  </si>
  <si>
    <t xml:space="preserve">002/2021  </t>
  </si>
  <si>
    <t>Durante a Pré-montagem das guias de material do TC de limpeza, detectou-se que os suportes de fixação das mesmas não vieram com as furações de fixação nas longarinas do TC. 
DF-326K-M-05200-M-20906_Rev_2</t>
  </si>
  <si>
    <t>Não utilizar maçarico para abertura dos furos, utilizar furadeira com base magnética. Após a furação fazer retoque de pintura.</t>
  </si>
  <si>
    <t>003/2021</t>
  </si>
  <si>
    <t>Durante a preparação para montagem da viga de reforço do eixo 11, detectou-se que a mesma se encontra fora das dimensões de projeto, ou seja, campo 7160 mm, Projeto 7178 mm, Peça 7178 mm. 
 DF-326K-M-05200-M-21300_Rev_3
Furações de fixação nas longarinas do TC.</t>
  </si>
  <si>
    <t>Ajuste de Campo, lixar e fazer os ajustes, não utilizar maçaricos.</t>
  </si>
  <si>
    <t>004/2021</t>
  </si>
  <si>
    <t>Durante a montagem das nervuras de reforço estrutural das vigas da casa de transferência detectou-se que as mesmas vieram divergentes do projeto, ou seja, projeto 196mm real 200mm). 
 DF-326K-M-05200-M-20001_Rev_1</t>
  </si>
  <si>
    <t xml:space="preserve">Ajustes de campo, essas sobras não interferem com a montagem e nem com risco de incidentes com pessoas. Após a montagem fazer LP. </t>
  </si>
  <si>
    <t>005/2021</t>
  </si>
  <si>
    <t>Proteção lateral interior
Durante a montagem das telas de proteção lateral do rolo do retorno do transportador principal 21339-A.D (esquerdo/direito) verificou que a montagem da tela de proteção 20367B/A coincidiu com uma nervura, não dando montagem. Essa situação se repete para todos os outros 9 módulos
 DF-326K-M-05200-M-20365_Rev_1</t>
  </si>
  <si>
    <t>Erro de projeto. Fabricar em campo novos suportes para as proteções, com comprimento total de 210 mm (80mm adicionais). Lançar 
mão do material extra enviado para suportes de bandejamentos elétricos.</t>
  </si>
  <si>
    <t>Travessa de Fixação do limpador em V. Foi verificado que a furação veio transversal e não longitudinal. Conforme especificado no desenho.
DF-326K-M-05200-M-20908_Rev</t>
  </si>
  <si>
    <t xml:space="preserve">Erro de fabricação.Realizar em campo furos conforme previsão de projeto.       </t>
  </si>
  <si>
    <t>007/2021</t>
  </si>
  <si>
    <t>Suprimentos</t>
  </si>
  <si>
    <t>Durante o recebimento de arruelas, porcas e parafusos listados no romaneio 3039, verificamos que o material fornecido no atende nao especificado em projeto. O material foi fornecido em aço carbono, divergindo do material solicitado que deveria ter acabamento galvanizado de acordo com o romaneio 3039.</t>
  </si>
  <si>
    <t>A Especificação de Fabricação de Estrutura , informa que os parafusos, arruelas e porcas deverão ser oxidados em 
preto.</t>
  </si>
  <si>
    <t>008/2021</t>
  </si>
  <si>
    <t>Foi verificado a furação do cavalete de carga não coincidem com a furação do suporte de sustentação dos roletes carga, ou seja, projeto 300 mm entre furos, real 230mm entre furos da viga descolocados em ± 70mm do centro da viga.
DF-326K-M-05200-M-21517_Rev_3</t>
  </si>
  <si>
    <t>Efetuado o ajuste dos cavaletes conforme solicitação da fiscalização (reabertura de furos para possibilitar a montagem).</t>
  </si>
  <si>
    <t>009/2021</t>
  </si>
  <si>
    <t>A chapa complementar de tag 71375C encontra-se com as dimensões menores que especificado no projeto. Ou seja, viga com apresenta dimensão transversal maior em 30 mm em cada extremidade. Já no sentido longitudinal apresenta dimensão menor que o espessamento em 30 mm.
Desenho: 3260KP-S-71375 e 71374</t>
  </si>
  <si>
    <t xml:space="preserve">Conforme disposto em campo, iremos seguir com a solda do lado ajustado na parte inferior, ajustando ainda a largura da peça.
Na parte superior, onde há uma abertura de 50 mm, iremos complementar com chapa para dar condição de solda da peça. 
</t>
  </si>
  <si>
    <t>Após o recebimento dos equipamentos listados abaixo, verificamos que danos mecânicos na película de tinta proveniente de manuseio e transporte. 
DF-326K-M-05200-M-21339_Rev_3 – SUPORTE PARA ROLETES TC DA LANÇA
DF-326K-M-05200-M-21340_Rev_3 -- SUPORTE PARA ROLETES TC DA LANÇA
DF-326K-M-05200-M-21121_Rev_1 – LONGARINAS DA ESTRUTURA DA LANÇA
DF-326K-M-05200-M-21595_Rev_1 – PLATAFORMA INFERIOR DO CARRO
DF-326K-M-05200-M-21617_Rev_1 – PLATAFORMA DO PORTICO DO CARRO</t>
  </si>
  <si>
    <t>FLSmidth, deverá ser ser retocada, conforme padrões VALE.EG-M-402_Rev.15</t>
  </si>
  <si>
    <t>011/2021</t>
  </si>
  <si>
    <t>Pré-Montagem (MEC.)</t>
  </si>
  <si>
    <t>Após a ajustagem das vigas J15, referente a TAG:2150SP foi verificado uma abertura excessiva de 28 a 30 mm, impossibilitando a execução da soldagem conforme especificação. Ver fotos.</t>
  </si>
  <si>
    <t xml:space="preserve">Conforme procedimento de fabrica pode ter abertura de no máximo 20 mm, sendo assim , a Eng. solicita que seja reposicionada a viga para que ambos os lados tenha de 14 a 15 mm de abertura. Fazer solda com beque cerâmico, considerando penetração total e UT. </t>
  </si>
  <si>
    <t>012/2021</t>
  </si>
  <si>
    <t>Conforme desenho N° F-326K-M-05200-M-21521-RF, revisão 3, onde é solicitado furações com ø 18 mm (parafusos M16). Projeto passou por revisões, onde pede furacões de ø 20 mm (parafusos M21), conforme solicitado no desenho N° F-326K-M-05200-M-21521-RF, revisão 5. Necessário aumentar o diâmetro das furações conforme solicitado em projeto. Ver fotos.</t>
  </si>
  <si>
    <t xml:space="preserve">Refazer as furação para ø 21 mm (Parafusos M18), conforme solicitado no projeto, não furar com maçarico, utilizar furadeira com base magnetica. </t>
  </si>
  <si>
    <t>001/2020</t>
  </si>
  <si>
    <t>Capital</t>
  </si>
  <si>
    <t>CST</t>
  </si>
  <si>
    <t>SANCHES</t>
  </si>
  <si>
    <t>SUBESTAÇÃO</t>
  </si>
  <si>
    <t>Dimensional (CIV.)</t>
  </si>
  <si>
    <t>Tela fixada entre pilar  e alvenaria com dimensão e posicionamento dos pinos de fixação em desconformidade com o especificado na CTE- consulta técnica de engenharia nºCTE 057, aplicado sem a  LV-lista de verificação pela qualidade e fiscalização Vale.</t>
  </si>
  <si>
    <t>Após a verificação foi realizada a retirada das mesmas e executada conforme CTE  nº 57.</t>
  </si>
  <si>
    <t>002/2020</t>
  </si>
  <si>
    <t>TR-85</t>
  </si>
  <si>
    <t>Recebimento (CIV.)</t>
  </si>
  <si>
    <t>Conforme procedimento IT.VALE.PROD.022,  a armadura das estacas raiz e Helice, tem que sair da central de armação com etiqueta de identificação( liberação da armadura) para o destino de aplicação. Conforme inspeção TR-85 06 unidade  de armadura saíram do central de armação para o local de aplicação não conforme , sem liberação da armadura e identificação da peça</t>
  </si>
  <si>
    <t>Após inspeção foi inserida etiqueta de identificação da armadura conforme instrução de trabalho IT - VALE. PROD.022.</t>
  </si>
  <si>
    <t>003/2020</t>
  </si>
  <si>
    <t>TERRAPLANAGEM</t>
  </si>
  <si>
    <t>Terraplenagem (CIV.)</t>
  </si>
  <si>
    <t xml:space="preserve">De acordo com a especificação técnica ET-3130kp-b-50006 -  item 4.5.6, as camadas finais (60 cm) devem ser compactadas com controle de compactação grau de compactação mínimo GC ≥ 96%.
Reaterro entre PV-16 na drenagem de 1.500mm saindo para emboque do canal as camadas finais foram executadas sem controle de compactação. 
</t>
  </si>
  <si>
    <t>Rerirada do material e compactação das camadas conforme especificado na ET -3130KP-B5006</t>
  </si>
  <si>
    <t>004/2020</t>
  </si>
  <si>
    <t>Concreto (CIV.)</t>
  </si>
  <si>
    <t>Após a concretagem da estaca 146 pela equipe da Sondosolo, na retirada dos últimos dois módulos das camisas metálicas, a ferragem de 8mm da estaca veio presa nos revestimentos, conforme as fotos.</t>
  </si>
  <si>
    <t>005/2020</t>
  </si>
  <si>
    <t>Drenagem (CIV.)</t>
  </si>
  <si>
    <t xml:space="preserve">Lançamento de material na 3 ª camada no fundo de pilha do Pátio P, sem segregação do material. Em Desconformidade com a especificação técnica ET-3130KP-B-50006. 
Os solos para os aterros deverão ser isentos de matéria orgânica, micáceas e diatomáceas. </t>
  </si>
  <si>
    <t xml:space="preserve">Será providenciado a resolução da não-conformidade conforme especificação técnica ET-3130KP-B-50006. </t>
  </si>
  <si>
    <t>006/2020</t>
  </si>
  <si>
    <t>Durante o recebimento de dois lotes de chumbadores (50 unidades cada lote), foram encontradas as seguintes não conformidade:
  - 2º Lote não foram identificadas as porcas; 
 - No momento do recebimento não foi entregue as documentações (laudos) e certificado de material dos chumbadores pelo fornecedor.
Observação: 1º Lote recebido na frente de serviço completo (conforme)</t>
  </si>
  <si>
    <t>Solicitar e receber do fornecedor as porcas do 2º Lote (50 unidades). Solicitar e receber do fornecedor as documentações (laudos) e certificado de material.</t>
  </si>
  <si>
    <t>007/2020</t>
  </si>
  <si>
    <t>PÁTIO</t>
  </si>
  <si>
    <t>Armazenamento (CIV.)</t>
  </si>
  <si>
    <t>Acondicionamento  de material – Geomebrana está armazenada  
em contato com  britas, pedras  e tela de aço do Projetado. Podendo 
ocasionar  perfurações nas mesma.</t>
  </si>
  <si>
    <t>Será providenciado armazenamento adequado.</t>
  </si>
  <si>
    <t>008/2020</t>
  </si>
  <si>
    <t>PRÉ MOLDADOS</t>
  </si>
  <si>
    <t xml:space="preserve">Caixa elétrica Tipo 1 – CP1Y  - Após desforma foi identificado  ausência 
De concreto  na elevação fundo do envelope. </t>
  </si>
  <si>
    <t>Foi realizado a concretagem na elevação do fundo do envelope</t>
  </si>
  <si>
    <t>009/2020</t>
  </si>
  <si>
    <t>DRENAGEM</t>
  </si>
  <si>
    <t>Foram detectados espaços vazios (bicheiras) e falta de alinhamento no meio fio tipo MFC-06 executado entre a est. 0 a 03, na área do acesso ao Rodoanel.</t>
  </si>
  <si>
    <t>Realizar acabamento no meio fio para retirada de vazios.</t>
  </si>
  <si>
    <t>BERMA TR-83</t>
  </si>
  <si>
    <t>Será Realizada a organização do estoque em campo</t>
  </si>
  <si>
    <t>Realizar a organização do estoque em campo</t>
  </si>
  <si>
    <t>VALE</t>
  </si>
  <si>
    <t>Conforme projeto 3130kp-c-87022 R1, foram detectados pela fiscalização vale  a concretagem de 05 caixas de drenagem sem as alças de içamento engenharia vale liverou ct informando revisão para necessidade das mesmas</t>
  </si>
  <si>
    <t>Foi apresentado pela Sanches Tripoloni memória de cálculo e as medidas de segurança a serem executadas conforme controle de segurança por esse motivo estamos c... Com a ação mitigada.</t>
  </si>
  <si>
    <t>BLOCO DE CONCRETO</t>
  </si>
  <si>
    <t xml:space="preserve">O reaterro será executado em camada de 20cm de espussra maximo de solto, compactação por equipamento mecanico adequadro . Caso os equipamentos utilizados para compactação sejam manuais a espessura maxima das camadas de solo solto deverá ser de 15 cm. Deste modo, observar-se que essa atividade NÃO está sendo a EXECUTADA conforme especificação técnica </t>
  </si>
  <si>
    <t>Retirada do material  e realizar a compactação conforme procedimento ET-3130KP-B-50006.</t>
  </si>
  <si>
    <t>Conforme ET-3130KP-B*50006 - o reaterro será executado em camadas de 20 cm de espessura maxima de solo solto, compactação por equipamento mecânico adequado. Caso os equipamentos utilizados para compactação sejam manuais a espessura maxima das camadas de solo deverá ser de 15 cm. deste modo , observar-se qua essa atividade não está sendo executada conforme especificação técnica.</t>
  </si>
  <si>
    <t>O material encontrado na inspeção se encontrava apenas lançado, ainda por ser espalhado, nivelado e compactado . O material será espalhado, tratado, nivelado e compactado em camadas para atendimento da norma.</t>
  </si>
  <si>
    <t>ADME</t>
  </si>
  <si>
    <t>Controle Tec. (CIV.)</t>
  </si>
  <si>
    <t>Mistura de tipo de materiais (solo) para operação de aterro dos patios. Foram depositados carradas de materiais ( solo) com qualidade inferior junto aos selecionados de boa qualidade, na area do ADME em frente ao mirante ET-3130KP-B-50006</t>
  </si>
  <si>
    <t>Local de escavação existem diversos materiais impróprios p/ aterro. A operação de reaterro futura ocorrerá com seleção do material.</t>
  </si>
  <si>
    <t>CANAL DE DRENAGEM</t>
  </si>
  <si>
    <t>alguns orificios feitos para colocação das barras roscadas usadas para fixar as fôrmas durante a concretagem, encontram-se  abertos em alguns do canal retangular. Alguns deles já foram aterrados pelo lado externo do canal, pelo  lançamento de aterro. projeto 3130kp-c-87030 não existem pontos de orificios aberto dentro do canal.</t>
  </si>
  <si>
    <t>Os furos serão preenchidos a partir da face lateral do canal.</t>
  </si>
  <si>
    <t>Pavimentação (CIV.)</t>
  </si>
  <si>
    <t>Erosão no reaterro das bordas de drenagem(canaletas tipo 2 do ADME) por falha. Causa segundária: Percolação da agua de chuva no solo no borda da canaleta. Foram detectados varios pontos de erosão na borda do campáctação desta região. Nestes locais npta-se visualmente que o solo que contorna a canaleta está sem evidência de compactação</t>
  </si>
  <si>
    <t>Contratada iniciará o plantio de gramineas nos trechos concluidos, com a vegetação o problema será resolvido.</t>
  </si>
  <si>
    <t>LABORATÓRIO</t>
  </si>
  <si>
    <t>As placas de amostras(ensaios) do conreto porjetado encontrase  em condições desconformes com a recomendação da norma . Estão empilhas em local desapropriado e expostos a intemperies. Conforme norma abnt, devem estar armazenadas em taquegues para o processo de cura até a realização dos ensaios</t>
  </si>
  <si>
    <t>Para o tanque (cura) foi extraído testemunhos para a comprovação da resistência do mesmo.</t>
  </si>
  <si>
    <t>Apresentado pleo laboratório Sanches o controle de ruptura de concreto projetado. Todavia não foram apresentados os respectivos relatórios dos laudos de ensaio de resistencia dos corpos de prova extraidos das placas de concreto atender  a NBR 5738/15</t>
  </si>
  <si>
    <t>Extrações dos testemunhos realizado nas placas.</t>
  </si>
  <si>
    <t>010/2020</t>
  </si>
  <si>
    <t>Armação de aço da base do trafo principla no eixo 9 ( SALA ELETRICA- BASE DO TRAFOPLANTAS CORTE E DETALHES 3130KP-C-87001 REV4) foi seccionada  na parte inferior para possibilitar o posicionamento do chumbador, no entando nada foi apresentado formalmente ( projteo ou cte) quanto a essa modificação realizada nesta estrutura.</t>
  </si>
  <si>
    <t>As armaduras que foram cortadas foram removidas e repostas armaduras conforme projeto.</t>
  </si>
  <si>
    <t>011/2020</t>
  </si>
  <si>
    <t>PAVIMENTAÇÃO</t>
  </si>
  <si>
    <t>Doc. Técnico (CIV.)</t>
  </si>
  <si>
    <t>Conforme et-3130KP-B-50006 do contrato item 4.7.6.5 controle de execução de  item 4.7.6 imprimimção com ligante asflatico. Mostra que antes da aplicação a empresa deve apresentar o plano de amostragem previamente aprovado ple afiscalização conforme norma DNER-PRO 227/97. foi aplicado o ligante asfaltico sem apresentação e aprovação do plano de amostragem</t>
  </si>
  <si>
    <t>Em anexo plano de amostragem de acordo com a norma DNER-PRO-277/97 e indicado na especificação técnica ET-3130 KP-B-50006 do contrato.</t>
  </si>
  <si>
    <t>012/2020</t>
  </si>
  <si>
    <t>Conforme ET-3130KP-B-50006 do contrato item 4.7.6.5 Controle de execução do item 4.7.6 Imprimação com ligante asfáltico. O tempo de cura da imprimação não deve ser inferior a 72 horas, salvo liberação da fiscalização em casos específicos, a exposição da base imprimada ao tráfego é condicionada ao comportamento da mesma, não devendo ultrapassar 30 dias. Foi observado que a imprimação realizada no TR 82 no dia 09/12 (ontem) estava danificada  pela passagem de veículo no local.</t>
  </si>
  <si>
    <t>Foi realizado novamente a imprimação e o local isolado para bloquear a passagem de veículos.</t>
  </si>
  <si>
    <t>013/2020</t>
  </si>
  <si>
    <t>Conformidade ET-3130KP-B-50006  item 1.5.4 controle de produção - controle de quantidades de ligante da mistura devem ser efetuado extrações de asflato, de amostras coletadas na pista logo após apassagem da acabadora (DNER_ME 043) . Controle das caracteristica da mistura: devem ser realizados ensaios marshall em três corpos de prova de cada mistura por jornada de 8h de trabalha ( DNER ME 043) e ensaio de tração por compressão diamentral a 25º C(DER me 138) em material coletado apos a passagem da acabadora. oscorpos de prova devem ser moldados in loco imediatamente antes do inicio da compactação da massa.  NÃO FOI OBSERVADO NA APLICAÇÃO DO CBUQ A COLETA PARA OS ENSAIOS SOLICITADOS PELA ESPECIFICAÇÃO TECNICA CONTRATUAL ET-3130KP-B-50006.</t>
  </si>
  <si>
    <t>Segue a documentação apresentada pela empresa executante. Os resultados de ruptura dos corpos de prova serão enviados após rompimento.</t>
  </si>
  <si>
    <t>014/2020</t>
  </si>
  <si>
    <t>DESCRIÇÃO DA NÃO CONFORMIDADE: conforme ET-3130KP-B-50007, Item 4.2 formas devem obedecer aos alinhamentos e dimensões das estruturas de concreto indicadas no projato e devem ser construidas de maneira a assegurar a perfeita aparencia das superficies do concreto. Todasas formas devem ser suficientemente estanques para impedir aperda da nata de cimento. No item 4.2.1.2 Execução - As formas reutilizadas na obra Não comtempla as recomendações da especificação técnica.</t>
  </si>
  <si>
    <t>Foram montadas novas fôrmas conforme, de acordo com especificação técnica do projeto.</t>
  </si>
  <si>
    <t>015/2020</t>
  </si>
  <si>
    <t>PROJETADO</t>
  </si>
  <si>
    <t>DESCRIÇÃO DA NÃO CONFORMIDADE:conforme ET-3130KP-B-50007  Item 4.8 CONCRETO PROJETADO - concreto projetado defeituoso - o concreto projetado que apresentar desconformidades,segregações laminações, partte quebradiças e permeabilidade será considerado defeituoso. O concreto projetado definido como defeituoso, será totalmente removido e substituido por concreto aceitavel</t>
  </si>
  <si>
    <t xml:space="preserve">O concreto projetado defeitusoso dfoi removido e executado conforme  indicado em projeto. </t>
  </si>
  <si>
    <t>016/2020</t>
  </si>
  <si>
    <t>A ferragem da lateral da base do primeiro trafo foi curvada para dar espaço a forma de concretagem do trafo. Esta metodologia não condiz com o projeto executivo 3130KP-C-87001 e a especificação ET-3130KP-B-5007.</t>
  </si>
  <si>
    <t>Após E-mail emitido para Engenharia foi inserido armaduras de reforço.</t>
  </si>
  <si>
    <t>017/2020</t>
  </si>
  <si>
    <t>BERMA TR-84</t>
  </si>
  <si>
    <t>Conforme et-3130KP-B-50006 do contrato item 4.7.6.5 controle de execução de  item 4.7.6 imprimimção com ligante asflatico.  O tempo de cura da imprimação não deve ser inferior a 72hs, salvo liberação da fiscalização em casos especificos, a exposição da base imprimada ao trafego é condicionada ao comportamento da mesma não devendo ultrapassar 30 dias. foi observado que a imprimação realizada no acesso - rampa do tr84 bo dia 18/12/2020 estava danificada pela passagem de veiculos no lacal com 24hs de iimprimação</t>
  </si>
  <si>
    <t>TR-84. Foi realizado novamente a imprimação, a área foi isolada para bloquear a passagem de veículos.</t>
  </si>
  <si>
    <t>018/2020</t>
  </si>
  <si>
    <t>Conforme ET-3130KP_B_50007 do contrato item 4.8. O concreto projetado definido como defeituoso , srá totalmente removido e subestituido por concreto aceitavel. Foi observado em campo varios locais das bermas dos patios, material do talude (solos) sendo escorregado por traz da plava do concreto projetado. Estabilidade e revestimento do talude comprometido.</t>
  </si>
  <si>
    <t>A região foi realizada a correção.</t>
  </si>
  <si>
    <t>019/2020</t>
  </si>
  <si>
    <t>TR-83</t>
  </si>
  <si>
    <t xml:space="preserve"> Conforme ET-3130KP_B_50006 do contrato item 4.6.2 - Para execução das saidas e descidas d'agua  em corte deverá ser usado concreto simples ou armado de acordo com as exigencias  de projeto e segund formas , dimensões e cotas stabelecidas no PROJETO OU PLEA FISCALIZAÇÃO. Foi observado na area da ADME na DAD saída  e descida d'agua com execução das atividades  paralizadas com os  serviços conforme projeto sem sinalização. A escada ja está em atividade pelo periodo das chuvas, porém com os serviços finais sem complementação</t>
  </si>
  <si>
    <t>Foi realizado o reparo através de concretagem.</t>
  </si>
  <si>
    <t>020/2020</t>
  </si>
  <si>
    <t>PREMOLDADOS</t>
  </si>
  <si>
    <t>CALÇADA  no Patio R - (lado tr- 83) . Concretagem sem liberação da fiscalização, tela encostada n areia sem recobrimento do concreto e sem amarração no transpasse conforme especificado no projeto.</t>
  </si>
  <si>
    <t>A atividade foi paralisada e feitas as correções de imediato.</t>
  </si>
  <si>
    <t>021/2021</t>
  </si>
  <si>
    <t>PÁTIOS</t>
  </si>
  <si>
    <t>Conforme ET-3130KP-B-50007 - item 4.2 formas devem obedecer aos  alinhamentos e dimensões das estruturas de concreto indicadas no projeto e devem ser construidas de manenira assegurar a perfeita aprencia das superficie do concreto . Todas as formas devem ser suficiente estanques para impedir a perda da nata de cimento . No item 4.2.1.2 Execução - formas de madeira podem ser reutilizadas desde que sejam em boas condições desempenadas, inteiramente limpas e sem bordas quebradas ou danificadas  e semelhantes sob todos os aspectos  as formas feitas com madeira nova. foi observado que a metade das formas reutilizadas na obra não comtempla as recomendações da especificações técnica.</t>
  </si>
  <si>
    <t>022/2021</t>
  </si>
  <si>
    <t>Conforme ET-3130KP-B-50007 Item 4.7.1.5 controle de produção concreto asflatico- todo detalhe incorreto ou mal executado deve ser corrigido. Qualquer serviço só deve ser aceito se as correções executadas se colocarem de acordo com a norma DNIT 031/2006 ES pavimententos flexiveis - concreto asfaltico - especificação de serviço, caso contrario deverá ser rejitado. foi encontrado na fase 1 pontos de patologia asfaltica.</t>
  </si>
  <si>
    <t>023/2021</t>
  </si>
  <si>
    <t>Pré TIE IN TR 85 base SPM eixo K 22, Projeto 3130KP-C-86996 rev.08. Durante verificação para liberação da peça para concretagem, a fiscalização detectou uma diferença 45 mm na ferragem do pilar  PM1 e PM2. Sendo assim, não correspondendo as cotas de PROJETO</t>
  </si>
  <si>
    <t>Foi aberta uma CTE e realizado o ajuste conforme oriente da engenharia da vale</t>
  </si>
  <si>
    <t>024/2021</t>
  </si>
  <si>
    <t xml:space="preserve">Conforme ET-3130KP-B-50006, Projeto 3130KP-B-70942 rev. 08 que no item 4.6.13 - Assentamento de Bueiro e Tubulações de Concreto ou PEAD – qualquer danos mecânicos na tubulação será substituída - foi observado em inspeção de campo que o Tubo PEAD que liga a PV 32 a PV 31 foi danificado (um pedaço da parte superior próximo à superfície está danificado tubo 1500). </t>
  </si>
  <si>
    <t>Realizar a substituição do trecho do tubo avariado</t>
  </si>
  <si>
    <t>025/2021</t>
  </si>
  <si>
    <t>ET-3130KP-S-00003 Rev_2 Parafusos de tamanhos diferentes deverão ser acondicionados em caixas separadas e conter identificação do conteúdo. O armazenamento deverá ser feito em local isento de umidade e sujeira, adequado á guarda de estrutura metálicas, deste modo observar-se na frente de serviço que os chumbadores estão acondicionados de forma inadequada comprometendo a rosca com a presença de corrosão prematura.</t>
  </si>
  <si>
    <t>Retirado o material e condicionado em local isento de umidade e sujeira conforme indicado na especificação técnica.</t>
  </si>
  <si>
    <t>026/2021</t>
  </si>
  <si>
    <t>Foi observado fuga do material ( SOLOS) sob o concreto magro, causando risco de colapso na estrutura do concreto magro de base. Efeito da erosão (movimentação do solo) causando rebaixamento, com descalço do concreto magro nos blocos do TR_84caminho de rolamento, com presença da base de concreto exposta e desconfinada, perdendo a capacidade de carga. Conforme a ET 3130KP-C-5007, qualquer dano de perda dano de perda de carga no concreto deverá ser revisado sua estrutura.</t>
  </si>
  <si>
    <t>Foi realizado a correção recompondo o perdido.</t>
  </si>
  <si>
    <t>027/2021</t>
  </si>
  <si>
    <t>ET-3130KP-S-00003-REV 2Item 7.0, os serviços de solda deverão ser executados por soldadores qualificados. A qualificação dos soldadores e dos processos da execução das juntas soldadas deverá ser feita de acordo com o Método para a Qualificação dos Processos de Sondagem, de Soldadores e Operadores – MB-262 da ABNT. Não poderão ser realizadas soldas nas estruturas expostas à chuva ou ao vento. Deste modo, observar-se na frente de serviço, que durante a execução de solda nas tubulações, e visivelmente apresentada, Raiz com porosidade, e trincas visíveis, pelo uso de eletrodos frio, e mal acondicionado,</t>
  </si>
  <si>
    <t>As soldas foram realizadas conforme procedimento e controle de qualidade dos serviços de acordo com a ET-3130KP-S-00003 Rev.2</t>
  </si>
  <si>
    <t>028/2021</t>
  </si>
  <si>
    <t>Preservação (CIV.)</t>
  </si>
  <si>
    <t>SEGUNDO. ET-3130KP-S-00003-REV 2. Item 16.6,  MONTAGEM TOPICO DIVERSOS. Deverão ser tomadas precauções adequadas a fim de evitar amassamentos, distorções e deformações durante o manuseio, deste modo, observar-se na frente de serviço,  do caminho de rolamento, modulo 08, da TR-84, Parafuso “Tipo Chumbador”,  com roscas desprotegidas.</t>
  </si>
  <si>
    <t>As precauções citadas serão tomadas de acordo com procedimento adotado.</t>
  </si>
  <si>
    <t>029/2021</t>
  </si>
  <si>
    <t>Descrição da Não Conformidade: Conforme, SEGUNDO: ET-3130KP-C-50007 Rev - 5,  item, 4.5  EXECUÇÃO DE ESTRUTURAS, e 4.5.1.1 Geral: Qualquer concretagem deve ser iniciada somente após ter sido liberada pela FISCALIZAÇÃO, que procederá a um rigoroso exame dos escoramentos, formas, armações, chumbadores e das condições locais que possam afetar a qualidade dos serviços. NOTA: No caso de concreto preparado no canteiro de obras, deve ser verificada a suficiência dos materiais componentes do concreto, antes do início da concretagem, Desta forma solicito Tratativa pelo concreto preparado no canteiro  e lançado no afloramento da rede de dutos Galvanizado 4” da travessia de ligação da caixa CP 80A0, sem o devido conhecimento da fiscalização</t>
  </si>
  <si>
    <t>Foi realizado moldagem do concreto para verificação da resistência do concreto.</t>
  </si>
  <si>
    <t>030/2021</t>
  </si>
  <si>
    <t xml:space="preserve">Descrição da Não Conformidade: Conforme, SEGUNDO: ET-3130KP-B-50006 Ver 1, Item 4.4.3.4  Aterros, A execução dos aterros deverá prever a utilização racional de equipamento apropriado, atendidas as condições locais e a produtividade exigida. Para as camadas finais (0,60 m) essa espessura não deverá ultrapassar 0,20 m de solo solto lançado. Essas espessuras poderão ser reavaliadas quando do início da execução dos serviços em função das características dos materiais e dos equipamentos de compactação que serão utilizados. Desta forma solicito Tratativa pelo recalque, Ocorrido nas travessias dos envelopes dos tubos galvanizados, de ligações das Caixas CP 2AK, CPAJ, e 81AG </t>
  </si>
  <si>
    <t>Será executado de acordo com a CTE 222.</t>
  </si>
  <si>
    <t>031/2021</t>
  </si>
  <si>
    <t>Descrição da Não Conformidade: Conforme, SEGUNDO: ET-3130KP-B-50006 Rev, Item 4.6.13 Assentamento de bueiro e Tubulações de concreto ou PEAD. O reaterro lateral, máximo 0,10 m de espessura, O reaterro  superior executado sobre a geratriz superior do tubo com espessura de 0,30 m, no mínimo,  será executado manualmente com material proveniente da própria vala escavada, desde que isento de materiais orgânicos, entulhos, pedras, tocos, raízes ou qualquer outro material que prejudique a compactação ou que possa danificar as tubulações, em camadas de 0,10 a 0,15 m de espessura, No reaterro final, camadas de no máximo 0,20 m de espessura, tomando-se o cuidado de compactar levemente a região diretamente sobre o tubo, de modo a não produzir deformações no mesmo Desta forma solicito Tratativa sobre o recalque e amassamento do tubo de PEAD 1200.</t>
  </si>
  <si>
    <t>A tubulação foi substituída e o reaterro foi executado conforme indicado na especificação técnica  ET- 3130KPB-50006.</t>
  </si>
  <si>
    <t>032/2021</t>
  </si>
  <si>
    <t>CLIENTE</t>
  </si>
  <si>
    <t>Descrição da Não Conformidade: Conforme, SEGUNDO: ET-3130KP-C-50007 Rev, 5  Item 4.2 FORMAS- As formas devem obedecer aos alinhamentos e dimensões das estruturas de concreto indicadas no projeto e devem ser construídas de maneira a assegurar a perfeita aparência das superfícies do concreto. Todas as formas devem ser suficientemente estanques para impedir a perda da nata de cimento. No ITEM 4.2.1.2 Execução: As formas de madeira podem ser reutilizadas, desde que estejam em boas condições, desempenadas, inteiramente limpas e sem bordas quebradas ou danificadas e semelhantes, sob todos os aspectos, às formas feitas com madeira nova, Desta forma foi observado que mas da metade das formas  reutilizada da obra não comtempla as recomendações da Especificação Técnica. OBSERVAÇÃO: Esta RNC – 032- CIVIL-2021, é uma reincidência da  RNC 013-CIVIL-2020.</t>
  </si>
  <si>
    <t>Substituição das formas. Chegaram  formas novas e foram substituidas pelas danificadas.</t>
  </si>
  <si>
    <t>Descrição da Não Conformidade: Conforme, SEGUNDO: ET-3130KP-B-50006 Rev, 1 Item 4.6 DRENAGEM e Subitem 4.6.7 Caixas coletoras, As caixas coletoras consistem em tomadas de água verticais para coleta e distribuição de águas provenientes da sarjeta, canaletas, descidas d’água ou valetas, coletadas no arruamento ou plataformas.  Desta forma solicito Tratativa Sobre o carrilhamento do material na Drenagem dos pátios novos, pois o mesmo está sendo direcionado a BACIA LESTE. OCASIONANDO O ASSOREMANETO DA MESMA.</t>
  </si>
  <si>
    <t>Realizar após a ligação  das drenagens definitivas a limpeza das caixas</t>
  </si>
  <si>
    <t>034/2021</t>
  </si>
  <si>
    <t>Descrição da Não Conformidade: Conforme, SEGUNDO: ET-3130KP-B-50006 Rev, Item 4.6.13 Assentamento de bueiro e Tubulações de concreto ou PEAD. O reaterro lateral,máximo 0,10 m de espessura, O reaterro superior executado sobre a geratriz superior do tubo com espessura de 0,30 m, no minimo,  será executado manualmente com material proveniente da própria vala escavada, desde que isento de materiais orgânicos, entulhos, pedras, tocos, raízes ou qualquer outro material que prejudique a compactação ou que possa danificar as tubulações, em camadas de 0,10 a 0,15 m de espessura, No reaterro final, camadas de no máximo 0,20 m de espessura, tomando-se o cuidado de compactar levemente a região diretamente sobre o tubo, de modo a não produzir deformações no mesmo Desta forma solicito Tratativa sobre o recalque e amassamento do tubo de PEAD 1500.Obsevando que esta é a terceira RNC, de tubos PEAD com AVARIAS.</t>
  </si>
  <si>
    <t>035/2021</t>
  </si>
  <si>
    <t>Descrição da Não Conformidade, SEGUNDO: ET-3130KP-C-87038-REV 2. Item 7.3- Talude das Bermas 82,83,84 e 85, com erosão nas saias, devido ao concreto projetado AVARIADO, ocasionando o descarrilhamento de matérias. Desta forma solicito tratativa quanto perca de matérias e correção do projetado.</t>
  </si>
  <si>
    <t>Executar projetado nos taludes conforme projeto</t>
  </si>
  <si>
    <t>036/2021</t>
  </si>
  <si>
    <t>SGS</t>
  </si>
  <si>
    <t>BERMAS 82, 83, 84 E 85</t>
  </si>
  <si>
    <t>Descrição da Não Conformidade, SEGUNDO: ET-3130KP-B-50006-REV 1. Item 4.7- PAVIMENTO- Devido ao corte nas laterais da capa asfaltica nas rampas de acesso a cabeceira, berma tr 82,83,84 e Rodoanel, para regularização e execução de fabricação in loco de guias e sarjeta pelo método de extrusora, ficou um faixa com falha no fechamento asfáltico podendo ocasionar infiltração e colapso na pavimentação. desta forma solicito tratativa sobre a faixa não preenchida com CBUQ</t>
  </si>
  <si>
    <t>Realizar aplicação de CBUQ para o fechamento da falha ocasionada no asfalto.</t>
  </si>
  <si>
    <t>SIM</t>
  </si>
  <si>
    <t>037/2021</t>
  </si>
  <si>
    <t>Conforme ET-3130kp-c-5007 rev 5 - Item 4.3.1.1, O recobrimento da armadura deve ser o indicado na norma e/ou projeto, obtida atraves de dispositivo aprovados pela fiscalização. A menos que especificado de outro modo o recobrimento minimo não deve ser ineferior a 3,5 cm. desta forma solicito tratativa da armadura exposta na fabricação das caixas pré moldadas de eletrica.</t>
  </si>
  <si>
    <t>Realizado o recobrimento na face superior do fundo de caixa elétrica.</t>
  </si>
  <si>
    <t>038/2021</t>
  </si>
  <si>
    <t>Conforme ET-3130kp-c-5007 rev 5 - Item 4.3.1.1, O recobrimento da armadura deve ser o indicado na norma e/ou projeto, obtida atraves de dispositivo aprovados pela fiscalização. A menos que especificado de outro modo o recobrimento minimo não deve ser ineferior a 3,5 cm. desta forma solicito tratativa da armadura exposta na viga de ligacação 702da TR-84</t>
  </si>
  <si>
    <t>A viga foi avariada e foi constatado que tem o cobrimento de 4 cm conforme projeto.</t>
  </si>
  <si>
    <t>039/2021</t>
  </si>
  <si>
    <t>Armazenamento de armaduras em desconformidade com a  Conforme ET-3130kp-c-5007 rev 5 - Item 4.3.  Armaduras em contato direto com o solo e armazenamento inadequado.</t>
  </si>
  <si>
    <t>Realizado a remoção das armaduras dos locais e armazenadas de forma adequada na frente de serviço.</t>
  </si>
  <si>
    <t>040/2021</t>
  </si>
  <si>
    <t>Ana Caroline</t>
  </si>
  <si>
    <t>RNC-040-CIVIL-2021- DESCRIÇÃO DA NÃO CONFORMIDADE: Segundo ET-3130KP-B-50006,  Item 4.6 e sub item 4.6.2.3 ET-3130KP-B-50006, Item 4.6 e sub item 4.6.2.3 - A valeta de pé de aterro deverá ser executada após a terraplanagem segundo formas, dimensões, alinhamentos e cotas estabelecidas no PROJETO ou pela FISCALIZAÇÃO. Desta forma, solicito tratativa para as canaletas e o assoreamento apresentados com patologias favorecendo o carrilhamento de material para as bacias pluviais.</t>
  </si>
  <si>
    <t>Apresentar análise crítica do projeto junto a Engenharia VALE. Será discutido o tema com a Engenharia da VALE para adequação dos dispositivos de drenagem que entedemos não estarem suportando o volume afluente.</t>
  </si>
  <si>
    <t>041/2021</t>
  </si>
  <si>
    <t>RNC-041-CIVIL-2021- DESCRIÇÃO DA NÃO CONFORMIDADE: Portão da subestação da linha do trafo foram instalados apresentando desalinhamento na vertical e na horizontal, onde a trava não cumpre o papel de bloqueio do portão. Conforme ET- 3130KP-A- 06750, Item 4.5, sub ítem 4.5.1.1. ET-3130KP-A-06750, item 4.5, sub-item 4.5.1.1 Não serão aceitas peças empenadas, desniveladas, fora de prumo ou de esquadro.</t>
  </si>
  <si>
    <t xml:space="preserve">Realizar reajuste das dobradiças.Devido ao peso do portão houve desalinhamento do mesmo. Reposta vale CTE 310.21- O incremento de rodante não vence a necessidade de rigidez do portão, assim contraventamentos se fazem necessários para combater a deformação excessiva das folhas dos portões..Devido ao peso próprio do portão houve um desalinhamento  do mesmo. </t>
  </si>
  <si>
    <t>042/2021</t>
  </si>
  <si>
    <t>RNC-042-CIVIL-2021- DESCRIÇÃO DA NÃO CONFORMIDADE: A estrutura da escada metálica da plataforma apresenta desvios, em desacordo com a ET- 3130KP-S- 00003_REV_2.</t>
  </si>
  <si>
    <t>Refazer a fixação da peça mencionado e o reajuste dos parafusos de fixação.</t>
  </si>
  <si>
    <t>043/2021</t>
  </si>
  <si>
    <t>RNC-043-CIVIL-2021- DESCRIÇÃO DA NÃO CONFORMIDADE: A estrutura de concreto no caminho de rolamento da TR 85 apresenta deflexão provocada pela fixação ineficiente da forma, não atendendo ao ET-3130KP-C-50007_REV_5, ítem 4.2, sub ítem 4.2.1.1. A empresa CONTRATADA é responsável pela eficiência/ resistência das formas para suportar a pressão do concreto, cargas atuantes, movimentos e deflexões das partes componentes. As formas devem obedecer aos alinhamentos e dimensões das estruturas de concreto indicadas no projeto e devem ser construídas de maneira a assegurar a perfeita aparência das superfícies do concreto.</t>
  </si>
  <si>
    <t>Foi realizado escarificação no local onde a peça apresenta deflexão, em seguida foi feito acabamento em argamassa cimentícia.</t>
  </si>
  <si>
    <t>NÃO</t>
  </si>
  <si>
    <t>018/2021</t>
  </si>
  <si>
    <t>BERMA 84</t>
  </si>
  <si>
    <t>CABLE RACK – Parafuso “ Tipo Chumbadores” das bases do Cable Rack, Conforme ET-3130KP-S-00003 R_3,  Item 16.6, MONTAGEM TOPICO DIVERSOS - A MONTADORA será responsável pela execução correta da montagem e preservação dos elementos da estrutura em seu devido estado, isentos de deformações.  Foi identificado para fusos aterrados torcidos e roscas desprotegida.</t>
  </si>
  <si>
    <t>Foi feito a limpeza dos chumbadores e não foi identificado nenhnuma avaria nos mesmos. Após este processo foi passado produto anti ferragem nos chumbadores, bem como uma fita de proteção.</t>
  </si>
  <si>
    <t>019/2021</t>
  </si>
  <si>
    <t xml:space="preserve">ACESSO A SUBESTAÇÃO – Pavimentação asfáltica identificado as seguintes não conformidades:
 Deformação (borrachudo) no asfalto localizado entre as est. +2,00 a+3,00 no eixo 1;
 Espessura da camada em desconformidade com a espessura do projeto 3031KP-B-70929 Rev.3;
 Conforme norma DNIT 031/2006-ES- Item 5.4.7 Abertura ao trafego-Os revestimentos recém–acabados devem ser mantidos sem tráfego, até o seu completo resfriamento. Identificado passagem de veículos durante o processo de resfriamento da pista. O acesso não foi liberado pelo controle de Qualidade CST e Fiscalização/Vale para passagem de veículos.
</t>
  </si>
  <si>
    <t>O borrachudo foi sanado e o trecho não apresenta mais reflexão.</t>
  </si>
  <si>
    <t>Elétrica</t>
  </si>
  <si>
    <t>TR-84</t>
  </si>
  <si>
    <t xml:space="preserve">CAIXA ELETRICA – TIE-IN – Acumulo de água   e falta de isolamento nas caixas elétricas da rede duto Tie-in - TR 84. </t>
  </si>
  <si>
    <t>Realizar a limpza das caixas e providenciar tampá-las.</t>
  </si>
  <si>
    <t>foi identificado tubo danificado e  ausência  de CAP’S  na tubulação na rede de dutos Tie-in – TR 84.</t>
  </si>
  <si>
    <t>O material será armazenado em local adequado.</t>
  </si>
  <si>
    <t>Armadura em contato com o solo e armazenamento inadequado.</t>
  </si>
  <si>
    <t>Serão colocados os barrotes e as armações em locais adequado.</t>
  </si>
  <si>
    <t>TR 80</t>
  </si>
  <si>
    <t>Estaca sem espaçadores</t>
  </si>
  <si>
    <t>Serão colocados os espaçadores conforme solicitado.</t>
  </si>
  <si>
    <t>013/2021</t>
  </si>
  <si>
    <t>A furação para fixação dos suportes dos roletes coincidiu com a coluna superior da longarina, a qual é soldada na viga do eixo 06. DF-326K-M-05200-M-21340 – REV 3</t>
  </si>
  <si>
    <t xml:space="preserve">Deverá ser feito novas furações. Deslocar ambos os furos 400 mm com relação a furação do projeto, deverá ser fechado os furos que não serão utilizados.  Para fixação dos cavaletes manter medida entre furos conforme projeto de 285 mm 
Obs: Não deverá ser feito nenhum ação sem a disposição da Eng. FLSmidht
</t>
  </si>
  <si>
    <t>014/2021</t>
  </si>
  <si>
    <t>A furação para fixação do suporte dos roletes ficou muito próxima da coluna da longarina no eixo 10, não possibilitando o ajuste adequado.</t>
  </si>
  <si>
    <t>Deverá ser feito novas furações. Deslocar ambos os furos 70 mm com relação a furação do projeto, deverá ser fechado os furos que não serão utilizados.  Para fixação dos cavaletes manter medida entre furos conforme projeto de 285 mm 
Obs: Não deverá ser feito nenhum ação sem a disposição da Eng. FLSmidth</t>
  </si>
  <si>
    <t>015/2021</t>
  </si>
  <si>
    <t>Durante a montagem do sistema de esticamento do TC de limpeza a viga veio deslocado para baixo 100mm divergindo do projeto, onde mostra o deslocamento para cima, o que impossibilitou o ajuste final do conjunto da peça.</t>
  </si>
  <si>
    <t>Para que possamos apresentar disposições com relação a RNC, a FLSmidth solicita apresentação de relatórios dimensionais e topográficos, com essas informações iremos apresentar disposição.</t>
  </si>
  <si>
    <t>016/2021</t>
  </si>
  <si>
    <t xml:space="preserve">Conforme modificação em projeto,(ver figura 01) referente ao relatado na RNC-ENE-N°:001/2021, foi retrabalhada a cantoneira da estrutura, para viabilizar a montagem do suporte de rolos inferior, todavia, com as dimensões apresentadas em projeto, a cantoneira interferiu na montagem do suporte de rolos superior.
</t>
  </si>
  <si>
    <t>Foi deslocada a cantoneira possibilitando a montagem dos rolos.</t>
  </si>
  <si>
    <t>017/2021</t>
  </si>
  <si>
    <t xml:space="preserve">Durante o ajuste do suporte para esticador do TC de limpeza detectou-se o mesmo não permite nivelamento do conjunto entre os 
eixos 11 e 12. Embora os pontos 1, 2, 4 e 5 estejam apoiados sobre as vigas já citadas, os pontos 3 e 6 estão aéreo, conforme 
tabela. 
DF-326K-M-05200-M-21337 REV 3 </t>
  </si>
  <si>
    <t>Deverá ser feito um alinhamento e nivelamento de toda peça usando como referência a linha de centro do tambor e trilho do tambor de esticamento, garantindo paralelismo, nivelamento e perpendicularidade do tambor. Caso haja necessidade ajustar a estrutura para o alinhamento dos tambores, seguir orientação do desenho abaixo.OBS: Antes de qualquer atividade, a ENESA tem a responsabilidade de enviar o relatório topográfico para FLSmidth.</t>
  </si>
  <si>
    <t>Verificamos que a solda vertical da estrutura principal do carro da lança, encontra-se divergente do projeto, ou seja, projeto prever linha de corte de 300mm para cada extremidade da solda vertical. Entretanto nos foi fornecida com linha de corte no mesmo plano / DF-326K-M-05200-M-21506_RF-Rev_4</t>
  </si>
  <si>
    <t>Foi solicitado pela fiscalização FLSmidth/Delp o corte de viga conforme projeto e soldagem das mesas.</t>
  </si>
  <si>
    <t xml:space="preserve">Verificamos que mesa do contraventamento de TAG 5101E encontra-se com deformada DF-326K-M-05200-M-21506_RF-Rev_4 </t>
  </si>
  <si>
    <t>Efetuado o ajuste da mesas para possibilitar a soldagem.</t>
  </si>
  <si>
    <t>020/2021</t>
  </si>
  <si>
    <t>Durante a montagem do 1° módulo do TC detectou-se que a guia de materiais interfere com a mesa de impacto. DF-326K-M-05200-M-20377_RF</t>
  </si>
  <si>
    <t>Deverá ser trabalhado com os desenhos M-20906 e M-20940 e identificar as chapas de desgaste para efetuar a montagem correta das mesmas. Ajuste no campo.</t>
  </si>
  <si>
    <t>001/2021</t>
  </si>
  <si>
    <t>AMPLIAÇÃO DOS PÁTIOS SUL</t>
  </si>
  <si>
    <t>Durante inspeção de recebimento das estruturas metálicas TR-313KP-85(EIXO K30 e K31), verificamos diversos  danos mecânicos na película de tinta proveniente de manuseio e transporte. DF-313KP-M-80005-8-02146_Rev_A – ESTRUTURAS METÁLICAS</t>
  </si>
  <si>
    <t>Realizar reparo mecânico e retocar pintura</t>
  </si>
  <si>
    <t>002/2021</t>
  </si>
  <si>
    <t xml:space="preserve">Após levantamento topográfico de alinhamento e nivelamento de bases de Nº ANB-001/21, constatamos uma  excentricidade de ± 208 mm na linha de centro do transportador existente / novo TR (ampliação do pátio), também  verificamos diversas divergências na elevação das bases do TR-313KP-085 / DF-313KP-M-80005-M-02146 Rev_A – DF-313KP-M-80005-L-00197 Rev_1 </t>
  </si>
  <si>
    <t>Ampliar base civil e instalar chumbadores químicos para o TR-313KP-085</t>
  </si>
  <si>
    <t>Soldagem (MEC.)</t>
  </si>
  <si>
    <t xml:space="preserve"> Evidenciado pela inspeção Ductor não conformidades em ensaio visual de soldas realizadas nos suportes de elétrica TR84-210. Soldas apresentam inclusão de escória, porosidade, falta de fusão, mordedura e respingos. As peças já pintadas foram identificadas com essas descontinuidades. Logo, solicitamos recuperação da mesma.</t>
  </si>
  <si>
    <t>Imediato retorno para oficina afim de reparar e efetuar os ensaios pertinentes</t>
  </si>
  <si>
    <t>Durante a montagem do 1° módulo do TC detectou-se que os suporte da guia de materiais interfere com a estrutura de apoio do chute do eixo 0 para 1.  DF-326K-M-05200-M-20906 REV 2</t>
  </si>
  <si>
    <t>Deverá ser trabalhado com os desenhos M-20906 e M-20940 e identificar as chapas de desgaste para efetuar a montagem correta das mesmas. Ajustes no campo.</t>
  </si>
  <si>
    <t>Evidenciado no relatório de Nº ANE-002, que a parte frontal do carro de translação da lança, encontra-se com as linhas de corte defasadas entre si em com referência dos olhais de fixação do mastro(carro) e truck. Ver relatórios ANE-002.  Desenhos: DF-326K-M-05200-M-21505 R-5 (21BUBK001-QS01-074-5101-0)</t>
  </si>
  <si>
    <t xml:space="preserve">As partes dos 21505C &amp; 21505E devem ser alinhadas e niveladas com relação aos olhais do mastro, lança e truck, atendendo as tolerâncias indicadas no projeto. Após a soldagem da cabeceira do Carro, deverá ser feito o esquadrejamento da Cabeceira, laterais e traseira, em seguida deverá ser verificado com topografia as medidas. 
FLSmidth, solicita entendimento do procedimento acima.
</t>
  </si>
  <si>
    <t>Após o ajuste da viga caixão frontal do carro, conforme solicitação da fiscalização (FLSmitdh) conforme relatório  topografico nº ANE-004 e DM-007, constatamos várias aberturas excessivas de ± 26 mm em todo contorno da  junta a ser soldada e irregularidades no bisel (falta de bisel) de fábrica/ DF-326K-M-05200-M-21500_R ev_2 /21BUBK001-QS01-074-5101-1_R1</t>
  </si>
  <si>
    <t xml:space="preserve">Realizado amanteigamento das juntas em até 20 mm permitindo assim a soldagem e a execução dos ensaios não destrutivos conforme procedimento IT-909 FLSmidth/Delp                                                            </t>
  </si>
  <si>
    <t xml:space="preserve">Identificado que parafusos de transportadores do CN6 não apresentam aplicação de esquema de pintura conforme solicitado em especificação VALE, além de estruturas estarem sendo montadas sem limpeza de resíduos gerados por lixadeiras e solda.
 A ausência de proteção nestes parafusos poderá acarretar processo corrosivo de forma acelerada devido a proximidade com ambiente marítimo. Conforme EG-M-402 REV. 15, “as tintas deverão ser adequadamente aplicadas em todas as junções, cantos, depressões ao redor de rebites, parafusos e outras saliências. Esses locais deverão receber uma demão extra, conforme indicado nesta especificação, na espessura adequada”. Desta forma, solicito tratativa para que seja realizado pintura e limpeza dos resíduos de acordo com procedimento VALE.
</t>
  </si>
  <si>
    <t>Processo de montagem. Parafusos pintados Conforme EG-M-402 REV.15</t>
  </si>
  <si>
    <t>026/21</t>
  </si>
  <si>
    <t>Lilian Neves</t>
  </si>
  <si>
    <t>TR-82 - DUTO PEAD</t>
  </si>
  <si>
    <t>Material armazenado de forma inadequada e exposto a intempere no caminho de rolamento  – TR 82</t>
  </si>
  <si>
    <t>No levantamento topográfico do carro da lança evidenciado nos relatórios topográficos de Nº DM-006 e 006R1, verificamos que o dimensionamento da traseira carro parte 1, encontra-se divergente entre si, ou seja, a linha de  corte realizada em fabrica com relação a viga de ligação traseira, tipo caixão, encontra-se com uma defasagem  de ± 22 mm. Ver relatório topográfico de Nº DM-006 R 1 anexo. 
Desenhos: DF-326K-M-05200-M-21505 R-5 (21BUBK001-QS01-074-5101-0)</t>
  </si>
  <si>
    <t>Vamos cortar no maçarico e depois limpar as ásperas com lixadeira, preparar as juntas para receber as soldas e em seguida fazer LP.</t>
  </si>
  <si>
    <t>Vinicius Pinho</t>
  </si>
  <si>
    <t>Armazenamento (MEC.)</t>
  </si>
  <si>
    <t>Foi evidenciado pela inspeção que o acondicionamento das estruturas não apresenta padrão adequado. A má condicionamento nas peças está causando atrito entre elas o que gera danos na pintura. Conforme ES-S-401 “É de responsabilidade do fornecedor de montagem elaborar as recomendações de preservação e os requisitos adicionais de acondicionamento no campo, além das recomendações dos fabricantes das estruturas”, e de acordo com EG-M-402 REV. 15 referente ao tratamento de superfície e pintura de proteção e acabamento. Desta forma, solicito tratativa para que seja realizado o correto acondicionamento das estruturas de acordo com procedimento VALE.</t>
  </si>
  <si>
    <t>Reparar peças conforme Procedimento EG-M-402.</t>
  </si>
  <si>
    <t xml:space="preserve">Durante o recebimento do cavalete de retorno em V, verificou-se que a peça da TAG 85/ L-29 está com a estrutura deformada. Ver fotos e detalhes abaixo: 
Desenho: DF-3130KP-M-80005-L-00181 REV 2
</t>
  </si>
  <si>
    <t>Executar reparo mecânico no cavalete</t>
  </si>
  <si>
    <t xml:space="preserve">Após novo levantamento topográfico de Nº ANB-002/21, onde constatamos deslocamento e  rotação da linha de centro das bases do transportador entre os eixos/filas KZ 245 a KZ 287 na  excentricidade, impossibilitando a montagem da estrutura conforme projeto. Veja relatório ANB 002/21  DF-3130KP-M-80005-L-00183 Rev_2 / 3130KP-C-86993 
</t>
  </si>
  <si>
    <t>Desviar a linha de centro do transportador 100 mm conforme 3D anexo, com o fornecimento de chapa de apoio intermediaria e dois chumbadores adicionais.
A elevação final do TCA deverá ser mantida a elevação original do projeto.
Após montagem da chapa intermediaria, a mesa deverá ser posicionada alinhada e após soldar a chapa de apoio da mesa em todo contorno com solda de filete à chapa intermediaria.</t>
  </si>
  <si>
    <t>Durante inspeção de recebimento no almoxarifado (Ômega), constatamos danos a película de tinta e deformações nos guarda corpo, devido a armazenamento de forma irregular. DF-3130KP-M-80005-S-02185 (85-HR1) / DF- 3130KP-M-80005-S-02186 (85-HR2)/DF- 3130KP-M-80005-S-02189 (85-HR5)/DF- 3130KP-M-80005-S-02190 (85-HR6)/DF- 3130KP-M-80005-S-02221 (85-HR37)/ DF- 3130KP-M-80005-S-02235 (85-HR51)/ DF- 3130KP-M-80005-S-02235 (85-HR51) / DF- 3130KP-M-80005-S-02241 (85-HR57)</t>
  </si>
  <si>
    <t>Retocar pintura</t>
  </si>
  <si>
    <t xml:space="preserve">Foi evidenciado que superfície do suporte do cilindro do TC de limpeza apresenta pontos de solda de dispositivos provisórios não retirados após conclusão da montagem e que esquema de pintura foi aplicado nesta área. Conforme EG-L-401, item 7.2 ligações soldadas, solicita que: “Deverão ser desbastados todos os respingos de soldas, pontos de abertura de arco e pontos de solda de montagem de dispositivos provisórios que são pontos de concentração de tensão”. Observamos ainda que dispositivos de montagem ainda permanecem soldados ao equipamento. Desta forma, solicito tratativa de acordo com procedimento VALE.
</t>
  </si>
  <si>
    <t>Procedimento de montagem. Todos os dispositivos de ajustes - Retirados e retocados  Conforme EG-M-402.</t>
  </si>
  <si>
    <t>Frank Viana</t>
  </si>
  <si>
    <t>Foi evidenciado que suportes elétricos instalados em campo sem jateamento para remoção de carepa de laminação e sem tratamento de pintura conforme especificado em procedimento VALE EG – M – 402 Ver. 15 “Tratamento de superfície e pintura de proteção e acabamento para superfícies do grupo L estando assim em desconformidade. Sendo necessário realização de tratamento de superfície em campo de acordo com procedimento mencionado.</t>
  </si>
  <si>
    <t>Processo de montagem. Retoques de pintura Conforme EG-M-402 Tratamento Mecãnico</t>
  </si>
  <si>
    <t>Inspeção TUV Rheinland identificou que estruturas metálicas do CABLERACK (SE-3130KP-04), contrato ENESA número do PP 6881/21 OS 002 VL/21 em fabricação na metalúrgica São Marcos, não passaram por acompanhamento de soldagem e inspeção de visual de solda conforme solicitado em PR-E-255 INSPEÇÃO: item 6.6.3 Soldas e Ensaios “ Para a preparação, execução e inspeção dos processos de soldagem, o inspetor deverá atender aos requisitos do PR-E-261, além do PIT aprovado pela VALE: Procedimentos para execução de soldagem; Inspeção da preparação para a soldagem (antes da soldagem); Inspeção durante a execução da soldagem e Inspeção após a soldagem. Equipamento segue para processo de pintura sem que seja inspecionado por inspetor qualificado no sistema SNQC, conforme solicitado em EG-L-401, caldeiraria no item 11.3 “os inspetores deverão ter cadastro nos órgãos de certificação (FTBS, ABRACO, ABENDI entre outros).</t>
  </si>
  <si>
    <t>Enviar inspetores ENESA (qualificados) para inspeção de todas as peças</t>
  </si>
  <si>
    <t xml:space="preserve">Mastro da lança – Estrutura com embicamento(ponteira) e com falta de bisel(irregularidade).
Durante o recebimento do mastro da lança, verificamos diversas irregularidades na estrutura do equipamento;
 Falta de bisel / deformações/ irregularidades em vários pontos - Ver foto 001
 Alma da viga da ponteira com deformação/contração em 17 mm – Ver croqui 001
 Mesa com embicamento de 30 mm na ponteira. Ver croqui 002
Desenhos DF-326K-M-05200-M-21158 Rev.4
</t>
  </si>
  <si>
    <t>Realizado os biseis para possibilitar a soldagem.</t>
  </si>
  <si>
    <t>Durante a montagem da estrutura de apoio do chute detectou-se que as furações de fixação da escada de acesso não foram executadas na fábrica. DF-326K-M-05200-M-21357_Rev_1</t>
  </si>
  <si>
    <t>Fazer furação em campo conforme projeto. Não utilizar maçarico. Utilizar furadeira com base magnética.
Isso ai é ajuste de campo, so alinhar com a fiscalização.</t>
  </si>
  <si>
    <t xml:space="preserve">Verificado que os travamentos inferiores (Lança) a serem soldados em campo, conforme nota 7 do desenho abaixo, deveriam ser fornecidos sem solda. Total de 9 pontos com necessidade de 36 cortes de solda. Desenhos DF-326K-M-05200-M-21106 - Rev.3 
</t>
  </si>
  <si>
    <t>Com intuito de não perdermos os itens citados acima no transporte, a FLSmidth achou como boa pratica enviar itens ponteados e não soltos. Facilitando a rastreabilidade das mesmas. Corta os pontos de solda..</t>
  </si>
  <si>
    <t>Durante o recebimento dos 16 motoredutores do sistema de translação do carro, identificamos diversos danos na pintura e pontos de oxidação nas partes usinadas.  Desenhos DF-326K-M-05200-M-20703_R2</t>
  </si>
  <si>
    <t>Realizar a limpeza e preservação dos equipamentos e partes oxidados</t>
  </si>
  <si>
    <t xml:space="preserve">Verificamos que os parafusos M24x100-HV posição 63, fornecidos para fixação dos suportes mancais não permitem a montagem conforme projeto. Veja fotos e detalhes abaixo. 
Desenho; DF-326K-M-05200-M-21337_Rev_3 / DF-326K-M-05200-M-21338_Rev_7
</t>
  </si>
  <si>
    <t xml:space="preserve">Parafuso M24x75-HV              </t>
  </si>
  <si>
    <t>Detectou-se que o coxim da mesa de impacto do transportador da lança não corresponde ao tamanho da peça.</t>
  </si>
  <si>
    <t>Montar peças temporariamente. FLSmidth irá fornecer novas peças atendendo ao projeto. Peça ira chegar dia 09/06/21.</t>
  </si>
  <si>
    <t>Fabricação (MEC.)</t>
  </si>
  <si>
    <t xml:space="preserve">Estrutura do módulo 01, apresenta dimensões fora do especificado em projeto, impossibilitando a montagem da viga de ligação. O projeto apresenta alinhamento interno das juntas com 275mm e a estrutura foi fabricada com 260 mm próximo a junta, com a diferença de 15 mm, impossibilitando a soldagem. Verificar imagens abaixo.
DF-326K-M-05200-M-21108_RF VER 3
</t>
  </si>
  <si>
    <t xml:space="preserve">A região apresentada contem uma diferença de espessura de chapa , conforme apresentado em projeto. Conforme acertado em campo, a FLSmidth e solicitou alinhamento da peça e soldar. 
Esse trabalho é ajuste de campo normal e não erro de projeto.
</t>
  </si>
  <si>
    <t>Na montagem da plataforma de acesso às roldanas do mastro do carro, verificamos a existência de uma chapa de espera que não consta em projeto. DF-326K-M-05200-M-21637_RF rev. 1</t>
  </si>
  <si>
    <t>Conforme acertado em campo, a FLSmidth solicitou a retirada da chapa de espera para que fosse efetuado a montagem da plataforma. A chapa de espera além de atrapalhar no encaixe das estruturas, estava impossibilitando a fixação dos parafusos.</t>
  </si>
  <si>
    <t xml:space="preserve">Na montagem da plataforma de acesso detectou-se que o tubo de acoplamento do guarda corpo diverge com as medidas da escada. A escada está fabricada com 700 mm no primeiro tubo e com 500 mm no segundo tubo, tendo uma diferença de 100 mm, o projeto mostra que a peça está com 600 mm no primeiro tubo e 500 mm no segundo tubo. Veja detalhes abaixo e fotos.
DF-326K-M-05200-M-21637_RF rev. 1
</t>
  </si>
  <si>
    <t xml:space="preserve"> Retrabalhado os guarda-corpo em campo de forma a possibilitar a soldagem</t>
  </si>
  <si>
    <t xml:space="preserve">Após ajustagem e alinhamento dimensional do tirante do carro para soldagem, verificamos que o tirante do lado esquerdo(C-C) nos foi fornecido 30mm menor que o especificado em projeto. Impossibilitando a soldagem do tirante conforme projeto. Veja relatório topográfico anexo
Desenho: DF-326K-M-05200-M-21564_RF REV 3
</t>
  </si>
  <si>
    <t>Conforme verificado em campo, um dos tirantes apresentou uma abertura excessiva para soldagem , sendo assim , a Flsmidth estudou a situação. Por se tratar de uma região de que está sujeita à tração iremos manter a solda conforme projeto original. Para isso vamos reduzir 32mm no comprimento do mastro (26900mm para 26868mm). Esta redução e possível por falta de esquadrejamento do carro da lança. O tirante com redução de 15 mm, que seria montado no lado direito, será montado no lado esquerdo. Essa reduções iram acarretar é um uma mudança no ângulo do mastro de apenas 0,06 graus, o que não gerará ônus algum ao equipamento.</t>
  </si>
  <si>
    <t xml:space="preserve">Verificamos que a longarina inferior da lança módulo 2 intermediários 5115A, encontra-se com uma deformação / torção. Veja foto anexo
Desenho: DF-326K-M-05200-M-21101_RF REV 3
</t>
  </si>
  <si>
    <t>Retrabalhado as longarinas em campo possibilitando a alinhamento e soldagem com a estrutura do modulo 1</t>
  </si>
  <si>
    <t>Murilo Sampaio</t>
  </si>
  <si>
    <t xml:space="preserve">Identificado pela inspeção TUV Rheinland divergências em parafusos do transportador de limpeza. Parafusos M16 instalados em ligações parafusadas cujo projeto solicita parafusos do tipo M20. Conforme solicitado na ES-S 401 Montagem de Estrutura Metálica no item 8.1 ligações parafusadas: 
“Todos os parafusos e arruelas deverão atender aos dados especificados no projeto. Caso seja fornecido material diferente ao especificado, a contratada deverá comunicar formalmente à VALE, que irá analisar a permissão de seu uso ou não”.  DF-326K-M-05200-M-21339
</t>
  </si>
  <si>
    <t>No ato da descoberta foi solicitado a substituição dos parafusos, lembrando que para os cavaletes do transportador(limpeza) o correto é M18x55!</t>
  </si>
  <si>
    <t xml:space="preserve">Durante o ajuste do mancal do tambor de desvio Nº 4 ø 500 mm lado esquerdo, constatamos que Parafuso Sextavado M24 x 150(POS. 32), fornecido conforme DF-LM-326K-M-05200-M-20900, não permitE a fixação entres o mancal e a mesa de fixação no transportador de limpeza, devido a desalinhamento entre furos. Veja foto anexo
Desenho: DF-326K-M-05200-M-21831 REV 2 / DF-326K-M-05200-M-20900_R3
</t>
  </si>
  <si>
    <t>Reabertura dos furos na estrutura metálica possibilitando a fixação dos parafusos dos mancais</t>
  </si>
  <si>
    <t xml:space="preserve">Na montagem dos parafusos M20x120 (16 furos) nas chapas CH 44.5 x 56 x 170 para alinhamento e nivelamento(ajustagem) do mancal dos tambores 3,4,5 e 6, constatamos que as chapas da posição 55 do encontra-se com furos M16x120, não permitindo a fixação e ajustagem dos tambores. Veja fotos anexo
Desenho: DF-326K-M-05200-M-21338_RF_R8 / DF-LM-326K-M-05200-M-21337_RF REV.7 / DF-326K-M-05200-M-20900_R3
</t>
  </si>
  <si>
    <t>Fornecido novos parafusos de forma adaptação com os furos existentes.</t>
  </si>
  <si>
    <t xml:space="preserve">No recebimento e ajustagem do tirante da lança, constatamos diversas divergências em toda extensão dos tirantes;
1. Embicamento nas soldas existentes (fábrica) Lado esquerdo A-A
2. Desnivelamento/alinhamento do tirante em relação ao centro dos pinos(pivô)
3. Torção de ± 10 mm do lado esquerdo do tirante e em toda extensão dos tirantes.
4. Divergência na quantidade de olhais para içamento, projeto 16, fornecido na peça 8.
Devido a falhas na fabricação dos tirantes
</t>
  </si>
  <si>
    <t>A FLSmidth, informa que a ENESA vem trabalhando com o desenhos em revisões ultrapassadas, assim está constatando erroneamente a quantidade de olhais.  É de responsabilidade da ENESA garantir todo nivelamento e alinhamento no ponto de emenda do tirante e o dimensional entre olhais para que seja feito as soldas é de responsabilidade da ENESA preparar a peça. Com relação a torção informada, não irá interferir no funcionamento da máquina.</t>
  </si>
  <si>
    <t xml:space="preserve">Na montagem da cabine na estrutura da lança, parte inferior da viga que será posicionada a plataforma da cabine. Apresenta interferência na posição do suporte do cilindro móvel. Necessário a remoção para montagem do olhal conforme projeto. Ver imagens em anexo: 
DF-326K-M-05200-M-21123 REV 4
</t>
  </si>
  <si>
    <t xml:space="preserve">Cortar e ajustar em campo. </t>
  </si>
  <si>
    <t xml:space="preserve">Na montagem do cilindro hidráulico de fixação da defletora no olhal inferior da lança, verificamos que o furo de fixação do olhal encontra-se divergente de projeto, ou seja, projeto ø 60 mm real ø 75 mm. Veja fotos do anexo.
DF-326K-M-05200-M-21887 REV.2 / DF-326K-M-05200-M-20387 REV 2
</t>
  </si>
  <si>
    <t>Cortar 10 mm o contraventamento que está dando interferência, e ajustar para que a estrutura dê montagem</t>
  </si>
  <si>
    <t>Identificado que juntas preparadas para soldagem do suporte do trilho do feston não foi realizada limpeza do material de base de forma adequada. Restos de pintura, restos de resíduos do incêndio foram identificados nas juntas. Soldas realizadas não apresentam bom aspecto visual e limpeza adequada. Conforme solicitado no PRE 261 Procedimento para inspeção de soldas, item 9.1”verificação visual de juntas a serem unidas por soldagens, com especial atenção aos chanfros que devem ser esmerilhados ficando lisos, limpos, sem rebarba, óleos, graxas, tinta ou resíduos de carbono entre outros contaminantes”.</t>
  </si>
  <si>
    <t>Processo de montagem. Soldagem concluida e Pintura/retoque.</t>
  </si>
  <si>
    <t xml:space="preserve">Foi evidenciado diversos pontos de solda de dispositivos provisórios não retirados após conclusão da montagem. Conforme EG-L-401, item 7.2 ligações soldadas, solicita que: “Deverão ser desbastados todos os respingos de soldas, pontos de abertura de arco e pontos de solda de montagem de dispositivos provisórios que são pontos de concentração de tensão”. Observamos ainda que dispositivos de montagem ainda permanecem soldados ao equipamento. Desta forma, solicito tratativa de acordo com procedimento VALE.           </t>
  </si>
  <si>
    <t>Processo de montagem. Dispositivos removidos</t>
  </si>
  <si>
    <t>Montagem (ELET.)</t>
  </si>
  <si>
    <t>Foi observado por inspeção TUV Rheinland eletrodutos galvanizados instalados em campo ao longo do CN sem suporte adequado, conforme especificado em procedimento VALE ES-M-401_Montagem Eletromecânica Rev.5, onde os eletrodutos devem ser suportados e fixados por cantoneiras e grampos “U” estando assim em desconformidade. Sendo necessário suportes e fixação adequada de acordo com procedimento mencionado.</t>
  </si>
  <si>
    <t>Processo de montagem. Suportes foram substituidos</t>
  </si>
  <si>
    <t>006/21</t>
  </si>
  <si>
    <t>Marcone Lucena</t>
  </si>
  <si>
    <t xml:space="preserve">Áreas píer 3 é píer 1
</t>
  </si>
  <si>
    <t xml:space="preserve">1- TR-325K-17 Trecho de 24 metros de tubulação ø 6” montada é fixada apenas por um grampo U ø 3/8” (esta condição é reincidência)/ 2- TR-325K-17 Dispositivo tubular para içamento de carga com dimensões inadequadas oferendo risco de avarias ao bandejamento do cabo de alimentação do carregador do navio  pois o cabo de aço do dispositivo de içamento (tirfor) está passando por dentro do  bandejamento podendo durante a manobra de posicionar o tubo sobre os suportes o cabo de  aço é empurrado no plano horizontal desta forma gerando atrito com o bandejamento.3-Ponte de acesso entrada do píer 01 Suporte de linha ø 12” de travessia montado sob ponte  em desacordo com as dimensões/cotas indicadas no desenho do suporte.4-Ponte de acesso ao cais rebocadores 04 suportes montados na lateral do acesso para  tubulação (ø 6”) estes suportes estão em desconformidade com o desenho apresentado a  engenharia VALE. 5- TR-315K-03 06 ramais com conexões (ø 1.1/4”) montadas sobre esforço em atrito com  suportes grampos com comprimento fora de padrão. 6-TR-325K-08 14 Suportes em estado de oxidação montados na lateral do TR. (esta condição  é reincidência).7-Canteiro/pipe shop 18 suportes foram cortados sem previa autorização da fiscalização  VALE.8- Píer 01. Suportes de sustentação para linha ø 12” montados na lateral do píer sem  abertura de furos para grampos tipo U lembrando que a seção da viga (mesa) não tem  espaço suficiente para receber abertura do furo para grampo U de 12” gerando condição de  risco para tubulação que está sobre os mesmos.9- Canteiro/pátio de materiais 80% dos suportes armazenados não tem furos para grampos U partes destes suportes tem sido enviado para área de montagem onde o pessoal de montagem tem feito abertura de furos nos suportes para grampos utilizando oxi-corte(maçarico) danificando a pintura dos mesmos. </t>
  </si>
  <si>
    <t>Concluir montagem conforme projeto. Retocqar pintura.</t>
  </si>
  <si>
    <t>007/21</t>
  </si>
  <si>
    <t xml:space="preserve">Áreas píer I é píer III
</t>
  </si>
  <si>
    <t xml:space="preserve">1-TR-315K-03 25 Suportes referente as linhas ø1.¼” sem furos para grampos de fixação dos  ramais ø1.¼” nesta condição em função da vibração do transportador risco do rompimento  do adesivo de fixação entre niples e conexões (araldite) podendo ocasionar vazamentos  durante testes do sistema de sprinklers. 2- TR-315K-03 trechos de ramais tubulações ø1.¼” suportadas com perfis de cantoneira com 
dimensões e espessuras diferente das informações indicadas no projeto é pintura fora da  especificação. O projeto indica perfil L 2.½” x 3/8” no entanto a trechos dos ramais de  tubulações que foram utilizados perfil L 2”x1/4” (despadronização) Foto 03 perfis fora de  padrão foto 04 perfis correto indicado no projeto.3- TR-325K-17 02 suportes montados no transportados sem nervuras diferentes das  informações indicadas no projeto.4- Píer III tubulações estocadas de forma incorreta com tubos apoiados diretamente sobre  terreno danificando a pintura em desconformidade com SPE ES-T-401. Spools de geometria  sinuosa sem apoio uniforme sobre dormentes gerando condição de risco para colaboradores. 5- TR-315K-03 03 Suportes tipo F montados sob transportador sem nervuras em  desconformidade com o projeto (caderno de suportes.)
</t>
  </si>
  <si>
    <t>CONCLUIR MONTAGEM CONFORME PROJETO. REMOVER AS TUBULAÇÕES E ACONDICIONAR CONFORME PROCEDIMENTO</t>
  </si>
  <si>
    <t>008/21</t>
  </si>
  <si>
    <t>(Canteiro MCM área de armazenamento) (área de armazenamento próximo a entrada do “Pepi’
prainha)</t>
  </si>
  <si>
    <t xml:space="preserve">1-Spools com flange sem proteção para ranhura. Em desconformidade com o SPE (PR-E-270 item 10.1) o qual  informa os devidos cuidados abaixo: Os flanges devem ser selados nas faces com juntas de borracha resistentes ao óleo, ou placas de compensado  impermeável fixadas com parafusos galvanizados. 2 - Tubulação com biseis sem proteção apoiadas sobre dormentes de madeira com dimensão de altura inferior a  100 milímetros. Em desconformidade com o SPE (ES-T-401 ITENS 6.1.1 e 8.2.1). 3- Tubulações mal armazenadas com índice de armazenamento e espaço físico reduzido com riscos à segurança  de colaboradores. A densidade média de tubo armazenado em campo é de 2,28 [t/m²]  Em desconformidade com o SPE (CP-R-501 ITENS 9.0 e 7.2) (MA-G-802 ITEM 5.4.2). 4 - </t>
  </si>
  <si>
    <t>MELHORAR TAMPONAMENTO (PRESERVAÇÃO) DE MATERIAIS JÁ ESTOCADOS NOS PÁTIOS LOCALIZADOS NO CANTEIRO UTILIZANDO PLÁSTICO FILME.</t>
  </si>
  <si>
    <t>Pier 03 - TR S 325K-17 é 325K-09</t>
  </si>
  <si>
    <t xml:space="preserve">Na montagem do mancal do tambor 4 na estrutura da lança, verificamos que o furo de fixação do mancal na estrutura diverge com furo do mancal e não permite a correta fixação do parafuso conforme projeto. Veja fotos do anexo.
DF-326K-M-05200-M-21117_RF_R3 / DF-326K-M-05200-M-20386_R1
</t>
  </si>
  <si>
    <t>Oblongar furação da chapa 71 do desenho DF-326K-M-05200-M-21119_RF_R3</t>
  </si>
  <si>
    <t>Foi evidenciado cabos elétricos de força e sinal trançados e mal organizados no sistema de cortina de cabos do festoon, em desacordo com o item 15.3 do procedimento VALE ES-M-401_Montagem_Eletromecânica_Rev_5 que afirma que os cabos devem estar dispostos de maneira organizada, estando assim em desconformidade e sendo necessário adequação.</t>
  </si>
  <si>
    <t>Processo de montagem. Cabos organizados e pintados.</t>
  </si>
  <si>
    <t>Foi evidenciado caixas de passagem de cabos do festoon: CX-01, CX-02, CX-03 e CX-11 sem aterramento de carcaça, conforme especificado no item 15.2.6 do procedimento VALE ES-M-401_Montagem_Eletromecânica_Rev_5 que afirma que todas as partes metálicas não energizadas de todos os equipamentos elétricos devem estar aterradas. Sendo necessário realização de adequação conforme normas e procedimentos específicos.</t>
  </si>
  <si>
    <t>Processo de montagem. Cabos aterrados após a conclusão da montagem/lançamento.</t>
  </si>
  <si>
    <t>Foi evidenciado que eletrodutos instalados na parte inferior da elevação da lança sem fixação adequada e sem paralelismo às linhas estruturais, conforme estabelecido em procedimento VALE ES-M-401_Montagem_Eletromecânica_Rev.5, sendo necessária adequação de fixação com grampos adequados.</t>
  </si>
  <si>
    <t>Processo de montagem/lançamento. Eletrodutos fixados conforme projeto.</t>
  </si>
  <si>
    <t>Foi eviDenciado que cabos elétricos de força e sinal trançados, sem arrumação adequada e sem acabamento no corte de abraçadeiras plásticas em vários pontos de bandejamento ao longo do CN-326K-01 estando em desacordo com o procedimento VALE ES-M-401_Montagem_Eletromecânica_Rev.5, que expõe que os cabos devem estar dispostos de maneira organizada. Sendo necessário realização de adequação de acordo com as normas e procedimentos específicos.</t>
  </si>
  <si>
    <t>Processo de lançamento. Cabos organizados em seus devidos pontos.</t>
  </si>
  <si>
    <t xml:space="preserve">TR-313KP-85 </t>
  </si>
  <si>
    <t xml:space="preserve">Durante inspeção de recebimento no almoxarifado (Ômega), constatamos danos a película de tinta nas peças do skid 12, devido a armazenamento de forma irregular.
DF-3130KP-M-80005-S-02221 (85-HR37)
DF- 3130KP-M-80005-S-02235 (85-HR51)
DF- 3130KP-M-80005-S-02236 (85-HR52)
DF- 3130KP-M-80005-S-02241 (85-HR57)
DF- 3130KP-M-80005-S-02185 (85-HR1)
DF- 3130KP-M-80005-S-02186 (85-HR2)
DF- 3130KP-M-80005-S-02189 (85-HR5)
DF- 3130KP-M-80005-S-02190 (85-HR6)
</t>
  </si>
  <si>
    <t xml:space="preserve">TR-313KP-84
   TR-313KP-85
</t>
  </si>
  <si>
    <t>Recebimento (ELET.)</t>
  </si>
  <si>
    <t xml:space="preserve">Durante inspeção de recebimento no almoxarifado da ômega, constatamos que os anéis de vedação interno dos mancais do TR-313KP-84 e TR-313KP-85 encontram-se deslocados e com oxidação nas partes usinadas. 
DF-3130KP-M-80005-M-01650
DF-3130KP-M-80005-M-01651
DF-3130KP-M-80005-M-01656
DF-3130KP-M-80005-M-02001
DF-3130KP-M-80005-M-01996
</t>
  </si>
  <si>
    <t>Relocar os anéis dos mancais (ajuste em campo)</t>
  </si>
  <si>
    <t xml:space="preserve">Foi identificado eletrodutos instalados in loco ao longo do CN-326K-01 com roscas não utilizadas após montagem e apertos sem tratamento de tinta metálica a base de zinco, conforme estabelecido em procedimento VALE ES-M 401_Montagem_Eletromecânica_Rev.5. Sendo então necessário adequação de acordo com o informado em procedimento citado.      </t>
  </si>
  <si>
    <t>Procedimento. Efetivado o tratamento das roscas conforme procedimento EG-M-401.</t>
  </si>
  <si>
    <t>Foi identificado por inspeção que não foram retiradas as rebarbas após remoção de estruturas provisórias no mastro do carro e mastro da lança do CN-326K-01 conforme estabelecido em procedimento VALE ES-S-401_Montagem_Estrutura_Metálica_Rev_8, onde é necessário a realização da remoção dos elementos provisórios utilizados na montagem inclusive das rebarbas de solda de acordo com o procedimento citado.</t>
  </si>
  <si>
    <t>Processo de montagem. Dispositivos removidos. Ver anexo.</t>
  </si>
  <si>
    <t>010/21</t>
  </si>
  <si>
    <t>Região do TR 315K-39 próximo ao tie-in LV4</t>
  </si>
  <si>
    <t>1. Base civil de apoio a tubulação ø 8” do sistema LV4 implantada fora do encaminhamento da tubulação indicado pela fiscalização</t>
  </si>
  <si>
    <t>Iremos remover a base implantada incorretamente com o uso de mão de obra e equipamento da MCM. Também será realizado o reaterro da escavação.</t>
  </si>
  <si>
    <t xml:space="preserve">CABLE RACK SE-3130KP-04 </t>
  </si>
  <si>
    <t xml:space="preserve">Após levantamento topográfico das bases do CABLE RACK, verificamos que o topo de concreto das bases B2 e B1 encontram-se com a elevação menor que especificado no projeto. Ou seja, variando entre de 60 a 100 mm em para todas as bases. 
Veja fotos em anexo: 
Desenhos de referência; 3130 KP-C-87067 / 3130 KP-C-86987 / 3130 KP-C-87066 /3130KP-S-86989        
</t>
  </si>
  <si>
    <t>Aplicar grout conforme cota de projeto para elevar topo de concreto das bases.</t>
  </si>
  <si>
    <t xml:space="preserve">Após levantamento topográfico das bases do CABLE RACK, constatamos que a distância de centro a centro das bases B2 do CABLE RACK (3130KP-S-86989 e 3130KP-S-86988) apresentam divergência em relação ao projeto, variando ente 5 a 85 mm entre eixos, divergindo do especificado no item 8.3 do procedimento ES-S-401 (Para montagem de estrutura metálica, especifica que a distância entre os centros de duas bases de colunas, definidos pelos quatro pontos topográficos, poderá ter uma variação de + 2 mm). </t>
  </si>
  <si>
    <t>Corrigir o distanciamento entre os centros das bases</t>
  </si>
  <si>
    <t xml:space="preserve">Após levantamento topográfico das bases do CABLE RACK, verificamos que a projeção/elevação dos chumbadores das bases entre os eixos AF4 a AF1 / AF1 a AJ5 e filas 126.1 a 170 encontra-se abaixo da elevação projeto El. 21653 elevação real 21585, variando em até 68 mm devido a elevação do topo da base (RNC-ENE-PT-Nº008/2021). Não permitindo a montagem conforme projeto.
Nota: Calços 30 mm.
</t>
  </si>
  <si>
    <t>TR-313KP-85</t>
  </si>
  <si>
    <t xml:space="preserve">Verificamos que os parafusos M36 x 160 fornecidos para fixação dos tambores com a estrutura do TR-85, não permitem a montagem conforme o projeto, ou seja, apresentar folga de 10 mm (haste do parafuso). Veja fotos abaixo: 
Desenhos de referência: DF-3130KP-M-8005-M-02002 / DF-3130KP-M-80005-M-02003 / DF-3130KP-M-80005-M-02004
</t>
  </si>
  <si>
    <t>Substituir parafuso, conforme especificação de projeto</t>
  </si>
  <si>
    <t xml:space="preserve">Verificamos que os guarda corpos do lado direito e esquerdo da passarela do TR-85 com TAG SS7 (HR45 e HR54) e SS8 (HR55 e HR46) interferem com a montagem da coluna de fixação do teto e da proteção lateral da plataforma.
Desenhos de referência: DF-3130KP-M-80005-L-00195 / DF-3130KP-M-80005-S-02230 / DF-3130KP-M-80005-S-02239 / DF-3130KP-M-80005-S-02238 / DF-3130KP-M-80005-S-02229 
</t>
  </si>
  <si>
    <t>Recortar excessos da estrutura metálica da cobertura</t>
  </si>
  <si>
    <t>027/21</t>
  </si>
  <si>
    <t>BERMA TR-83 CAMINHO DE ROLAMENTO</t>
  </si>
  <si>
    <t>De acordo com o projeto 3130KP-C-87042, a aplicação do graute (sikadur-42) está sendo aplicado com espessura inferior ao especificado em projeto, que mostra a espessura de 3,00 cm.</t>
  </si>
  <si>
    <t>Realizada o apicoamento para adequação da espessura exigida em projeto.</t>
  </si>
  <si>
    <t>028/21</t>
  </si>
  <si>
    <t>CABLE RACK 240</t>
  </si>
  <si>
    <t>De acordo com o projeto 3130KP-C-87275/R 1, os chumbadores que deveriam estar com 22/22, deslocou  e estar com uma diferença de 5 cm, estar 22/17 "</t>
  </si>
  <si>
    <t>Conforme solicitado em CTE 011/21</t>
  </si>
  <si>
    <t>029/21</t>
  </si>
  <si>
    <t>BERMA TR-85 CAMINHO DE ROLAMENTO</t>
  </si>
  <si>
    <t xml:space="preserve">  As   bases do eixo  KZ245 e a base KZ 246  do caminho de Rolamento foram grauteadas, faltando o complemento de  2 cm para acabamento final. </t>
  </si>
  <si>
    <t>Realizar graute para complemento, junto com mais duas bases que estão aguardando liberação da construtora ENESASerá grauteada junto com duas bases que estão faltando, aguardando liberação da ENESA.</t>
  </si>
  <si>
    <t>011/21</t>
  </si>
  <si>
    <t>PIER 03 TR- 325K-09 / PIER 01 / TR-315K-39 tie-in</t>
  </si>
  <si>
    <t>Tubulação ø12’’ apoiada sobre suportes inacabados com pendência de nervuras ocasionando risco 
para tubulação. (local píer 01 LV2) desenho de referência DF-3000KP-T-50016-S-003 folha 27 (REV -B). Tubulações ø 1.1/4” montadas sob o TR-325K-09 com extremidades de tubos abertas é sem 
preservação acumulando resíduos de minério é entupimento de ramais da linha do sistema de 
sprinklers. (local píer 03 LV2). Suportes com dimensões que não atende a suportarão para linha ø8” de alimentação sistema do LV4 
próxima ao tie-in o mesmo ficou curto lembrando que o mesmo está projetado de forma incorreta como 
mostra na foto 06 diferente do projeto de tubulação que informa que a linha tem ø8” é não ø6’’.
dimensional levantado em campo de forma a atender a necessidade da linha</t>
  </si>
  <si>
    <t>CONCLUIR MONTAGEM DO SUPORTE E REALIZAR LIMPEZA DAS LINHAS</t>
  </si>
  <si>
    <t>TR-313KP-84</t>
  </si>
  <si>
    <t>Durante inspeção de recebimento nos volumes 27 e 28 das estruturas metálicas TR-313KP-84, verificamos diversos danos na película de tinta e furos nas chapas de proteção de piso</t>
  </si>
  <si>
    <t xml:space="preserve">Reparar as  não conformidades com uma equipe dedicada para tal fim. Essa equipe será medida via OIN, com aprovação do orçamento previamente pela VALE.
Diariamente deve ser aprovado o time sheet do pessoal Enesa envolvido diretamente nesses reparos.Utilizar o padrão EG-M-402 da VALE para os reparos de pintura.                                                                                                            
</t>
  </si>
  <si>
    <t>SE-3130KP-04</t>
  </si>
  <si>
    <t>No recebimento do Painel de Centro de controle motores da subestação secundária SE-04, constatamos diversos danos na estrutura do Painel MC-3130 KP-24, provenientes de transporte e acondicionamento</t>
  </si>
  <si>
    <t xml:space="preserve">Substituir a janela de exaustão.O fornecedor do equipamento (GE) irá providenciar a reposição. </t>
  </si>
  <si>
    <t>SE-3130-K04</t>
  </si>
  <si>
    <t>Foi identificado durante a inspeção eletrodutos instalados em subestação, na descida para sistema de tomadas, sem aplicação de tinta metálica anticorrosão, conforme especificado em procedimento VALE ES-M-401_Montagem_Eletromecânica_Rev_5, estando assim em não conformidade, sendo necessário tratamento de acordo com o procedimento mencionado.</t>
  </si>
  <si>
    <t>Efetuar a pintura das roscas dos eletrodutos instalados na subestação</t>
  </si>
  <si>
    <t>TR-313K-85</t>
  </si>
  <si>
    <t>Foi identificado na inspeção que as bases de apoio das escadas dos eixos K24 e K29 não permitem montagem na base de fixação.</t>
  </si>
  <si>
    <t xml:space="preserve">Ajustar as bases em campo. A Engenharia da VALE orientou que as bases devem ser ajustadas em campo por meio do complemento com concreto e fixação com chumbador/parabolt.As bases foram executadas conforme projeto emitido pela Vale, que não havia sido compatibilizado com a estrutura metálica. </t>
  </si>
  <si>
    <t>As bases foram executadas conforme projeto emitido pela VALE,  que não havia sido compatibilizado com a estrutura metálica. A engenharia da Vale orientou que as bases devem ser ajustadas em campo por meio do complemento com concreto e fixação com chumbador/parabolt.</t>
  </si>
  <si>
    <t>Allyson Peixoto</t>
  </si>
  <si>
    <t>Foi identificado que a ENESA está utilizando em seu esquema de pintura tintas de fabricantes (marcas) diferentes no TR-313K-85, não conforme com o procedimento PR-E-275_Procedimento para inspeção de pintura e galvanização e EG-M-402_Tratamento de superfície e pintura de proteção e acabamento. Logo é necessária adequação conforme procedimento citado.</t>
  </si>
  <si>
    <t>Treinamento com toda a equipe baseado nos procedimentos de pintura Vale nº EG-M-402 e PR-E-275.</t>
  </si>
  <si>
    <t>Cosmilene</t>
  </si>
  <si>
    <t>TALUDE – PÁTIO S</t>
  </si>
  <si>
    <t xml:space="preserve">Foi identificado na inspeção que a placa de concreto moldada no dia 27/07/2021 as 10:00hs para as extrações de corpo de prova do concreto projetado aplicado no talude lado Esquerdo do pátio S que a CURA não está sendo executada conforme IT.VALE.PROD.025 Rev_0 e NBR 5738. Após a moldagem devem ser imediatamente coberto com material não reativo e não absorvente, com a finalidade de evitar a perda de agua do concreto e protegê-lo da ação dos intempéries.  </t>
  </si>
  <si>
    <t>A mesma foi retirada do local após 24 horas e colocada no tanque de cura de moldagem. Aguardando a data de ruptura da mesma.</t>
  </si>
  <si>
    <t xml:space="preserve">Na montagem dos painéis na sala de painéis da subestação SE-3130KP-04, constatamos que em vários pontos onde de posicionamento dos painéis no piso encontra-se com inclinação. Impossibilitando o alinhamento e posicionamento dos painéis. Veja fotos anexo
Desenho de referência: DF-DQ-3130KP-E-50033-E-00001_Rev_0
</t>
  </si>
  <si>
    <t xml:space="preserve"> Realizar o devido alinhamento e nivelamento dos painéis conforme projeto.Não se trata de uma RNC, pois as atividades de alinhamento e nivelamento com fornecimento de calços fazem parte do escopo de montagem.</t>
  </si>
  <si>
    <t xml:space="preserve">TR-313K-84 </t>
  </si>
  <si>
    <t xml:space="preserve">Durante inspeção de recebimento no almoxarifado da Ômega, constatamos que os guarda corpos das estruturas metálicas TR-313KP-84(Volume 26), apresentam diversos danos a película de tinta e empenamento na chapa de proteção inferior. </t>
  </si>
  <si>
    <t xml:space="preserve">Utilizar o padrão EG-M-402 da VALE para os reparos de pintura.                                                                                                            </t>
  </si>
  <si>
    <t>Durante inspeção realizada para verificação das documentações de construção SE 3130KP-04, foi identificado as não conformidades de vários itens.</t>
  </si>
  <si>
    <t>Levantar toda documentação necessária para apresentar conforme solicitado.Levantar a documentação solicitada</t>
  </si>
  <si>
    <t>TR313K-85</t>
  </si>
  <si>
    <t>Durante inspeção foi identificado aplicação de tinta de acabamento da marca Renner sobre intermediária e primer da Sherwin Williams nas bases das mesas do transportador do caminho de rolamento do TR-85.</t>
  </si>
  <si>
    <t>Doc. Técnico (MEC.)</t>
  </si>
  <si>
    <t>Conforme estabelecido em contrato e em procedimento VALE ES-G-402_Especificação de Serviços e Inspeção_Rev._5, a ENESA deve apresentar as instruções técnicas de trabalho e o PIT antes de iniciar a execução dos serviços, como não foi apresentada está assim em não conformidade.</t>
  </si>
  <si>
    <t>Instruções já aprovadas e em andamento o levantamento de projeto e análise de atividades. Quanto ao Plano de inspeção e testes já se encontra aprovado de várias disciplinas e o faltante será enviado até o dia 07/08.</t>
  </si>
  <si>
    <t>Robson Mota</t>
  </si>
  <si>
    <t>CABECEIRA - TR-313K-84</t>
  </si>
  <si>
    <t>ET- 3130KP-C- 50007- Rev.5- Item 5.6- Colocação de armadura. Devido a não descida total da armadura no fuste da estaca E-24 eixo 8 da cabeceira da TR 84, ficando com 1,60m de ferragem acima da cota do solo, comprometendo assim a função estrutural da peça, desta forma solicito tratativa da não descida total da armadura no fuste conforme projeto.</t>
  </si>
  <si>
    <t>Cortar a armadura que está exposta (1,60m) acima da cota do terreno.</t>
  </si>
  <si>
    <t>Sérgio Lima</t>
  </si>
  <si>
    <t>PÁTIO R - ARMAZENAMENTO MATERIAIS</t>
  </si>
  <si>
    <t>Identificado no Pátio (R), os materiais de uso das obras civis, estocados no local sem acondicionamento adequado, não atendendo a IT.VALE.SUP.001 Instrução de trabalho para recebimento e inspeção e armazenamento de Materiais.</t>
  </si>
  <si>
    <t>O material será destino ao local adequado.</t>
  </si>
  <si>
    <t>TR-313K-84</t>
  </si>
  <si>
    <t xml:space="preserve">Evidenciado que revelador D70 Lote LT 0210327 utilizado em ensaio por liquido penetrante em juntas da tubulação de SPCI e Utilidades do TR-84 , não foi identificado o lote e certificado de qualidade deste revelador no relatório de inspeção de recebimento de material penetrante 001/20 apresentado a inspeção Ductor .
</t>
  </si>
  <si>
    <t xml:space="preserve">Retirar o revelador da área, e iniciar uma verificação nas demais caixas de material penetrante afim de descobrimos novos lote. </t>
  </si>
  <si>
    <t>TR-313K-82</t>
  </si>
  <si>
    <t>Identificada rupturas em partes da base do concreto magro do Bloco PX 7 e PX8 da TR -313K -82, devido a erosão sobre o aterro, causada pela ação da chuva, provocando um colapso da estrutura. Solicitamos a tratativa para a solução do reaterro e a restauração da base do concreto magro. IMPLANTAÇÃO DO TRANSPORTADOR – TR 313K-82 – 3130KP-C-86971 Rev.4</t>
  </si>
  <si>
    <t>O bloco será reaterrado e solicitado com o laboratório o ensaio de compactação.</t>
  </si>
  <si>
    <t xml:space="preserve">Verificamos que a furação das nervuras da mesa de carga do TR 84 divergem com a furacão das vigas U a serem fixadas na estrutura. Nas nervuras a furação é abilongada para parafusos M12 e as furações das vigas são para parafusos M16. Veja fotos abaixo
Desenhos: DF-3130KP-M-80005-M-01705 / DF-3130KP-M-80005-M-01701
</t>
  </si>
  <si>
    <t>Utilizar os parafusos M12 indicados no desenho DF-3130KP-M-80005-M-01705_REV_3 (em anexo)Deverá ser utilizado os parafusos M12 indicados no desenho DF-3130KP-M-80005-M-01705_REV_3 (em anexo)</t>
  </si>
  <si>
    <t xml:space="preserve">No assentamento das sub-bases nas bases da cabeceira do transportador TR-313K-84, constatamos várias divergências;
1.     Espessura chapa da sub-base/porca e parafuso 87,8mm, não permitindo o nivelamento das sub-bases/colunas conforme projeto. Veja fotos B
2.     Divergência de projeto, sub-bases fornecidas com ressalto de 37mm (parafusos e porcas), não consta no projeto (chapa de ajuste axcentricidade). Veja fotos B
3. Divergência para assentamento de graute/calço em 50mm conforme projeto. Veja foto A
4.     Divergência no topo da base e chumbadores, veja relatório topográfico ANB-84-001-21.
Desenhos: DF-3130KP-M-80005-L-00158 / DF-3130KP-M-80005-L-00319
</t>
  </si>
  <si>
    <t xml:space="preserve">Adequar as bases pela empresa Sanches.Não será necessária nenhuma ação por parte da Enesa, conforme descrito acima.
Após as adequações das bases, a Enesa poderá seguir com a montagem das sub-bases e estruturas do TR-84
</t>
  </si>
  <si>
    <t xml:space="preserve">Após levantamento topográfico realizado em conjunto com fiscalização (Projeta), constatamos que o TR-313K-84, apresenta uma excentricidade em relação ao transportador existente em 70mm em relação a berma e 88 mm da cabeceira para transportador existente. Veja relatório topográfico Nº ANB-84-002-21 anexo.
Desenhos: DF-3130KP-M-80005-L-00158 / DF-3130KP-M-80005-L-00319
</t>
  </si>
  <si>
    <t>Adequar em campo caso realmente houver esta diferença residual de 19mm. Recebemos da Enesa em 02/06/2021 e-mail de jones.peres@enesa.com.br  mostrando o deslocamento único do TR-313K-84 de 69mm. A solução de engenharia seguiu esta informação e adotou a utilização de uma chapa base  para a compatibilização do eixo. Não temos o conhecimento de uma outra topografia que mostra a diferença de 88mm. Se realmente houver esta diferença residual de 19mm deverá ser adequada em campo</t>
  </si>
  <si>
    <t>030/21</t>
  </si>
  <si>
    <t>Luma Lucenna</t>
  </si>
  <si>
    <t xml:space="preserve">TRANSPORTADOR TR-84 </t>
  </si>
  <si>
    <t>OS TUBOS DE AÇO GALVANIZADO   DO AFLORAMENTO FORAM DANIFICADOS POR EQUIPAMENTO PESADO</t>
  </si>
  <si>
    <t>Reparar os tubos</t>
  </si>
  <si>
    <t>031/21</t>
  </si>
  <si>
    <t>Os chumbadores de duas bases GX da cabeceira da TR-84 foram danificados por equipamentos pesado.</t>
  </si>
  <si>
    <t>Reposicionar os chumbadores</t>
  </si>
  <si>
    <t>BAREFAME</t>
  </si>
  <si>
    <t xml:space="preserve">Material acondicionado de forma inadequada, bobinas apresentando perfurações, com sujeiras em excesso, armazenadas diretamente no solo não plano, próxima a vegetação e exposta a fonte de calor excessivo em desconformidade com a NBR 16199:2013 Instalação de geomenbrana em obras geotécnicas e de saneamento. Recomenda-se proteger as bobinas e painéis das intempéries e da ação dos raios soares, evitando a exposição ao calor excessivo, que pode causar alterações irreversíveis no produto.
ATENDER A NORMA COM SUAS RECOMENDAÇÕES E APRESENTAR A GARANTIA DE QUALIDADE DO MATERIAL ANTES DA APLICAÇÃO - BOBINA Nº 257193 / 257194.
</t>
  </si>
  <si>
    <t>O material foi removido e armazenado em local apropriado atendendo suas especificações técnicas.</t>
  </si>
  <si>
    <t>PROXIMO TR-85 E TR- 80</t>
  </si>
  <si>
    <t xml:space="preserve">Material acondicionado de forma inadequada, tubos de PEAD e eletrodutos exposto ao sol, armazenados diretamente no solo ocasionando deformação e ressecamento, desconforme com ESPEFICIÇÃO TECNICA DO PRODUTO. Recomenda-se estocar os tubos e conexões em locais cobertos e ventilados ou cobrir com lonas para uma proteção mais eficaz evitando a incidência direta dos raios solares, que pode causar alterações no produto.
ATENDER AS RECOMENDAÇÕES TÉCNICA DO PRODUTO EM ANEXO.
</t>
  </si>
  <si>
    <t>O material será retirado do local e armazenado de forma adequada atendendo suas especificações técnicas.</t>
  </si>
  <si>
    <t>Identificado no Pátio (R), os materiais (Porcas dos parafusos para fixação das chapas dos trilhos do Caminho de Rolamento, que deverá ser utilizado nas obras civis de Ampliação dos Pátios, encontram-se em condições de armazenamento inadequado no campo, não atendendo a IT.VALE.SUP.001 Instrução de trabalho para recebimento e inspeção e armazenamento de Materiais. Solicitamos a tratativa adequado para estocagem do material.</t>
  </si>
  <si>
    <t>Será realizado a organização dos estoque em campo,com o acondicionamento correto.</t>
  </si>
  <si>
    <t>TR83</t>
  </si>
  <si>
    <t>PROJETO 313OKP-C-86912 Rev 6 Item 7.5 - SERVIÇOS DE CONCRETAGEM Modulo 11 C/D da TR-83, apresentou retrações na parte superior da estrutura, podendo ser causado por motivo do fator agua/cimento do traço está a cima do especificado, ocasionando a ocorrência de exudação do concreto, com isso podendo prejudicar o cobrimento da armadura que é indicado na norma NBR 6118:2014 e / ou no projeto que não deve ser inferior a 3,5cm. Desta forma solicitamos tratativa das retrações e fissuras na estrutura.</t>
  </si>
  <si>
    <t>Desmonstrar traço e cobrimento da armadura</t>
  </si>
  <si>
    <t>Identificado no Pátio (R) materiais que serão utilizados para montagem da rede de água - TUBULAÇÃO - Caminhos de Rolamento dos Pátios, com partes do seu revestimento anticorrosivo apresentando avarias, expondo o corpo metálico do material a ação de agentes de corrosão. Solicitamos a tratativa e que seja seguida as Recomendações do Fabricante (VITÓRIA QUÍMICA).</t>
  </si>
  <si>
    <t>Será recomposto o revestimento</t>
  </si>
  <si>
    <t>Foi realizado a troca da fita anticorrosiva.</t>
  </si>
  <si>
    <t>CABECEIRA TR-84</t>
  </si>
  <si>
    <t>Devido a necessidade de acesso especifico para passagem da máquina perfuratriz, foi realizado corte em talude, Cabeceira Leste TR-84, e demolição do revestimento do concreto projetado em desconformidade com o projeto executivo.</t>
  </si>
  <si>
    <t>Realizar o corte em questão sendo necessário em virtude de emissão de projeto com novas estruturas no local.</t>
  </si>
  <si>
    <t>As bases da cabeceira leste TR-84 estão em desconformidade com as chapas tipo 01,02,03,04,05 e 06, devido a inclusão chapa ajuste de alinhamento do transportador na cabeceira leste, foram utilizadas de compensação que reduziram a altura do nivelamento através de graute.</t>
  </si>
  <si>
    <t>Executar as bases conforme projeto,não caracteriza não conforme</t>
  </si>
  <si>
    <t>Sérgio Macartto</t>
  </si>
  <si>
    <t>TR-313K-84/TR-313K-85</t>
  </si>
  <si>
    <t xml:space="preserve">A empresa ENESA, deve corrigir a montagem das arruelas quadrada tipo cunha montadas de forma incorreta, nas mesas de carga dos TRs 85 e 84, pois algumas delas estão deixando os parafusos inclinados em relação ao plano da aba do perfil “U”. 
</t>
  </si>
  <si>
    <t xml:space="preserve">Reposiconar as arruelas quadradas de maneira correta, de acordo com a necessidade de montagem.                                                                                                      </t>
  </si>
  <si>
    <t xml:space="preserve">A empresa ENESA deve corrigir a montagem das abas de fixação dos cavales que se encontram empenadas, estas abas devem ficar paralelas em relação a aba superior do perfil tipo “U”, onde os cavaletes são apoiados, este tipo de Não Conformidades foi identificado em algumas mesas de carga dos TRs 85 e 84. </t>
  </si>
  <si>
    <t>Ajustar e alinhar as abas dos cavaletes para conformidade</t>
  </si>
  <si>
    <t xml:space="preserve">A empresa ENESA, deve corrigir a montagem do sentido de carga de alguns cavaletes, pois eles estão montados no sentido invertido, os mesmos não estavam marcados com o sentido de carga, e o montador pode ter se confundido.
Para se ter uma orientação de sentido de carga, siga a conformação central do encaixe dos roletes igual aos que tem marcação, está ocorrência foi notada no TR 85. 
</t>
  </si>
  <si>
    <t>A situação acima não caracteriza uma não conformidade, uma vez que as peças ainda estão em processo de montagem e ajuste.Os cavaletes foram posicionados de maneira correta no sentido de fluxo(carga). Quanto à indicação de fluxo, não foi fornecida na peça pelo fabricante. (TR-313K-84)</t>
  </si>
  <si>
    <t>062/21</t>
  </si>
  <si>
    <t>Arley Ferreira</t>
  </si>
  <si>
    <t>FLSmidth</t>
  </si>
  <si>
    <t xml:space="preserve">Durante a inspeção realizada pelo Sr. Antonio C Martins em 19/07/2021, foi constatado uma deformação do banzo inferior das vigas laterais esquerda e direita, na região traseira do carro. Essa deformação foi ocasionado no momento do içamento da estrutura, onde o cabo de aço foi posicionado na viga, sem nenhuma proteção para evitar o amassamento chapa.
Obs.: Pendência n°9198 da lista geral.
</t>
  </si>
  <si>
    <t>RETOQUE DE PINTURA GERAL NO CARRO DA LANÇA / TRIPPER.  REALIZAR MARCAÇÃO DO LIMITE DE CARGA PARA OS GUINCHOS DA ELEVAÇÃO.
CONCLUIR MONTAGEM DE TUBULAÇÃO E TESTES FUNCIONAIS DA UNIDADE DE LUBRIFICAÇÃO CENTRALIZADA DO TR DA LANÇA E TR DE
LIMPEZA. CORRIGIR DEFORMAÇÃO DA ESTRUTURA DO CARRO DA LANÇA COM PROCEDIMENTO FLSMIDTH</t>
  </si>
  <si>
    <t>063/21</t>
  </si>
  <si>
    <t xml:space="preserve">Durante a inspeção realizada pelo Sr. Antonio C Martins em 19/07/2021, foi verificado que a nervura interna (item 136 DF-326K-M-05200-M-21105_RF_R5) da viga superior esquerda da Lança, não foi instalada durante a fase de montagem das estruturas na Internacional Marítima.
Obs.: Pendência n°9200 da lista geral.
</t>
  </si>
  <si>
    <t>Conforme evidencia anexo, a pendência foi eliminada após a soldagem da nervura item 136 da viga superior esquerda da Lança, conforme especificado no projeto. Veja fotos anexas.</t>
  </si>
  <si>
    <t>064/21</t>
  </si>
  <si>
    <t>Durante a inspeção realizada pelo Sr. Antonio C Martins em 19/07/2021, foi verificado a falta das nervuras dos olhais de manutenção do dolfins, que deveriam ter sido instaladas durante a fase de montagem das estruturas na Internacional Marítima. 
Obs.: Pendência N° 9194 da lista geral.</t>
  </si>
  <si>
    <t>Conforme evidencia anexo, as nervuras dos olhais de manutenção do dolfins foram instaladas conforme projeto. Veja fotos anexas</t>
  </si>
  <si>
    <t>Talude – Cable Rack</t>
  </si>
  <si>
    <t xml:space="preserve">IT- Execução de Trabalho de Proteção Vegetal item 6.1.3- PROCESSOS A SEREM ADOTADOS – Durante a verificação do serviço de Hidrossemeadura, para o revestimento vegetal do Talude, foi identificada que a etapa de picoteamento (furos no solo) que remove a camada superficial do solo oxidado e permite a retenção das sementes, não foi executada totalmente no sentido vertical do Talude.  
Diante disto solicitamos tratativa para que toda área da superfície do Talude receba o picoteamento (furos).
</t>
  </si>
  <si>
    <t>Foi executado o apicoamento total do talude e repassado (refeito) a hidrossemeadura.</t>
  </si>
  <si>
    <t>032/21</t>
  </si>
  <si>
    <t>Flávio Silva</t>
  </si>
  <si>
    <t>PRE-MOLDADO EXTERNO - Vigas V 12,14,15 e 16</t>
  </si>
  <si>
    <t>Conforme projeto 3130KP-C-87665, os furos inicias, devem ter Bahia Metálica corrugada e não tubo de PVC,</t>
  </si>
  <si>
    <t>os tubos foram  substituido para garantir a rugosidade</t>
  </si>
  <si>
    <t xml:space="preserve">Evidenciado que preparação de esquema de pintura para aplicação nas estruturas do TR-84 e TR-85, ocorre de forma inadequada, utilizando pedaços de madeira para homogeneização das tintas. Conforme solicitado na EG-M-402 no item 10.12 sistema L1:“A mistura e a homogeneização devem ser realizadas sempre com misturador mecânico.”
</t>
  </si>
  <si>
    <t>Aguardando chegada de equipamento para evidência e fechamento.</t>
  </si>
  <si>
    <t>Evidenciado que corte realizado em chumbadores das bases de colunas do eixo 33 cabeceira do TR-84, gerou danos na chapa da sobre base. Solicitado a ENESA que corte fosse realizado antes da instalação da chapa de sobre base.</t>
  </si>
  <si>
    <t>Devido ao posicionamento do disco (lixadeiras) para corte do chumbador em atendimento a RNC-ENE-PT-Nº018 e 19-2021, de forma a manter o corte alinhado com a superfície da sub-base.Os danos causados serão preenchidos com solda durante a fixação da sub-base, conforme EPS DAC-02.</t>
  </si>
  <si>
    <t xml:space="preserve">Evidenciado que consumível de soldagem do tipo E71T-1 ARAME TUBULAR MARCA COMERCIAL BOHLER utilizado na soldagem de junta de tampão da sobre base eixo 32, não foi apresentado certificado de qualidade de consumíveis de soldagem á inspeção DUCTOR.
Conforme solicitado na PR-E-261 Item 8.0 : Antes do inicio da fabricação ou inspeção,o inspetor deverá verificar e assinar os seguintes documentos e assegurar que foram aprovados pela Vale:
-Certificados de consumíveis de soldagem.
</t>
  </si>
  <si>
    <t>Em anexo Certificado da Qualidade</t>
  </si>
  <si>
    <t xml:space="preserve">PROGRAMA 240 MTPA- SUBESTAÇÃO-CABLE RACK </t>
  </si>
  <si>
    <t xml:space="preserve">OBRA PROGRAMA DA 240 MTPA – Durante a execução das atividades de construção das Estruturas de Concreto (SAPATAS/ CABLE RACK/ DISPOSITIVOS DE DRENAGEM), nas frentes de serviços da SUBESTAÇÃO e área do CABLE RAC, foi solicitada aos responsáveis pelas frentes de serviço a apresentação da Instrução de Trabalho EXECUÇÃO DE CONCRETO, porém fomos informados por estes líderes que o documento ainda não havia sido entregue a eles.
              Desta forma solicitamos a apresentação da Instrução de Trabalho (IT) devidamente aprovada pela Área de Qualidade VALE, mais a lista de treinamento dos seus executantes nas frentes de serviços destas atividades.
</t>
  </si>
  <si>
    <t>A IT. De execução de concretagem está em análise pela Qualidade VALE, após a análise e resposta, será entregue ao campo.</t>
  </si>
  <si>
    <t>PROGRAMA 240 MTPA-SUBESTAÇÃO</t>
  </si>
  <si>
    <t xml:space="preserve">OBRA PROGRAMA DA 240 MTPA – Durante a execução das atividades de Terraplenagem nas áreas do PROGRAMA 240 MTPA, foi solicitada ao responsável pela frente de serviço a apresentação da Instrução de Trabalho desta atividade. Porém fomos informados por essa liderança que o documento ainda não lhe foi entregue.
Desta forma solicitamos a apresentação da Instrução de Trabalho (IT) devidamente aprovada pela Área de Qualidade VALE, mais a lista de treinamento dos seus executantes nas frentes de serviços desta atividade.
</t>
  </si>
  <si>
    <t>A IT de trabalho de terraplenagem está em análise pela Qualidade VALE, após análise e resposta, será entregue para o campo.</t>
  </si>
  <si>
    <t xml:space="preserve">Foi identificado que durante a concretagem das estruturas que fazem parte da fundação da Subestação (CÁLICES P37 – P38 – P28 – P18 – P08 – P02) estava sendo executada a atividade de Terraplenagem, etapa de compactação, com equipamento ROLO PÉ DE CARNEIRO, bem próxima a peça concretada (FOTO). Isto trouxe um risco de transmissão das vibrações ao concreto aplicado na estrutura, que estava no estado de cura inicial. A norma NBR. 14931 – 2004 – ITEM 9.3 – PLANO DE CONCRETAGEM, ressalta que todo concreto aplicado deve ficar em repouso absoluto para evitar patologias como: TRINCAS E FISSURAS, comprometendo a função estrutural da peça.
Desta forma solicito tratativa para garantia do não comprometimento da qualidade das peças concretadas.
</t>
  </si>
  <si>
    <t>A execução de compactação foi interropida imediatamente não ocasionado danos a intergridade da estrutura.</t>
  </si>
  <si>
    <t>SE-3130KP-04- SALA DE PAINES</t>
  </si>
  <si>
    <t xml:space="preserve">Foi observado durante inspeção, eletrodutos instalados sem bucha de acabamento na SE-3130KP-04 no circuito de iluminação e tomadas, na derivação de perfilado para eletrodutos, estando assim em não conformidade com o procedimento VALE ES-M-401_Montagem_Eletromecânica_Rev_5 e podendo ocasionar danos à isolação dos cabos elétricos. Será necessária ação de correção conforme procedimento especificado em procedimentos pertinentes.
</t>
  </si>
  <si>
    <t>Realizar o serviço de acordo com especificação técnica.Demora na aquisição dos materiais. O material já se encontra em área.</t>
  </si>
  <si>
    <t>Foi apresentado evidênias de encerramento da RNC</t>
  </si>
  <si>
    <t>CT-313K-213 (85) - Estrutura Metálica do CT-313K-213 (Viga – 85-B83 e Longarina 85-PU7 menores).</t>
  </si>
  <si>
    <t xml:space="preserve">Foi verificado que a viga de tag 85-B83 e longarina 85-PU7 de fechamento da estrutura metálica do CT-313K-213, apresenta divergência em relação a necessidade de campo(real), ou seja, a viga e longarinas foram fornecida com as dimensões de projeto porém não permitir a montagem devido a viga existente de ligação na CT(antiga) está recuada em 100mm). Veja foto anexo e demonstrativo.
Desenho: DF-3130KP-M-80005-L-00208 REV 2
</t>
  </si>
  <si>
    <t>Fabricar  um complemento desta viga de forma a que ela fique com 6.200 mm conforme desenho em anexo. Conforme orientação da Engenharia, deve ser fabricado um complemento desta viga de forma a que ela fique com 6.200 mm conforme desenho em anexo, inclusive no detalhe da emenda a ser feita conforme croqui abaixo.Vide comentários acima, onde os perfis já se encontram disponíveis na obra</t>
  </si>
  <si>
    <t>Na montagem das treliças(metálica) das bases do cable rack trecho D entre os filas 152 a 154 eixos AG4 e AF2, constatamos que as bases do fila 152 encontram-se deslocadas em 750 mm em relação ao eixo das bases filas 152 e 154, divergindo assim do projeto.</t>
  </si>
  <si>
    <t>Realizar ajuste. Conforme alinhado com a Enesa (Eng. Tiago) no dia 13/08/2021, deve ser feito o ajuste de campo e emissão de as built conforme previsto em contrato.</t>
  </si>
  <si>
    <t>TR-313K-84(Cabeceira)</t>
  </si>
  <si>
    <t xml:space="preserve">Durante o posicionamento das sub-bases na cabeceira do TR-313K-84, em atendimento as RNC-ENE-115-Nº018 e 19, detectamos divergência para o posicionamento da sub-base com a base de acionamento(motores) em ± 65mm entre os eixos K37 e K38, veja fotos anexo.
Constatamos também que as bases as filas K28 a K45, encontram-se rotacionadas em até 36 mm conforme demonstrativo anexo 1.
Desenho; DF-3130KP-M-80005-L-00158 Rev.0
</t>
  </si>
  <si>
    <t>Deverá ser realocada em 80mm. Conforme verificado em campo, a chapa de cisalhamento devera ser realocada em 80mm (anexo5). Para as demais chapas (anexo 3 e 4), deverão ser chanfradas em 30mm para o encaixo junto a base das roldanas</t>
  </si>
  <si>
    <t>Após levantamento constatamos que as bases civis do trecho B eixo X2 fila 69.1 e 69.2, encontram-se com divergência de elevação de 221 mm no mesmo eixo(X2). Veja levamento topográfico Nº ANB-SE-003/21 .   Desenho; 3130KP-S-86987 Rev. 1 e 3130KP-S-86991 Rev.0</t>
  </si>
  <si>
    <t xml:space="preserve">Executar escarificação  (pela Sanches)  das bases de forma a deixar na cota de projeto. Após escarificação das base pela Sanches, a Enesa poderá fazer a montagem na cota de projeto.
</t>
  </si>
  <si>
    <t>012/21</t>
  </si>
  <si>
    <t>Píer 01 suportes da linha de ø 12” sob acesso dos cais rebocadores.</t>
  </si>
  <si>
    <t>Suporte fora de padrão montado sob acesso entrada do cais dos rebocadores para sustentação de 
tubulação ø 12”. Em função da carga (peso da tubulação) o suporte se encontra com 
desnivelamento na vertical devido tipo da geometria é tipo de ancoragem do mesmo não 
combater/anular o momento da carga; Vigas verticais dos suportes com excesso de emendas (juntas soldadas) viga de 
comprimento de 1385 foi construída com 3 pedaços gerando número maior de juntas fora dos 
padrões praticados em área industrial é do (SPE ET-T-408). E nervuras posicionadas em pontos 
da viga de suportes divergente entre os mesmos é do projeto (DF-3000KP-T-50016-S-00003 FL-33 
revisão-0; Viga horizontal de recebimento do grampo da tubulação com excesso de furos na mesa da viga feitos 
através de oxicorte é sem nenhum tipo de acabamento; Chumbadores com pontas recortados sem acabamento; Soldas sem acabamento com mordeduras / desalinhamento /descontinuidade de cordão excesso de 
solda é respingos de solda na peça.</t>
  </si>
  <si>
    <t>REALIZAR EVS NAS JUNTAS. CORRIGIR SUPORTE CONFORME PROJETO.</t>
  </si>
  <si>
    <t xml:space="preserve">TR-313K-85 CABECEIRA </t>
  </si>
  <si>
    <t xml:space="preserve">Evidenciado que suportes de tubulação instalados na estrutura da cabeceira do TR-85 foram fabricados sem apresentação de certificados de qualidade de origem do material e desenhos aplicáveis. Conforme solicitado em item 7.1 Requisitos gerais de caldeiraria da EG-L-401:
“Os materiais a serem utilizados na fabricação deverão estar em conformidade com o especificado nos desenhos, folhas de dados e na requisição técnica, serem novos e possuir certificados de testes de qualidade emitidos na sua origem ou relatórios de ensaios executados pelo fabricante. “
Identificamos ainda que esquema de pintura não obedece ao solicitado em procedimento Vale pois não é realizado jateamento e não foi possível identificar qual tinta foi aplicada conforme solicitado em Sistema de pintura L1 da EG-M-402:
“Preparação de superfície com jateamento abrasivo padrão SA 2 ½ conforme ISO 8501”
</t>
  </si>
  <si>
    <t>Reaproveitar material (Conforme acordo entre ENESA/VALE).Elaborado instrução para pintura dos suportes. Também será inserido no caderno de suporte a origem dos materiais utilizados na fabricação dos suportes(keda)</t>
  </si>
  <si>
    <t>Foi apresentado a instrução para pintura dos suportes</t>
  </si>
  <si>
    <t>Foi observado em inspeção afloramento de eletrodutos galvanizados de 4” no TR-84 sem rosca, sem altura mínima de 15 cm do plano acabado e sem alinhamento de espaçamento e verticalização em não-conformidade com o procedimento VALE ES_M_401_Montagem_Eletromecânica_Rev_5. Sendo necessário execução de ação de correção conforme procedimento citado e normas técnicas vigentes.</t>
  </si>
  <si>
    <t>Retrabalhar o afloramento</t>
  </si>
  <si>
    <t>Foi identificado parafusos com folgas, sem torque e sem esquema de pintura no TR-313K-85, não conforme com procedimento ES-S-401 (Especificação de serviços para montagem de estrutura metálica) e EG-M-402 (Especificação geral para tratamento de superfície e pintura de proteção e acabamento) sendo necessário ação de correção conforme procedimento especificado.</t>
  </si>
  <si>
    <t>Realizar o torqueamento dos parafusos conforme projeto. Falta de acesso devido a atividades da civil no local.Os parafusos serão torqueados e pintados conforme projeto/norma.</t>
  </si>
  <si>
    <t>TR 85 – PÁTIO SUL</t>
  </si>
  <si>
    <t xml:space="preserve">A área escavada para lançamento e montagem de tubulação no Transportador de Pátio Sul – TR 85, no trecho executado ao longo da Berma, não recebeu o processo de reaterramento conforme Instrução de Trabalho (INS-115-0062) de abertura de vala, abaixamento e cobertura de tubos – Empresa ENESA. 
Durante visita ao local foi verificado pelo inspetor de qualidade Ductor, área de Obras Civis, que o processo não correspondia ao especificado na INS -115-0062. O solo do reaterro estava sendo lançado por uma retroescavadeira, que enchia totalmente a vala com o material. Não sendo constatado o processo de compactação durante o acompanhamento. Não foi identificado no local nenhum equipamento de compactação, descumprindo ITEM 4.2 da Instrução, além do que, as rodas da retroescavadeira era quem estava executando esse processo, descumprindo o ITEM 5.3 da Instrução.
Diante deste processo de desvios solicitamos a tratativa conforme orientações repassadas ao responsável pela atividade e atendimento a Instrução da própria empresa.
</t>
  </si>
  <si>
    <t>Retraballhar o processo - Retrabalho será executado aquisição do  compactado.</t>
  </si>
  <si>
    <t>Constatamos que no eixo K22, coluna 26, as furações das bases não coincidem com os chumbadores das bases civis, ou seja, base com 6 chumbadores, sapata da estrutura com quatro furos.  Desenho; KF-3130KP-M-80005-L-00203/KF-3130KP-M-80005-S-02172</t>
  </si>
  <si>
    <t>Reliazar a montagem conforme projeto. As chapas já estão em posse da Enesa para montagem.A montagem deve seguir o croqui em anexo e confirmando e/ou ajustando em campo, caso necessário.</t>
  </si>
  <si>
    <t>Subestação</t>
  </si>
  <si>
    <t xml:space="preserve">Foi verificado durante o lançamento dos pilares pré-moldados P7- P8 da Subestação - PROGRAMA 240MTPA, os quais foram fabricados e transportados até o local de aplicação, que no momento de seu posicionamento no Cálice da Fundação dos Pilares pré-moldados, o console de apoio inferior de ambos estavam com sua posição invertida ao que específica o Projeto Construtivo SALA ELÉTRICA SE-3150KP-01 – VIGAS  BALDRAME e PILARES PRÉ-MOLDADOS – FORMA e ARMADURA – PARTE 02 3130KP-C-87517 Rev 1.
</t>
  </si>
  <si>
    <t>Os pilares retornaram para a fabricação da empresa para as correções necessárias.</t>
  </si>
  <si>
    <t>Constatamos divergência no eixo K27, coluna 4, as furações das bases não coincidem com os chumbadores das bases civis, ou seja, base com 4 chumbadores, sapata da estrutura com 6 furos.   Desenho; DF-3130KP-M-80005-L-00157/DF-3130KP-M-80005-S-01709/</t>
  </si>
  <si>
    <t>Realizar (VALE) os furos necessários nas chapas base enviadas pela Keda.Deverá realiza a montagem conforme orientação do projeto, com acompanhamento da topografia, realizando os devidos ajustes.</t>
  </si>
  <si>
    <t>Durante a montagem das colunas 84-C9 e 84-C28 filas K38 E K39, verificamos a existência de uma viga longitudinal em cada coluna, destacadas na cor vermelho, que não permite a montagem das colunas devido a interferência na lateral da base de concreto do guincho.  Desenho; DF-3130KP-M-80005-S-01734 / DF-3130KP-M-80005-S-01714 /DF-3130KP-M-80005-L-00158</t>
  </si>
  <si>
    <t>Remover a viga conforme indicado no projeto DF-3130KP-M-80005-L-00163_Rev.0. A viga deverá ser removida conforme indicado no projeto DF-3130KP-M-80005-L-00163_Rev.0</t>
  </si>
  <si>
    <t>Preservação (MEC.)</t>
  </si>
  <si>
    <t>Durante inspeção de recebimento no almoxarifado da Omega não foi identificado os tirantes das linhas de vida referente as duas escadas do TR-313K-84, com TAG L4 e L6, sendo assim impossibilitando a montagem dos mesmos</t>
  </si>
  <si>
    <t>Aprentar  OIN com o fornecimento desses materiais.Deve ser feito a apresentação de OIN com o fornecimento desses materiais.</t>
  </si>
  <si>
    <t xml:space="preserve">Realizado acompanhamento de ensaio de aderência e medição de espessura em válvula de 6” do sistema de SPCI do TR-85. Ensaio de aderência realizado evidenciou que esquema de pintura aplicado não aderiu ao substrato metálico da peça pois no teste a pintura destacou conforme evidência fotográfica. 
Informamos ainda que medição realizada na superfície apresentou baixa espessura de película seca.
Não foi possível identificar qual esquema de pintura foi aplicado conforme solicitado na EG_M_402_Rev. 15.
</t>
  </si>
  <si>
    <t>Aplicar sistema de pintura em desacordo com procedimento de pintura Vale nº EG-M-402 Rev.15 – Grupo Q – Substratos em aço inox, aço galvanizado, alumínio e zinco sujeitos a névoa salina e umidade.Remoção de toda a película de tinta existente e aplicação de novo sistema de pintura conforme EG-M-402 Rev.15 – Grupo Q.</t>
  </si>
  <si>
    <t>Devido a excentricidade do transportador do TR-313K-84 relatado na RNC-ENE-PT-Nº018-2021 e RNC-ENE-PT-Nº019-2021 verificamos que as escadas encontra- se fora dos seus respectivos chumbadores com uma diferença de ± 150 mm.</t>
  </si>
  <si>
    <t xml:space="preserve">Ajustar (VALE)  as bases já com as escadas implantadas. 
Os blocos concretados em posições diferentes da escada serão demolidos. 
Como as escadas não tem esforços, iremos utilizar chumbador mecânico, tela simples (Q 92) e concretar. Após o ajuste civil, a Enesa poderá executar a montagem conforme projeto.
</t>
  </si>
  <si>
    <t xml:space="preserve">Após inspeção de campo constatamos que não consta bases civis para fixação dos condensadores com TAG: AC-3130KP-03 / AC-3130KP-02 / AC-3130KP-01 localizado no trecho D da subestação SE-3130KP-04. Ver fotos em anexo:
Desenho: DF-3130KP-E-50033-E-00036 REV-1 / DF-3130KP-E-50033-E-00036 REV -1 
</t>
  </si>
  <si>
    <t xml:space="preserve">Montar as unidades condensadoras sobre a calçada, próximo a saída dos dutos que saem de dentro da SE-04, sem a necessidade de montagem sobre as bases adicionais, conforme acertado em campo, a Enesa deverá </t>
  </si>
  <si>
    <t>013/21</t>
  </si>
  <si>
    <t>Jofre Adriano Coelho
Antonio Cordeiro</t>
  </si>
  <si>
    <t>LV3 PATIO B</t>
  </si>
  <si>
    <t xml:space="preserve">1. 11 Suportes metálicos montados com comprimento curto a tubulação não apoia sobre os mesmos.
Fotos 1@4.
2. 04 Suportes com deslocamento lateral em relação ao eixo de bases civil de apoio dos mesmos. Fotos 
05 e 06.
3. Divergência entre desenhos isométricos e plantas utilizados pelo pessoal de montagem em campo
(informação de desvio de escadas de linhas enterradas indicados nos desenhos isométricos essa 
mesma informação não está contemplada em nenhuma das plantas referente a linha de numeração 
final 759 do pátio B).
4. Improviso de dispositivos (vergalhão de construção e cantoneira) utilizados pela equipe de montagem 
de campo para aterramento no processo de soldagem, material não equivalente ao material do tubo e 
ponteado fora da zona térmica em desconformidade com o SPE VALE (ES-T-418). Fotos 07 e 08
</t>
  </si>
  <si>
    <t>SUPORTE METALICO COM COMPRIMENTO CURTO A TUBOLAÇÃO NAO APOIA SOBRE OS MESMO. AJUSTAR ELEVAÇÃO CONFORME PROJETO.</t>
  </si>
  <si>
    <t>Conforme ET-3130KP-B-50012_Rev_0, especificação técnica no item 6.9.2.2.1, informa que antes da aplicação Todo o carregamento de cimento asfáltico que chegar à obra deve apresentar por parte do fabricante ou distribuidor o certificado de resultados de análise dos ensaios de caracterização exigidos pela especificação. Conforme norma NORMA DNIT 031/2006 Item 7.4 estabelece que o plano de amostragem deve ser previamente aprovado pela fiscalização. Foram executados os serviços de pavimentação sem apresentação e aprovação do plano de amostragem e ensaios.</t>
  </si>
  <si>
    <t>A contratada já apresentou os ensaios exigidos do procedimento técnico. Disposição dada pelo Robson Mota (Ductor)</t>
  </si>
  <si>
    <t>LV4</t>
  </si>
  <si>
    <t>Conforme o item 9.2 do PR-E-261_VALE PROCEDIMENTO DE INSPEÇÃO DE SOLDAS, foi identificado a execução de soldas na tubulação 4" do LV 4, em ambiente sem proteção contra ações ambientais adversas, como por exemplo: correntes de vento, variação de temperatura ambiente, entre outros;</t>
  </si>
  <si>
    <t>Pauliane Nogueira
Sebastião Pedrosa</t>
  </si>
  <si>
    <t>TR-313K - 84</t>
  </si>
  <si>
    <t xml:space="preserve">Divergência de projetos civil / mecânica _ Bases do guincho sem inserts metálicos para soldagem de guarda corpo (Ver fotos em anexo).
Desenhos de Referências: 
DF-3130KP-M-80005-L-0144 
DF-3130KP-M-80005-L-0146 
</t>
  </si>
  <si>
    <t>José Rafull</t>
  </si>
  <si>
    <t>Providenciar a execução de SKID metálico para a montagem dos acionadores, a fixação dos guarda-corpos deverá ser feita através de soldagem na nova elevação da plataforma. Desta forma, não há ação para este momento sobre este tema.</t>
  </si>
  <si>
    <t>TR- 313K-85</t>
  </si>
  <si>
    <t>Execução (CIV.)</t>
  </si>
  <si>
    <t xml:space="preserve">Durante abertura da vala para assentamento das tubulações de ACI e AID (Sistema de combate a incêndio e Água Industrial desenho 3130KP-T-500059 / ENE-3130KP-T-AID-2043 / ENE-3130KP-T-ACI-1043 nas linhas 394k-ACI-4”- 094, 096,098,100 e AID-2.1/2" 088, 090, 092,094,096 para a interligação dos sistemas de utilidades-SPCI do TR-313K-85 detectamos diversas deteriorações: 
1. Tubulação obstruída
2. Revestimento danificado com presença de pedras e outros detritos
3. Elevação divergindo em todos em todos os pontos de conexão
4. Detectados a presença de flanges enterrados 
</t>
  </si>
  <si>
    <t xml:space="preserve">  Fazer as devidas adequações sem custos para a VALE.Não se trata de uma RNC. A Enesa antecipou uma atividade de montagem das interligações sem conhecer a elevação da qual estava montado os tubos de travessia sob a berma.
A Enesa deveria ter feito o levantamento de campo antes executar as interligações nas linhas de 6”
 </t>
  </si>
  <si>
    <t>Conforme o item 9.2 do PR-E-261_VALE PROCEDIMENTO DE INSPEÇÃO DE SOLDAS, foi identificado durante excursão da solda da tubulação 4" do LV 4, que o soldador não está devidamente identificado, onde mostra etiqueta visível que está qualificado para a soldagem que executa, mediante a verificação da lista de soldadores qualificados do fornecedor.</t>
  </si>
  <si>
    <t xml:space="preserve">LABORATÓRIO </t>
  </si>
  <si>
    <t xml:space="preserve">Conforme PL-3130KP-Q-00002 Rev 3 – PLANO DE QUALIDADE DA OBRA, informa que os equipamentos de monitoramentos e medição, utilizado no processo deste contrato e que necessitam de calibração ou verificação periódica para ASSEGURA A CONFORMIDADE DOS SERVIÇOS devem estar calibrados. 
Verificado em campo que a balança utilizada para medição/pesagem para ensaios de solo (densidade in situ), estar sem identificação de calibração do equipamento e não foi apresentado o certificado de calibração, encontra-se não conforme. 
</t>
  </si>
  <si>
    <t>Apresenta até o dia 10/10/21. Disposição dada pela Ductor</t>
  </si>
  <si>
    <t>Foi realizado a troca da balança digital e apresentado o certificado de calibração.</t>
  </si>
  <si>
    <t xml:space="preserve">Devido ao descolamento do TR-313K-84 já relatado em RNC-ENE-PT-Nº19-2021, constatamos também que as bases tubulares entre as filas K42 e K43, não permitem a fixação correta da estrutura sendo necessário um deslocamento em 110mm permitido assim a montagem/nivelamento da estrutura. Veja fotos em anexo.
Desenho: DF-3130 KP-M-80005-L-00158 / DF-3130 KP-M-80005-L-00155
</t>
  </si>
  <si>
    <t>Fabricar as sobre-bases para serem montadas conforme croqui em anexo.</t>
  </si>
  <si>
    <t xml:space="preserve">Verificamos que as furações dos guarda corpos de TAGS HR5 e HR6, encontra-se fora do dimensionamento de projeto em 160 mm em relação as furações das nervuras das vigas de TAGS B22 e B23. Não permitindo a montagem dos guardas corpos. Ver fotos abaixo: 
Desenhos: DF-3130KP-M-80005-S-01780 / DF-3130KP-M-80005-S-01781
</t>
  </si>
  <si>
    <t>Ajustar em campo, conforme alinhado com a liderança da Enesa (Tiago Moreira)</t>
  </si>
  <si>
    <t>OMEGA Adeq. NR-10</t>
  </si>
  <si>
    <t>TUBULAÇÃO DE SPCI E UTILIDADES</t>
  </si>
  <si>
    <t xml:space="preserve">Evidenciado que conexões de spools do sistema de SPCI e Utilidades montados no pipeshop da OMEGA SERVICES receberam aplicação de esquema de pintura sem que fosse realizado tratamento superficial para rugosidade e retirada de primer de composição desconhecida.
Conforme item 8.1 da EG-M-402:
“Pinturas anteriores deverão ser completamente removidas, salvo se forem do mesmo esquema de pintura que será executado e estiverem em perfeitas condições de aderência.”
</t>
  </si>
  <si>
    <t>Rafael Morgado</t>
  </si>
  <si>
    <t xml:space="preserve">O fato se deu por proatividade do colaborador em agilizar a atividade, uma vez que sabia que deveria ser retirado a película que veio nas conexões adquirida. Jatear as conexões e proceder com a pintura conforme norma            </t>
  </si>
  <si>
    <t xml:space="preserve">Evidenciado uso de pedaços de madeira na homogeneização de tintas para aplicação de esquema de pintura em conexões das linhas de SPCI e Utilidades no pipeshop da OMEGA SERVICES .
Conforme item 10.12 grupo L da EG-M-402:
“(*2) A mistura e a homogeneização devem ser realizadas sempre com misturador mecânico. A pulverização somente deve ser feita com equipamentos de pintura que disponham de agitação mecânica durante toda a aplicação..”
</t>
  </si>
  <si>
    <t xml:space="preserve">ausência de misturador mecânico. adquirir misturador mecânico e supervisionar quanto ao correto uso para a homogeneização das tintas.
Substituir gaiola de armazenamento de tintas por uma maior realizando a organização das mesmas
</t>
  </si>
  <si>
    <t xml:space="preserve">Verificada divergência na elevação das bases civil do acionamento do TR-313K-84, em 315 mm mais baixa que a necessidade de projeto, ou seja, a elevação das bases civis conforme projeto Nº 3130KP-C-86990-R7 em El. 27465(construído), e conforme projeto mecânico DF-3130KP-M-80005-L-00318-R3 encontra-se na El. 27780, não permitido o acoplamento com o tambor. Veja croqui e fotos anexo.
Desenho: DF-3130KP-M-80005-L-00318-R3 / 3130KP-C-86990-R7. 
</t>
  </si>
  <si>
    <t>Fornecer (VALE) a base complementar para montagem diretamente nos chumbadores instalados, conforme projetos em anexo.</t>
  </si>
  <si>
    <t>014/21</t>
  </si>
  <si>
    <t>Região do TR-315-03 é Estação de boias.</t>
  </si>
  <si>
    <t>(TR-315-03) 02 Suportes de sustentação de apoio de estação de serviço, com emenda de viga indevida
em desconformidade com o SPE-ET-T-408. Diferente do projetado no caderno de suportes. Foto 01.
2. (TR-315-03) Tubulação sem preservação com resto materiais na parte interna da mesma (disco de 
cortes / desbaste eletrodos copo descartável e arruelas, em desconformidade com o SPE-ES-T-401.
Fotos 02 e 03.
3. (Estação de boias) suporte com fixação comprometida em função de falta de ajuste da metálica do 
suporte em relação ao perfil da viga existente de concreto. Foto 04.
4. (TR-315-03) carreteis sem preservação com flanges apoiados diretamente sobre passarela metálica
com risco de danificar ranhuras dos mesmo em desconformidades com SPE-ES-T-401. Foto 05.
5. Tubulação sem preservação com partes apoiada diretamente sobre piso contaminado de minério em
desconformidades com SPE-ES-T-401.</t>
  </si>
  <si>
    <t>BERMA 80 MODULO 9</t>
  </si>
  <si>
    <t xml:space="preserve">Após dano em tubulação de 4” localizada no caminho de rolamento do TR-80 foi identificado que junta rompida não apresentava geometria adequada.
Observado que chanfro e nariz do bisel estão intactos, sem que houvesse fusão e que há apenas passe de selagem na região do acabamento.
Deduzimos que no processo TIG aplicado não houve sequencia de passes de soldagem na raiz,reforço e enchimento conforme solicitado em norma ASME IX e especificação Vale PR-E-261 estando a junta inadequada para as pressões de trabalho a que seria sujeita.
</t>
  </si>
  <si>
    <t>Revisar a solda conforme normas da VALE.Disposição dada pela Ductor</t>
  </si>
  <si>
    <t>015/21</t>
  </si>
  <si>
    <t>Área de estocagem e armazenamento matérias canteiro MCM</t>
  </si>
  <si>
    <t>Niples de recebimento para adaptador storz ø 2.½” dos hidrantes horizontais (HE-037) (HE-038)
(HE-039) (HE-040) Píer 01 os mesmos tiveram suas roscas confeccionadas com especificação ø 2.½” 
NPT 7,5 FPP divergente da rosca especificada no SPE-EG-T-401 o qual informa ø 2.½” NSFHT 7,5 
FPP. Desta forma impossibilitando a montagem dos adaptadores pois os mesmos deveram ser 
confeccionados de forma a atender a especificação descrita acima.</t>
  </si>
  <si>
    <t>Executar limpeza na linha, L.P na junta e verificar parabolt.</t>
  </si>
  <si>
    <t xml:space="preserve">Verificada divergência na elevação das bases civil do eixo K27 TIE IN do TR-313 K-84, as bases civis encontram-se abaixo da elevação do projeto em 354 mm em relação ao projeto DF-3130 KP-M-80005-L-00157 R1. Veja croqui anexo.
Desenho: DF-3130KP-M-80005-L-00157 / DF-3130KP-M-80005-S-01709 / 3130KP-C-86988 REV.6. 
</t>
  </si>
  <si>
    <t>Fabricar as bases (pilaretes) para montagem nas bases, conforme croqui em anexo.</t>
  </si>
  <si>
    <t>Rodoanel de acesso da 240-MTPA</t>
  </si>
  <si>
    <t xml:space="preserve">Evidenciado que hidrantes do SPCI do caminho de rolamento do TR-85 apresentam baixa espessura de película de pintura.
Inspeção de medição de espessura em película seca realizada apresentou medidas de 104 a 49 micras de espessura, nenhuma medida aproximada de 290 conforme solicitado em sistema L da EG-M-402 foi identificado.
Não foi possível identificar qual esquema de pintura aplicado e tampouco apresentado relatórios pelo fornecedor ENESA.
</t>
  </si>
  <si>
    <t>Analisar todo o processo. Falha de comunicação - Processo de análise em andamento.Ficha técnica e laudo.</t>
  </si>
  <si>
    <t xml:space="preserve">Evidenciado aplicação de primer SA612 sobre Epóxi  sem que fosse respeitado o tempo de repintura solicitado em ficha técnica do produto e sistema C da EG-M-402.
Evidenciado aplicação de REVRAN epóxi as 10:00 horas e posterior aplicação de primer SA612 as 14:25 não respeitando o tempo mínimo de 8 horas para repintura solicitado no sistema C aprovado para aplicação de pintura em tubulação enterrada.
</t>
  </si>
  <si>
    <t xml:space="preserve">Treinar dos envolvidos - Processo - Tinta utilizada Jotun.Falha no processo. </t>
  </si>
  <si>
    <t xml:space="preserve">Durante inspeção de recebimento no almoxarifado da Omega, constatamos diversos danos mecânicos na película de tinta dos guarda corpos do TR-313KP-85 no skid 23, devido ao armazenamento de forma irregular. Ver fotos em anexo:
• Packing list: 85-F202 – DF-3130KP-M-80005-S-02305 
• 85-HR201 - DF-3130KP-M-80005-S-02306
• 85-HR202 - DF-3130KP-M-80005-S-02307
• 85-HR203 - DF-3130KP-M-80005-S-02308
• 85-HR204 - DF-3130KP-M-80005-S-02309
• 85-HR205 - DF-3130KP-M-80005-S-02310
• 85-HR206 - DF-3130KP-M-80005-S-02311
• 85-HR207 - DF-3130KP-M-80005-S-02312
</t>
  </si>
  <si>
    <t xml:space="preserve">Recompor a pintura utilizando as OIN nº 001_21 e OIN nº 002_21 já aprovadas pela VALE. Utilizar o padrão EG-M-402 da VALE para os reparos de pintura.                                                       </t>
  </si>
  <si>
    <t>Ações implementadas conforme proposta da disposição.</t>
  </si>
  <si>
    <t>Subestação da 240-MTPA</t>
  </si>
  <si>
    <t>ET- 3130KP-C- 87662 - Rev.1- Item 6.2 – ENCHIMENTO DE BLOCO VAZADO COM TRAÇO DE CONCRETO COM BRITA 0- Foi verificado que no enchimento na alvenaria de bloco vazado na armadura vertical e horizontal na parede de fechamento da subestação da 240, estava sendo usado traço com brita 1. Conforme procedimento em não conformidade na execução solicitamos tratativas da ocorrência.</t>
  </si>
  <si>
    <t>A brita 01 será substituida por brita "0" conforme carta traço. Disposição dada pela Ductor</t>
  </si>
  <si>
    <t>AREA DE MONTAGEM TSI</t>
  </si>
  <si>
    <t xml:space="preserve">Evidenciado que spools de alimentação de hidrantes e agua industrial em fabricação na área de montagem da TSI não estão em conformidade com aplicação de esquema de pintura conforme solicitado em sistema C da especificação Vale EG-M-402.
-Tubulação não recebe tratamento superficial adequado mas uso de escova manual onde não é possivel retirada de carepa de laminação e determinar perfil de rugosidade conforme item 10.3 da EG-M-402:
“Jato Abrasivo Ao Metal Quase Branco padrão Sa 2 ½ da ISO 8501-1 ou SSPC-SP 10 e perfil de rugosidade entre 50 e 100 μm”
-Identificado uso de tinta marca RENNER, padrão RETHANE DHG 652 poliuretano, não é adequado para aplicação em tubulação enterrada conforme solicitado no item 10.3 da EG-M-402:
“Epoxi bicomponente curada com poliamina ,1 demão 500 micra de espessura total seca e 8 horas mínima para repintura.
</t>
  </si>
  <si>
    <t>04/10/21 - No dia 01/10/21, a SANCHES solicitou desconsiderar a RNC 031/2021 por não concordar com a não conformidade. Porém, na mesma data, o gestor do contrato de Qualidade DUCTOR (Wilde Corrêa) reforçou sobre a necessidade de manter a referida RNC. Dessa forma, a DUCTOR está no aguardo da elaboração da ação pela SANCHES.</t>
  </si>
  <si>
    <t>O projeto ou as especificações da obra não poe a referência a especificação EG-M-402 indicado na RNC</t>
  </si>
  <si>
    <t xml:space="preserve">Evidenciado que material para fabricação de spools de alimentação de hidrantes e agua industrial na área de montagem da TSI não estão armazenados de forma adequada.
Tubulação e flanges apresentam oxidação e danos na pintura devido ao mal acondicionamento sem cobertura.
</t>
  </si>
  <si>
    <t>Realizar e analisar os seguintes pontos: 1 – As tubulações deverão ser limpas e protegidas por pintura anticorrosiva (Primer), antes do envolvimento por fita (TOROFITA ou similar);
2 – As tubulações de travessias deverão ser intercaladas, cada vala deverá possuir uma única tubulação;
3 – As tubulações só deverão ser protegidas a deformações excessivas no caso de travessia de vias, nestes casos deverá ser implementado proteção mecânica por envelope quer seja tubo camisa ou em concreto;
4 – as travessias devem ser instaladas em tramo completo, assim todas as soldas necessárias serão desenvolvidas em ambiente controlado e sob verificação/ensaios técnica adequada; 
 O projeto ou as especificação da obra não faz referência à especificação EG-M-402 indicada na RNC.As travessias já executadas atenderam ao especificado em projeto e o que não possuía critério foi respondido via CTE. Assim, o entendimento acertado internamente Vale tem vencimento a partir de.
Os critérios de aceitação das soldas foram postos como premissa, assim deverão ser acatados nas próximas travessias.E-MAIL EM ANEXO</t>
  </si>
  <si>
    <t xml:space="preserve">Verificada divergência no posicionamento dos chumbadores da base civil de fixação das roldanas do esticador no TR-313k-84 em 50 mm no sentido norte. Veja croqui anexo.
Desenho: DF-3130KP-M-80005-L-00146 rev. 3. 
</t>
  </si>
  <si>
    <t>A VALE fará as devidas adequações na locação dos chumbadores, de forma que eles fiquem na locação indicada no desenho DF-3130KP-M-800005-L-00317_Rev_5 e sem qualquer prejuízo de prazo a Enesa.</t>
  </si>
  <si>
    <t>LV3</t>
  </si>
  <si>
    <t xml:space="preserve">Identificado que desenhos utilizados em campo pela MCM Montagens no LV-03 encontram-se em revisão “PRELIMINAR”, ou seja, sem aprovação da VALE.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t>
  </si>
  <si>
    <t>Substituição dos projetos preliminares por projetos aporvados pela VALE.</t>
  </si>
  <si>
    <t>Acesso da subestação da 240-MTPA</t>
  </si>
  <si>
    <t>ET- 3130KP-B- 71220 (ver.6)- IT004 – ESCAVAÇÃO E REATERRO DE TUBULAÇÃO DE DRENAGEM PROFUNDA- Na execução de reaterro da tubulação de drenagem profunda  e caixas de passagem do acesso da subestação. Onde foi executado não obedecendo a altura de camada conforme estabelece procedimento e não houve por parte do laboratório acompanhamento de controle tecnológico grau de compactação das camadas de aterro compactadas (IN-SITU) onde especifica na NBR 7182. Desta forma solicitamos tratativas sobre a ocorrência.</t>
  </si>
  <si>
    <t>Sera removido o material saturado e execução de camadas controladas com material tratado. Executado controle de compactação nas camadas atingindo o resultado ideal superior a 96%como especificado em projeto.</t>
  </si>
  <si>
    <t>A contratada removeu e retrabalhou a camada de reaterro adotando os seguimentos dos procedimentos de execução com acompanhamentos e ensaios pela equipe laboratório.</t>
  </si>
  <si>
    <t xml:space="preserve">Após a desmontagem da cabeceira (TIE IN) do TR-313K-85(Existente) verificamos que a base civil do eixo K15, contém 10 chumbadores e a base da estrutura metálica somente com 8 chumbadores, interferindo no posicionamento da sapata e reforço da estrutura da coluna. Veja fotos abaixo
Desenho: DF-3130KP-M-80005-L-00196
</t>
  </si>
  <si>
    <t xml:space="preserve">Cortar os 2 chumbadores que estão interferindo.
A resolução dessa RNC já foi executada pelo time de campo.
Trata-se de ajuste de campo.
</t>
  </si>
  <si>
    <t>TIE-IN TR-313K-85</t>
  </si>
  <si>
    <t xml:space="preserve">Evidenciado abertura superior ao recomendado entre coluna remanescente e sapata da mesa do transportador do eixo K16 prejudicando o posicionamento de cantoneira de reforço.
DESENHO DF-3130KP-M-80005-L-00203 REV 2
</t>
  </si>
  <si>
    <t xml:space="preserve">Necessidade de alinhamento com os cavaletes existentes . Soldado chapa para compensação e conformidade com o projeto de ± 20 mm </t>
  </si>
  <si>
    <t xml:space="preserve">Evidenciado desnivelamento em cavalete de rolos L-11 entre os eixos K21 e K22.
DESENHO DF-3130KP-M-80005-L-00182 REV 2
</t>
  </si>
  <si>
    <t>Cavalete do transportador existente menor divergente do novo. Efetuado o ajuste e alinhamento dos componentes conforme projeto</t>
  </si>
  <si>
    <t>OMEGA Fabricação</t>
  </si>
  <si>
    <t>GUINCHO DO TR-313K-85</t>
  </si>
  <si>
    <t xml:space="preserve">Evidenciado desvios dimensionais em conjunto da base da roldana do guincho do TR-85 fabricados na OMEGA SERVICES.
Evidenciado desvio dimensional em furações onde as mesmas não permitiram montagem do conjunto devido a desalinhamento resultado de possível erro de fabricação.
Evidenciado empeno em chapas do conjunto da base, o que não possibilitou um ajuste perfeito entre estas, possivelmente resultado de um controle de deformação deficiente ou inexistente.
</t>
  </si>
  <si>
    <t>Foi enviado os relatórios dimensionais conforme solicitado pela Ductor</t>
  </si>
  <si>
    <t>TUBULAÇÃO DE UTILIDADES DO TIE-IN TR-85</t>
  </si>
  <si>
    <t xml:space="preserve"> Evidenciado diferença de espessura e excentricidade de acoplamento de conexão a linha de utilidades na posição 4/5/6 TIE-IN 394K006 conforme indicado no Isométrico 3130KP-T-500059  conforme solicitado em especificação Vale ES-T-401 Montagem de tubulações item 8.2.2:
“Tubos ou conexões fabricadas no campo, ligações entre tubos, ou entre tubos e conexões, e que apresentem variações dimensionais fora dos limites tolerados, principalmente com relação aos diâmetros, devem ser verificados previamente, de modo a orientar a ajustagem das peças”
</t>
  </si>
  <si>
    <t xml:space="preserve">Peça existente na linha da VALE . Efetuado ensaio Visual e Líquido penetrante / ajuste dimensional interno na curva existente da VALE </t>
  </si>
  <si>
    <t>ARMAZENAMENTO DE MATERIAIS TR-85</t>
  </si>
  <si>
    <t xml:space="preserve">Evidenciado desvios na armazenagem de matérias para montagem do TR-85/84. Identificados guarda corpos, grades de piso e plataformas em contato com solo e plataformas com rodapés com queimaduras de solda. Conforme solicitado em especificação Vale PR-E-270 Inspeção de embalagem e manuseio no item 9.0 :
“Materiais desembalados, equipamentos ou estruturas não estejam armazenados em contato direto com o solo e são protegidos contra as intempéries, o sol e a água”
</t>
  </si>
  <si>
    <t>Armazenamento de forma inadequada. Material organizado de forma adequada. Pontos de soldagem serão reparados</t>
  </si>
  <si>
    <t>Marcos Borges</t>
  </si>
  <si>
    <t>ACESSO A BERMA – TR 83 LD</t>
  </si>
  <si>
    <t>CABECEIRA TR-85</t>
  </si>
  <si>
    <t xml:space="preserve">Conforme ES-V-501-ES levantamento topográfico, NBR-13133 e desenho de referência 3130KP-C-87752, foi realizado nas bases de troca de correias na cabeceira TR-85, levantamento topografia e verificado que há desvio acima da tolerância que poderá impactar na montagem da estrutura metálica.
EM ANEXO RELÁTORIO TOPOGRAFICO DAS BASES DE TROCA DE CORREIAS Nº DUC/RT/004
</t>
  </si>
  <si>
    <t>Foi realizado levantamento topográfico, Projeta e Sanches constatando o maior desvio de -0,004</t>
  </si>
  <si>
    <t>ET- 3130KP-B- 71209 (ver.1)- IT.VALE.PROD.001 –ITEM-5.6.3-ATERROS- REATERRO DA SUBESTAÇÃO DA 240- Na execução de reaterro entre sapatas de fundação da sala de transformadores. Onde foi aplicado solo sem homogeneização sem segregação, contendo resto de concreto endurecido e não obedecendo a altura de camada conforme estabelece procedimento. Desta forma solicitamos tratativas sobre a ocorrência.</t>
  </si>
  <si>
    <t>Realizado reaterro com camadas acima do especificado  e com material argiloso sem segregação. A camada lançada foi removida e o material argiloso realizado a segregação.</t>
  </si>
  <si>
    <t>PÁTIO Q</t>
  </si>
  <si>
    <t>Foi verificado o armazenamento no campo do
COMPONENTE A - SIKADUR 423 BR (Pátio Q) usado para o grauteamento dos trilhos das máquinas. 
O componente encontra-se armazenado na gaiola para produtos químicos, contudo exposto diretamente 
ao sol. Essa exposição é constante e acontece por não haver cobertura no local onde estão armazenados.
Essa exposição pode comprometer propriedades do produto, além de descumprir os itens 6.1.10 e 6.1.11 
da Instrução IT.VALE.SUP.001 Instrução de trabalho para recebimento e inspeção e armazenamento de 
materiais. Diante do exposto solicitamos a tratativa.</t>
  </si>
  <si>
    <t>Será feito a retirada do material do local. O material será armazenado em local adequado atendendo a IT VALE SUP.001 e especificações do produto.</t>
  </si>
  <si>
    <t xml:space="preserve">Peças fornecidas estão em desacordo com sistema de pintura do procedimento EG-M-402 Rev.15. Não evidenciado aplicação de tinta de fundo epóxi rico em zinco e tinta de acabamento poliuretano. Veja fotos abaixo
Desenho: DF-3130KP-M-80005-L-00195
</t>
  </si>
  <si>
    <t>A Enesa deve utilizar as peças conforme fornecidas</t>
  </si>
  <si>
    <t>Foi observado durante inspeção no TR-84, eletrodutos de 4 polegadas do envelopamento nas caixas de passagem e na subida dos afloramentos sem rosca e sem bucha de acabamento, estando em não conformidade com o procedimento VALE CP-E-501_Eletrica_Rev_14 e ES-M-401_Montagem_Eletromecanica_Rev_5, podendo assim ocasionar danos a isolação dos cabos elétricos. Será necessária ação de correção com bucha de acabamento unidut em todas as extremidades dos eletrodutos no TR-84.</t>
  </si>
  <si>
    <t>COMPRAR LUVAS E ENTREGAR À VALE PARA INSTALAÇÃO PELA ENESA. Será feito uma base de concreto para elevação.</t>
  </si>
  <si>
    <t xml:space="preserve">Na montagem das mesas L-52 e L-53 entre as bases K28 e K29(L-52) de junção da berma com a calda do TR-313K-84, não permitem a montagem devido a sobreposição das longarinas(vigas) laterais, em ± 720 mm. Veja croqui e fotos anexos. 
Desenho: DF-3130KP-M-80005-L-00181 rev. 0 e DF-3130KP-M-80005-L-00143 rev. 5.  
</t>
  </si>
  <si>
    <t>Ajuste feito em campo, sendo que a construção da nova base será feito pela VALE para que possam posicionar a mesa</t>
  </si>
  <si>
    <t xml:space="preserve">Na montagem das mesas L-53 na berma do TR-313K-84, verificamos a ausência de 2 bases e chumbadores civil para fixação das colunas(sapatas) das mesas de transporte de correia. Veja as fotos e croqui anexo.
Desenho: DF-3130KP-M-80005-L-00181 rev. 0 e DF-3130KP-M-80005-L-01701  
</t>
  </si>
  <si>
    <t>Respondido na RNC-ENE-PT-Nº039/2021</t>
  </si>
  <si>
    <t xml:space="preserve">Verificamos que para montagem da mesa L-53 entre os eixos K28 e K29, não consta os furos na estrutura de fixação das mesas. Veja croqui e fotos anexos.
Desenho: DF-3130KP-M-80005-L-00181 rev. 0 e DF-3130KP-M-80005-L-00143 rev. 5.  
</t>
  </si>
  <si>
    <t>Após a montagem dos tambores de acordo com as datas e tag's destacados na tabela abaixo na cor amarelo, conforme desenho nº DF-3130 KP-M-80005-L-00140 REV-4 recebido no dia 26 de março, nos foi fornecido o desenho nº DF-3130 KP-M-80005-L-00140 REV-5 no dia 20 de outubro através da GRD 03760-21, com alterações no posicionamento dos tambores e solicitado pela fiscalização VALE</t>
  </si>
  <si>
    <t xml:space="preserve">Na data de 20/10 a Enesa não tinha montado os tambores. Sendo assim, enviamos uma nova revisão a tempo da Enesa montar os tambores na posição do desenho DF-3130 KP-M-80005-L-00140 REV-5.
Ocorre que a Enesa montou, após 20/10, alguns tambores utilizando a revisão 4.
</t>
  </si>
  <si>
    <t xml:space="preserve">Após inspeção de campo na base de fixação do guincho do TR-313k-84 constatamos a ausência dos inserts metálicos conforme o projeto DF-3130KP-M-80005-L-00146-REV -3 para a fixação dos guarda corpos. Ver fotos em anexo 
Desenho: DF-3130KP-M-80005-L-00146-REV -3 / DF-3130KP-M-80005-L-00144-REV -2
</t>
  </si>
  <si>
    <t>A VALE irá dar condição de montagem conforme croqui em anexo.</t>
  </si>
  <si>
    <t xml:space="preserve">Após levantamento topográfico de elevação das bases entre os eixos GXEL1 a GXEL17 do TR-313K-84, constatamos uma divergência de elevação das bases de 30 mm em relação ao projeto mecânico. 
Desenhos 3130KP-C-87045 REV_9 / DF-3130KP-M-80005-L-00319 REV_5 / DF-3130KP-M-80005-L-00151 REV_2
</t>
  </si>
  <si>
    <t>Por se tratar das bases das proteções laterais da região do turnover, essa diferença deve ser corrida com utilização de calços, conforme procedimento VALE.</t>
  </si>
  <si>
    <t>Foi observado durante inspeção no TR-84, montagem de suportes com mais de 2 m de distancia entre si, estando em não conformidade com o procedimento VALE ES-M-401_Montagem_Eletromecânica_Rev_5, ocasionando flexão e desnivelamento na linha de bandejamento elétricos. Será necessária ação de correção com fixação de suportes na distância estabelecida em procedimento e nivelamento dos leitos.</t>
  </si>
  <si>
    <t>DIMENSIONAR E FIXAR O SUPORTE CONFORME PROCEDIMENTO VALE ES-M-401_Montagem_Eletromecânica_Rev_5</t>
  </si>
  <si>
    <t>Foi observado durante inspeção no TR-84, montagem de eletrodutos de 2” para passagem de fibra óptica no caminho de rolamento do TR-84 amarrados com corda, estando em não conformidade com o procedimento VALE ES-M-401 _Montagem _Eletromecânica _Rev_5. Será necessária ação de correção com fixação dos eletrodutos com grampo “U” e porca de aço galvanizado conforme estabelecido em procedimento.</t>
  </si>
  <si>
    <t>Procedimento realizado de acordo com o procedimento VALE ES-M-401_Montagem _Eletromecânica _Rev_5</t>
  </si>
  <si>
    <t>045/2021</t>
  </si>
  <si>
    <t>No recebimento da sub-base de fixação dos SKID M1, M2, M3 e M4 dos acionamentos, verificamos a ausência de dois furos um para fixação da sub-base com o chumbador(existente) e outro para fixação do SKID na sub-base (para o M4 falta apenas um furo, veja projeto), verificamos também que não foi contemplado os furos para fixação dos trocados de calor (furos existentes na sub-base). Veja fotos anexo Desenho: DF-3130KP-M-80005-L-00144 rev. 2</t>
  </si>
  <si>
    <t>A Enesa deverá fazer ajuste de campo, ou seja, abertura de furos com maçarico e posterior solda das arruelas quadradas</t>
  </si>
  <si>
    <t>046/2021</t>
  </si>
  <si>
    <t>Na montagem do tambor de acionamento 179 RS-CER (item 3) do desenho DF-3130 KP-M-80005-L-00140-r5 verificamos que a estrutura (item 2 do desenho DF-3130 KP-M-80005-M-01663-r1) de fixação do mancal não permitir a fixação dos parafusos conforme projeto na coluna da estrutura metálica, devido ao espaçamento para passagem dos parafusos, ou seja, espaço na viga de fixação 1640X151X20, parafuso de fixação M36X. Veja fotos do anexo.  Desenho: DF-3130 KP-M-80005-L-00140 rev. 5 / DF-3130KP-M-80005-M-01663 rev.1</t>
  </si>
  <si>
    <t>Não existe esta interferência, veja abaixo que o projeto prevê uma folga de 8 mm entre os parafusos. Considerando os parafusos do projeto: M-36 X 300 mm no mancal e M36 X 170 mm na fixação da base do tambor.</t>
  </si>
  <si>
    <t xml:space="preserve">Verificamos que de acordo com a LM-3130KP-E-70034-r3 (item 8.1.3) os eletrodutos flexíveis fornecidos divergem do especificado no projeto 3130KP-E-85872_REV_5. Ou seja, fornecido eletrodutos de 3” LM e projeto solicita eletrodutos de 4”. Ver fotos em anexo:
Desenho: 3130KP-E-85872_REV_5
</t>
  </si>
  <si>
    <t>A Enesa deve lançar os cabos nos eletrodutos existentes, o qual não trará impacto nas atividades. Assunto já alinhado em campo com time de elétrica da Enesa</t>
  </si>
  <si>
    <t>EIXO 39 TR-84</t>
  </si>
  <si>
    <t>Evidenciado aplicação de tinta de acabamento  amarelo ouro em retoque de pintura de guarda-corpos que solicitam aplicação de acabamento em amarelo segurança conforme tabela 12.2 de identificação de cores de equipamento da EG-M-402.</t>
  </si>
  <si>
    <t>Falta de conhecimento técnico dos códigos de sistema de cores Munsell por parte dos pintores. Divulgar a ocorrência na frente de trabalho. Executar treinamento referente ao sistema de cores Munsell. Efetuar retoques com a tinta adequada na região identificada conforme EG-M-402 Rev.15.</t>
  </si>
  <si>
    <t>048/2021</t>
  </si>
  <si>
    <t xml:space="preserve">Durante inspeção de campo detectou-se que a viga do TR-313K-84 com TAG 84-B20 encontra-se fora das dimensões de projeto, ou seja, campo 400 mm, projeto 300 mm. 
Desenho: DF-3130KP-M-80005-S-01620_REV_0
</t>
  </si>
  <si>
    <t>ERRO DE FABRICAÇÃO. EXECUTAR NOVA FURAÇÃO A 100 mm DA FURAÇÃO ATUAL, ADEQUANDO AO PROJETADO.</t>
  </si>
  <si>
    <t>049/2021</t>
  </si>
  <si>
    <t xml:space="preserve">Na montagem da viga 84-B19 entre os eixos K37 e K38, verificamos a falta de 6 furos na viga 84-B19 mesa inferior elevação 33768 a 33613 para fixação da tala 84-K4 e 84-K6, veja fotos anexo: 
Desenho: DF-3130KP-M-80005-S-01619
DF-3130KP-M-80005-S-00160
</t>
  </si>
  <si>
    <t>ERRO DE INSPEÇÃO DA KEDA/SGS DURANTE A FABRICAÇÃO/ CHINA. Desconsiderar acima, efetuar solda de filete 8 mm em todo contorno das talas nos dois lados e encher os furos com solda fixando a tala a viga, nos dois lados.Deve ser executados os furos em campo, conforme procedimento VALE.</t>
  </si>
  <si>
    <t>ARMAZENAMENTO DE MATERIAIS TR-84</t>
  </si>
  <si>
    <t xml:space="preserve">Evidenciado desvios na armazenagem de matérias para montagem do TR-84. Identificado skids 01 da sobrebase do motor de acionamento do TR-84 sem isolamento, com ferramentas e materiais de outras atividades e transito de pessoas sobre o equipamento conforme evidencias de pegadas com marcas de barro na superfície.Conforme solicitado em PR-E-270 item 9.0:
“Todas as embalagens são armazenadas em locais abrigados, limpos e secos, livres de pó e de gases corrosivos, de trabalhos a quente, objetos caídos, contaminação e longe de áreas de tráfego intenso ou sujeitas a batidas; •”
</t>
  </si>
  <si>
    <t>ARMAZENAR EM CAMPO DE ACORDO COM PROCEDIMENTO VALE.</t>
  </si>
  <si>
    <t>ACESSO LD – BERMA 80</t>
  </si>
  <si>
    <t xml:space="preserve">Foi identificado que as CP´s de Rede de dutos de elétrica, que fazem parte da Berma 80, encontram-se em situação de vulnerabilidade à erosão e a sedimentação de materiais. Estes materiais estão sendo carreados para o interior destas caixas pela ação da chuva e pela ausência de proteção destas estruturas. Um outro fator a considerar nestes desvios é o relacionado a compactação nas CP´s. Todas elas apresentam problemas no reaterro não atendendo a IT - VALE.PROD.004 INSTRUÇÃO DE TRABALHO PARA ESCAVAÇÃO E REATERRO.
                 A CP 80Z e a CP 80AA são as que mais foram atingidas pela erosão. Há muito material (solo) no interior das mesmas, o que pode comprometer os dutos em seu interior, podendo causar sua obstrução/entupimento para a passagem dos cabos.
</t>
  </si>
  <si>
    <t>Será executada a retirada de material da caixa e limpeza, reaterrado a parte do envelope elétrico. Reaterro e limpeza.</t>
  </si>
  <si>
    <t>N/A</t>
  </si>
  <si>
    <t>050/2021</t>
  </si>
  <si>
    <t>Carro de esticamento do TR-313K-84</t>
  </si>
  <si>
    <t xml:space="preserve">Verificada interferência na movimentação do carro do TR-313K-84 devido as roldanas inferiores dos dois lados estarem encostando nos rodapés das grades de pisos.
Desenho: DF-3130KP-M-80005-L-00167_REV_1
DF-3130KP-M-80005-L-00146_REV_2
</t>
  </si>
  <si>
    <t>Projetista não levou em consideração a estrutura do carro de esticamento.</t>
  </si>
  <si>
    <t>051/2021</t>
  </si>
  <si>
    <t xml:space="preserve">Cabeceira do TR-313K-84 (contraventamentos dos eixos 84-X8 e 84-X7). </t>
  </si>
  <si>
    <t xml:space="preserve">Durante a montagem dos contraventamentos dos eixos 84-X8 e 84-X7 do TR-313K-84, verificou-se que os furos estão fora do alinhamento impossibilitando a fixação dos parafusos. Ver fotos abaixo: 
Desenho: DF-3130KP-M-80005-L-00161_REV_A
</t>
  </si>
  <si>
    <t xml:space="preserve">Verificar se o contraventamento dimenssionalmente está conforme projeto. Confirmar que a estrutura está alinhada e verticcalizada. Confirmado as verificações acima, refazer a furação de forma a manter a integridade operacional do conjunto </t>
  </si>
  <si>
    <t>Durante inspeção foram identificados no TR-313K-84 em alguns pontos ausência de parafusos nas talas de fixação, parafusos com folgas, parafusos torqueados sem arruelas, com dimensões em divergência ao solicitado em projeto e parafusos aguardando torque em algumas estruturas. Não atendendo os parâmetros especificados no procedimento ES-S-401 (Especificação de serviços para montagem de estrutura metálica) sendo necessário ação de correção.</t>
  </si>
  <si>
    <t>A ENESA ESTÁ PROVIDENCIANDO AS SUBSTITUIÇÕES DO PARAFUSOS CONFORME ESPECIFICADO EM PROJETO E REALIZARÁ O TORQUE POSTERIORMENTE.</t>
  </si>
  <si>
    <t>052/2021</t>
  </si>
  <si>
    <t>Sistema automático de tensionamento de correia -110kW (Resistor de frenagem)</t>
  </si>
  <si>
    <t>Preservação (ELET.)</t>
  </si>
  <si>
    <t xml:space="preserve">Após verificação interna no painel do sistema automático de tensionamento de correia foi identificado que os resistores encontra-se danificados. </t>
  </si>
  <si>
    <t>Deve ser utilizado os resistores do TR-313K-83</t>
  </si>
  <si>
    <t>053/2021</t>
  </si>
  <si>
    <t xml:space="preserve">Após posicionamento da sub-base fornecida para fixação dos SKID do conjunto de acionamento no TR-313K-84, constatamos que o tambor de acionamento 179RS-CE (lado direito do TR) montado conforme projeto, não permitir o acoplamento com o redutor do conjunto de acionamento (Antigo), ficando 2230 mm fora do eixo – motor/redutor, ou seja, conjunto existente lado esquerdo do TR-84, necessidade do novo acionamento o conjunto deveria ser projetado para montagem lado direito. Veja croqui anexo
DF-3130KP-M-80005-L-00140 / DF-3130KP-M-80005-L-00144
</t>
  </si>
  <si>
    <t>A VALE irá executar novas furações e instalações dos 22 chumbadores do skid do M1. Após isso, a Enesa poderá montar o skid e conjunto de acionamento conforme croqui em anexo. A Enesa deverá fazer a preservação da porcas M30 já instaladas.</t>
  </si>
  <si>
    <t>054/2021</t>
  </si>
  <si>
    <t xml:space="preserve">Verificada divergência entres os projetos Elétrico DF-3130KP-M-80005-E-00064-r2 fl.06/06 e Mecânico DF-3130KP-M-80005-L-00144-r2 referente aos conjuntos de acionamento do TR-313K-84, ou seja, conforme desenho mecânico contempla o novo motor do lado direito do transportador entre os eixos KC fila 40 e conforme desenho elétrico o conjunto deveria ser montado do lado esquerdo entre os eixos KB fila 40, veja croqui abaixo.
DF-3130KP-M-80005-L-00144-r2 / DF-3130KP-M-80005-E-00064-r2 fl.06/06
</t>
  </si>
  <si>
    <t>Não há divergência, pois o projeto mecânica indica a posição, sem tag, dos acionamentos diferenciando os acionamentos existentes do novo. No projeto de elétrica indica como será feito as ligações elétricas, sem a diferenciação dos acionamento novos e do novo.</t>
  </si>
  <si>
    <t>Foi observado durante inspeção no TR-84, painel do sistema automático de tensionamento do guincho instalado em campo com resistores de aterramento danificados no interior do painel estando inadequado para utilização, estando em não conformidade com a RT-3130KP-G-50003-REV1 que relata a realização de inspeção visual no recebimento logístico e antes da sua utilização. Será necessária ação de correção com a substituição dos elementos danificados para utilização do equipamento.</t>
  </si>
  <si>
    <t>SUBSTITUIR A PEÇA. A PEÇA EM QUESTÃO VEIO DANIFICADA E A VALE IRÁ ENVIAR UMA PEÇA SOBREÇALIENTE PARA SUBSTITUIÇÃO.</t>
  </si>
  <si>
    <t>055/2021</t>
  </si>
  <si>
    <t>Verificamos que as bases do fila K11 do trecho existente do TIE-IN TR-313K-84, encontra-se com 11 chumbadores e com a elevação acima de projeto não permitido a montagem da nova estrutura do TIE-IN, ou seja, trecho existente elevação 33218, trecho novo a ser instalado elevação 33190. Veja croqui topográfico anexo. DF-3130KP-M-80005-L-00157-r1</t>
  </si>
  <si>
    <t>Trata-se de ajuste de campo, onde a Enesa deve cortar as bases existentes na elevação de projeto e posteriormente devem soldadas com os suportes novos. Alinhamento técnico já realizado em campo.</t>
  </si>
  <si>
    <t>056/2021</t>
  </si>
  <si>
    <t>Projeto (ELET.)</t>
  </si>
  <si>
    <t>Durante a inspeção de campo verificamos que ao longo do percurso de extensão do TR-313K-84, não consta pontos de aterramento no solo. Com isso, constatamos que não é o possível realizar a certificação de aterramento de todos os equipamentos, painéis e leitos de cabos.</t>
  </si>
  <si>
    <t>Informação não procede. Inclusive já foi mostrado em campo para o Coordenador de Elétrica edivan na época, os pontos de conexão</t>
  </si>
  <si>
    <t>057/2021</t>
  </si>
  <si>
    <t xml:space="preserve">Devido a divergência na elevação das bases do conjunto de acionamento dos TR-313 K-84, verificamos também que as grades de piso e viga de sustentação ficaram 100mm acima da elevação de projeto em relação à sub-base do conjunto de acionamento. Veja foto anexo.
DF-3130KP-M-80005-L-00167-r1 / DF-3130KP-M-80005-L-00163-r0
</t>
  </si>
  <si>
    <t>Divergência de eixo entre o projeto e construido em 2012, originou o desalinhamento entre a base de acionamento e colunas.Soldar perfil fornecido na data de 16/11/2021 e cobrir com grade de piso fornecida para o piso da base de acionamento.</t>
  </si>
  <si>
    <t>058/2021</t>
  </si>
  <si>
    <t>TR-313K-84 (EP-313K-06)</t>
  </si>
  <si>
    <t xml:space="preserve">Após a montagem da viga 16A de apoio para fixação do enrolador de cabos EP-313K-06 conforme projetos DF-RL-3130KP-M-80007-M-00016 e 00015-R0, constatamos encontra-se fora do eixo do sino em 65 mm. que não permitir a fixação do sino entre eixos conforme a necessidade a de campo!
Verificamos também que os projetos fazem referência ao transportador TR-313 K-82.
Nota: verificamos os demais projetos listados abaixo e todos encontram-se divergentes da necessidade de campo. Veja croqui topográfico anexo
DF-RL-3130KP-M-80007-M-00016-r0 / DF-RL-3130KP-M-80007-M-00015-r0
</t>
  </si>
  <si>
    <t>A ENESA está usando revisão desatualizada, revisão “0”, a versão atualizada revisão “2”.As vigas devem montadas conforme projeto na revisão 2. (vide em anexo)</t>
  </si>
  <si>
    <t xml:space="preserve">BERMA 81 </t>
  </si>
  <si>
    <t>Identificado na Berma 81, estes materiais (tubos para o Sistema de água para o TR) em condições inadequada de armazenamento e com partes da fita de proteção de revestimento anticorrosivo apresentando avarias e exposição do substrato metálico do corpo do material. Isso torna-o vulnerável a ação de agentes de corrosão. Solicitamos a tratativa para os desvios observados, atendendo a PNR 0000024 – Sistemas de Bombeamento Geral e a IT - IT.VALE.SUP.001 Instrução de trabalho para recebimento e inspeção e armazenamento de materiais.</t>
  </si>
  <si>
    <t>DEVIDO MOVIMENTAÇÃO O TUBO SOFREU CORROSÃO LEVANDO ASSIM DANOS NA FITA DE PROTEÇÃO. SERÁ REALIZADO O PROCEDIMENTO DE RECAPEAMENTO DA PROTEÇÃO DO TUBO PARA ISOLAMENTO.</t>
  </si>
  <si>
    <t xml:space="preserve">Evidenciado desvios na armazenagem de matérias para montagem do TR-84. Identificado estruturas de escadas sobre guarda corpos, gerando peso e atrito entre as peças e telas de proteção armazenadas em posições inadequadas gerando atrito entre elas. Conforme solicitado em especificação Vale PR-E-270 Inspeção de embalagem e manuseio no item 9.0 :
“Todos os equipamentos embalados e não embalados são armazenados na sua posição vertical normal; Todas as embalagens são armazenadas em locais abrigados, limpos e secos, livres de pó e de gases corrosivos, de trabalhos a quente, objetos caídos, contaminação e longe de áreas de tráfego intenso ou sujeitas a batidas”
</t>
  </si>
  <si>
    <t>ARMAZENAR EM CAMPO (ENESA) DE ACORDO COM PROCEDIMENTO VALE.</t>
  </si>
  <si>
    <t>TR-83/93</t>
  </si>
  <si>
    <t xml:space="preserve">Conforme ES-V-501-ES levantamento topográfico, NBR-13133 e desenhos de referências 3130KP-C-86977_Rev_6 e DF-3130KP-M-80005-L-00302_Rev.4, foi realizado nas bases dos transportadores TR-313K-83 e TR-313K-93, na cabeceira leste, levantamento topografia e verificado que há desvios fora da tolerância nos chumbadores das 04 bases do eixo K-23 (apenas no nível do topo dos chumbadores) que irá impactar na montagem da estrutura metálica.
EM ANEXO RELÁTORIO TOPOGRÁFICO DAS BASES DOS TRANSPORTADORES  Nº DUC/RT/007
</t>
  </si>
  <si>
    <t>FOI REALIZADO LEVANTAMENTO E MARCAÇÕES DE COTAS JUNTO AO PROJETO. SERÁ REALIZADO UM NOVO LEVANTAMENTO  BUSCANDO OS DESVIOS. ASSIM COMPARANDO-SE NOS PROJETOS PARA VER SE TERÁ REALMENTE IMPACTO NA MONTAGEM.</t>
  </si>
  <si>
    <t>MOTOREDUTOR TR-84</t>
  </si>
  <si>
    <t xml:space="preserve">Evidenciado desvio na aplicação de óleo lubrificante do moto redutor da base de acionamento M2.F
Foi introduzido uma quantidade de óleo acima do especificado conforme visualizado no visor de medição de nível do equipamento.
Conforme PR - E- 262 PROCEDIMENTO PARA INSPEÇÃO DE SISTEMAS DE ACIONAMENTO DE MÁQUINAS E EQUIPAMENTOS :
“Verificar as seguintes características técnicas e construtivas em confronto com os desenhos e especificação técnica, folha de dados e/ou requisição técnica:
- Drenos, visor de nível de lubrificante, janela de inspeção do sistema rotativo; - Tipo de lubrificante; - Proteção e contrarrecuo.”
</t>
  </si>
  <si>
    <t>CORRIGIR (ENESA) E REALIZAR ENCHIMENTO DE ACORDO COM O MANUAL DO FABRICANTE</t>
  </si>
  <si>
    <t>Foram identificados ausência de arruelas, ausência de contra porcas, parafusos com dimensões divergentes ao solicitado em projeto em diversos pontos na montagem dos mancais dos tambores e suportes de fixação dos mancais no TR-313K-84. Não conforme com os parâmetros especificados no procedimento ES-S-401 (Especificação de serviços para montagem de estrutura metálica) sendo necessário adequação.</t>
  </si>
  <si>
    <t>A ENESA FARÁ A CORREÇÃO CONFORME PROJETO / procedimento ES-S-401 (Especificação de serviços para montagem de estrutura metálica) sendo necessário adequação.</t>
  </si>
  <si>
    <t>CABECEIRA TR-82</t>
  </si>
  <si>
    <t>Conforme NORMA ABNT 14931, item 10.1 Cura e cuidados especiais, enquanto não atingir endurecimento satisfatório, o concreto deve ser curado e protegido contra agentes prejudiciais para: evitar a perda de água pela superfície exposta; assegurar uma superfície com resistência adequada e assegurar a formação de uma capa superficial durável. Os agentes deletérios mais comuns ao concreto em seu início de vida são: mudanças bruscas de temperatura, secagem, chuva forte, água torrencial, congelamento, agentes químicos, bem como choques e vibrações de intensidade tal que possam produzir fissuras na massa de concreto ou prejudicar a sua aderência à armadura.  NO CONCRETO DA LAJE L12, CABECEIRA TR82, APRESENTOU FISSURAS E TRINCAS EM DESCOFORMIDADE COM O PROCESSO.</t>
  </si>
  <si>
    <t>NÃO CUMPRIDO PROCEDIMENTO DE ACORDO COM REV. VERIFICADO À ÁREACITADAS COM FISSURAS, SERÁ RETRABALHADO E FEITO A RECUPERAÇÃO DA MESMAS.</t>
  </si>
  <si>
    <t>Foi observado durante inspeção no TR-84, leitos danificados e com alinhamento e nivelamento deficiente na área do caminho de rolamento, próximo a cabeceira do TR, estando em não conformidade com a instrução de trabalho INS-115-060 e procedimento vale ES-M-401_Montagem_Eletromecanica_Rev_5. Será necessária ação de correção conforme procedimento.</t>
  </si>
  <si>
    <t>Todos os leitos foram reparados e montados em conformidade com o projeto. ALINHAR E NIVELAR CONFORME ESPECIFICAÇÃO EM PROJETO.</t>
  </si>
  <si>
    <t xml:space="preserve">CANAL RETANGULAR </t>
  </si>
  <si>
    <t>CONFORME ET-3130KP-C-50007-REV 5. Item 4.8 CONCRETO PROJETADO- O concreto projetado que apresentar desconformidade, segregações, laminações, partes quebradiças e permeabilidade será considerado defeituoso. O concreto projetado definido como defeituoso, será totalmente removido e substituído por concreto aceitável.  NO CANAL DE RETANGULAR DE CONCRETO, localizado em frente as cabeceiras TR- 82 á TR-84, identificado EROSÃO NO TALUDE devido ao CONCRETO PROJETADO AVARIADO, ocasionando carreamento de material, por tanto, solicitamos tratamento para erosão no talude e correção do concreto projetado defeituoso.</t>
  </si>
  <si>
    <t>AVARIAÇÃO OCASIONADA POR DESCARRILHAMENTO DO MATERIAL. SERÁ EXECUTADO O TALUDE PROJETADO SENDO APLICADO A CAMADA PARA CONFORMAÇÃO DO MESMO.</t>
  </si>
  <si>
    <t>PÁTIO e BERMA</t>
  </si>
  <si>
    <t xml:space="preserve">Durante inspeção de campo, foi identificado que as atividades de laboratório para o controle tecnológico de solos e concreto da obra, estão sendo executadas pelo Ajudante Geral – ERISON FRANÇA PIRES, informações do seu Passaporte funcional. O ajudante está desempenhando a função de um serviço especializado, caracterizando desvio de função, além do não atendimento a NBR 15146 – Controle Tecnológico de Concreto. </t>
  </si>
  <si>
    <t>SERÁ SOLICITADO A CLASSIFICAÇÃO DO COLABORADOR PARA ESTAR APTO À FUNÇÃO. OS ENSAIOS SERÃO EXECUTADOS POR PROFISSIONAIS APTO E AUTORIZADO PARA A FUNÇÃO.</t>
  </si>
  <si>
    <t>CONFORME ET-3130KP-C-50007-REV 5. Item 4.8 CONCRETO PROJETADO- O concreto projetado que apresentar desconformidade, segregações, laminações, partes quebradiças e permeabilidade será considerado defeituoso. O concreto projetado definido como defeituoso, será totalmente removido e substituído por concreto aceitável. No Pátio Q, lado esquerdo Berma TR-82, identificado EROSÃO na crista do talude ocasionando carreamento do solo devido águas d’ chuvas e danificando o concreto projetado. Solicitamos disposição para erosão no talude e correção do concreto projetado defeituoso.</t>
  </si>
  <si>
    <t>O PROJETADO SERÁ FEITO APÓS REALIZAR ANCORAGEM DO TALUDE. EXECUTAR ACABAMENTO NA CRISTA DO TALUDE CONFORME ESPECIFICADO  NO PROJETO.</t>
  </si>
  <si>
    <t>CABECEIRA TR-83</t>
  </si>
  <si>
    <t>CONFORME ET-3130KP-C-50007-REV 5. Item 4.8 CONCRETO PROJETADO- O concreto projetado que apresentar desconformidade, segregações, laminações, partes quebradiças e permeabilidade será considerado defeituoso. O concreto projetado definido como defeituoso, será totalmente removido e substituído por concreto aceitável. Na cabeceira TR-83, identificado EROSÃO ocasionando carreamento do solo e concreto projetado defeituoso. Solicitamos disposição para erosão no talude e correção do concreto projetado.</t>
  </si>
  <si>
    <t>AÇÃO OCASIONADA DEVIDO AÇÃO DA CHUVA. SERÁ RETRABALHADO A ÁREA E APLICADO A CORREÇÃO DO TALUDE</t>
  </si>
  <si>
    <t>PÁTIO R- FUNDO DE PILHA</t>
  </si>
  <si>
    <t>Estoque de areia no fundo de pilha do sistema de drenagem do pátio R, contaminando a brita graduada. Conforme desenho 3130KP-B-70945 R_1, última etapa para concluir o sistema de drenagem do fundo de pilha é a brita graduado, conforme mostra croqui abaixo. Solicitamos disposição da não conformidade.</t>
  </si>
  <si>
    <t>SERÁ EXECUTADA A RETIRADA NO LASTRO CONTAMINADO E SUBSTITUIDO POR MATERIAL ESPECÍFICO E FEITO A REGULARIZAÇÃO DA CAMADA DE BLEND NESTE LOCAL.</t>
  </si>
  <si>
    <t xml:space="preserve">Foi constatado durante inspeção no TR-313K-84, parafusos folgados com esquema de pintura já aplicado, parafusos com folga aguardando aplicação de torque e esquema de pintura (Tie in). Constatados parafusos ainda sem arruelas, com ausência de parafusos e porcas, tamanhos divergentes e aguardando torque em alguns pontos. Não conforme aos parâmetros especificados no procedimento ES-S-401 sendo necessário ação de correção.
</t>
  </si>
  <si>
    <t>Processo de montagem – falta de atenção do pinto. Processo de torque amento normalizado e pintura refeita TORQUEAR PARAFUSOS CONFORME PROCEDIMENTO ES-S-401</t>
  </si>
  <si>
    <t>BERMA TR-84 – ACESSO LD</t>
  </si>
  <si>
    <t xml:space="preserve">Na crista do talude acesso a Berma TR-84 lado direito, estar com acumulo de solo proveniente da escavação realizada pela Enesa, esse material poderá carrear para o fundo de pilha podendo contaminar a brita do sistema de drenagem. Conforme protocolo de completação mecânica Civil o talude deve estar limpo e sem avaria. </t>
  </si>
  <si>
    <t>Atividades de terceiro (civil). Todo aterramento do tr-84 foi realizado pela CIVIL RETIRAR ACUMULO DE SOLO PROVENIENTE DA ESCAVAÇÃO FEITA PELA ENESA PARA NÃO CONTAMINAR A BRITA DO SISTEA DE DRENAGEM, UMA VEZ QUE O TALUDE PRECISA ESTA LIMPO E SEM AVARIA</t>
  </si>
  <si>
    <t>LINHA DE UTILIDADES TR-84</t>
  </si>
  <si>
    <t xml:space="preserve">Evidenciado danos em tubos de 1 ½” dos pontos de abastecimento de agua de serviço do TR-84.
Identificado danos na superfície dos tubos com destacamento de pintura e deformação de substrato metálico com formação de ranhuras ocasionadas por uso de chave de grifo sem a devida proteção de componentes durante a montagem.
</t>
  </si>
  <si>
    <t>Processo de ajuste das conexões . Realizado a preparação da superfície e pintura dos niples.  REALIZAR A TROCA DE TUBOS DANIFICADOS</t>
  </si>
  <si>
    <t>016/21</t>
  </si>
  <si>
    <t>ÁREA PIER III LAJES DE FINOS EIXOS</t>
  </si>
  <si>
    <t>Suportes de sustentação p/ linha ø12’’ montados abaixo da elevação de projeto nas 
colunas referente aos (Eixos 09 e 17 fila A) ocasionando desnivelamento da 
tubulação a equipe de montagem da frente serviço no intuito de nivelar o trecho de 
tubulação optou por calçar a tubulação do eixo 09 utilizando pedaço de madeira e na 
tubulação do eixo 17 pedaço de viga desta forma gerando outra condição não 
conforme ( pontas das guias laterais de segurança da tubulação ficaram abaixo da 
linha de centro da tubulação condição de risco para mesma) em desconformidade 
com especificado no desenho e (SPE-ES-T-401) - Suportes de sustentação p/ linha ø12’ sem nervuras de reforço estrutural na coluna 
existente de apoio do transportador 325k-17 nos eixos (09, 17, 25, e 33. Fila A) 
diferente do projetado (desenho) e (SPE-ES-T-401) - Suportes de sustentação p/ linha ø12’’ montados nos apoios dos transportadores 
325k-09/07 (Eixo 09 filas B, C, D) em posições diferentes do projetado (desenho) e 
(SPE-ES-T-401)</t>
  </si>
  <si>
    <t>REALIZAR MONTAGEM DE SUPORTES CONFORME PROJETO</t>
  </si>
  <si>
    <t xml:space="preserve">PIER 03 TR- 325K-09 / PIER 01 / TR-315K-39 tie-in  </t>
  </si>
  <si>
    <t>TR-313K- 87</t>
  </si>
  <si>
    <t xml:space="preserve">ET- 3130KP-C- 500050 (ver.1) - - Foi verificado na montagem das armaduras das bases dos chumbadores dos pilares 147/148 do eixo 1A da TR-313K-87 a mesma sofreu um deslocamento comprometendo sua verticalidade. De tal forma que seu eixo e alinhamento não obedeceram as medidas em projeto.  Desta forma solicitamos a tratativa desta ocorrência. </t>
  </si>
  <si>
    <t>EXECUTAR O REPOSICIONAMENTO DA ARMADURA PARA POSIÇÃO AUXILIADO DE REFORÇO AUXILIAR DA ARMAÇÃO. ARMAÇÃO SAIU DA POSIÇÃO DEVIDO A FALTA DE TRAVAMENTO DO ARRANQUE.</t>
  </si>
  <si>
    <t>TR-313K- 215 e TR-3150KP-43</t>
  </si>
  <si>
    <t xml:space="preserve">ET- 3150KP-C- 705000 (rev.3) 3130KP-C-87857 (rev.1) – Foi verificado na execução de estacas hélice continua da CT313K-215 e TR-3150KP-43 que os caminhões betoneiras estão chegando no local de aplicação sem a nota fiscal onde identificamos a hora de carga e folga de água a adicionar e tipo de concreto especifico para a estrutura. Tal procedimento  de redosagem estava sendo realizado pelo operador do caminhão betoneira no campo sem apresentar a nota fiscal onde consta o volume máximo de água a adicionar na redosagem. Devo ainda salientar que anteriormente tal procedimento foi solicitado ao laboratório e ao encarregado geral que procedesse conforme sistema de qualidade e controle tecnológico.  Desta forma solicitamos a tratativa desta ocorrência. </t>
  </si>
  <si>
    <t>SERÁ EFETUADO A DOSAGEM DO CONCRETO NO PORTO DE APOIO E A NOTA FISCAL SEGUIRÁ COM O CAMINHÃO, TENDO UMA OBSERVAÇÃO DO QUANTO SERÁ AUTORIZADO PARA REDOSAGEM.</t>
  </si>
  <si>
    <t>TR-313K-83</t>
  </si>
  <si>
    <t>Constatados desvios no armazenamento e preservação dos materiais a serem montados no TR-313K-83. Identificado estruturas das mesas depositadas em contato direto ao solo, soterradas, armazenadas em posições inadequadas gerando atrito entre as peças. Não conforme com os parâmetros solicitados no procedimento PR-E-270 (Procedimento para Inspeção de Armazenamento e Preservação), sendo necessário ação de correção.</t>
  </si>
  <si>
    <t xml:space="preserve">Construção de estradas pela empresa CIVIL. retirada dos cavaletes e montados conforme projeto.PROVIDENCIAR ARMAZENAMENTO E PRESERVAÇÃO ADEQUADAS  CONFORME PROCEDIMENTO PR-E-270 </t>
  </si>
  <si>
    <t>059/2021</t>
  </si>
  <si>
    <t>TR-313K-83/93</t>
  </si>
  <si>
    <t xml:space="preserve">Durante o teste de sondagem das caixas de passagem TR-313K-83/93 entre os trechos CP1A0 a CP1AP verificamos que os Kanaflex encontra-se obstruídos. Veja foto anexo.
Verificamos divergência no diâmetro Kanaflex, ou seja, projeto solicita 4 “polegadas e foram montadas de 3” polegadas. Veja projeto abaixo.
Desenho: 3130KP-E-85865_REV_1
</t>
  </si>
  <si>
    <t>A VALE irá construir 3 novos trifólios para que a Enesa possa lançar os cabos.</t>
  </si>
  <si>
    <t>Após lançamento dos cabos</t>
  </si>
  <si>
    <t>060/2021</t>
  </si>
  <si>
    <t>Conforme levantamento topográfico nas bases da CT-313K-212(TR-313K-83/93), constatamos que as bases entre dos eixos A filas de 1 a 6, encontra-se com divergência na elevação do TCB e projeção de chumbadores 50mm em relação ao projeto mecânico, ou seja, projeto DF-3130KP-M-80005-L-00569 elevação 22650, real 22600, também verificamos uma excentricidade das bases da CT-313k-212 em relação ao eixo do transportador existente em 48 mm no sentido norte. Veja croqui anexo.</t>
  </si>
  <si>
    <t>Deve ser executados oblongos nos furos conforme indicado no croqui em anexo (croqui: 3130KP-M-XXXX Excentricidade das bases CT-313K-212 TR-313K-83-93)</t>
  </si>
  <si>
    <t>(Falta montagem das estruturas).</t>
  </si>
  <si>
    <t xml:space="preserve">Evidenciado aplicação de promotor de aderência de torofita sobre Epóxi  sem que fosse respeitado o tempo de repintura solicitado em ficha técnica do produto e sistema C da EG-M-402.
Evidenciado aplicação de tinta marathon epóxi as 8:00 horas e posterior aplicação de primer SA612 as 9:30 não respeitando o tempo mínimo de 6 horas para repintura conforme solicitado na ficha técnica do produto aprovado para aplicação de pintura em tubulação enterrada.
</t>
  </si>
  <si>
    <t>EXECUTAR TEMPO DE CURA CONFORME PROCEDIMENTO EG-M-402.</t>
  </si>
  <si>
    <t>061/2021</t>
  </si>
  <si>
    <t>Durante análise dos desenhos Nº DF-3130 KP-M-80005-L-00222-R1 e 00215-R4, encontra-se com divergência nas elevações das bases em relação ao (T.C.A) de 40 mm, e desenho DF-3130 KP-M-80005-L-00116-R1 (TR-313K-83), para entendimento veja base K23 dos desenhos acima.</t>
  </si>
  <si>
    <t>Favor esclarescer melhor pois as bases do eixo K-23 tem elevação TCA 32.171, compatíveis com a elevação do desenho de plano de carga anexo.</t>
  </si>
  <si>
    <t>BASES 22/25 CT- 313K- 215</t>
  </si>
  <si>
    <t xml:space="preserve">3130KP-C- 87861 (rev.0) - Foi verificado que no arrasamento na cabeça das estacas das bases 22/ 25 CT-313K- 215. Não obedeceu aos 10cm acima da cota do concreto magro conforme especificado em projeto. De tal forma que tal medida é referência no recobrimento da ferragem inferior da base. Desta forma solicitamos a tratativa desta ocorrência. </t>
  </si>
  <si>
    <t>SERÁ CONSULTADA A ENGENHARIA DA VALE VIA CTE SOBRE A POSSIBILIDADE DE SEGUIR COM A EXECUÇÃO DO BLOCO</t>
  </si>
  <si>
    <t>033/21</t>
  </si>
  <si>
    <t xml:space="preserve">Amostra de cps ( corpo de prova) com deformidade na estrutura do mesmo, levando assim o comprometimento da resistência quando for realizado o ensaio,  isso ocorrido devido a má execução na moldagem e falta de limpeza nas formasAmostra de cps ( corpo de prova) com deformidade na estrutura do mesmo, levando assim o comprometimento da resistência quando for realizado o ensaio,  isso ocorrido devido a má execução na moldagem e falta de limpeza nas formas,conforme   IT.VALE.PROD.011 - Rev 0 </t>
  </si>
  <si>
    <t>SERÁ FEITO O ACOMPANHAMENTO NAS RUPTURAS DAS CP'S E VERIFICADO SE SERÁ AFETADO QUANTO SUA RESISTÊNCIA</t>
  </si>
  <si>
    <t>TR- 83 / PÁTIO Q</t>
  </si>
  <si>
    <t>035/21</t>
  </si>
  <si>
    <t>PÁTIO Q - CABECEIRA</t>
  </si>
  <si>
    <t>CAIXA CCS -06 Localizada na cabeceira do pátio Q estando em desconformidade com o projeto de drenagem 3130KP-B-70943 REV.09,  foi feito abertura lateral para recebimento de água da canaletaVPA-04 foi deixado material (Concreto, madeira. Terra) ocasionando acúmulo e posteriormente entupimento do tubo, assim dificultando o escoamento de água deste local. Desta forma solicito a tratativa e correção da área citada</t>
  </si>
  <si>
    <t>SERÁ REALIZADA LIMPEZA E ACABAMENTO DA CAIXA ATÉ 15/01/22</t>
  </si>
  <si>
    <t>036/21</t>
  </si>
  <si>
    <t>PÁTIO R - CABECEIRA</t>
  </si>
  <si>
    <t>Tubo PEAD 600mm, danificado na cabeceira do Pátio R, entre a PV-021 E CCS 05após execução de escavação para rebaixo do acesso da alça L.E TR-83. Desta forma solicito a tratativa e correção da área citada.</t>
  </si>
  <si>
    <t>SERÁ REPARADO O TUBO ATÉ 15/01/22. A RNC FOI REPROGRAMADO PARA ENCERRAR NO DIA 13/05/22.</t>
  </si>
  <si>
    <t>ACESSO RODOANEL</t>
  </si>
  <si>
    <t>062/2021</t>
  </si>
  <si>
    <t xml:space="preserve">Bases do guincho e roldanas - Elevação acima do projeto (TCA)TR-313K-82 </t>
  </si>
  <si>
    <t xml:space="preserve">Após levantamento topográfico Nº ANB-82-002/21 das bases do guincho e roldanas, constatamos que a elevação do TCB está acima da elevação do TCA, Veja relatório topográfico anexo
Desenho: DF-3130KP-M-80005-L-00071-r1
</t>
  </si>
  <si>
    <t>Entre o projeto mecânico e civil, temos uma diferença de 10mm no topo da base conforme desenho abaixo. A base está construída com o TCB em 30169 e o projeto mecânico indica 30179. Assim sendo, a Enesa deverá grautear 1 (um) cm em adicional, para a compatibilização.</t>
  </si>
  <si>
    <t>063/2021</t>
  </si>
  <si>
    <t>Bases do sistema de acionamento - Elevação acima do projeto em ± 40mm -TR-313K-82</t>
  </si>
  <si>
    <t xml:space="preserve">Após levantamento topográfico Nº ANB-82-001/21 das bases do sistema de acionamento do TR-313K-82M1 a M2, constatamos que a elevação do TCB está acima da elevação do TCA e com desnivelamento entre pontos, El. 27350(TCB) e El. 27380(TCB), Veja relatório topográfico anexo
Desenho: DF-3130KP-M-80005-L-00069 R-0
</t>
  </si>
  <si>
    <t>Para termos certeza de que a base indicada é a base nova, solicitamos a confirmação das cotas e a colocação de coordenadas, pois o desenho está rotacionado em 180 graus sem coordenadas.</t>
  </si>
  <si>
    <t xml:space="preserve">Área píer III laje de finos região entre os eixos 09@57
</t>
  </si>
  <si>
    <t>ARMAZENAMENTO DE MATERIAIS TR-83</t>
  </si>
  <si>
    <t xml:space="preserve">Evidenciado desvios na armazenagem de matérias para montagem do TR-83. Identificado guarda corpos com danos de pintura resultado de corte de maçarico e guarda-corpos armazenados ao chão sem uso de barrotes.
Conforme solicitado em PR-E-270 item 9.0:
“Todas as embalagens são armazenadas em locais abrigados, limpos e secos, livres de pó e de gases corrosivos, de trabalhos a quente, objetos caídos, contaminação e longe de áreas de tráfego intenso ou sujeitas a batidas;Materiais desembalados, equipamentos ou estruturas não estejam armazenados em contato direto com o solo e são protegidos contra as intempéries, o sol e a água”
</t>
  </si>
  <si>
    <t>SERÁ REALIZADO REPINTURA  CONFORME PROCEDIMENTO VALE EG-M-402 DOS GUARDA CORPOS QUE ESTÃO COM PINTURA QUEIMADA. JUSTIFICATIVA: FALHA NO CORTE DOS SKID'S.</t>
  </si>
  <si>
    <t>LINHA DE UTILIDADES TR-83</t>
  </si>
  <si>
    <t xml:space="preserve">Evidenciado danos em tubos de 1 ½” dos pontos de abastecimento de agua de serviço do TR-83.
Identificado danos na superfície dos tubos com destacamento de pintura e deformação de substrato metálico com formação de ranhuras ocasionadas por uso de chave de grifo sem a devida proteção de componentes durante a montagem.
</t>
  </si>
  <si>
    <t>SERÁ DESENVOLVIDO MÉTODO DE APERTO DE FORMA A NÃO DANIFICAR A GERATRIZ SUPERIOR DOS TUBOS. OS TUBOS DANIFICADOS SERÃO RETRABALHADOS  E PINTADOS. JUSTIFICATIVA: PROCESSO DE APERTO PARA EVITAR VAZAMENTO.</t>
  </si>
  <si>
    <t>064/2021</t>
  </si>
  <si>
    <t>Base civil do guarda corpo do TR-313K-82 (falta a fixação dos inserts)</t>
  </si>
  <si>
    <t xml:space="preserve">Após inspeção de campo na base de fixação do sistema de acionamento TR-313k-82 constatamos a ausência dos inserts metálicos conforme o projeto DF-3130KP-M-80005-L-00069 R-0 para a fixação dos guarda corpos. Ver fotos em anexo 
Desenho: DF-3130KP-M-80005-L-00069 R-0
</t>
  </si>
  <si>
    <t xml:space="preserve">A VALE irá fornecer e montar as cantoneiras ao redor das bases do acionamento, conforme feito no TR-313K-82. Essas cantoneiras irão substituir os inserts.
Vide em anexo croqui das cantoneiras
</t>
  </si>
  <si>
    <t>posicionamento da escada e guarda corpos</t>
  </si>
  <si>
    <t>PÁTIO S - FUNDO DE PILHA</t>
  </si>
  <si>
    <t>Verificado pela fiscalização MCA, a contaminação do Blend (brita graduada) do fundo de pilha do Pátio S com areia em alguns pontos. O sistema drenante do Pátio tem como última camada, conforme desenho 3130KP-B-70945 R_1, a brita graduada. Solicitamos disposição da não conformidade.</t>
  </si>
  <si>
    <t>Foi usado o local para o descarrego do material para utilizar na execução da calçada. O material será retirado do local e será feito a regularização do blend em todo pátio.</t>
  </si>
  <si>
    <t>065/2021</t>
  </si>
  <si>
    <t>Excentricidade das bases CT-313K-211(TR-313K-81) Sentido Norte 29 mm, sentido leste 100 mm.</t>
  </si>
  <si>
    <t xml:space="preserve">Conforme mostra o levantamento topográfico ANB-CT211-001 das bases CT-313K-211(TR-313 K-81), verificamos que as bases civis locadas no eixo A encontram-se com 100 mm de divergência no sentido leste em relação ao eixo B de projeto, ou seja, cota de projeto entre o eixo A e B (P)9600, cota real (R)9500 conforme desenho abaixo, veja croqui anexo
Também verificamos que no eixo A filas 1, 2, KC e 3 as bases estão deslocadas no sentido norte em ± 29 mm, veja croqui abaixo.
Desenho Nº DF-3130KP-M-80005-L-00579 Rev.B / DF-3130KP-M-80005-L-00580 Rev.A
</t>
  </si>
  <si>
    <t xml:space="preserve">A VALE fará as devidas adequações de forma a corrigir o desvio aprsentado. Após a correção a Enesa poderá continuar a montagem conforme previsto em contrato.
Procedimento:  Para a correção de locação de chumbadores é necessário o encamisamento dos pilares executados. Assim, segue a necessidade de avanços na face do pilar conforme abaixo:
</t>
  </si>
  <si>
    <t xml:space="preserve">ACESSO RODOANEL - DRENAGEM SUPERFICIAL - MEIO FIO MFC-01 </t>
  </si>
  <si>
    <t>TR- 85 - ACESSO A BERMA LD - PAVIMENTAÇÃO</t>
  </si>
  <si>
    <t xml:space="preserve">REFERÊNCIA: ET-3130KP-B-50006, Item 4.7 PAVIMENTO.
Conforme inspeção visual, verificado que a pavimentação asfáltica executada NO ACESSO A BERMA TR-85, ao lado do Pátio S, apresentam os seguintes desvios: Pavimento asfáltico danificado e espessura do asfalto 2,5 cm em alguns pontos em desconformidade com especificado em projeto 5 cm. 
</t>
  </si>
  <si>
    <t xml:space="preserve">Será executado a regularização no acesso com complemento asfáltico. Justificativa: cotas de acesso citadas em projeto co diferença entre os trechos. </t>
  </si>
  <si>
    <t>037/22</t>
  </si>
  <si>
    <t xml:space="preserve">Antonio Filho </t>
  </si>
  <si>
    <t>PÁTIO S FUNDO DE PILHA</t>
  </si>
  <si>
    <t xml:space="preserve">Verificado pela qualidade CST, a contaminação do Blend (brita graduada) do fundo de pilha 
do Pátio S com material retirado da execução de limpeza dos Taludes onde o mesmo foi 
colocado de forma inadequada no fundo de pilha, isso irá impactar no sistema drenante do 
Pátio, conforme desenho 3130KP-B-70945 R_1, a brita graduada. Solicitamos disposição da 
não conformidade.
</t>
  </si>
  <si>
    <t>Executar conforme projeto.Será executado a limpeza e descontaminação do Blend do fundo de pilha.</t>
  </si>
  <si>
    <t>Bases civil – TR-313K-82 Elevação das bases abaixo do TCA.</t>
  </si>
  <si>
    <t xml:space="preserve">Conforme croqui anexo, após levantamento das bases tubulares do TR-313K-82, detectamos que as bases de fixação das estruturas das escadas entre os eixos 51 e 52, encontram-se ± 305 mm abaixo da elevação de projeto. Veja croqui anexo.
Desenho Nº DF-3130KP-M-80005-L-00085 Rev.A
</t>
  </si>
  <si>
    <t>Resposta Rev.1 - A Enesa deve fazer as adequações conforme croqui em anexo (RNC-ENE-PT-N°0066-2021-BASES CIVIL-TR-313K-82 - 27.01.2022.- mostrados A VALE fornecerá os complementos das colunas para que a Enesa fazer os ajustes em campo</t>
  </si>
  <si>
    <t xml:space="preserve">CABECEIRA TR- 85 </t>
  </si>
  <si>
    <t>REFERÊNCIA:ET-3130KP-B-50006, Item 4.4- TERRAPLANAGEM. Conforme inspeção verificado que na cabeceira TR-85, apresentam os seguintes desvios:  Erosão no solo e instabilidade na laje da cabeira/transportador. Solicitamos tratativa da não conformidade.</t>
  </si>
  <si>
    <t>Será executado a terraplanagem de regularização com bica corrida. Justificativa: Devi o excesso de chuva ocorreu escoamento de água causando assim a abertura de erosões.</t>
  </si>
  <si>
    <t>BERMA TR-80  - TALUDE LADO LD</t>
  </si>
  <si>
    <t>REFERÊNCIA: ET-3130KP-C-50007-REV 5. Item 4.3 CONCRETO PROJETADO- O concreto projetado que apresentar desconformidade, segregações, laminações, partes quebradiças e permeabilidade será considerado defeituoso. O concreto projetado definido como defeituoso, será totalmente removido e substituído por concreto aceitável, conforme inspeção NO TALUDE BERMA TR 80 LD - LADO DO PÁTIO N, apresentam os seguintes desvios: concreto PROJETADO AVARIADO e EROSÕES NO TALUDE em vários locais em sua extensão ocasionando carreamento de material, por tanto, solicitamos tratamento para erosões no talude e correção do concreto projetado defeituoso.</t>
  </si>
  <si>
    <t>Será reparado e regularizado o projetado no trcho citado. Justificativa: erosão ocasionada através  do aumento de água devido a chuva.</t>
  </si>
  <si>
    <t>BERMA TR-84  - TALUDE LADO LE</t>
  </si>
  <si>
    <t>REFERÊNCIA: ET-3130KP-C-50007-REV 5. Item 4.3 CONCRETO PROJETADO- O concreto projetado que apresentar desconformidade, segregações, laminações, partes quebradiças e permeabilidade será considerado defeituoso. O concreto projetado definido como defeituoso, será totalmente removido e substituído por concreto aceitável, conforme inspeção NO TALUDE BERMA TR 84 LE - LADO DO PÁTIO S, apresentam os seguintes desvios: CONCRETO PROJETO AVARIADO E EROSÃO NO TALUDE ocasionando carreamento de material, por tanto, solicitamos tratamento para erosão no talude e correção do concreto projetado defeituoso.</t>
  </si>
  <si>
    <t>Será reparada a erosão do local citado. Justificativa: erosão ocasionada devido execesso de chuva.</t>
  </si>
  <si>
    <t>038/22</t>
  </si>
  <si>
    <t>TR-313K-85 (MEIO FIO ACESSO L.D)</t>
  </si>
  <si>
    <t>Verificado em inspeção no campo, que foi executado desconforme projeto uma abertura no meio fio L.D no acesso da TR-85 , para escoamento da água acumulada entre estaca 6 a 9 isso decorrente da desconformidade da inclinação na sarjeta junto ao M.F C-01. Desta forma, solicito a devida trataiva.</t>
  </si>
  <si>
    <t xml:space="preserve">A produção i´ra refazer o meio fio com sarjeta eliminando a abertura e fazendo regularização na declividade  do acesso. </t>
  </si>
  <si>
    <t>ACESSO DA SUBESTAÇÃO DA 240-MTPA</t>
  </si>
  <si>
    <t>CABECEIRA – TR 84</t>
  </si>
  <si>
    <t>Foi identificada a formação de uma erosão no solo ao lado das Caixas (CP´s – Envelopes e Caixas Elétricas 3130KP-C-87014) da cabeceira do acionamento do TR 84. Essa erosão está criando condições de risco, por estar em uma área de circulação, além possibilitar a entrada de água pluvial e solo para o interior das Caixas. Solicitamos a tratativa na causa desta erosão.</t>
  </si>
  <si>
    <t>Falta de drenagem superficial direcionado às águas pluviais para o acesso e dren agem profundas. Procediento: Interação de meio fio perpendicular ao transportador para direcionar as águas das chuvas.</t>
  </si>
  <si>
    <t>TR-313K-82 (pontos de aterramentos ao longo da berma)</t>
  </si>
  <si>
    <t xml:space="preserve">Durante a inspeção de campo verificamos que ao longo do percurso de extensão do TR-313K-82, não consta pontos de aterramento no solo. Com isso, constatamos que não é o possível realizar a certificação de aterramento de todos os equipamentos, painéis e leitos de cabos.
</t>
  </si>
  <si>
    <t xml:space="preserve">A Enesa deverá aterrar o transportador a partir dos pontos aflorados pela Sanches.
Para a região da cabeceira, os painéis deverão ser aterrados através do cabo de cobre nu que segue ao longo dos leitos, instalados pela Enesa. Desta forma evitamos escavações nas regiões que estão concretadas.
</t>
  </si>
  <si>
    <t>068/2022</t>
  </si>
  <si>
    <t>TR-313K-83 (pontos de aterramentos ao longo da berma)</t>
  </si>
  <si>
    <t>Durante a inspeção de campo verificamos que ao longo do percurso de extensão do TR-313K-83, não consta pontos de aterramento no solo. Com isso, constatamos que não é o possível realizar a certificação de aterramento de todos os equipamentos, painéis e leitos de cabos.</t>
  </si>
  <si>
    <t>(durante a parada do Tie-IN)</t>
  </si>
  <si>
    <t>069/2022</t>
  </si>
  <si>
    <t>TR-313K-93 (pontos de aterramentos ao longo da berma)</t>
  </si>
  <si>
    <t>Durante a inspeção de campo verificamos que ao longo do percurso de extensão do TR-313K-93, não consta pontos de aterramento no solo. Com isso, constatamos que não é o possível realizar a certificação de aterramento de todos os equipamentos, painéis e leitos de cabos.</t>
  </si>
  <si>
    <t xml:space="preserve">A Enesa deverá aterrar o transportador a partir dos pontos aflorados pela Sanches.
Para a região da cabeceira, os painéis deverão ser aterrados através do cabo de cobre nu que segue ao longo dos leitos, instalados pela Enesa. Desta forma evitamos escavações nas regiões que estão concretadas.
</t>
  </si>
  <si>
    <t>BERMA TR-81  - TALUDE LADO LD</t>
  </si>
  <si>
    <t>REFERÊNCIA: ET-3130KP-C-50007-REV 5. Item 4.8 CONCRETO PROJETADO- O concreto projetado que apresentar desconformidade, segregações, laminações, partes quebradiças e permeabilidade será considerado defeituoso. O concreto projetado definido como defeituoso, será totalmente removido e substituído por concreto aceitável, conforme inspeção NO TALUDE BERMA TR 81 LD - LADO DO PÁTIO O, apresentam os seguintes desvios: concreto PROJETADO AVARIADO e EROSÕES NO TALUDE em vários locais em sua extensão, ocasionando carreamento de material, por tanto, solicitamos tratamento para erosões no talude e correção do concreto projetado defeituoso.</t>
  </si>
  <si>
    <t>Será executado a ancoragem do talude para evitar a passagem de água onde ocasiona as deteriorações do material. Justificativa: devido a construção de ancoragem da berma não está feita.</t>
  </si>
  <si>
    <t>070/2022</t>
  </si>
  <si>
    <t xml:space="preserve">Durante o teste de sondagem das caixas de passagem TR-313K-82 entre os trechos CP-82AA a CP-82AD verificamos que os Kanaflex se encontram obstruídos. Veja foto anexo.
Verificamos divergência no diâmetro Kanaflex, ou seja, projeto solicita 4 “polegadas e foram montadas de 3” polegadas. Veja projeto abaixo.
Desenho: 3130KP-E-85872_REV_5
</t>
  </si>
  <si>
    <t>A VALE irá construir 3 novos trifólios para que a Enesa possa lançar os cabos conforme já discutido em reunião entre VALE, Enesa e Sanches.</t>
  </si>
  <si>
    <t>(Após lançamento dos cabos)</t>
  </si>
  <si>
    <t>Durante inspeção visual na montagem dos cavaletes posicionados no caminho de rolamento do TR-313K-83, foi identificado empeno na sapata do cavalete de carga localizado na mesa 83/L-61. Avaria observada não atende aos parâmetros especificados no procedimento PR-E-254 referente à preservação e montagem, sendo necessário ação de correção.</t>
  </si>
  <si>
    <t>O empeno das sapatas dos cavaletes trata-se de fabricação, e somente e detectada no momento da montagem devido o alinhamento da mesa.
Entretanto a ENESA irá providenciar os devidos ajuste no cavalete</t>
  </si>
  <si>
    <t>BERMA 83-ARRUAMENTO</t>
  </si>
  <si>
    <t>BERMA TR-81  - TALUDE LADO LE</t>
  </si>
  <si>
    <t>O concreto projetado que apresentar desconformidade, segregações, laminações, partes quebradiças e permeabilidade será considerado defeituoso. O concreto projetado definido como defeituoso, será totalmente removido e substituído por concreto aceitável, conforme inspeção NO TALUDE BERMA TR 81 LE - LADO DO PÁTIO P, apresentam os seguintes desvios: concreto PROJETADO AVARIADO e EROSÕES NO TALUDE em vários locais em sua extensão, ocasionando carreamento de material, por tanto, solicitamos tratamento para erosões no talude e correção do concreto projetado defeituoso.</t>
  </si>
  <si>
    <t>Será executado a ancoragem do talude assim sendo conforme projeto. Justificativa: Devido acúmulo de água da chuva e falta de ancoragem do talude.</t>
  </si>
  <si>
    <t>071/2022</t>
  </si>
  <si>
    <t>TR-313K-82/ TR-313K-83/ TR-313K-93</t>
  </si>
  <si>
    <t xml:space="preserve">Durante inspeção de recebimento no almoxarifado (Ômega) das estruturas metálicas dos TR-313K-82 / TR-313K-83 / TR-313K-93.  Verificamos diversos danos mecânicos na película de tinta proveniente de manuseio, transporte e armazenamento de forma irregular. Ver fotos em anexo </t>
  </si>
  <si>
    <t xml:space="preserve">A Enesa deve fazer o reparo dessas não conformidades com as tintas fornecidas pela VALE, como foi praticado no TR-85 e TR-84.  </t>
  </si>
  <si>
    <t>(após montagem)</t>
  </si>
  <si>
    <t>ACESSO DA SUBESTAÇÃO DA 240- ESTACA 17+15</t>
  </si>
  <si>
    <t>039/22</t>
  </si>
  <si>
    <t>TR-313K-82 (ACESSO DA BERMA L.E)</t>
  </si>
  <si>
    <t>Foi verificado pela Qualidade CST que no pavimento da berma TR 313K-82 aconteceu fissuras no pavimento asfáltico desconforme Projeto de Pavimentação 3130KP-B-70929, com a abertura entre o CBUQ e 
o MFC-06, foi ocasionado a impermeabilização e acumulo de água na Base do Acesso, assim vindo a acontecer 
a não conformidade do pavimento. 
Desta forma solicito a produção a devida tratativa.</t>
  </si>
  <si>
    <t>RNC CANCELADA POIS A MESMA SERÁ TRATADA NA RNC DUC-CP-051-2022 EMITIDA EM 30/08/22</t>
  </si>
  <si>
    <t>PÁTIO P - FUNDO DE PILHA LE</t>
  </si>
  <si>
    <t xml:space="preserve">Conforme verificado após execução do subleito e drenagem “espinha de peixe” tubos PEAD 100 Ø lado esquerdo do pátio P, estão utilizando a área para estoque de material (brita e areia), devido o fluxo de equipamento o subleito estar sendo danificado e a drenagem podendo ser corrompida. Solicitamos tratamento do desvio e abertura de janela na drenagem para verificar se a tubulação foi danificada. </t>
  </si>
  <si>
    <t>Será reparado o fundo de pilha de acordo com o projeto citado. Justificativa: Devido movimentação dos caminhões para descarrego da área para execução das atividades.</t>
  </si>
  <si>
    <t>072/2022</t>
  </si>
  <si>
    <t xml:space="preserve">Durante o processo de recebimento dos skids verificamos que vários cavaletes referentes a case 74, 85,102 das estruturas metálicas do TR-313K-82 possuem danos na estrutura e na película de tinta, proveniente de manuseio, transporte e armazenamento de forma irregular. Ver fotos em anexo 
Desenho: DF-3130KP-M-80005-M-00879
</t>
  </si>
  <si>
    <t xml:space="preserve">Estamos devolvendo essa RNC pois nas fotos apresentadas mostram os cavaletes já na frente de obra, ou seja, não foi feito a inspeção no almoxarifado antes da retirada.
Dessa forma, a Enesa deve fazer o devido tratamento sem ônus para VALE
</t>
  </si>
  <si>
    <t>CANTEIRO MCM</t>
  </si>
  <si>
    <t xml:space="preserve">Foi identificado durante inspeção de qualidade na montagem da tubulação de SPCI, CANTEIRO MCM, o acondicionamento inadequado dos materiais a serem utilizados pela empresa MCM. Não atendendo os parâmetros estabelecidos nos procedimentos:
 -EG-G-401_Embal_Identif_Manus_Armaz_Preserv_Embarque_Rev_5
 -PR-C-013_Preservacao_Materiais_Proj_Capital_Rev_0. 
</t>
  </si>
  <si>
    <t xml:space="preserve">ALOCAR OS MATERIAIS E ACONDICIONAR DE FORMA QUE ATENDA OS PROCEDIMENTOS ESTABELECIDOS. Acondicionamento inadequado dos materiais </t>
  </si>
  <si>
    <t>073/2022</t>
  </si>
  <si>
    <t xml:space="preserve">TR-313K-83 - Quadro de Iluminação </t>
  </si>
  <si>
    <t xml:space="preserve">Após abertura da caixa no processo de recebimento do painel PL-3130KP-59 do TR-313K-83, foi constatado que o suporte do painel encontra-se avariado conforme as imagens abaixo. </t>
  </si>
  <si>
    <t>074/2022</t>
  </si>
  <si>
    <t xml:space="preserve">TR-313K-82 / TR-313K-83 / TR-313K-93 - Suportes das chaves de emergência </t>
  </si>
  <si>
    <t xml:space="preserve">De acordo com o projeto DF-3130KP-M-8005-M-02490, o comprimento do suporte da chave de emergência possui 180 mm, porém os suportes fornecidos possuem o seu comprimento de 200mm, com isso, impossibilitando a montagem das grades de proteção das mesas dos TR's  82, 83 e 93. Ver foto e desenho em anexo. </t>
  </si>
  <si>
    <t>O suporte das chaves foram desenvolvidos com altura variando de 160 a 180 mm, porém a altura da chave deverá ser ajustada no campo, para permitir a retirada da proteção. Procedimento: ver orientação no descrito nos desenhos anexo.</t>
  </si>
  <si>
    <t>Durante inspeção foram identificados parafusos folgados nas vigas transversais das mesas, parafusos com divergência no comprimento utilizados na fixação dos cavaletes e ausência de parafusos nos rolos de proteção das estruturas no caminho de rolamento do TR-313K-83. Não atendendo os parâmetros especificados no procedimento ES-S-401 (Especificação de serviços para montagem de estrutura metálica) sendo necessário adequação.</t>
  </si>
  <si>
    <t>Montagem em andamento; Falha na comunicação com os profissionais de pintura.
Processo: As ações para conformidade com o projeto já foram iniciadas e estão sendo monitoradas através de inspeção de campo.</t>
  </si>
  <si>
    <t xml:space="preserve">BERMA TR-85  - TALUDE LE (ACESSO A BERMA) </t>
  </si>
  <si>
    <t>O concreto projetado que apresentar desconformidade, segregações, laminações, partes quebradiças e permeabilidade será considerado defeituoso. O concreto projetado definido como defeituoso, será totalmente removido e substituído por concreto aceitável, conforme inspeção verificada que o talude da Berma TR-85 apresenta avariar no concreto projetado, portanto, o concreto aplicado estar sem tela de aço e faltando a segunda camada de concreto projeto conforme indicado no projeto 3130KP-C-87038. Solicitamos tratativa do desvio.</t>
  </si>
  <si>
    <t>O talude será retrabalhado no local específico da erosão de acordo com o especificado em projeto. Justificativa: Devido acúmulo de água no transportador da berma ocorreu a erosão.</t>
  </si>
  <si>
    <t>075/2022</t>
  </si>
  <si>
    <t>Plataforma de manutenção do acionamento do TR-313K-82.</t>
  </si>
  <si>
    <t xml:space="preserve">De acordo com o desenho DF-3130KP-M-80005-L-00093/ DF-3130KP-M-80005-L-00086, as colunas C14/15, C16/17, C18/19, dos eixos K48, K49, K50 da plataforma de manutenção do acionamento do TR-313K-82, a base civil do conjunto de acionamento dos motores M1 a M4, interferem em 100 mm na montagem da plataforma de acesso a manutenção dos tambores de acionamento, entre as colunas C14 a C19. Veja fotos e croqui em anexo. 
Desenho: DF-3130KP-M-80005-L-00093/ DF-3130KP-M-80005-L-00086
</t>
  </si>
  <si>
    <t>A VALE irá fazer as adequações nas bases civis de forma a permitir a montagem das estruturas.</t>
  </si>
  <si>
    <t>AMOSTRADOR PRIMÁRIO</t>
  </si>
  <si>
    <t xml:space="preserve">Evidenciado desvio na aplicação de esquema de pintura em retoques do amostrador primário AM-314K-06 . Não foi obedecido a sequencia de aplicação de demãos conforme solicitado em sistema L1 da EG-M-402, onde observamos a aplicação de intermediária Epoxi de alta espessura antes da aplicação de Primer rico em zinco.
Foi evidenciado ainda uso de thinner não indicado pela ficha técnica da tinta e não homologado pela Vale.
10.0 SISTEMAS DE PINTURA 
Na tabela 10.1 são descritos os sistemas de pintura utilizados, os grupos a que eles se aplicam (conforme especificados no item 7.0), as normas indicativas do preparo da superfície (conforme item 8.3), as tintas a serem utilizadas (conforme item 9.0), os números de demãos necessárias e a espessura total da pintura.
13.2.3 Compatibilidade entre tintas 
Tintas, solventes e diluentes de fabricantes diferentes não poderão ser utilizados em um mesmo sistema de pintura, tampouco suas misturas. Os solventes e diluentes deverão ser os recomendados pelo fabricante da tinta. 
</t>
  </si>
  <si>
    <t>A Alfa irá ministrar novo treinamento para toda a equipe de Pintura, para fortalecer o conhecimento dos mesmos sobre o procedimento correto a ser seguido em campo. Será novamente repassado à equipe de compras da Alfa os materiais permitidos para o processo de pintura conforme tabela homologada pela Vale. Repassado o procedimento EG-M-402, para equipe de pintura para consulta quando necessário a respeito dos processos de pintura a seguirem. Já adquirido as tintas solventes e diluentes com a mesma marca de fabricante para a utilização no sistema de pintura.</t>
  </si>
  <si>
    <t>TALUDE AO LADO DA BACIA E ACESSO DA SUBESTAÇÃO DA 240-MTPA</t>
  </si>
  <si>
    <t xml:space="preserve">Foi verificado que na aplicação do concreto projetado. Onde a tela de aço está sendo colocada antes da 1ºcamada concreto assim não obedecendo o recobrimento e não seguindo as etapas (1ºcamada 3,5cm/  fixação da tela/ 2ºcamada 3,5cm. Finalizando com 7cm de concreto). Devo ainda citar que a aplicação é realizada de baixo para cima conforme projeto e estabelece procedimento IT-7.3.  Desta forma solicitamos a tratativa desta ocorrência. </t>
  </si>
  <si>
    <t>SERA EXECUTADA O REPARO NA ESPESSURA DE PROJETADO, PARA VERIFICAR SUA DIMENSÃO, ESPECIFICADO EM PROJETO DE 7 CM COMO CITADO. O MÉTODO EXECUTIVO APLICADO  FOI CORRIGIDO NO QUAL SERÁ FEITO O TESTE DE ESPESSURA.</t>
  </si>
  <si>
    <t>Armazenamento (ELET.)</t>
  </si>
  <si>
    <t xml:space="preserve">Constatados desvios no armazenamento e preservação de painel elétrico montado no Amostrador Primário AM-314K-06. Identificado painel de alimentação e comando do Amostrador com avaria na sua chaparia e pintura devido ao contato mecânico com outra estrutura. Não conforme com os parâmetros solicitados no procedimento PR-E-270 (Procedimento para Inspeção de Armazenamento e Preservação),PR-C-013(Procedimento de Preservação Materiais para Projeto de Capital) e EG-M-402(Especificação Geral para tratamento de superfície de pintura de proteção e acabamento), sendo necessário ação de correção.                                                 </t>
  </si>
  <si>
    <t xml:space="preserve">Será realizado reparo no painel elétrico e feito retoque de pintura. </t>
  </si>
  <si>
    <t>CHUTE INFERIOR DO AMOSTRADOR</t>
  </si>
  <si>
    <t xml:space="preserve">Evidenciado que juntas soldadas da viga de sustentação do chute inferior do amostrador primário receberam retoques de pintura sem que ensaio visual de solda fosse realizado por inspetor N1 de soldagem conforme solicitado em PR-E-261 REV3: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Atenção especial deve ser dada às intersecções de soldas;
</t>
  </si>
  <si>
    <t>Será removido retoques de pintura onde solda será escovada para inspeção.</t>
  </si>
  <si>
    <t xml:space="preserve">PÁTIO P </t>
  </si>
  <si>
    <t xml:space="preserve">REFERÊNCIA: PL-3130KP-Q-00002- Plano de qualidade da obra. Conforme inspeção em campo para verificado dos projetos em execução, identificado desenho obsoleto 3130KP-C-87255_R6 junto com revisão atual 3130KP-C-87255_R7, e carimbados com status liberados para execução, caderno desenho localizado na tenda cabeceira do Pátio P. Solicitamos tratativa da não conformidade.
</t>
  </si>
  <si>
    <t>O projeto foi retirado (recolhido) e passado a seção técnica responsável. O projeto citado não estava em uso já que o encarregado responsável da frente de serviço estava com o atual em mãos.</t>
  </si>
  <si>
    <t>040/22</t>
  </si>
  <si>
    <t xml:space="preserve">TR 313K – 87 (eixo 31 – 32 – 33 – 36) </t>
  </si>
  <si>
    <t xml:space="preserve">Foi verificado em campo pela Qualidade da CST, que as revisões do projeto 3130KP-C-500028 rev 1 das 
Bases do EIXO 30, 31, 32 e 35 recebidas em Dezembro/21, não foram devidamente distribuídas pelo setor 
técnico, resultando na concretagem das estruturas com base em projeto superado e na consequente 
necessidade de retrabalho das mesma.
Desta forma solicito a produção a devida tratativa.
</t>
  </si>
  <si>
    <t>Foi reforçada entre partes responsáveis a importância da manutenção dos projetos atualizados em campo. Portanto checado o controle dos demais projetos   e evidenciado que estão devidamente em suas revisões atuais a base citada será retrabalhada de acordo com o projeto.</t>
  </si>
  <si>
    <t>VIGA DE REFORÇO DO AMOSTRADOR</t>
  </si>
  <si>
    <t xml:space="preserve">Evidenciado que juntas soldadas da viga do amostrador primário não foi realizado ensaio visual de solda a ser realizado por inspetor N1 de soldagem conforme solicitado em PR-E-261 REV3: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Atenção especial deve ser dada às intersecções de soldas;
</t>
  </si>
  <si>
    <t>As juntas passará por inspeção visual e identificação e evidenciadas no local a sua inspeção.</t>
  </si>
  <si>
    <t>TR-313K-93</t>
  </si>
  <si>
    <t>Observado no processo de montagem das estruturas do TR-313K-93, a ausência de arruelas nas bases das colunas instaladas. Sendo necessário adequação conforme indicação em projeto e procedimento ES-S-401 (Especificação de serviços para montagem de estrutura metálica).</t>
  </si>
  <si>
    <t>Arruelas foram posicionadas. Porcas e contraporcas (travadas) conforme o procedimento 
procedimento ES-S-401. Justificativa: Falta do Fornecimento. Processo em Andamento</t>
  </si>
  <si>
    <t>076/2022</t>
  </si>
  <si>
    <t>Conforme projetos listados abaixo, o suporte de item 8 do desenho DF-3130KP-M-80005-L-00066 _Rev 1 para fixação dos mancais do tambor de acionamento 179 RS-CER (item 3) do desenho DF-3130KP-M-80005-L-00066_Rev 1 não permitindo fixação dos parafusos do suporte devido à dimensão dos parafusos e largura do suporte. Ou seja, largura do suporte 1640X151X20, parafuso de fixação M36X175 mm veja desenho DF-3130KP-M-8005-M-00848_Rev 0 e fotos abaixo.</t>
  </si>
  <si>
    <t>Efetuar rasgo lateral conforme recomendação da KEDA em ANEXO. Justificativa: Distancia entre projeção do parafuso e o espaço para sua fixação com a coluna do tambor de acionamneto.</t>
  </si>
  <si>
    <t>TR-313K-83 / TR-313K-93</t>
  </si>
  <si>
    <t>Durante inspeção nos retoques de pintura nas tubulações do SPCI foram observadas trincas nas películas após aplicação de demão nas juntas soldadas nas linhas de Ø 6” que serão instaladas no TR-313K-83 e TR-313K-93. Não conforme com os parâmetros solicitados no procedimento EG-M-402 (Especificação Geral para Tratamento de Superfície e Pintura de Proteção e Acabamento), sendo necessário ação de correção.</t>
  </si>
  <si>
    <t>Produto preparado com excesso de catalisador (componente B) acelerando o processo de cura e 
consequentemente a dureza da película gerando o defeito verificado.
Procedimento: - Realizar diálogo de qualidade com os pintores para conhecimento do problema.
- Efetuar treinamento teórico e prático com tema específico sobre relação de mistura A x B conforme o padrão 
do boletim técnico do fabricante</t>
  </si>
  <si>
    <t>Rede Montagens</t>
  </si>
  <si>
    <t>SE-3810K-A PARA SE-3130-A</t>
  </si>
  <si>
    <t xml:space="preserve">Foi verificado na instalação dos postes Nº 2- 9- 12- 15- 16 e 24 da rede de distribuição isolada (RDI) da SE-3810K-A para SE-3130-A. Falta de compactação e apresentando recalque no reaterro do engastamento dos postes citado acima. Foi também observado retração do concreto aplicado no chumbamento dos postes, podendo ter sido ocasionado por falta de vibramento do mesmo. Tais procedimentos estão citados na ABNT:15688/ NBR:14931. Foi verificado a verticalidade desses postes. O levantamento topográfico realizado em campo pela equipe de topografia identificou os seguintes desvios de verticalização: Poste N°02= 26cm; Poste N°09= 32cm; (Postes N°12 e N°15= 0,00cm - não houveram comprometimentos na verticalidade); Poste N°16= 25cm e Poste N°24= 14cm.
Desta forma solicitamos a tratativa desta ocorrência. 
</t>
  </si>
  <si>
    <t xml:space="preserve"> Será realizada a compactação adequada do solo nas áreas dos postes citados, evitando assim novos recalques.
Nos locais que houveram retração do concreto será realizado tratamento com nova aplicação de argamassa nos pontos 
necessário.
Em relação aos desalinhamentos dos postes citados, serão construídos estaiamentos (já previstos em alguns postes conforme 
projeto em revisão GE) para estabilização dos mesmos.</t>
  </si>
  <si>
    <t>TR-313K-08</t>
  </si>
  <si>
    <t>Foi verificado por inspeção Ductor suportes elétricos instalados em campo sem tratamento da superfície a ser soldada e sem tratamento de pintura conforme especificado em procedimento VALE PR-E-261 rev3 "procedimento para inspeção de soldas" ,EG – M – 402 rev15. “Tratamento de superfície e pintura de proteção e acabamento" para superfícies do grupo L estando assim em não conformidade. Sendo necessário realização de tratamento de superfície e solda em campo de acordo com procedimentos mencionados.</t>
  </si>
  <si>
    <t xml:space="preserve"> O acabamento das soldas será refeito e serão pintados conforme procedimento VALE EG – M – 402 rev15.</t>
  </si>
  <si>
    <t>077/2022</t>
  </si>
  <si>
    <t xml:space="preserve">Durante a montagem dos suportes dos rolos de retorno da correia, entre os eixos K23 e K24 do TR-313K-83 verificamos que os furos (M20) de fixação dos cavaletes dos rolos de retorno, encontra-se fora do posicionamento. Veja detalhe de projeto.
Desenho: DF-3130KP-M-80005-S-01206
</t>
  </si>
  <si>
    <t xml:space="preserve">Justificativa: Erro de fabricação da KEDA, pois pela posição dos contraventamentos esta furação deveria ter sido executada pelo lado interno.
Procedimento: Executar furação no outro lado da aba do perfil alinhando conforme projeto.
</t>
  </si>
  <si>
    <t>CT- 313K- 215</t>
  </si>
  <si>
    <t xml:space="preserve">Foi verificado na montagem da armadura da base dos chumbadores do P22- eixo K62- CT-313K- 215. Ocorreu um deslocamento na sua centricidade, podendo sofrer uma má distribuição de tensão de carga mecânica e alterando o plano de calço. Não estando em conformidade com projeto de execução.
Desta forma solicitamos a tratativa desta ocorrência. 
</t>
  </si>
  <si>
    <t xml:space="preserve">FOI REALIZADO O REPOSICIONAMENTO DA ESTRUTURA DO PILAR, O ALINHAMENTO DOS CHUMBADORES. </t>
  </si>
  <si>
    <t>005/2022p</t>
  </si>
  <si>
    <t>Observado início de processo de soldagem nas juntas da plataforma do acionamento do TR-313K-93 sem que a estrutura estivesse recebido pré-torque/torque nos parafusos, parafusos folgados, ausência de talas e solda iniciada sem liberação. (Topografia e inspetor de solda). Não atendendo os parâmetros especificados nos procedimentos ES-S-401, PR-E-261 e PIT 002 sendo necessário ação de correção. (Des. Referência: DF-3130KP-M-80005-L-00236).</t>
  </si>
  <si>
    <t>Falha na comunicação entre envolvidos. após verificarmos a falha na comunicação no início da soldagem da primeira junta, foi 
solicitado de imediato a paralização das atividades (inspetor responsável) e travamento por completo dos 
contraventamentos que faltavam na estrutura. Após a conclusão do pré-torqueamento as juntas foram 
verificadas novamente topograficamente e liberado o dimensional de ajuste para soldagem. 
Nota: Não houve divergência no nivelamento da plataforma ou no dimensional de soldagem, os trabalhos 
foram liberados logo em seguida.</t>
  </si>
  <si>
    <t>041/22</t>
  </si>
  <si>
    <t>PÁTIO R (CABEÇEIRA)</t>
  </si>
  <si>
    <t>Conforme ET-3130KP-B-50006,  e Projeto de Drenagem 3130KP-B-70943 rev 9, refere-se que no item 4.6.13 – Assentamenton de Bueiro e Tubulação PEAD, a estrutura de drenagemnão pode sofrer quaisquer danos exteriores que venham a comprometer seu funcionamento, desta forma foi observado que a tubulação citada entre PV-20 à PV-21,  foi danificada e está desconforme projeto</t>
  </si>
  <si>
    <t>O tubo PEAD será posicionado ao local de acordo com o projeto.</t>
  </si>
  <si>
    <t>PÁTIO P  - FUNDO DE PILHA</t>
  </si>
  <si>
    <t>REFERÊNCIA: 3130KP-B-70945, Nota - 8: Deverá ser utilizado tampão rosqueavel em PEAD Ø100mm na extremidade de montante dos tubos perfurados. Conforme inspeção verificado em campo na drenagem do fundo de pilha Pátio P, drenagem “espinha de peixe” TUBO PEAD Ø100mm, estão executando a drenagem sem o tamponamento (tampão rosqueável) apenas amarrando a extremidade do tubo com geotêxtil tecido em polipropileno em desconformidade com o projeto 3130KP-B-70945.</t>
  </si>
  <si>
    <t xml:space="preserve">Será reparado a Não-Conformidade e executado o posicionamento correto dos tampões. </t>
  </si>
  <si>
    <t>TALUDE</t>
  </si>
  <si>
    <t xml:space="preserve">Foi identificado durante inspeção de atividades em campo, que o serviço de Concreto Projetado executado para proteção da superfície terrosa do Talude encontra-se com os seguintes desvios: 
- Falhas na execução da camada de concreto, com o aparecimento da ferragem. A camada de cobertura da tela de aço deve ser de 3,5 cm para garantir proteção física e química às agressões do meio. Essa falha no Processo de execução da cobertura mínima pode ter ocorrido em todo Projetado da área, pois não está sendo utilizado nenhum meio indicador (ET-3130KP-C-50007 – Item 4.8 “...o CONTRATADO deverá fornecer e instalar pinos de referência nas superfícies a serem tratadas, com o propósito de indicação da espessura das camadas concretadas e IT.VALE.PROD.025 – Instrução Trabalho para execução de Concreto Projetado.) de espessura na camada, durante projeção. Deixando essa espessura ser executada pelo mangoteiro somente através do visual.  
- Falta de alinhamento do concreto na finalização do Talude com a calçada. 
- Acabamento sem qualidade entre final do projetado e a calçada.
</t>
  </si>
  <si>
    <t>O talude citado será reparado e executado a correção de acordo com o projeto.  Justificativa: erro na execução do tratamento do concreto projetado.</t>
  </si>
  <si>
    <t>Foi verificado a falta de verticalidade nas instalações dos postes citados abaixo aplicados pela empresa Rede no projeto da rede de distribuição isolada (RDI) da SE-3810K-A para SE-3130-A. Apesar do deslocamento, os mesmos não apresentaram deformações nas bases. Aguardamos a tratativa desse problema.</t>
  </si>
  <si>
    <t>Após verificação, a REDE MONTAGENS concluiu que as inclinações encontradas nos postes não comprometem 
a integridade dos mesmos como também não interfere no lançamento dos cabos</t>
  </si>
  <si>
    <t>042/22</t>
  </si>
  <si>
    <t>ACESSO DA BERMA NA TR-85 L.D, LE - TR-85</t>
  </si>
  <si>
    <t xml:space="preserve">DRENAGEM. E DNIT 018/2006-ES Conforme imagem  mostra o acumulo de água em lateral de meio fio L.E entre baliza 65 A 67,e entre baliza 69 A 70 ocasionado devido rebaixo na construção do meio fio junto ao acesso da berma do TR-85.
Desta forma solicito a produção da devida tratativa.
</t>
  </si>
  <si>
    <t>Será reparado junto com a produção para a retirada do desvio, no meio fio citado.</t>
  </si>
  <si>
    <t>079/2022</t>
  </si>
  <si>
    <t>TR-313K-83 / 93</t>
  </si>
  <si>
    <t xml:space="preserve">Na montagem do guarda corpo da escada de acesso a calda(cabeceira) dos TR-313K-83/93 no eixo K23 em ambos os lados, constatamos que o guarda-corpo da escada interfere com a proteção longarina de fixação das proteções laterais dos TR-313K-83/93. Ver fotos em anexo 
Desenho: DF-3130KP-M-80005-L-00132
</t>
  </si>
  <si>
    <t>Deve ser ajuste de campo na escada de acesso, conforme previsto em contrato. NOTA: não deve ser feito qualquer intervenção nas longarinas.</t>
  </si>
  <si>
    <t>(Em andamento realizado apenas um lado).</t>
  </si>
  <si>
    <t>080/2022</t>
  </si>
  <si>
    <t xml:space="preserve">Na montagem do SKID do conjunto de acionamento TR-313K-82M1-(NOVO), constatamos a ausência de um furo no SKID para fixação na base/chumbadores DN22-M36 na posição de fixação do redutor, veja fotos abaixo. Ver fotos em anexo 
Desenho: DF-3130KP-M-80005-L-00069.
</t>
  </si>
  <si>
    <t xml:space="preserve">Conforme alinhamento feito em campo e com acompanhamento da Engenharia (Marco Aurélio) deverá ser aberto o fura para utilização do chumbador.
NOTA: trata-se de ajuste de campo previsto em contrato
</t>
  </si>
  <si>
    <t>081/2022</t>
  </si>
  <si>
    <t xml:space="preserve">Na montagem das escadas de acesso aos TR-313K-83/93 próximo ao eixo K23, sessão C-C/D-D, observamos que os chumbadores se encontram descolados da posição de projeto em ± 100 mm e não constam bases Civil para apoio da escada. Veja fotos abaixo.
Desenho: DF-3130KP-M-80005-L-00132
</t>
  </si>
  <si>
    <t>A VALE fará a construção e/ou adequação das bases civis para que a Enesa faça a montagemsobre os chumbadores. Até lá, a Enesa deverá colocar calços/apoio para utilização de acesso.</t>
  </si>
  <si>
    <t>BERMA TR-82  - TALUDE LADO LE</t>
  </si>
  <si>
    <t>REFERÊNCIA: 3130KP-C-87038. Conforme inspeção verificado que no acesso a berma TR-82 (Lado ao Pátio Q), identificado que não foram executados a aplicação do Isopor 1,0x10,0 cm na ligação entre o meio fio e concreto do talude conforme é indicado no projeto 3130KP-C-87038 em toda sua extensão. Solicitamos tratativa para o desvio.</t>
  </si>
  <si>
    <t>Será reparado o reajunte com aplicação de Sikaflex para preenchimento da abertura entre o meio fio e talude projetado.</t>
  </si>
  <si>
    <t xml:space="preserve">Durante inspeção visual no conjunto de fixação dos trilhos no caminho de rolamento do TR-313K-85 (Linhas A-B e C-D) foram identificados parafusos folgados, ausência de arruelas e porcas, parafusos sem identificação e sinalização de torqueamento. Não atendendo os parâmetros especificados no procedimento ES-S-401 sendo necessário ação de correção. </t>
  </si>
  <si>
    <t>Será colocado os itens faltantes assim coo será feito  o reaperto e torqueamento dos parafusos.</t>
  </si>
  <si>
    <t>PLATAFORMA BACIA OESTE</t>
  </si>
  <si>
    <t xml:space="preserve">Evidenciado ausência de calços e uso de porca para nivelamento de colunas da plataforma da bacia oeste.
Conforme solicitado em ES-S-401 ver 8  Especificação de Serviços para Montagem de Estrutura Metálica Vale no item 8.3 MONTAGEM DAS COLUNAS:
“As placas de base das colunas deverão ser apoiadas em calços de chapas de aço previamente nivelados e chumbados nos blocos de concreto. As quantidades e dimensões destes calços deverão proporcionar, juntamente com os chumbadores, a estabilidade de coluna durante a montagem”
</t>
  </si>
  <si>
    <t>O nivelamento das espessuras esta sendo realizado por meio das porcas de nivelamento nos chumbadores, com posterior conferência pela topografia. A especificação ES-S-401 não faz parte da documentação de referência exigida pela Vale no processo de contratação da obra.</t>
  </si>
  <si>
    <t>Gilton Montelo</t>
  </si>
  <si>
    <t>GALPÃO OMEGA SERVICE</t>
  </si>
  <si>
    <t xml:space="preserve">Durante a inspeção visual do processo de cura das escadas e pisos do TR-313K 84, foi identificado impreguinação por substâncias estranhas nas partes superiores após aplicação da pintura de acabamento. Conforme EG-M-402 Rev. 15 - Item – 16.4.2.
OS- OS-912/2022
</t>
  </si>
  <si>
    <t xml:space="preserve">Será realizado processo de pintura conforme procedimento. Procedimento: IT-OS-034 REV.1. Justificativa: Foi utilizado pelo pintor rolo não especificado. </t>
  </si>
  <si>
    <t>Durante inspeção visual de Embalamento dos degraus da Cobertura do Guincho Esticamento do TR-313K-85, foi identificado peças e cintas de aço em contato direto, ocasionanando atrito e danificando a pintura.  EG-G-401 REV.5 e EG-M-402 REV. 15
OS-970/2022</t>
  </si>
  <si>
    <t>Será realizado conforme procedimento EG-G-401 REV.5 e EG-M-402 REV.15. O colaborador não atentou para esta indicação.</t>
  </si>
  <si>
    <t>Foi evidenciado pela inspeção que o acondicionamento das estruturas não apresenta padrão adequado. A má condicionamento nas peças está causando atrito entre elas o que gera danos na pintura, não atendendo os parâmetros estabelecidos na ES-S-401: “É de responsabilidade do fornecedor de montagem elaborar as recomendações de preservação e os requisitos adicionais de acondicionamento no campo, além das recomendações dos fabricantes das estruturas”</t>
  </si>
  <si>
    <t>Será reparado o acondicionamento do material de forma correta, como especificado pelo fabricante.</t>
  </si>
  <si>
    <t>082/2022</t>
  </si>
  <si>
    <t xml:space="preserve">Após análise/dimensional das colunas e suportes de fixação do conjunto de acionamento dos TR-313 K-83 M 1 e TR-313 K-93 M 1, constatamos que as colunas de Tag 83-C23(TR-313 K-83) e 93-C23(TR-313K-93) foram fabricadas com 94 mm fora das dimensões do projeto DF-3130KP-M-80005-L-00113 e DF-3130KP-M-80005-L-00219, necessárias para alinhamento do conjunto de acionamento. Veja croqui anexo
Desenho: DF-3130KP-M-80005-L-00113 e DF-3130KP-M-80005-S-01275, 
Desenho: DF-3130KP-M-80005-L-00219 e DF-3130KP-M-80005-S-02575. 
</t>
  </si>
  <si>
    <t xml:space="preserve">Fazer ajuste de campo conforme instrução da Keda em anexo.Fazer ajuste de campo </t>
  </si>
  <si>
    <t>Keda realizou alteração nos suportes - falta montagem</t>
  </si>
  <si>
    <t>043/22</t>
  </si>
  <si>
    <t>TR-3150KP-43</t>
  </si>
  <si>
    <t>Durante a concretagem da base VP-08 lado A e lado B ouve deslocamento da forma ocasionando  a parada da concretagem  para o devido reparo da mesma, referente ao projeto 3150 kp-c-70500. Desta forma solicito a produção da tratativa</t>
  </si>
  <si>
    <t>Em resposta a não-conformidade aberta no dia 17/02/22 da concretagem do bloco " BP-08 lado A e B referente ao TR-43 projeto número 3150 KP-C-70500 limpeza da mesma para um novo lançamento de concreto.</t>
  </si>
  <si>
    <t>TR-313-87</t>
  </si>
  <si>
    <t>REFERÊNCIA:3130KP-C-500014 (REV.0). Foi verificado que na concretagem das vigas dos pilares dos chumbadores P219/ P220/ P221/ P222 dos eixos 32-33-34 da TR313K- 87. Não estava sendo utilizado o vibrador de concreto para vibramento e adensamento do mesmo. Tal procedimento consta na  NBR14931 e procedimento de execução. Desta forma solicitamos tratativa dessa ocorrência.</t>
  </si>
  <si>
    <t>AÇÃO CORRETIVA COM A UTILIZAÇÃO  DO VIBRADOR PARA O ADENSAMENTO DO CONCRETO.</t>
  </si>
  <si>
    <t>083/2022</t>
  </si>
  <si>
    <t>TR-313K-80</t>
  </si>
  <si>
    <t xml:space="preserve">Após levantamento topográfico da base do conjunto de acionamento do TR-313 K-80 M1 e M2, encontramos divergência na elevação da base Civil, ou seja, o topo do concreto bruto (TCB) encontra-se na mesma elevação ou superior ao topo do concreto acabado (TCA), não contemplado a aplicação do graute para nivelamento do conjunto de acionamento.
1.        Graute ± 50mm
2.        TCB EL.28244(Veja croqui anexo)
3.        TCA EL.28237(Veja croqui anexo)
Desenho: DF-3130 KP-M-80005-L-00008
</t>
  </si>
  <si>
    <t>Será feito a escarificação das bases até a cota do TCB pela VALE</t>
  </si>
  <si>
    <t>GUINCHO DO TR-85</t>
  </si>
  <si>
    <t xml:space="preserve">Evidenciado processo de soldagem em juntas da cobertura do guincho do TR-85 sem que houvesse inspeção dimensional de visual de ajuste por inspetor ENESA.
Conforme solicitado em procedimento Vale PR-E-261 REV 3 INSPEÇÃO DE SOLDA no item 9.1 PREPARAÇÃO PARA PROCESSO DE SOLDAGEM:
“Controle dimensional da preparação da junta: ângulo do chanfro, abertura e face da raiz, comparando com a EPS ou com desenhos aprovados ou normas especificadas”
</t>
  </si>
  <si>
    <t>Após verificarmos o início da soldagem sem a presença do inspetor foi paralisado as atividades e executado os 
ensaios dimensional de ajuste.</t>
  </si>
  <si>
    <t>084/2022</t>
  </si>
  <si>
    <t xml:space="preserve">Na montagem dos 4 cavaletes auto alinhantes do TR-313K-83/93, verificamos que as dimensões de projeto de 1950 mm, veja croqui I, porém a abertura entres as vigas de fixação, conforme projeto ± 1935 mm, ou seja, verificamos uma divergência para mais de ± 15mm, não permitindo assim a fixação dos cavaletes. Veja foto abaixo. 
Desenho: DF-3130KP-M-80005-L-00128 e DF-3130KP-M-80005-L-00233
Desenho: DF-3130KP-M-80005-M-01338 e DF-3130KP-M-80005-L-00110
</t>
  </si>
  <si>
    <t>Executar ajuste de campo conforme orientação em anexo enviado pelo fabricante (Keda). Vide em anexo a solução enviado pelo fabricante (Keda)</t>
  </si>
  <si>
    <t>Falta montagem</t>
  </si>
  <si>
    <t>044/22</t>
  </si>
  <si>
    <t>Foi verificado que no EIXO P-5 - BP-05, ocorreu um deslocamento na ESTACA 122  estando desconforme com a locação descrito em Projeto 3150KP-C-70500, este ponto de deslocamento na execução das estacas pode vim a impactar na estrutura da base causando esforços desnecessário e comprometer as outras estacas. Desta forma surgiro a devida tratativa para o Iten apontado, trazendo assim a solução para o metodo construtivo da base citada acima.</t>
  </si>
  <si>
    <t>Será feito a relocação da estaca. Foi repassado ao setor de engenharia para a devida tratativa da NC.</t>
  </si>
  <si>
    <t>045/22</t>
  </si>
  <si>
    <t>TR-313K-81/91</t>
  </si>
  <si>
    <t>Arrasamento de estacas no nível do concreto magro. Por norma o mínimo a ser executado são 5cm ou 0,2 do diâmetro da estaca, neste caso 10cm de embutimento seria o desejado. Uma vez que o elemento de transição não está implantado, sugerimos que a interface da estaca com o caminho de rolamento com material de maior resistência que o concreto de 30mpa.  A não execução deste elemento de transição poderá comprometer o caminhamento do carregamento da superestrutura ao longo do elemento estrutural, ocasionando “possíveis fissuras” ao longo dos anos de trabalho</t>
  </si>
  <si>
    <t>Foi passado a trataiva junto com a engenharia, assim sendo feito uma CTE para a realização do término do serviço.</t>
  </si>
  <si>
    <t>085/2022</t>
  </si>
  <si>
    <t xml:space="preserve">De acordo com o projeto 3130KP-E- 85865 revisão 1, o afloramento da saída de cabos do acionamento do motor M1 do TR-313k-83/93 deveriam estar localizado abaixo da estrutura do acionamento do TR-313k-83/93, porém em campo o afloramento foi construído a 4 m do ponto de projeto (acionamento). Veja foto abaixo.  
Desenho: 3130KP-E- 85865 rev 1 
</t>
  </si>
  <si>
    <t>Trata-se de ajuste de campo. A Enesa deve utilizar cabo de cobre fornecido pela VALE e fazer emenda do cabo no ponto de afloramento existe e levando até ao acionamento do M1.</t>
  </si>
  <si>
    <t xml:space="preserve"> (Na parada do TIE-IN)</t>
  </si>
  <si>
    <t>Durante a inspeção visual de recebimento dos PINOS DA CORBERTURA DO GUINCHO DO TR- 85, foi identificado desbaste excessivo e péssimo acabamento, causando folga entre o pino e a furação na montagem.   EG-L-401 REV. 3</t>
  </si>
  <si>
    <t xml:space="preserve">O responsável pela realização do trabalho não solicitou a usinagem a confecção das peças. </t>
  </si>
  <si>
    <t>Piacentini TFPM</t>
  </si>
  <si>
    <t>OFICINA CENTRAL - TFPM</t>
  </si>
  <si>
    <t>REFERÊNCIA: NBR 7211 - Conforme inspeção realizada na obra oficina central próximo a tenda de apoio, foram verificados os seguintes desvios no armazenamento de material: Brita contaminada com solo, pilha de materiais com granulometria diferentes misturados e ausência de baias. Solicitamos tratativa da não conformidade.</t>
  </si>
  <si>
    <t>Romeu Costa</t>
  </si>
  <si>
    <t xml:space="preserve">Fi realizado a segregação dos materiais, delimitando o espaço de cada um com o uso de baias, e todos os materiais estão identificados. Foi realizado a segregação correta conforme procedimento PG.PBR-009 REV.01 RECEBIMENTO ARMAZENAMENTO E CONSERVAÇÃO. </t>
  </si>
  <si>
    <t xml:space="preserve">Evidenciado processo de pintura em juntas da cobertura do guincho do TR-85 sem que houvesse anterior inspeção visual de solda por inspetor ENESA.
Conforme solicitado em procedimento Vale PR-E-261 REV 3 INSPEÇÃO DE SOLDA Item 9.3 INSPEÇÃO APÓS A SOLDAGEM 
O inspetor deve realizar as seguintes atividades após a soldagem: 
 Verificação visual das soldas acabadas, certificando-se da inexistência de porosidade, inclusões de escória, faltas de fusão, mordeduras, trincas ou outras descontinuidades ou defeitos superficiais. 
</t>
  </si>
  <si>
    <t>Após detectamos a soldagem pintada e sem a realização do ensaio de EVS, foi solicitado a remoção da pintura e realização dos ensaios. Veja fotos anexo</t>
  </si>
  <si>
    <t xml:space="preserve">Realizado analise de plano de inspeção e testes PIT 001/2021 de fabricação Apresentado pela subcontratada ABF engenharia onde identificamos discrepância entre procedimentos informados e as atividades de inspeção a ser realizada conforme segue:
Item 01 recebimento, identificação e rastreabilidade em seu critério de aceitação indica ES-G-401 SERVIÇOS DE DILIGENCIAMENTO não é adequado para esta atividade, solicitamos substituir por GU-G-601_Req_Qualidade_Fornec_Materiais_Serv_Equip_Projetos_Rev_5
Item 02 Montagem de estrutura metálica atividade de inspeção dimensional indica como critério de aceitação EG-G-403 REQUISITOS MINIMOS PARA PLANEJAMENTO não sendo adequada para a atividade mencionada, solicitamos substituir por ES-S-401 MONTAGEM DE ESTRUTURAS METÁLICAS
Item 04 Reparos e acabamento em estruturas,inspeção visual, indica como critério de aceitação EG-G-403 REQUISITOS MINIMOS PARA PLANEJAMENTO não sendo adequada para a atividade mencionada, solicitamos substituir por ES-S-401 MONTAGEM DE ESTRUTURAS METÁLICAS
Item 05 Pintura e retoque de pintura, testes, solicitamos retirar NBR 8800 pois a mesma não estabelece critérios de aceitação de testes em pintura.
Item 06 Ensaios não destrutivos solicitamos alteração de PR-E-362 CANCELADA por ES-G-402 SERVIÇOS DE INSPEÇÃO
</t>
  </si>
  <si>
    <t>Será reavaliado o data book fornecido e feito as devidas correções. A contratada ABF foi informada dos desvios.</t>
  </si>
  <si>
    <t>020/2022</t>
  </si>
  <si>
    <t xml:space="preserve">Evidenciado após analise de documentação do plano de inspeção e testes PIT 001/21 apresentado pela subcontratada ABF que procedimentos executivos de ensaios não destrutivos ABF-EVS-005 REV1 de Ensaio Visual de Solda e ABF-ELP-007 REV1 de Ensaio por Liquido Penetrante, não possuem elaboração e validação por profissional nível III de ENDs conforme solicitado em procedimento Vale PR-E-261 REV3 no item 8.0 DOCUMENTAÇÃO :
“Procedimentos de ensaios não destrutivos: devem ser aprovados por um Inspetor Nível III para o teste específico quando o fornecimento ou serviço for realizado no Brasil, ou por um inspetor de nível equivalente quando em outros países (ver guia Vale GU-G-601).” 
</t>
  </si>
  <si>
    <t>O documento será revisado e elaborado com profissionais qualificados. Foi repassado o item apontado para a contratada ABF para as devidas correções.</t>
  </si>
  <si>
    <t>PATIO ARMAZENAGEM PRAINHA</t>
  </si>
  <si>
    <t xml:space="preserve">Foi identificado durante inspeção de qualidade na montagem da tubulação de SPCI, o acondicionamento inadequado dos materiais a serem utilizados pela empresa MCM, no Pátio de armazenamento na região da Prainha próximo alfândega. Não atendendo os parâmetros estabelecidos nos procedimentos:
 -EG-G-401_Embal_Identif_Manus_Armaz_Preserv_Embarque_Rev_5
 -PR-C-013_Preservacao_Materiais_Proj_Capital_Rev_0. 
</t>
  </si>
  <si>
    <t>Foi identificado durante inspeção eletrodutos instalados na cabeceira do TR-313K-83/93, nas travessias do TR e no caminho de rolamento, sem aplicação de tinta metálica anticorrosão, conforme especificado em procedimento VALE ES-M-401_Montagem Eletromecânica_Rev_5, estando assim em não conformidade, sendo necessário tratamento de acordo com o procedimento mencionado.</t>
  </si>
  <si>
    <t xml:space="preserve">Efetuado a remoção dos eletrodutos e tratamento e pintura onde necessário. Veja fotos anexo            </t>
  </si>
  <si>
    <t>Foi identificado durante inspeção suportes instalados no TR-313K-83/93, antes de sofrerem tratamento mecânico adequado e tratamento de pintura conforme especificado em instrução de trabalho INS-0040-Montagem de equipamentos elétricos e em procedimento VALE ES-M-401_Montagem Eletromecânica_Rev_5, estando assim em não conformidade, sendo necessário ação de correção de acordo com o procedimento mencionado.</t>
  </si>
  <si>
    <t xml:space="preserve">A sequência de pintura segue conforme planejado e de acordo com a conclusão dos serviços está sendo executado o tratamento e pintura. Veja fotos anexo            </t>
  </si>
  <si>
    <t xml:space="preserve">Foi identificado durante inspeção noTR-313K-82, cabos elétricos de média e baixa tensão mal acondicionados após lançamento e com danos mecânicos em sua isolação devido ao mal manuseio durante método de conforme especificado em instrução de trabalho INS-115-053 Lançamento e ligação de cabos e em procedimento VALE ES-M-401_Montagem Eletromecânica_Rev_5 e NBR-7286 e NBR-7287, estando assim em não conformidade, sendo necessário ação de correção de acordo com o procedimentos mencionados.
</t>
  </si>
  <si>
    <t xml:space="preserve">Cabos foram organizados e dano causado não comprometeu a estrutura do cabo apenas o invólucro. Será realizado um mega após a lançamento do cabo. Processo de lançamento. Processo de lançamento </t>
  </si>
  <si>
    <t>BERMA 81</t>
  </si>
  <si>
    <t>Observado durante inspeção das atividades de construção e montagem da rede de dutos (Envelopamento Tipo 2- Trecho CP 81AA a CP 81Z), que a etapa da sequência construtiva, em prender os eletrodutos com fita Hellerman ou similar, está com desvios de Projeto (Implantação dos Envelopes e Caixas Elétricas – Plantas e Detalhes – 3130KP-C-87199 Rev.11). Os eletrodutos encontram-se amarrados (na maior parte) com arame recozido. A aplicação do arame é arriscada para estes materiais. Um aperto pode custar uma avaria. Não tem como garantir a total integridade dos eletrodutos, pois não é possível fazer uma verificação visual em toda sua circunferência, principalmente na parte inferior. Pedimos também atenção, quanto ao espaçamento entre as amarrações com a fita, não há uma constante nesta distância. Diante da ocorrência, solicitamos a tratativa.</t>
  </si>
  <si>
    <t>Foi refixado o arame e colocado o material de fixação especificado.</t>
  </si>
  <si>
    <t>BERMA 81-Próxima ao Rodoanel</t>
  </si>
  <si>
    <t xml:space="preserve">A drenagem subterrânea localizada na cabeceira da Berma 81 – próxima ao Rodoanel – encontra-se danificada. O trecho correspondente encontra-se entre a PV 32 e a PV 42. O tubo de PEAD dessa estrutura está rompido. Solicitamos a correção desta Não Conformidade.  </t>
  </si>
  <si>
    <t>O tubo PEAD será substituido por outro e refeito a ligação de acordo com o projeto.</t>
  </si>
  <si>
    <t>023/2022</t>
  </si>
  <si>
    <t xml:space="preserve">Durante a atividade de escavação do solo, na lateral dos Módulos da Berma 81, foi verificado que o reaterro, que já havia sido realizado nessa estrutura, não apresenta compactação adequada. 
                  Em alguns pontos, notou-se solo saturado. Há também sinais de solo solto nessa área. Isso diminui sua capacidade de suporte. 
                  Ressaltamos ainda que, para qualquer área escavada, onde houver a exigência de seu fechamento pelo processo de reaterro, este deverá receber os cuidados de sua compactação.
                   Isso se deve ao fato, de que estas áreas, ao receberem o peso de máquinas e/ou equipamentos, para a realização de atividades, sejam elas, as atuais ou as futuras, não venham o sofrer riscos com recalques.
                   Em vista desse fato, solicitamos o atendimento aos procedimentos, normas técnicas e instruções do Projeto que tratam deste tema. (ET-3130KP-B-50006/ IT VALE PROD 004 – Instrução de Trabalho para Escavação e Reaterro.)
</t>
  </si>
  <si>
    <t>Será executado a limpeza e o retrabalho do trecho para realização da concretagem. Devido excesso de chuva a escavação que estava aberta acabou acumulando água ocasionando assim a erosão.</t>
  </si>
  <si>
    <t>086/2022</t>
  </si>
  <si>
    <t>TR-313K-80/81</t>
  </si>
  <si>
    <t>Após conferência dos pack lists KEDA e inventário da Ômega verificamos que as quantidades de leitos de cabos e acessórios de fixação foram fornecidos em quantidades insuficientes para a execução do escopo, o que impactará a montagem dos transportadores TR-313K-81 e TR-313K-80. Abaixo a tabela 1 demonstra os fornecimentos e a tabela 2 informa a quantidade total de leitos por cada dimensão. Solicitamos informação de quando serão fornecidos os leitos faltantes.</t>
  </si>
  <si>
    <t>providenciar reposição.</t>
  </si>
  <si>
    <t xml:space="preserve">PORÃO DE CABOS </t>
  </si>
  <si>
    <t>Pintura (ELET.)</t>
  </si>
  <si>
    <t>Foi identificado durante inspeção eletrodutos instalados no porão de cabos da SE-3130A, sem aplicação de tinta metálica anticorrosão, conforme especificado em procedimento VALE ES-M-401_Montagem Eletromecânica_Rev_5, estando assim em não conformidade, sendo necessário tratamento de acordo com o procedimento mencionado.</t>
  </si>
  <si>
    <t>A proteção contra corrosão será aplicada. A atividade será feita conforme conclusão de outras atividades prioritarias de 
pintura</t>
  </si>
  <si>
    <t>Carlos Nogueira</t>
  </si>
  <si>
    <t>OMEGA</t>
  </si>
  <si>
    <t>OMEGA RET. INTERFERENCIA</t>
  </si>
  <si>
    <t>MÓDULOS 02-03 / D-E / 4-5</t>
  </si>
  <si>
    <t xml:space="preserve">A QUANTIDADE DE PEÇAS LIDA NOS PROJETOS 3130KP-S-87184_Rev_0;  3130KP-S-87187_Rev_0 DIVERGE COM A QUANTIDADE LIDA NOS PROJETOS DETALHES,  ASSIM COMO DIVERGE COM A LIDA NA LM DE PROJETOS. </t>
  </si>
  <si>
    <t xml:space="preserve">A fiscalização informa que as peças cujo TAG 7189E foram entregue no dia 07.04
As peças cujo TAG 7189G e 7190F estavam apenas com TAG divergente do físico e já estavam com a Ômega
As peças cujo TAG 7199J foram entregue no dia 09.04
As peças cujo TAG 7192E foram entregue no dia 07.04
Observação: As peças faltantes não trouxeram impacto para a montagem.”
</t>
  </si>
  <si>
    <t>TRECHOS B-C / EIXO 2-3 / EIXO D-E</t>
  </si>
  <si>
    <t>DIVERGÊNCIAS NAS FURAÇÕES DAS NERVURAS E CANTONEIRAS DE CONTRAVENTAMENTO NOS SEGUINTES TRECHOS: EIXO B-C - UNIÃO DAS VIGAS 7197 A-B para 7197 C-D - Item 7197 H (53,00 mm de DIVERGÊNCIA) - 2 PEÇAS;EIXO 2 -3  - UNIÃO DAS VIGAS 7189 A-B para 7190 A-B - Item 7189 F (12,00 mm de DIVERGÊNCIA) - 2 PEÇAS; EIXO D-E - UNIÃO DAS VIGAS 7199 A-B para 7199 C-D - Item 7199 H (43,00 mm de DIVERGÊNCIA) - 2 PEÇAS</t>
  </si>
  <si>
    <t>A fiscalização detectou a veracidade desta RNC e informa que a deverá ser feito o fechamento com solda e a reabertura dos furos na posição correta com o devido acabamento/retoque.”</t>
  </si>
  <si>
    <t>MODULO 7189 A-B, MODULO 7192 A-B</t>
  </si>
  <si>
    <t xml:space="preserve">NERVURA DE ESPERA DO CONTRAVENTAMENTO SOLDADA FORA DE ESPECIFICAÇÃO: MÓDULO 7189 A-B VIERAM SOLDADA NA POSIÇÃO CONTRÁRIO NO MÓDULO, NÃO CONSEGUINDO  CONTRAVENTAR; MÓDULO 7192 A-B VIERAM SOLDADA NA POSIÇÃO FORA DA ESPECIFICAÇÃO DE  PROJETO.  </t>
  </si>
  <si>
    <t xml:space="preserve">A fiscalização detectou a veracidade desta RNC e informa que as nervuras dos módulos 7189A e 7189B que impediam a montagem foram solicitadas para a São Marcos no dia 05.04 e recebidas no dia 06.04 no canteiro para realização da solda na posição correta, bem como o retoque/acabamento. </t>
  </si>
  <si>
    <t>TRECHOS H-J / K-L / M-N / F-G</t>
  </si>
  <si>
    <t>DIVERGÊNCIAS NAS FURAÇÕES DAS NERVURAS E CANTONEIRAS DE CONTRAVENTAMENTO NOS SEGUINTES TRECHOS: EIXO H-J - UNIÃO DAS VIGAS 7199 A-B para 7199 C-D - Item 7199 H (43,00 mm de DIVERGÊNCIA) - 4 PEÇAS; EIXO K-L - UNIÃO DAS VIGAS 7199 A-B para 7199 C-D - Item 7199 H (43,00 mm de DIVERGÊNCIA) - 5 PEÇAS; EIXO M-N - UNIÃO DAS VIGAS 7199 A-B para 7199 C-D - Item 7199 H (43,00 mm de DIVERGÊNCIA) - 2 PEÇAS; EIXO F-G - UNIÃO DAS VIGAS 7199 A-B para 7199 C-D - Item 7199 H (43,00 mm de DIVERGÊNCIA) - 4 PEÇAS</t>
  </si>
  <si>
    <t xml:space="preserve">A fiscalização detectou a veracidade desta RNC e informa que a deverá ser feito o fechamento com solda e a reabertura dos furos na posição correta com o devido acabamento/retoque. </t>
  </si>
  <si>
    <t>EIXOS 3-4 / 5-6</t>
  </si>
  <si>
    <t>AUSÊNCIA DE FURAÇÃO CUJO DIAMETRO DE 5/8", NO SUPORTE DO BANDEIJAMENTO PARA FIXAÇÃO DOS LEITOS NOS EIXOS 3-4 (8 FUROS) E EIXOS 5-6 ( 8 FUROS):</t>
  </si>
  <si>
    <t>A fiscalização detectou a veracidade desta RNC e informa que a deverá ser feito a abertura dos furos com o devido acabamento/retoque. Num total de 16 furos.</t>
  </si>
  <si>
    <t>Foi identificado durante inspeção suportes instalados na SE-3130ª antes de sofrerem tratamento mecânico adequado e tratamento de pintura, conforme especificado em procedimento VALE ES-M-401_Montagem Eletromecânica_Rev_5 e EG-M-402_Especificação Geral para Tratamento de Superfície e Pintura de Proteção e  Acabamento_Rev_15 , estando assim em não conformidade, sendo necessário ação de correção de acordo com o procedimento mencionado.</t>
  </si>
  <si>
    <t>Os suportes instalados acima, são adequações feitas em campo conforme necessidade in loco. Os mesmos serão tratados 
conforme procedimentos.</t>
  </si>
  <si>
    <t>Foi identificado durante inspeção eletrodutos instalados próximo ao acionamento do TR-313K-03/04, sem aplicação de tinta metálica anticorrosão, conforme especificado em procedimento VALE ES-M-401_Montagem Eletromecânica_Rev_5, estando assim em não conformidade, sendo necessário tratamento de acordo com o procedimento mencionado.</t>
  </si>
  <si>
    <t>A proteção contra corrosão será aplicada. A atividade será feita conforme conclusão de outras atividades prioritarias de 
pintura.</t>
  </si>
  <si>
    <t>024/2022</t>
  </si>
  <si>
    <t>TR-313K-84 / TR-313K-85</t>
  </si>
  <si>
    <t xml:space="preserve">Durante inspeção visual no conjunto de fixação dos trilhos no caminho de rolamento do TR-313K-84 (linha A-B) e TR-313K-85 (linhas A-B e C-D) foram identificados em alguns pontos o rompimento das juntas soldadas após aperto/torque e ausência de solda na fixação. Não atendendo os parâmetros especificados no procedimento PR-E- 261 e ES-S-401, sendo necessário ação de correção. </t>
  </si>
  <si>
    <t>Constatada a ruptura da solda da peça de fixação com a chapa após aplicação de torque elevado no aperto dos parafusos. A solução consistiu no afrouxamento dos parafusos; reposicionamento da peça de fixação e nova solda conforme procedimento usuais em campo, seguido de reaperto dos parafusos.</t>
  </si>
  <si>
    <t xml:space="preserve">TR-313K-03/04 </t>
  </si>
  <si>
    <t>Foi verificado bandejamentos com fabricação de curvas sem tratamento, instalados próximo ao acionamento do TR-313K-03/04 sem o local ser esmerilhado e pintado, conforme especificado em procedimento VALE ES-M-401_Montagem Eletromecânica_Rev_5, estando assim em não conformidade, sendo necessário tratamento de acordo com o procedimento mencionado.</t>
  </si>
  <si>
    <t>Será feito o visual das juntas soldadas e realizado a pintura com o protetor contra corrosão</t>
  </si>
  <si>
    <t>Marka Engenharia</t>
  </si>
  <si>
    <t>Aterro de inertes atual do CPPM</t>
  </si>
  <si>
    <t xml:space="preserve">Foi verificado na aplicação do chapisco das paredes do prédio da (ADM) que ficaram com pontos de falhas e o reboco estava sendo executado e não atentando para tal desvio. Não estando em conformidade com projeto de execução e normas ABNT NBR 13529.
Desta forma solicitamos a tratativa desta ocorrência. 
</t>
  </si>
  <si>
    <t>Reparo de chapisco da parede do prédio administrativo. O chapisco da parede foi refeito, aplicando-se camadas uniformes de argamassa, sanando as falhas e atendendo o projeto de execução e a norma ABNT  NBR 13529.</t>
  </si>
  <si>
    <t>TUBULAÇÃO DA SE-3150K01</t>
  </si>
  <si>
    <t xml:space="preserve">Evidenciado processo de aplicação de esquema de pintura sem identificação de origem em juntas soldadas de tubulação de agua industrial.
Conforme solicitado em EG-M-402Pintura no item 9.0 TINTAS E DEMAIS MATERIAIS :
“Os materiais para pintura deverão ser fornecidos em recipientes originais e intactos com o nome do fabricante e da cor.”
Conforme solicitado em PR-E-275 Inspeção de pintura 7.0 INSPEÇÃO PINTURA:
“ A inspeção de pintura consiste nos seguintes passos: 
 Verificação dos certificados de origem dos materiais de pintura/galvanização, e a identificação dos volumes”
</t>
  </si>
  <si>
    <t>Justificativa:…Por solicitação do Gestor Vaale do Contrato de Retirada de Interferência a atividade de tubulação dede 8 pol, 
de agua de serviço, 6 pol de água de reuso e 6 pol de água de combate a incêndio foi passado para a Empresa Enesa no 
qual dará continuidade dos serviços 
Procedimento:…Fica sob responsabilidade da empresa citada todos os serviços</t>
  </si>
  <si>
    <t>CAMINHO DE ROLAMENTO TR-85 e TR-84</t>
  </si>
  <si>
    <t xml:space="preserve">Evidenciado que torqueamento de ligações parafusadas da fixação de trilhos do caminho de rolamento dos TR-84 e TR-85 é realizado de forma parcial onde torquimetro e parafusadeira são utilizados de forma alternada sem que torque de inspeção seja realizado.
Conforme especificado em procedimento Vale ES-S-401 REV8 no item 8.1:
“Os parafusos de alta resistência deverão ser torqueados até atingirem a força de tração indicada no projeto ou conforme a norma AISC 303. Este aperto poderá ser conseguido com uso de torquímetro manual ou hidráulico, cuja calibragem deverá ser feita por dispositivo capaz de indicar o esforço real de tração no parafuso (calibrador SKIDMORE-WILHELM, ou similar).”
Não foi apresentado procedimento de torqueamento conforme solicitado em Sistemas de Manuseio – Máquinas de Pátio PNR-000055, Rev.: 00-30/12/2020 Requisitos mínimos para procedimentos item 6.4.2.7:
“A instrução de trabalho para atividade de torqueamento deve conter no mínimo:  - Lista dos componentes e regiões das estruturas a serem verificadas;  - Critérios para uso e manuseio do torquímetro;  - Critérios para identificação de parafusos torqueados;  - Critérios para o registro do torqueamento”
</t>
  </si>
  <si>
    <t>A contratada seguirá a metodologia usual para este tipo de montagem seguindo especificações citadas contratuais.  As especificações mencionadas não foram disponibilizadas pela Vale.</t>
  </si>
  <si>
    <t>087/2022</t>
  </si>
  <si>
    <t xml:space="preserve">No posicionamento do SKIDs do conjunto de acionamento TR-313K-82M2, M3 e M4, verificamos diversas divergências;
1.        Ausência de um furo nas bases dos três SKIDs veja imagem abaixo do ponto do furo destacado na cor branco, veja croqui I.
2.        Chapa de reforço interferir com o chumbador, veja croqui II, 
3.        Ausência de furo nas bases do SKIDs veja imagem abaixo do ponto do furo destacado na cor azul, porém não há acesso para realização do furo, veja imagem III.
 Desenho: DF-3130 KP-M-80005-L-00069
</t>
  </si>
  <si>
    <t>A Enesa deve fazer o ajuste de campo da seguinte forma:
• executar corte de o chumbador excedente deixar espaço para porca e contra porca, 
• executar furo faltante
• desconsiderar o furo imagem III devido a falta de acesso a aperto do chumbador.Justificativa: erro de projeto keda.</t>
  </si>
  <si>
    <t>088/2022</t>
  </si>
  <si>
    <t>TR-313K-81</t>
  </si>
  <si>
    <t xml:space="preserve">Nas proximidades da caixa de passagem CP-81D / CP-81D1 verificamos que os Kanaflex estão danificados, provavelmente durante o processo de escavação do solo/compactação (CIVIL), dificultando o lançamento de cabos.
Desenho: 3130KP-E-85863 REV 4
</t>
  </si>
  <si>
    <t>Com a implantação da nova caixa CP-82E1, será feito o descarte desse trecho danificado, ou seja, esse desvio não existirá mais.</t>
  </si>
  <si>
    <t>(Na parada do TIE-IN)</t>
  </si>
  <si>
    <t>026/2022</t>
  </si>
  <si>
    <t>BERMA TIE IN TR 83</t>
  </si>
  <si>
    <t xml:space="preserve">Verificada CP - Caixa de Passagem de dutos elétricos – localizada na Berma TR 83 – lado esquerdo. Foi identificado bastante resíduos no seu interior, além da água acumulada e da lama de solo, este que inclusive, já alcançou os dutos de PEAD. A CXP encontra-se desprovida de tampa, de dreno e de proteção provisória no seu entorno para evitar o carreamento deste solo. Somando-se a isso, ainda temos a ausência de vedação nas extremidades dos dutos, o que está permitindo a entrada deste solo, resíduos e água para o seu interior, podendo ocasionar a obstrução da área de seção dos mesmos. Solicitamos a disposição adequada para esta Não Conformidade. </t>
  </si>
  <si>
    <t>Será realizada limpeza e colocação de tampas dos dutos PEAD.</t>
  </si>
  <si>
    <t>PATIO A</t>
  </si>
  <si>
    <t xml:space="preserve">Foi identificado durante inspeção de qualidade no Pátio A, o acondicionamento inadequado dos materiais a serem utilizados pela empresa REDE (no armazenamento na região do Pátio A). Não atendendo aos parâmetros estabelecidos nos procedimentos:
 -EG-G-401_Embal_Identif_Manus_Armaz_Preserv_Embarque_Rev_6
12.0 ARMAZENAMENTO
13.0 PRESERVAÇÃO
 -PR-C-013_Preservacao_Materiais_Proj_Capital_Rev_0. 
8.3 PRESERVAÇÃO EM CAMPO
</t>
  </si>
  <si>
    <t>Acondicionamento das peças será readequado.</t>
  </si>
  <si>
    <t>CANTEIRO ALFA</t>
  </si>
  <si>
    <t xml:space="preserve">Evidenciado desvios de armazenamento em materiais descarregados no canteiro ALFA.
Vigas, colunas, contraventamentos e talas dos romaneios 967/124,968/128 e 969/130 descarregadas no canteiro da alfa apresentam condições inadequadas de armazenagem. Peças sobre o chão, com marcas de pegadas, nas proximidades de área de fabricação e amontoadas entre sim.
Conforme solicitado em EG-G-401_Embal_Identif_Manus_Armaz_Preserv_Embarque_Rev_6 item 12.0 ARMAZENAMENTO:
-Todas as embalagens deverão ser armazenadas em local abrigado, limpo e seco, livre de pó e de gases corrosivos, de trabalho a quente, de caída de objetos, de contaminação e longe de áreas de tráfego intenso ou sujeitas a impacto ou abalroamento. 
- Materiais desembalados, equipamentos ou estruturas não poderão ficar em contato com o solo e devem ser protegidos contra intempéries, sol e água. 
 -Todos os equipamentos embalados e não embalados deverão ser armazenados sempre na sua posição normal de equilíbrio.       
</t>
  </si>
  <si>
    <t xml:space="preserve">Não estava previsto o recebimento desse material antes de preparar o local correto de armazenamento.........................................................................................................................................................................
Procedimento: Os materiais citados, já está em processo de pré-montagem, ficando assim nos próximos recebimentos um melhor armazenamento em local apropriado. </t>
  </si>
  <si>
    <t>027/2022</t>
  </si>
  <si>
    <t>CABECEIRA OESTE TR 81.</t>
  </si>
  <si>
    <t xml:space="preserve">Verificado pela fiscalização MCA, que o procedimento de execução da concretagem da CP 81D1(Base do Guincho – Cabeceira Oeste) foi executado de forma inadequada. A estrutura recebeu a montagem total de fôrma, todavia, quando foi aplicado o concreto, este preencheu somente duas, das quatro paredes da CP, criando com isto uma junta de concretagem. Além disto, o concreto aplicado não recebeu o processo de adensamento (vibração), caso contrária, a massa de concreto se distribuiria de maneira uniforme por toda área já com a fôrma.
                  Para finalizar os desvios desta execução, foi observado que o tratamento da junta de concreto ficará impossibilitado, devido ao fechamento da fôrma. Diante destas situações, solicitamos a contratada a devida tratativa.
</t>
  </si>
  <si>
    <t>Será executado a desforma e feito a correção da junta dentro dos procedimentos citados pela engenharia.</t>
  </si>
  <si>
    <t>089/2022</t>
  </si>
  <si>
    <t xml:space="preserve">Conforme projeto DF-3130KP-M-80005-L-00036_r1 dois cavaletes auto alinhantes a serem montados entres eixos K25 e K26 eixos K28 e K29, interferem com o contraventamento veja desenho DF-3130KP-M-80005-L-00043_r1 e fotos abaixo. 
Desenho: DF-3130KP-M-80005-L-00053 e DF-3130KP-M-80005-L-00036
</t>
  </si>
  <si>
    <t>reposicionar o cavalete no campo para uma posição adjacente em que não tenha o contraventamento e montar um cavalete de carga normal sobre a posição com contraventamento. erro de projeto  keda.</t>
  </si>
  <si>
    <t>Em andamento</t>
  </si>
  <si>
    <t>090/2022</t>
  </si>
  <si>
    <t xml:space="preserve">Na montagem da plataforma de acesso ao tambor de retorno e chute entre os eixos 51 e 52, verificamos que a VIGA 82-B34 foi fornecida fora das dimensões de projeto, ou seja, projeto 3038 mm real 3155mm diferença de 117mm maior. Impossibilitando a montagem. veja fotos e croqui anexo.
Desenho: DF-3130 KP-M-80005-S-00834 e DF-3130 KP-M-80005-S-00835
</t>
  </si>
  <si>
    <t>Deve ser feito ajuste de campo, onde a Enesa deve cortar a viga 82-B34 em “Z” reduzindo a mesma em 115 mm, conforme já conversado e alinhado em campo. Posteriormente deve ser feito a emenda e após soldagem deve ser efetuar inspeção por LP.CORTAR A VIGA 82-B34 em ( Z ) REDUZINDO A MESMA EM 115 mm, conforme já conversado no campo, e fazer a emenda da mesma, após soldagem efetuar inspeção por LP .</t>
  </si>
  <si>
    <t>CABECEIRAS DOS PÁTIOS</t>
  </si>
  <si>
    <t xml:space="preserve">Nº VALE-3130KP-C-87497 (ver.4) - DE ACORDO COM PROCEDIMENTOS NBR-11768-3/2020- Foi verificado nas moldagens dos corpos de provas das estacas hélice contínua E1/ E4 da base da torre 18 do dia 03/03/2022 e E1/ E4 da base da torre 25 do dia 04/03/2022. Os mesmos não deram início de pega pelo calor de hidratação na sua composição, podendo ter sido ocasionado por exerço de aditivo em porcentagem ou sua combinação de mistura ao consumo de cimento do traço.
Desta forma solicitamos a tratativa desta ocorrência. 
</t>
  </si>
  <si>
    <t xml:space="preserve">Como esse cimento se trata de um CP III 40 RS (baixa resistência inicial), o clima está apresentou diminuição, comparados com dias de intensidade em relação a temperatura, com isso pode ocorrer a demora de início de pega do concreto, pois os cristais que formam no decorrer do tempo, no qual se chama ramificação da característica do concreto (aumento da resistência), isso se faz o aumento da temperatura interna, quando a temperatura externa está mais baixa, pode ocorrer a demora da pega do concreto, consequentemente a diminuição do endurecimento inicial do concreto  . Demora de início de pega do concreto        </t>
  </si>
  <si>
    <t>PIPESHOP ENESA</t>
  </si>
  <si>
    <t xml:space="preserve">Evidenciado que juntas da estrutura da passarela de acesso não apresentam preparação adequada com a presença de oxidação e respingos. Não foi identificado liberação de juntas para soldagem por parte de inspetor N1 de soldagem.
Conforme solicitado em especificação Vale PR-E-261 INSPEÇÃO DE SOLDA no item 9.1  INSPEÇÃO DA PREPARAÇÃO PARA A SOLDAGEM:
“Verificação visual das chapas e juntas a serem unidas por soldagem, com especial atenção aos chanfros, que devem ser esmerilhados ficando lisos, limpos e sem rebarbas, óleo, graxa, tinta ou resíduos de carbono (áreas escuras quando o corte do chanfro é feito com eletrodo de grafite) ou outros contaminantes”
</t>
  </si>
  <si>
    <t xml:space="preserve">Foram paralisadas as atividades e reparado as soldas, e liberadas para início da soldagem. Falha na análise e comunicação  </t>
  </si>
  <si>
    <t xml:space="preserve">Evidenciado que juntas de SPOOL da linha de SPCI do TR-82 Não foi identificado liberação de juntas para soldagem por parte de inspetor de soldagem.
Conforme solicitado em especificação Vale PR-E-261 INSPEÇÃO DE SOLDA no item 9.1  INSPEÇÃO DA PREPARAÇÃO PARA A SOLDAGEM é atribuição de inspetor de solda:
“Verificar as variáveis de soldagem da EPS, para posterior acompanhamento:  - P-number e grupo do material da chapa; - Faixas de espessuras e diâmetros a serem soldados;  - Geometria do chanfro;”
</t>
  </si>
  <si>
    <t xml:space="preserve">Efetuado os ensaios de visual de solda nas juntas. Sendo aprovado (Profissionais orientados). Falha na comunicação </t>
  </si>
  <si>
    <t>091/2022</t>
  </si>
  <si>
    <t>Durante inspeção de recebimento no almoxarifado (Ômega), foi verificado que o romaneio N° 45935 do Guincho de Esticamento informa que 3 volumes teria apenas equipamentos do TR-313K-82, conforme visto in loco a caixa que seria do painel do TR-313K-82, veio o painel do guincho do TR-313K-80. Precisamos ter o posicionamento correto da localização do Painel para atendermos a programação da melhor forma possível. Foi verificado também no ato da retirada dos equipamentos as péssimas condições de armazenamento e a falta de preservação do mesmo.</t>
  </si>
  <si>
    <t>PROBLEMA DE RETIRADA E ESTOCAGEM NA OMEGA. nexo evidencia de que os materiais foram embarcados e transportados para a VALE em caixas fechadas e identificadas.
Favor verificarem no pátio da Ômega / alfandega a localização destes materiais.</t>
  </si>
  <si>
    <t xml:space="preserve">Evidenciado que juntas de contraventamentos da passarela de acesso apresentam desvios de montagem e soldagem.
Soldas realizadas com abertura excessiva e pedaços de chapa inseridas dentro de juntas soldadas (bacalhau) foram identificadas.
 Nenhuma solda realizada foi liberada por inspetor de soldagem.
Conforme solicitado em especificação Vale ES-S-401 Montagem de estrutura metálica no item 8.2 Ligações Soldadas: 
“As ligações soldadas na montagem só poderão ser executadas quando indicadas nos desenhos e deverão estar de acordo com as indicações neles contidas. 
Todas as soldas deverão obedecer às especificações da norma AWS D1.1.
Controle dimensional da preparação da junta: ângulo do chanfro, abertura e face da raiz, comparando com a EPS ou com desenhos aprovados ou normas especificadas”
</t>
  </si>
  <si>
    <t xml:space="preserve">Foram paralisadas as atividades e reparadas as soldas conforme EPS. E liberadas para início de soldagem.Falha na análise e comunicação </t>
  </si>
  <si>
    <t>Pátio Q – Próximo as Cabeceiras dos TR´s 82 e 83.</t>
  </si>
  <si>
    <t xml:space="preserve">Foi identificado tubo de PEAD de 1000mm, no trecho P25 a PV 26 (Projeto de Drenagem – Drenagem Subterrânea – 3130 KP-B-70943) com avarias. A ocorrência deu-se durante a atividade da ENESA, que executava a escavação no Pátio Q, para a realização do serviço de interligação da tubulação da rede de água industrial e incêndio cabeceiras dos TR´s 82 e 83. Solicitamos a devida tratativa desta Não Conformidade.  </t>
  </si>
  <si>
    <t>Apenas o invólucro externo foi danificado não afetando a integridade do tubo de PEAD. Foi solicitado a empresa (civil) que fará os devidos reparos inserindo uma nova capa sobre os danos. Falta de atenção do operador</t>
  </si>
  <si>
    <t>: Efetuado a recomposição do PEAD e aterramento conforme projeto. Veja anexo</t>
  </si>
  <si>
    <t>TR-84  TIE IN - ACESSO ( lado do Pátio R)</t>
  </si>
  <si>
    <t>REFERÊNCIA: ET-3130KP-B-50006. Item 4.4 Terraplanagem - Conforme inspeção verificado devido a ocorrências de aguas pluviais, ocorreram algumas erosões no acesso e talude no TIE IN BERMA TR 84 (lado pátio R). Em decorrência disso, as camadas de solos do local foram danificadas com necessidade de reposição (atendendo a especificação ET-3130KP-B-50006). Solicitamos tratativa da não conformidade.</t>
  </si>
  <si>
    <t xml:space="preserve">Será executado o retrabalho e regularização do talude. Devida ação da chuva e acúmulo de água no local. </t>
  </si>
  <si>
    <t>CT-212</t>
  </si>
  <si>
    <t xml:space="preserve">Evidenciado que colunas frontais desenho DF-3130KP-M-80005-L-00569 REV0 da CT-313K-212 foram montadas e ajustadas com uso de porca sem que fosse posicionadas chapas de calço conforme solicitado em ES-S-401 Montagem de estrutura metálica rev8 no item 8.3 MONTAGEM DAS COLUNAS 
A empresa de montagem deverá atender aos seguintes requisitos, sem a eles se limitar:
“As placas de base das colunas deverão ser apoiadas em calços de chapas de aço previamente nivelados e chumbados nos blocos de concreto. As quantidades e dimensões destes calços deverão proporcionar, juntamente com os chumbadores, a estabilidade de coluna durante a montagem;”
</t>
  </si>
  <si>
    <t xml:space="preserve">Conforme acertado na RNC-ENE-PT-Nº065-2021 (fiscalização de campo e e-mail enviado a engenharia dia 02/03/2022 anexo). Não caracteriza uma RNC. Conforme croqui topográfico enviado através da RNC-ENE-PT-Nº065-2021 onde mostra a diferença de 100mm na elevação entre o TCB/TCA, para efetuarmos o posicionamento das estruturas através e nivelamento das colunas se faz necessário uso porca e calço seco, espaço na base por conta da abertura do nicho,(deslocamento dos chumbadores) e por conta da inviabilidade de aplicação da camada de graute acima de 50 mm, há uma necessidade de 100 mm ou mais em alguns pontos. </t>
  </si>
  <si>
    <t>MÓDULO 3 – C/D TIE IN TR 83</t>
  </si>
  <si>
    <t xml:space="preserve">Durante inspeção, foi identificado desvio estrutural na armadura da cabeça da estaca hélice do Módulo 3 – TR 83. Esta armadura sofreu dobramento das suas barras de aço. Além disso, também houve um esforço na estrutura da estaca, provocado pelo equipamento mecânico que executava a atividade no local. 
                   As barras de aço da cabeça da estaca ficaram com curvatura excessiva. Elas foram dobradas fora dos padrões da NBR 6118 – Projeto e Execução de Obras de Concreto Armado – Itens 6.3.4.1 e 10.3 e do Projeto Executivo (que não indica esse dobramento na armadura), devendo voltar ao posicionamento de Projeto (perpendicular ao eixo). Esse retorno da posição das barras deverá provocar um novo esforço em sentido contrário, o que poderá fatigar a região da curvatura, diminuindo a resistência dessa área.
                   Também é necessário averiguar, se houve alguma avaria logo abaixo da região das barras dobradas.
                   Diante destes levantamentos, solicitamos à executante, abertura técnica de uma CTE, no intuito de termos as garantias construtivas e estruturais dessa Estaca.
</t>
  </si>
  <si>
    <t>Foi verificado junto com a Engenharia CST e fiscalização, onde o serviço apontado foi executado sem que fosse afetado a estrutura da armação.</t>
  </si>
  <si>
    <t>092/2022</t>
  </si>
  <si>
    <t xml:space="preserve">Na montagem das escadas de acesso a plataforma de manutenção dos tambores e viradores de correia eixo 41 ao 37, verificamos divergência na elevação das escadas marinheiro em relação as bases civis(projeto), ou seja, as escadas estão maiores em ± 140 mm. Veja fotos abaixo.
Desenho: DF-3130KP-M-80005-L-00076 e DF-3130 KP-M-80005-S-00948
</t>
  </si>
  <si>
    <t xml:space="preserve">O projeto executivo da CIVIL foi elaborado com a primeira emissão dos desenhos de plano de cargas da KEDA.
Procedimento: Deve ser feito ajustes de campo conforme já alinhado com a equipe da Enesa. Serviço previsto em contrato.
</t>
  </si>
  <si>
    <t>Piacentini Obras Civis</t>
  </si>
  <si>
    <t>CABECEIRA LESTE TR-84</t>
  </si>
  <si>
    <t>Conforme inspeção realizada na cabeceira  leste TR-84, verificado que a contratada estar executando bases na lateral do transportador sem projetos (ou CT- Consulta tecnica de engenharia) e instrução de trabalho. Solicitamos tratativa para o desvio.</t>
  </si>
  <si>
    <t>Tacila Lima</t>
  </si>
  <si>
    <t>Não nos foi disponibilizado um projeto com numeração, porem foi apresentado um croqui pela engenharia.
Segue anexo.</t>
  </si>
  <si>
    <t>CAMINHO DE ROLAMENTO (TR-313K-85)</t>
  </si>
  <si>
    <t xml:space="preserve">Evidenciado desvios na montagem nos conjuntos de fixação dos trilhos no caminho de rolamento do TR-313K-85 nas linhas A-B e C-D. Situação observada se estendendo aos demais. (TR-313K-82, 83/93, 84).
Após inspeção visual foi identificado material dissimilar nas ligações parafusadas na fixação dos trilhos, utilizado porcas galvanizadas em parafusos não galvanizados, podendo gerar formação de processo corrosivo por pilha galvânica. 
Procedimento ES-S-401 e CP-S-501, cita: 
“As especificações dos materiais de parafusos, etc...deverão ser compatíveis entre si, para evitar a formação de pilha galvânica e deverão ter resistência estrutural e durabilidade compatíveis com as necessidades do projeto. ” “Todos os parafusos deverão atender aos dados especificados no projeto. Caso seja fornecido material diferente ao especificado, a contratada deverá comunicar formalmente a Vale, que irá analisar a permissão de seu uso ou não”.  
</t>
  </si>
  <si>
    <t>Será executado a substituição das porcas e parafusos , sendo assim especificado para o conjunto de fixação apenas o material citado.</t>
  </si>
  <si>
    <t xml:space="preserve">DE ACORDO COM O LEVANTAMENTO TOPOGRÁFICO (ANEXO I) EMITIDO PELA SANCHES TRIPOLONI REFERENTE AO ALINHAMENTO E NIVELAMENTO DOS TRILHOS “A”, “B”, “C” E “D” (LADO ESQUERDO E DIREITO DO CAMINHO DE ROLAMENTO), ENCONTRAM-SE PONTOS COM DESVIOS FORA DAS TOLERÂNCIAS EXIGIDAS NO DOCUMENTO VALE “ANEXO II - ES-S-401 (ANEXO A -TRILHOS-TOLERÂNCIAS DE MONTAGEM)”. 
FORAM ENCONTRADOS DESVIOS ACIMA DE 20mm NO ALINHAMENTO E ACIMA DE 10mm NO NIVELAMENTO REALIZADO O LEVANTAMENTO DE DADOS ENTRE OS MÓDULOS 05 E 11 DO TRANSPORTADOR TR-313K-80.
</t>
  </si>
  <si>
    <t xml:space="preserve">Será executado um novo levantamento topográfico para conferência dos pontos citado, e assim reparar a correção do alinhamento dos trilhos.Foi passado o item apontado para devida correção. </t>
  </si>
  <si>
    <t xml:space="preserve">Durante inspeção visual foram identificadas avarias na película de tinta aplicada nos parafusos de fixação das mesas no caminho de rolamento do TR-313K-82. Sendo indispensável ação de correção conforme os parâmetros solicitados no procedimento EG-M-402 (Especificação Geral para Tratamento de Superfície e Pintura de Proteção e Acabamento). Nas mesas 82-L64 à 82-L59 já foram aplicados demão de tinta de acabamento e nos demais parafusos seguem em andamento esquema de pintura sendo necessário atenção.   </t>
  </si>
  <si>
    <t xml:space="preserve">Executar retrabalho conforme procedimento de retoque em campo do item 10.12 - Grupo L da EG-M-402 Rev.15. Justificativa:  Pintura executada conforme procedimento EG-M-402 Rev.15 porém sofreu danos na película devido a ação de água da chuva antes de atingir o tempo de cura da tinta.  </t>
  </si>
  <si>
    <t>TR-84  -TALUDE  ( lado do Pátio S)</t>
  </si>
  <si>
    <t>REFERÊNCIA: DESENHO Nº 3130KP-C-87038. Conforme inspeção verificado que foi aplicado concreto para meio fio extrusado Fck 15 Mpa na crista do talude ao lado do Pátio S, localizado entre as caixas elétricas CP2T à CP2U, em desconformidades com o especificado em projeto 3130KP-C-87038. Solicitamos tratativa para o desvio.</t>
  </si>
  <si>
    <t>Será feita a inspeção pela equipe de qualidade Sanches, mapenando o trecho citado, para a retirada do concreto e será reparado o trecho com concreto especificado.</t>
  </si>
  <si>
    <t>FABRICA ABF ENGENHARIA</t>
  </si>
  <si>
    <t xml:space="preserve"> Evidenciado que documentação de soldagem aplicável a fabricação de estruturas metálicas da sala elétrica SE-3150KP-01 não foi apresentada a fiscalização Vale para analise e aprovação.
Estruturas encontram-se em processo de fabricação sem uso de procedimento de soldagem EPS,registro de qualificação de processo de soldagem RQPS e registro de qualificação de soldadores RQS.
Não foi apresentado nenhum dos procedimentos executivos informados no PIT 001/21 apresentado pela subcontratada ABF
Inspeções de visual de solda e liquido penetrante foram realizadas sem apresentação de procedimentos executivos de ensaios não destrutivos.
Não foi apresentado certificados de qualificação de inspetores de solda,LP e pintura.
Conforme solicitado em procedimentos Vale PR-E-261 Inspeção de solda no item 8.0 documentação:
“Antes do início da fabricação ou inspeção, o inspetor deverá verificar e assinar os seguintes documentos e assegurar que foram aprovados pela Vale, quando requerido: 
• PIT – Plano de Inspeção e Testes; • Documentos de soldagem: - PS – Plano de Soldagem; - IEIS – Instrução para Execução e Inspeção de Soldagem; - EPS – Especificação de Procedimento de Soldagem; - RQPS – Registro de Qualificação de Procedimento de Soldagem; RQS/RQO – Registro de Qualificação de Soldador / Operador (incluindo soldadores por pontos). Procedimentos de ensaios não destrutivos: devem ser aprovados por um Inspetor Nível III  ”
</t>
  </si>
  <si>
    <t>A CONTRATADA ABF, ESTARÁ APRESENTANDO TODOS OS DOCUMENTOS E PROCEDIMENTOS CITADOS.</t>
  </si>
  <si>
    <t>093/2022</t>
  </si>
  <si>
    <t>No recebimento do painel do Guincho do TR-313K-82 no pátio Ômega foi observado diversos desvios, porém somente após abertura da caixa na frente de serviço verificamos, que a pintura do painel está com avarias e manchas; O painel apresenta acrílico de proteção do barramento quebrado; O painel apresenta acúmulo de água dentro, tag do equipamento marcar grau de proteção 54; O inversor do painel apresenta humidade e água dentro dele. Veja fotos abaixo.</t>
  </si>
  <si>
    <t xml:space="preserve">Conforme já orientado em campo, deve ser feito a secagem e limpeza interna do painel e posterior devolução a Omega para que possam ligar a resistência.
OBS: mais uma vez alertamos a Enesa que façam a verificação do que estão retirando do almoxarifado da VALE ainda no local e não na obra
</t>
  </si>
  <si>
    <t>Cristiane Monteiro</t>
  </si>
  <si>
    <t>TIE IN TR 313K-80</t>
  </si>
  <si>
    <t xml:space="preserve">Informo que foi verificado em campo pela fiscalização MCA- Cristiane Monteiro, que a Estaca E-137 na área do TIE IN referente à TR 313K-80 foi executado com diâmetro desconforme ao citado em Projeto nº 3130KP-C- 86868 Rev. 6, e Projeto nº 3130KP-C-86869 Rev. 5, onde o mesmo requer que à estaca seja executada com diâmetro de 600mm e foi inserido armação com diâmetro de 500mm, como verificado em boletim de cravação. Desta forma solicito que seja dada a solução técnica para o fato apontado.
</t>
  </si>
  <si>
    <t>Será realizado uma análise junto a engenharia para o procedimento a ser tomado, através de uma CTE.</t>
  </si>
  <si>
    <t xml:space="preserve">Durante a inspeção visual foi evidenciado pintura em todo conjunto fabricado das estruturas do Guincho TR-83/TR-93, não deixando protegidas as partes á serem soldadas na montagem de campo.                Este tipo de processo na pintura das estruturas do Guincho TR-83/TR-93, diverge do especificado no Procedimento Vale -EG-M-402 Rev 15 – Item 8.1. </t>
  </si>
  <si>
    <t>Retirar toda a pintura de área de solda conforme procedimento.</t>
  </si>
  <si>
    <t>ENESA Tubulação</t>
  </si>
  <si>
    <t xml:space="preserve">LINHA DE AGUA INDUSTRIAL </t>
  </si>
  <si>
    <t xml:space="preserve">Evidenciado que tubulação de agua industrial sofreu danos na pintura devido a movimentação inadequada em posicionamento no cable rack.
Tubulação apresenta riscos em toda a superfície inclusive com exposição de substrato metálico devido a atritos com estrutura metálica durante movimentação da peça com uso de tifor. 
Não foi observado qualquer dispositivo de rolamento de tubo com intuito de evitar atritos.
Movimentação causou danos nas tubulações existentes de utilidades.
Conforme solicitado em ES-T-401 MONTAGEM DE TUBULAÇAO REV5 Item 8.0:
“Durante a montagem de tubulações, deverão ser implementados dispositivos para travamento das mesmas, independentemente de estarem elas suportadas e/ou ancoradas, a fim de impedir deslocamentos longitudinais ou transversais imprevistos. Tais deslocamentos podem ocorrer na direção do eixo da própria linha em montagem ou no sentido de outra tubulação ou estrutura física paralela. São deslocamentos que podem acontecer durante as atividades de montagem da tubulação, como na movimentação de trechos montados ou mesmo resultantes de movimentações indesejadas no decorrer da obra (dilatações, abalroamento de veículos e outros, etc), gerando riscos aos colaboradores que realizam as atividades de montagem da linha (ex: prensamento entre tubulações).”
</t>
  </si>
  <si>
    <t xml:space="preserve">Toda a tubulação danificada será recuperada utilizando o processo de pintura descrito na EG_M_402. Justificativa: Falta de dispositivo de auxílio </t>
  </si>
  <si>
    <t>094/2022</t>
  </si>
  <si>
    <t>TR-313K-82M4</t>
  </si>
  <si>
    <t xml:space="preserve">Para o lançamento de cabo entre o (DE - MC-313K-243) (PARA – TR-313 K-82) conforme LB, deveriam ser fornecido cabo de alimentação com seção nominal de 120mm, tensão 3,6/6 KV, com comprimento total de 2501m, entretanto nos foi fornecido duas bobinas com seção nominal de 150mm, tensão de 3,6/6KV com comprimento de 1599 mm e 1200 mm. Sendo necessário uma emenda para completação do lance.
Lista de cabos: LB-3130 KP-E-70055-r6
</t>
  </si>
  <si>
    <t>Seguir o lançamento dos cabos de seção nominal de 150 mm, conforme fornecido pela Vale, incluindo emenda necessária. Justificativa: Atraso no fornecimento do cabo</t>
  </si>
  <si>
    <t>046/22</t>
  </si>
  <si>
    <t>CT-313K-220</t>
  </si>
  <si>
    <t>SEGUE A EVIDÊNCIA DA RNC DUC-CP-046-22", FOI VERIFICADO QUE NA CT-313K-220 O REATERRO ESTA SENDO EXECUTADO DE FORMA INADEQUADA,CADA CAMADA COM 60 CM,NÃO ATENDENDO O ESPECIFICADO EM PROJETO  CONFORME IT.VALE MTTPA.006 INSTRUÇÃO DE TRABALHO PARA ESCAVAÇÃO E REATERRO E ESTAR SENDO LANÇADO EM CIMA DE IMPUREZAS ORGÃNICAS.</t>
  </si>
  <si>
    <t>Logo após concretagem pos vigamento da CTE-313 K-220 será retirado todo material e reaterrado com camadas de 20 cm para compactaçãoi conforme IT VALE MTPA 006.</t>
  </si>
  <si>
    <t>047/22</t>
  </si>
  <si>
    <t>SE 3150KP-01 -240 MTPA</t>
  </si>
  <si>
    <t>Segue RNC-CST-047-22, apontada pela qualidade da Sanches referente aos Pilares P-38, P-40, P-12 da SE 3150KP-01, onde os citados apresentam fissuras aparentes nos consoles de apoio localizados no nivel do pavimento da cobertura da Subestação. Foi informado para a engenharia da CST o iten não conforme para a tomada das devidas tratativas.</t>
  </si>
  <si>
    <t>Consiste em análise da patologia para investigar as manifestações e indicar as possíveis causas que originaram as anomalias e apresentar soluções indicando ações para as tratativas pertinentes ao reparo</t>
  </si>
  <si>
    <t>GALPÃO OMEGA</t>
  </si>
  <si>
    <t xml:space="preserve">Durante a inspeção na  fabricação da Proteção dos Cabos do Guincho TR-813K-82, foi evidenciado que chapas de 6x260x490 (ATMS-A36) foram soldadas nas cantoneiras de 64x6x2238 e 8x64x2211 (ATMS-A36), não atendendo soldagem após montagem conforme especificado em projeto (Arcads) usado na fabricação.
Ch# - 6x260x490- (Item 15) – Projeto Arcads - Proteção dos Cabos do Guincho TR-813K-82         L’s# - 64x6x2238 - (Item 12) e 8x64x2211- (Item 15) – Projeto Arcads - Proteção dos Cabos do Guincho TR-813K-82 
Procedimentos Vale:                                                                                                                                EG-L-401 Rev 13 – Item 8.2.2 Abrangência                                                                                               EG-S-401 Rev  7
</t>
  </si>
  <si>
    <t>A peça esta de acordo com o desenho ( e-mail anexo para liberação das peças) O desenho de fabricação não contempla a simbologia para montagem de campo.</t>
  </si>
  <si>
    <t>095/2022</t>
  </si>
  <si>
    <t xml:space="preserve">Conforme detalhe A-A seção D do desenho DF-3130KP-M-80005-L-00056_Rev.A as vigas 81-h74(x2), 81-h75 e 81-h10 deveriam serem fornecidas com furos para fixação de talas 81-K14, 81-K53 mesas na parte inferior. Entretanto foram fornecidas chanfradas e sem furos para fixação de talas. Veja fotos abaixo </t>
  </si>
  <si>
    <t>executar as soldas conforme desenhos na revisão 0</t>
  </si>
  <si>
    <t>096/2022</t>
  </si>
  <si>
    <t>TR-313K-81-(CT-211)</t>
  </si>
  <si>
    <t>Durante inspeção de recebimento no almoxarifado (Ômega), constatamos que os Butyl Tape – 205 m do CASE- 85 - TR-313K-81-(CT-211), apresentam danos devido ao armazenamento de forma irregular, conforme pode ser visto nas imagens em anexo.</t>
  </si>
  <si>
    <t>Utilizar o butyl tape conforme mostrado nas fotos.</t>
  </si>
  <si>
    <t xml:space="preserve">Durante a inspeção em campo POMG -847-2021, foi evidenciado que a fabricação não foi executada conforme contratado,  o conjunto fabricado das estruturas do Guincho TR-83/TR-93, deve vir conforme desenho de fabricação, e não sendo admitido transferir a montagem e solda das estruturas para o campo (Vale).  Portanto a OMEGA deve retirar o material do Guincho TR-83/TR-93,  entregue na Vale, do POMG-847-2021, e executar os serviços conforme contratado, esse retrabalho deve ser executado sem custos a Vale.. </t>
  </si>
  <si>
    <t>Refazer conforme</t>
  </si>
  <si>
    <t>TR-43</t>
  </si>
  <si>
    <t xml:space="preserve">Foi verificado no reaterro dos blocos BP14A/ BP14B da TR3150KP-43 que a execução está em desacordo com os procedimentos. Não obedecendo a altura de camada e local apresentando acúmulo de água no fundo da cava. Devo ainda citar que não foi removido toda as fôrmas do concreto magro executado.
Desta forma solicitamos a tratativa desta ocorrência. 
</t>
  </si>
  <si>
    <t>SERÁ FEITO RETRABALHO DO REATERRO SEGUNDO OS PARÂMETROS PEDIDOS ESTANDO DE ACORDO COM PROJETO. JUSTIFICATIVA: REATERRO FORA DOS PROCEDIMENTOS CITADO NA INSTRUÇÃO DE TRABALHO IT.VALE.PROC.004</t>
  </si>
  <si>
    <t>097/2022</t>
  </si>
  <si>
    <t>CT-313K-211 (TR-313K-81)</t>
  </si>
  <si>
    <t>Após levantamento topográfico REL. ANE-CT-313K-211-002, referente a montagem dos chutes dos itens 8 e 9 dos desenhos Nº DF-3130 KP-M-80005-L-00045 e DF-3130 KP-M-80005-L-00580, verificamos uma interferência com a viga lateral de 382 mm em relação a linha de centro do TR-313K-87 para montagem conforme projeto. Veja estudos anexos.</t>
  </si>
  <si>
    <t>deve ser feito ajuste de campo, onde a Enesa deve reduzir o espaço entre os dois chutes, ajustando, no chute de lavagem de forma a eliminar a sua interferência com a viga de ligação do eixo “A”, conforme último print em vermelho abaixo.</t>
  </si>
  <si>
    <t>098/2022</t>
  </si>
  <si>
    <t>GUINCHO GC-3130KP-061 (TR-313K-81)</t>
  </si>
  <si>
    <t>Após levantamento topográfico REL. ANB-81-002, referente as bases (Civil) eixo A-D Filas 1 a 4, constatamos divergência de 2021 mm entre eixo do carrinho / guincho. Veja relatório anexo.</t>
  </si>
  <si>
    <t>A Enesa deve executar a montagem conforme projeto, a divergência citada refere-se a linha de centro entre conjuntos o que ocasionará a necessidade de acréscimo de mais 4 metros de cabo de aço, não irá interferir com a operacionalidade do guincho. Justificativa: erro de locação civil/desvio de rede de dutos existente.</t>
  </si>
  <si>
    <t xml:space="preserve">                 Durante inspeção visual foram identificadas avarias no revestimento protetivo das tubulações nas linhas de SPCI e utilidades que serão enterradas no TR-313K-82. Danos ocasionados no posicionamento e movimentação das tubulações na vala. Não conforme com os parâmetros solicitados no procedimento ES-T-401. 
“O posicionamento da tubulação na vala deve ser por método que garanta a perfeita acomodação dos tubos no fundo da vala e em sua posição correta, evitando deslocamentos, deslizamentos, tensões e oscilações excessivas, deformações e danos ao revestimento”.
Sendo necessário ação de correção. Des. Referência: (3130KP-T-500084 Rev0 fl.004 ).
</t>
  </si>
  <si>
    <t>SOLDA DOS SUPORTES DE FIXAÇÃO DO CONTAINER</t>
  </si>
  <si>
    <t xml:space="preserve">Foi identificado durante inspeção da qualidade na INSTALAÇÃO E MONTAGEM DO CONTAINER NA TORRE DE AMOSTRAGEM, OS-93, a execução de Ensaio visual de solda e liquido penetrante pelo técnico de qualidade da MCM nas soldas da base de fixação do container na estrutura metálica da torre de amostragem OS-093, sendo que o Profissional executante não possui certificação do curso e qualificação ABENDI. 
Sequência de aplicação dos ensaios não destrutivos não conforme com os parâmetros estabelecidos nos procedimentos:
PR-DCQ-014 (MCM),   PR-DCQ-015 (MCM),   PR - E – 261 (VALE)
- Preparação da solda para ensaio inadequada
- Não foi respeitado tempo de secagem após remoção do penetrante
- Aplicação do revelador com peça úmida
</t>
  </si>
  <si>
    <t>Concluída</t>
  </si>
  <si>
    <t>Realizar procedimento de acorod com os parametros citados na PR-DCQ-014 (MCM),   PR-DCQ-015 (MCM),   PR - E – 261 (VALE)</t>
  </si>
  <si>
    <t xml:space="preserve">Gilvânia Garcia </t>
  </si>
  <si>
    <t>Aterro de Inertes</t>
  </si>
  <si>
    <t xml:space="preserve">Evidenciado no mapa de concretagem da Obra que o concreto utilizado apre-sentou resultado para o ensaio de compressão abaixo do especificado:
A) Concreto moldado em 18/12/2021, para resistência de projeto de 30Mpa, aplicado na PORTARIA S1, S2, S3, S4, resultado encontrado para rompimento aos 28 dias = 24,2Mpa; 
B) Concreto moldado em 23/12/2021, para resistência de projeto de 30Mpa, aplicado no PRÉDIO ADM S11, S12, S13 e S14, resultado encontrado para rompimento aos 28 dias = 23,4Mpa; 
C) Concreto moldado em 22/01/2022, para resistência de projeto de 35Mpa, aplicado na SEGUNDA VIGA DA ADM, resultado encontrado para rompimento aos 28 dias = 32,4Mpa.
</t>
  </si>
  <si>
    <t xml:space="preserve">Corrigir o mapa de concretagem, descrevendo as peças corretas que fo-ram concretadas;
- Substituir os moldes de plástico pelos moldes metálicos;
- Limpeza adequada dos corpos de prova;
- Treinamento do colaborador para moldagem de corpos de prova e slump test;
- Local adequado na frente de serviço para moldagem de corpos de prova, promovendo correto acondicionamento dos moldes.
- Acompanhamento de todo processo de realização da moldagem dos corpos de prova do concreto executado 17/03/2022 na obra (moldagem, identifica-ção, logística, resulatado do rompimento dos cp’s.
</t>
  </si>
  <si>
    <t xml:space="preserve">Não evidenciado no mapa de concretagem da Obra os resultados de 14 e 28 dias para o ensaio de compressão das concretagens abaixo:
A) Nº de Controle de do CP: CP-007; Peça Concretada: PREDIO ADM V1 a V7; Data de Moldagem: 29/01/2022.
B) Nº de Controle de do CP: CP-010; Peça Concretada: PISO ADM/COPA ESCRI-TÓRIO; Data de Moldagem: 03/02/2022.
</t>
  </si>
  <si>
    <t xml:space="preserve">Acompanhar o  mapa de concretagem;
- Mudança da logística de entrega dos corpos de prova ao Senai;
- Avaliação do fornecedor - Senai;
</t>
  </si>
  <si>
    <t>048/22</t>
  </si>
  <si>
    <t>SE 3150KP-01 – 240 MTPA</t>
  </si>
  <si>
    <t>Verificado em inspeção pela CST uma fissura localizada no EIXO – E – 2/3, na porta de acesso a escada 03 da SE3150KP-01, onde a peça da Contra Viga Horizontal da porta encontra-se sem a ferragens dentro da canaleta que compõe a estrutura da peça citada, conforme especificado em projeto 3130KP-C-87663. Foi informado para a engenharia da CST o iten não conforme para a tomada das devidas tratativas.</t>
  </si>
  <si>
    <t>SERÁ EXECUTADO A DEMOLIÇÃO DA PAREDE NA PARTE SUPERIOR DA PORTA PARA RECOMPOR A VIGA DE REFORÇO DA PORTA. RECONSTRUIR DE ACORDO CONFORME CITADO EM PROJETO.</t>
  </si>
  <si>
    <t>099/2022</t>
  </si>
  <si>
    <t xml:space="preserve">Durante o recebimento da correia do TR-313K-82 / CASE-174, verificamos danos na borracha, conforme imagens em anexo. </t>
  </si>
  <si>
    <t>Conforme alinhamento feito em campo, a correia deve ser lançada e feito uma análise melhor. Pois pela foto enviada, não é possível afirmar que houve danos que comprometam a integridade da correia e segurança da operação.</t>
  </si>
  <si>
    <t>ST-314K-03</t>
  </si>
  <si>
    <t xml:space="preserve">Foi verificado na ampliação da torre de amostragem ST-314K-03 na execução de estaca hélice contínua da base 3 não obedecendo a distância mínima entre estaca  estabelecida de 5 vezes o seu diâmetro com tempo inferior de 24 horas,  podendo ocasionar rompimento do solos e tendo uma junção de estacas pela pressão de concretagem. conforme estabelece norma e procedimentos acima citado.
Desta forma solicitamos a tratativa desta ocorrência. 
</t>
  </si>
  <si>
    <t>A metodologia de concretagem será planejada e seguirá a especificações conforme a norma com intervalo 
maior que 12h.
Procedimento: No anexo N é citado, que não se devem executar estacas com espaçamento inferior a cinco diâmetros em 
intervalo inferior a 12h</t>
  </si>
  <si>
    <t>100/2022</t>
  </si>
  <si>
    <t>TR-313K-82 (TIE-IN)</t>
  </si>
  <si>
    <t xml:space="preserve">Conforme relatório topográfico Nº ANE-82-021 a base civil existente no eixo 15, para interligação do TIE-IN TR-313 K-82, constatamos uma divergência de 65 mm. Veja relatório topográfico anexo 
Desenhos: DF-3130KP-M-80005-L-00081 / DF-3130KP-M-80005-L-00082.
</t>
  </si>
  <si>
    <t>Ajustar elevação da chapa de apoio da VIGA do TIE INN. Favor recortar a chapa de apoio inferior da viga em 65 mm, manter as duas nervuras laterais, pintar com tinta epóxi alta espessura após soldagem. Justificativa: Divergência de projeto basico x detalhado.</t>
  </si>
  <si>
    <t>Durante inspeção de pintura das Bases do Cooler de Refrigeração do TR-813K-82 foi evidenciado que as mesmas foram pintadas de amarelo (intermediária), não atendendo nota do desenho de fabricação e especificação Vale - EG-M-402 Rev. 15.</t>
  </si>
  <si>
    <t>As peças devem ser pintadas na cor especificada em projeto (cinza médio).  O encarregado não atentou para o acabamento final.</t>
  </si>
  <si>
    <t>049/22</t>
  </si>
  <si>
    <t xml:space="preserve">BERMA TR – 83 </t>
  </si>
  <si>
    <t>Verificado em inspeção de campo pela Qualidade CST que o processo executivo de aplicação do GRAUTE SIKADUR 42 na TR-83 eixo C, D, não está sendo feita de acordo com os requisitos exijidos conforme especificado na ficha técnica do produto, onde cita que tem que ser feito apicoamento de toda área de ocupação da chapa de fixação dos trilhos, deixando-a sem vestigios propicios que venham a interferir na sua resistência e aderência, assim como o local deve está limpo e seco dentre UR-0,1 à 2,5%. Diante do fato ocorrido será tomadas as devidas tratativas.</t>
  </si>
  <si>
    <t>Local impo e seco conorme especificações técnicas do produto dentr UR -0,1 a 2,5% para uma resistência e aderência.</t>
  </si>
  <si>
    <t xml:space="preserve"> Áttila Sousa</t>
  </si>
  <si>
    <t>ENESA Oficina Central TFPM</t>
  </si>
  <si>
    <t>SUBCONTRATADA JG CALDERARIA</t>
  </si>
  <si>
    <t xml:space="preserve">Fabricação de estruturas do cable rack da oficina central realizada na JG,subcontratada ENESA,ocorre sem que fosse convocado representante Vale para acompanhar inicio de fabricação conforme solicitado no procedimento ES-S-402 rev 6 nos itens:
7.1 GERAL 
As atividades de inspeção deverão ser realizadas pelo fornecedor e acompanhada/validada/aprovada pela Equipe da Qualidade Vale ou seu representante, e devem atender aos seguintes requisitos gerais:  
 O fornecedor e subfornecedor, responsáveis pelo serviço de inspeção, deverão ser avaliados e qualificados pela equipe de qualidade Vale; • As atividades de inspeção realizadas nos subfornecedores deverão seguir os mesmos critérios adotados para a inspeção nas instalações do fornecedor. Além disso, os requisitos estabelecidos para o referido fornecimento deverão ser atendidos também pelo subfornecedor;
7.4 REUNIÃO PRELIMINAR - PRÉ- INSPEÇÃO (PRE-INSPECTION MEETING) 
Antes do início das atividades de fabricação, fornecimento, execução de serviço e inspeção, deverá ser realizada uma reunião chamada reunião de pré-inspeção - Pre-Inspection Meeting (PIM); entre equipe da Qualidade Vale e equipe da qualidade do fornecedor, sendo mandatório a participação do responsável pela qualidade deste. Tal reunião deverá também ser realizada com os subfornecedores, sempre antes do início da fabricação, e deverá contar com a presença do responsável da qualidade do fornecedor e do subfornecedor.
Fabricação foi iniciada a revelia da inspeção Vale sem que documentação de qualidade fosse apresentada e analisada.
</t>
  </si>
  <si>
    <t xml:space="preserve">Evidenciado que documentação de qualidade referente a fabricação de estruturas do cable rack da oficina central não foi apresentada pela ENESA.
Estruturas metalicas estão em fabricação na subcontratada JG sem que os seguintes documentos fossem apresentados conforme solicitado em procedimento Vale PR-E-261:
• PIT – Plano de Inspeção e Testes; • Documentos de soldagem: - PS – Plano de Soldagem; - IEIS – Instrução para Execução e Inspeção de Soldagem; - EPS – Especificação de Procedimento de Soldagem; - RQPS – Registro de Qualificação de Procedimento de Soldagem; RQS/RQO – Registro de Qualificação de Soldador / Operador - Procedimentos de ensaios não destrutivos aprovados por um Inspetor Nível III abendi - Qualificações de inspetores de ensaios não destrutivos – Certificados de usina e certificados de consumíveis
</t>
  </si>
  <si>
    <t xml:space="preserve">Evidenciado que ligações soldadas de estruturas do cable rack da oficina central apresentam diversos desvios dimensionais e descontinuidades em soldas realizadas.
Estruturas dos eixos 5,6 e 7  dos desenhos 2120KF-S-51566 rev 0 e 2120KF-S-51567 rev 0  em processo de fabricação na JG,subcontratada ENESA apresentam descontinuidades visiveis tais como mordeduras,poros,respingos,falta de fusão,deposição insuficiente e reforço excessivo em juntas soldadas.
Conforme solicitado no item 9.3 da PR-E-261:
“Verificação visual das soldas acabadas, certificando-se da inexistência de porosidade, inclusões de escória, faltas de fusão, mordeduras, trincas ou outras descontinuidades ou defeitos superficiais. Atenção especial deve ser dada às intersecções de soldas; • Controle dimensional das soldas acabadas: - Para soldas de topo: medir os reforços externos e internos (quando acessíveis), medir a convexidade ou concavidade máxima e a largura da solda, e compará-los com as normas especificadas ou com os desenhos aprovados do fornecedor;”
Salientamos que inspeção visual foi realizada com pintura aplicada nos cordões de solda
Criterio de aceitação conforme AWS D1.1
Inspeção realizada por inspetor de solda N1 da ENESA SNQC 7131
</t>
  </si>
  <si>
    <t xml:space="preserve">Estruturas dos eixos 5,6 e 7  dos desenhos 2120KF-S-51566 rev 0 e 2120KF-S-51567 Rev. 0  em processo de fabricação na JG,subcontratada ENESA apresentam desvios dimensionais conforme constatado em inspeção realizada.
Emendas não previstas foram posicionadas no mesmo local onde nervuras foram soldadas conforme projeto, o que levou aporte térmico sucessivo nesta região ,podendo ocasionar acúmulo de tensão.
Emendas não previstas apresentam desnivelamento de 3,8mm entre abas de colunas
Evidenciado ainda que solda de topo desta emenda não prevista foi posicionada na posição de furação indicada em projeto o que leva a fragilização de ligações parafusadas com outras estruturas.
Furações das bases das colunas estão fora de esquadro o que ocasionará problemas referentes a montagem nas bases
Identificado cortes(sangria) nas abas das colunas com objetivo de realizar desempeno da peça,tal pratica leva a fragilização da estrutura e não é possivel determinar que geometria de junta foi realizada
Não recomendamos o uso destas estruturas para montagem de cable rack visto que não conformidades apontadas favorecem possivel comprometimento estrutural do equipamento.
</t>
  </si>
  <si>
    <t xml:space="preserve">Início do retrabalho nas em todas as peças fora de projeto/norma. Justificativa: Erro de fabricação </t>
  </si>
  <si>
    <t>MESA DE CAVALETES DO CAMINHO DE ROLAMENTO DO TR-82</t>
  </si>
  <si>
    <t xml:space="preserve">Identificado ausência de porcas e contraporcas em ligações parafusadas das bases das mesas dos transportadores do TR-82.
 Porcas, contraporcas, arruelas e demais acessórios devem ser montados por completo conforme especificado em projeto ou pelo fabricante.
</t>
  </si>
  <si>
    <t>Porcas e contra porca já inseridas e pintadas conforme projeto</t>
  </si>
  <si>
    <t xml:space="preserve"> NºVALE-DF-3140KP-G-50003-C-500004 (rev.A)- DE ACORDO COM PROCEDIMENTOS  NBR-5738/2015 -IT: 4.7/ 5.5 -Foi verificado na Moldagem de corpos de prova do dia 14/04/2022, referente as estacas hélice contínua E1/ E2/ E3/ E4 da base 3 da ampliação de torre de amostragem ST-314K-03. Até a data de 26/04/2022 não tinha sido realizado a coleta. Em desacordo ao plano de controle tecnológico como: Coleta após 24 horas após a moldagem, identificação e cura úmida até a idade definida para rompimento conforme estabelece norma e procedimentos acima citado.
Desta forma solicitamos a tratativa desta ocorrência. 
</t>
  </si>
  <si>
    <t xml:space="preserve"> Os corpos de prova já foram encaminhados para ensaio de compressão na Megamix, ao final do rompimento de 
28 dias conforme procedimento serão encaminhados os 
relatórios</t>
  </si>
  <si>
    <t xml:space="preserve">Conforme inspeção verificado foi aplicado concreto convencional no talude da cabeceira berma Tr-82 em desconformidade com o especificado em projeto que indica para proteção dos taludes das bermas dos pátios aplicar concreto projetado e talude apresentando deformações e erosões. Solicitamos tratativa para o desvio. </t>
  </si>
  <si>
    <t>O talude será retrabalhado seguindo todos os procedimentos específicos citados em projeto.</t>
  </si>
  <si>
    <t>034/2022</t>
  </si>
  <si>
    <t>CABECEIRA TR-81</t>
  </si>
  <si>
    <t xml:space="preserve">Conforme inspeção verificado foi aplicado concreto bombeado no talude da cabeceira berma Tr-81 em desconformidade com o especificado em projeto que indica para proteção dos taludes das bermas dos pátios aplicar concreto projetado. A tela de aço que estava sendo colocada antes da 1ª etapa do concreto não obedecia ao cobrimento da armadura que garante proteção física e química do aço. Solicitamos tratativa para o desvio. </t>
  </si>
  <si>
    <t>Será feito uma inspeção para definir o método executivo do processo.</t>
  </si>
  <si>
    <t>Durante inspeção visual foram constatados desvios no armazenamento e preservação dos materiais a serem montados no TR-313K-82. Identificado colunas de hidrantes do tipo “Y” depositadas em contato direto ao solo, sob cabos de aço, ocasionando atrito entre as peças. Não conforme com os parâmetros solicitados no procedimento PR-E-270 (Procedimento para Inspeção de Armazenamento e Preservação), sendo necessário ação de correção.</t>
  </si>
  <si>
    <t xml:space="preserve">Hidrantes montados logo em seguida. Justificativa: Processo de montagem </t>
  </si>
  <si>
    <t>TR-313K-87</t>
  </si>
  <si>
    <t>Conforme inspeção foi verificado durante concretagem dos blocos B15/ B12/ B11 dos eixos 1C e 1 da TR-313K-87. No bloco B11 ocorreu descalçamento do escoramento e abertura de forma, podendo ter sido ocasionado por desvios de procedimentos de execução. Desta forma solicitamos tratativas da ocorrência.</t>
  </si>
  <si>
    <t xml:space="preserve">Recondicionar conforme </t>
  </si>
  <si>
    <t>101/2022</t>
  </si>
  <si>
    <t>(TR-313K-82)</t>
  </si>
  <si>
    <t xml:space="preserve">Durante inspeção de campo, constatamos que os eletrodutos e bandejamentos, foram concretados durante a atividade da civil eliminando assim qualquer obstruindo assim qualquer chance de abertura e manutenção das mesmas e danificando os eletrodutos flexíveis. </t>
  </si>
  <si>
    <t>A Sanches já fez a adequação/correção em campo. Justificativa: Concretagem feito de forma erronea pela Sanches</t>
  </si>
  <si>
    <t>PRÉDIO ADM</t>
  </si>
  <si>
    <t>Conforme analise nas documentações dos protocolos de completação mecânica civil aplicados no aterro de inertes, foi apresentado o controle tecnológico do concreto das vigas do prédio ADM V-01, V-02, V-03 E V-07, verificado no relatório de resistência a compressão de corpo de prova do concreto Nº MKT-06-RCC-014/22, o resultado de resistência do concreto 25,3 mpa aos 28 dias não atende ao especificado em projeto que é de 30 mpa. Solicitamos a tratativa para o desvio.</t>
  </si>
  <si>
    <t xml:space="preserve">Solicitar contra prova da concreteira para comparagao da resistencia atingida com a laudo do laborat6rio
contratado pela Marka Eng, caso a contra prova atinja o FCK solicitado no projeto. usar a peca coma esta. Documentos em anexo.
</t>
  </si>
  <si>
    <t xml:space="preserve">PORTARIA </t>
  </si>
  <si>
    <t>Conforme analise nas documentações dos protocolos de completação mecânica civil aplicados no aterro de inertes, foi apresentado o controle tecnológico do concreto das sapatas S-1, S-2, S-3 e S-4 da portaria, verificado no relatório de resistência a compressão de corpo de prova do concreto Nº MKT-06-RCC-001/21, o resultado de resistência do concreto 24,2 mpa aos 28 dias não atende ao especificado em projeto que é de 30 mpa. Solicitamos a tratativa para o desvio.</t>
  </si>
  <si>
    <t>Solicitar contra prova da concreteira para comparagao da resistencia atingida com a laudo do laborat6rio
contratado pela Marka Eng, caso a contra prova atinja o FCK solicitado no projeto. usar a peca coma esta.
Anexo: PES 38 - ENSAIO SLUMP TEST e MOLDAGEM cO CORPO DE PROVA; Lista de Treinamento; Relat6rio de
Acompanhamento de Slump Teste e moldagem de CP; Laudo da Concreteira. Justificativa: Falha no processo de moldagem dos corpos de prova, ocasionando variagao nos resultados dos ensaios</t>
  </si>
  <si>
    <t>BALANÇA</t>
  </si>
  <si>
    <t>Conforme analise nas documentações dos protocolos de completação mecânica civil aplicados no aterro de inertes, foi apresentado o controle tecnológico do concreto das sapatas S-1 e S-4 da Balança, verificado no relatório de resistência a compressão de corpo de prova do concreto Nº MKT-06-RCC-007/22, o resultado de resistência do concreto 24,6 Mpa aos 28 dias não atende ao especificado em projeto que é de 30 mpa. Solicitamos a tratativa para o desvio.</t>
  </si>
  <si>
    <t>PRÉDIO ADM - PILAR</t>
  </si>
  <si>
    <t>Conforme analise nas documentações dos protocolos de completação mecânica civil aplicados no aterro de inertes, foi apresentado o controle tecnológico do concreto dos pilares P-08 a P-14 prédio ADM, verificado no relatório de resistência a compressão de corpo de prova do concreto Nº MKT-06-RCC-007/22, o resultado de resistência do concreto 24,6 Mpa aos 28 dias não atende ao especificado em projeto que é de 30 mpa. Solicitamos a tratativa para o desvio.</t>
  </si>
  <si>
    <t>Conforme inspeção em campo para verificação dos projetos em execução, foi identificado desenho obsoleto (DF-3100KP-G-00049_Rev.1) em uso no TR-311K-03 / TR-311K-04- RDI, sendo que, o Arquivo Técnico Vale emitiu o mesmo projeto em Rev.3. Logo, solicitamos tratativa da não conformidade. REFERÊNCIA: PR-E-105_Procedimento para Verificação de Documentos de Projetos.</t>
  </si>
  <si>
    <t>O projeto será substituído pela revisão mais recente e também será verificado em campo a existência de outros
projetos obsoletos para que também seja feita as substituições.</t>
  </si>
  <si>
    <t xml:space="preserve">Evidenciado durante inspeção em campo a utilização de projetos em revisão “PRELIMINAR”, ou seja, sem aprovação da VALE e sem carimbo de controle de desenhos.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</si>
  <si>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Documentos estão sendo distribuidos após aprovação, com carimbo de cópia controlada conforme procedimento</t>
  </si>
  <si>
    <t>102/2022</t>
  </si>
  <si>
    <t xml:space="preserve">Durante o aperto dos chumbadores no SKID do conjunto de acionamento TR-313 K-82M2, um dos 22 chumbadores de fixação da base do SKID encontra-se partido(quebrado) não permitindo a fixação das porcas no SKID. Veja as fotos abaixo.
Desenho: DF-3130 KP-M-80005-L-00069 REV_0
</t>
  </si>
  <si>
    <t>A VALE irá instalar dois novos chumbadores e fornecer chapa de reforço a ser montados pela Enesa, conforme croqui em anexo.</t>
  </si>
  <si>
    <t>035/2022</t>
  </si>
  <si>
    <t>SUBESTAÇÃO SE3130KP-04</t>
  </si>
  <si>
    <t xml:space="preserve">Aplicado lista de verificação na documentação DATA BOOK - SE 3130KP-04, durante análise foi identificado desvios à progressão do processo fabril, de montagem das pastas modo físico e em formato eletrônico, e as documentações de fabricação e montagem da estruturas metálicas e chumbadores não foram encaminhado para análise/validação da fiscalização QA/QC Vale conforme procedimento PR-G-363.
Obs.&gt;. Conforme item abaixo, descrito no PR-G-363
</t>
  </si>
  <si>
    <t>Será tomado os devidos procedimentos para elaboar e montar o DATA-BOOK.</t>
  </si>
  <si>
    <t xml:space="preserve">Identificado aplicação indevida de esquema de pintura em suportes de fixação de refletores localizados nas escadas de acesso a torre do CN06.
Ocorreu uso de tinta de acabamento, amarelo segurança, sem que primer e intermediária fossem aplicadas no substrato metálico conforme solicitado no grupo L da EG-M-402 onde Para cada uso específico, os materiais deverão seguir rigorosamente os sistemas indicados nesta Especificação.
</t>
  </si>
  <si>
    <t>BERMA DO TR 83</t>
  </si>
  <si>
    <t xml:space="preserve"> Evidenciado que estruturas ESCADA 01 EIXO 01 da subestação 3150KP-01  foram embarcadas para área da Vale sem que fosse realizada inspeção e emissão de certificado de liberação de embarque por inspetor Vale conforme EG-G-401 VER 5 item 14.2 :
14.2 INSPEÇÃO 
A equipe de inspeção da Vale deverá ter livre acesso para acompanhamento durante o embarque de mercadorias. O fornecedor deverá permitir ao inspetor o acesso a todas as embalagens, romaneios de embarque, documentos de exportação, certificados de materiais, relatórios de testes, e ao certificado de liberação emitido pelo inspetor da Vale no fornecedor para verificação, antes de emitir o Certificado de Liberação para Embarque.
</t>
  </si>
  <si>
    <t>Será apresentado a documentação exigida pela fiscalização Vale, atendendo os procedimentos cabíveis.</t>
  </si>
  <si>
    <t xml:space="preserve">Evidenciado que estruturas ESCADA 03 EIXO 01 da subestação 3150KP-01 REMESSA 02  foram embarcadas em condições inadequadas conforme evidenciado pela inspeção Vale conforme EG-G-401 VER 5 
14.0 EMBARQUE 
O fornecedor deverá acompanhar todo o processo de embarque desde a sua saída da unidade até o seu embarque final ou até o destino final, conforme contrato ou OC. 
Ele deverá assegurar que: 
 Foram atendidos todos os requisitos desta especificação; Todas as informações pertinentes ao transporte foram passadas antecipadamente à Vale para sua devida aprovação e providências;   Os equipamento e materiais (embalados ou não) estejam bem acondicionados e travados na carroceria; Durante o travamento da carga não ocorreram danos às embalagens;  Acondicionamento da carga nos veículos ou navios (quando de responsabilidade do fornecedor) é realizado de maneira adequada e segura para o transporte e preservação dos equipamentos e materiais
</t>
  </si>
  <si>
    <t>Será feito a inspeção nas peças para evidências que as estruturas transportadas não sofreram danos em sua superfície.</t>
  </si>
  <si>
    <t xml:space="preserve">Estruturas dos eixos 5,6 e 7  dos desenhos 2120KF-S-51566 rev 0 e 2120KF-S-51567 rev 0  em processo de fabricação na JG,subcontratada ENESA apresentam descontinuidades volumetricas conforme constatado em inspeção por Ultrasom realizada em juntas de emendas não previstas das colunas 566 A ,566 B e 565 A.
COLUNA 566 A
 Juntas de emenda não prevista lado esquerdo/direito reprovadas em todas as posições e comprimentos
COLUNA 566 B
Juntas de emenda não prevista lado esquerdo aprovado topo e reprovado na posição sobrecabeça  Juntas de emenda não prevista lado direito reprovada em todas as posições e comprimentos
COLUNA 565 A
Juntas de emenda não prevista lado esquerdo/direito reprovada em todas as posições
Realizado ensaio em cortes(sangria) posteriormente soldados na coluna esquerda,reprovados em todo comprimento.
Emendas não previstas nas estruturas foram realizadas sem autorização da engenharia e sem acompanhamento de inspeção.
Cortes realizados para controle de deformação de perfil não foi autorizado pela engenharia e não houve acompanhamento de inspeção.
</t>
  </si>
  <si>
    <t xml:space="preserve">VALE. PROD.006 IT 2.2 DE ACORDO COM PROCEDIMENTOS  NBR-8419-92  -Foi verificado erosão constante devido a incidências de chuvas no reaterro dos cable rack do bandejamento da linha do (RDI) e postes P11A e P12A da SE-310KP-04. Com iminência de queda, com linha energizada.
Desta forma solicitamos a tratativa desta ocorrência. 
</t>
  </si>
  <si>
    <t>Será feito a avaliação da atividade e consultado junto a engenharia uma solução para o ponto levantado e apontado na RNC.</t>
  </si>
  <si>
    <t>BERMA DO TR 82</t>
  </si>
  <si>
    <t xml:space="preserve">Durante inspeção da atividade de reaterro da tubulação industrial (água) na berma do TR 82, foram identificados os seguintes desvios no procedimento de execução do mesmo: lançamento de camadas de solo inadequada (com torrões). Uso de equipamento (placa vibratória) inadequado para compactar esses torrões de solo. Espessura da camada de solo com mais de 40 cm de espessura e sem controle tecnológico. Além disso, o solo, visualmente apresentava nível de umidade elevado, não foi possível verificar o CBR desse material.  
                   Diante dessa ocorrência solicitamos a tratativa junto a executante.
Referências: ET-3130KP-B-50006 - AMPLIAÇÃO DOS PÁTIOS - INFRAESTRUTURA:  SUPRESSÃO VEGETAL, TERRAPLENAGEM, DRENAGEM, PAVIMENTAÇÃO E SINALIZAÇÃO - ESPECIFICAÇÃO TÉCNICA/ -  IT.VALE.PROD.004 - INSTRUÇÃO DE TRABALHO PARA ESCAVAÇÃO E REATERRO./ IT. VALE.PROD.001 INSTRUÇÃO DE TRABALHO EXECUÇÃO DE TERRAPLENAGEM
</t>
  </si>
  <si>
    <t>Será removido o material aplicado e será executado o reataerro com material estando conforme especificado em projeto.</t>
  </si>
  <si>
    <t>COLUNAS DAS MESAS DE ROLOS</t>
  </si>
  <si>
    <t xml:space="preserve">Durante aplicação de esquema de pintura em ligações parafusadas de modulo trecho 1 eixo 19 foi identificado uso de diluenteThinner No. 17 da Jotun em tinta Sumadur da Sherwin Willians portanto uso de fabricantes distintos no mesmo esquema de pintura.
Conforme solicitado em EG-M-402 REV 15 no item 13.2.3- Compatibilidade entre tintas: 
“Tintas, solventes e diluentes de fabricantes diferentes não poderão ser utilizados em um mesmo sistema de pintura, tampouco suas misturas. Os solventes e diluentes deverão ser os recomendados pelo fabricante da tinta.”
</t>
  </si>
  <si>
    <t>Adequar preparação de tinta com diluente da mesma marca. Prazo imediato</t>
  </si>
  <si>
    <t>REFERÊNCIA: NBR 7211 - Durante inspeção realizada na obra oficina central próximo a tenda de apoio, foram verificados os seguintes desvios no armazenamento de material: materiais sem identificação (tijolos e britas), mistura de agregados devido ausência de baías. Logo, solicitamos a tratativa destas ocorrências.</t>
  </si>
  <si>
    <t>Foi construído divisórias, utilizando tábuas para demarcação e separação dos agregados</t>
  </si>
  <si>
    <t>Durante inspeção realizada na obra oficina central próximo a tenda de apoio, foi solicitado ao encarregado da frente de serviço procedimento aprovado pela Vale para o armazenamento de materiais, onde o mesmo não foi apresentado, conforme PR-E-270 Rev.3.</t>
  </si>
  <si>
    <t>Foi reformulado e revisão procedimento para atender todas as especificações e treinamento do pessoal</t>
  </si>
  <si>
    <t xml:space="preserve">Foi verificado por inspeção Ductor suporte elétrico instalado em campo sem tratamento da superfície a ser soldada e sem tratamento de pintura conforme especificado em procedimento VALE PR-E-261 rev3 "procedimento para inspeção de soldas" ,EG – M – 402 rev15. “Tratamento de superfície e pintura de proteção e acabamento" para superfícies do grupo L estando assim em não conformidade. Sendo necessário realização de tratamento de superfície e solda em campo de acordo com procedimentos mencionados. </t>
  </si>
  <si>
    <t>Verificado em 15/08/22, está sendo realizada solda no local</t>
  </si>
  <si>
    <t>TORRE DE AMOSTRAGEM</t>
  </si>
  <si>
    <t xml:space="preserve">Evidenciado desvios na preparação da superfície das vigas da elevação 33143 da TORRE DE AMOSTRAGEM ST-314K-03, para aplicação do esquema de pintura do grupo L do procedimento EG-M-402_Tratam_Superf_Pintura_Protecao_Acabamento_Rev_15. 
Item 8.3.3 Limpeza Mecânica 
SSPC-SP 3 – Power Tool Cleaning ISO 8501-1,
 St 3 - Limpeza manual e mecânica a fundo.
 NBR 15239 - Tratamento de Superfícies de aço com ferramentas manuais e mecânicas. 
É feita por meio de lixadeiras, escovas mecânicas, marteletes pneumáticos ou esmerilhadeiras, usadas com o devido cuidado, a fim de se evitar danos às superfícies. Esse sistema não poderá ser usado quando a superfície apresentar carepas de laminação e grande quantidade de oxidação. Deve ser executado conforme NBR 15239. Devendo-se tomar precauções para evitar eventual polimento da superfície. Caso haja polimento, lixar a superfície com lixa adequada para abrir perfil de rugosidade. Após o tratamento mecânico deve ser efetuada a limpeza com solvente conforme NBR 15158
</t>
  </si>
  <si>
    <t>Foi realizado treinamento com a equipe de pintura, ministrado pela fiscalização para fortalecer o conhecimento no procedimento e empregabilidade dos produtos a serem aplicados (descrição do produto, indicações, informações importantes, preparação de superfície e aplicação do produto).</t>
  </si>
  <si>
    <t xml:space="preserve">Foi identificado durante inspeção de qualidade na ESTAÇÃO DE PESAGEM E AMOSTRAGEM - LINHA 3, o acondicionamento inadequado dos materiais a serem utilizados pela empresa ALFA, no armazenamento na região da TORRE AMOSTRAGEM. 
Não atendendo os parâmetros estabelecidos nos procedimentos: 
-EG-G-401_Embal_Identif_Manus_Armaz_Preserv_Embarque_Rev_6 
12.0 ARMAZENAMENTO 
13.0 PRESERVAÇÃO
 -PR-C-013_Preservacao_Materiais_Proj_Capital_Rev_0. 
8.3 PRESERVAÇÃO EM CAMPO 
</t>
  </si>
  <si>
    <t>Realizado adequação em campo dos itens levantados pela fiscalização (melhoria no acondicionamento dos equipamentos e estruturas).</t>
  </si>
  <si>
    <t>VIGAS DA PASSARELA DA ELEVEÇÃO +17943</t>
  </si>
  <si>
    <t xml:space="preserve">Identificado maquina de solda tag 3218 em uso na elevação +17943 com etiqueta de aferição vencida.Conforme solicitado em Especificação Vale PR-E-261 INSPEÇÃO DE SOLDA no item 9.1 preparação e Procedimento executivo ALFA PO TEC 011 CALIBRAÇÃO DE MAQUINAS DE SOLDA no item 5.0 procedimento:
Certificar-se de que a máquina de solda está em boas condições de uso, inclusive seus contatos e cabos, e que está etiquetada com o código próprio e com a data de validade da calibração
O inspetor de solda N1 ou profissional designado/capacitado, é responsável pelo acompanhamento do serviço, emissão dos certificados e afixação das etiquetas da máquina de solda. O setor de execução é responsável pela execução da calibração.
</t>
  </si>
  <si>
    <t>Foi realizado a calibração da maquina de solda, conforme procedimento Alfa Engenharia PO-TEC-21 por profissional devidamente qualificado para essa atribuição.</t>
  </si>
  <si>
    <t xml:space="preserve">DDurante inspeção visual na montagens das estruturas das mesas cargas (cavaletes) do TR-313K-81, foi detectado danificação mecânica na estrutura da mesa 81/ L63 na parte inferior, lado esquedo, sentido a cabeceira.
Avaria não conforme com o procedimento PR - E – 255:
- 12.1 INSPEÇÃO DE RECEBIMENTO NA OBRA
</t>
  </si>
  <si>
    <t>A mesa foi reparada em conformidade com o projeto</t>
  </si>
  <si>
    <t xml:space="preserve">Grades de piso foram ponteadas na plataforma de acesso eixo A/B linha 1 da elevação 17.943 sem que as juntas soldadas das vigas 23C e 23A fossem inspecionadas em ensaio visual por inspetor N1 de solda.
Montagem segue sequencia programada porém a qualidade ALFA não convocou inspetor para inspeção visual de junta após soldagem,  conforme solicitado em especificação  Vale PR-E-261 INSPEÇÃO DE SOLDAS no item 9.3 :
“Verificação visual das soldas acabadas, certificando-se da inexistência de porosidade, inclusões de escória, faltas de fusão, mordeduras, trincas ou outras descontinuidades ou defeitos superficiais. Atenção especial deve ser dada às intersecções de soldas”
Devido a obstrução de acesso a juntas soldadas pelas grades de piso não é possivel realizar escovamento de juntas para realização de ensaio visual no metodo direto, conforme solicitado em procedimento executivo ALFA PO TEC 028 INSPEÇÃO DE SOLDA Item 5.1:
“As superficies das juntas soldadas serão preparadas por esmerilhamento ou escovamento atendendo aos requisitos de estado da superficie detalhado no item 4.1.1
</t>
  </si>
  <si>
    <t>Por conta da falta de guarda corpo, atendendo uma solicitação de segurança as grades foram ponteadas, de 
modo a mitigar uma possível queda de materiais ou pessoas. Logo a Alfa Engenharia se responsabiliza a remover os pontos 
soldados viabilizando a excução dos ENDs conforme o procedimento PR-E-261.</t>
  </si>
  <si>
    <t>103/2022</t>
  </si>
  <si>
    <t>TR-313K-81(M3)</t>
  </si>
  <si>
    <t xml:space="preserve">Durante a montagem do acoplamento flexível de baixa rotação redutor/tambor, foi identificado que o eixo se encontra com irregularidade na superfície usinada de ± 0,2mm, não permitido o acoplamento de baixa TNB-BHD 900. Veja fotos abaixo
Desenho: DF-3130KP-M-80005-M-00568_r0 / DF-3130KP-M-80005-M-000569_r0
</t>
  </si>
  <si>
    <t>A montadora deverá efetuar ajuste destes 0,2 mm máximo detectados a 100 mm da ponta do eixo, com lixamento fino de forma a eliminar o desvio encontrado e possibilitar montagem do acoplamento flexível. Esta recuperação deverá ter acompanhamento da SUPERVISÃO KEDA e CQ de campo VALE. Justificativa: DESVIO NA USINAGEM DO EIXO DE SAIDA DO REDUTOR.</t>
  </si>
  <si>
    <t>104/2022</t>
  </si>
  <si>
    <t>MESA DO TIE-IN-BASES CIVIL</t>
  </si>
  <si>
    <t xml:space="preserve">Durante a pré-montagem das mesas do TIE-In e levantamento topográfico Nº ANE-81-009, foi identificado divergência na pré-montagem da estrutura do TIE-IN eixos K11 e K15 e não permitem a conformidade com o projeto. Veja abaixo pontos divergentes abaixo;
1. Estrutura 81-B32 principal de fixação das mesas L1 interfere com a base CIVIL (existente eixo K14) em 150 mm; veja DETALHE A-A, veja relatório ANE-81-009
2. As bases de fixação da mesa L1 na estrutura 81-B32 encontra-se menor 210 mm, mesa entre eixo projeto 3000mm, pilar da estrutura 81-B32 projeto 2790 mm, sendo assim a mesa L1 ficou fora do eixo do pilar em – ponto P.3 = 90mm, ponto P.4 = 200mm, veja relatório ANE-81-009 – DETALHE A-A e C-C
Veja fotos abaixo
Desenho: DF-3130KP-M-80005-L-00037 / DF-3130KP-M-80005-L-00050_r1
Sugestão; 
1. Ponto P.2 recortes em 150 mm da extremidade da viga 81-B32
2. Ponto P.1 recolocação dos furos e bases da estrutura (chumbadores químicos-CIVIL).
3. Ponto P.3 e P.4 – soldagem da base da mesa no pilar estrutura 81-B32
4. Ponto P.3 e P.4 – soldagem de chapa no pilar para fixação da sub-base da mesa L1
As sugestões aqui apresentadas não sobrepõem a decisão da engenharia.
</t>
  </si>
  <si>
    <t>A VALE junto a empresa de construção civil, irá demolir o fuste da base, executar furação na sapata 08 chumbadores químicos mantendo as dimensões originais do projeto mecânico.A civil deverá demolir o fuste da base, executar furação na sapata 08 chumbadores químicos mantendo as dimensões originais do projeto mecânico. Justificativa: DIVERGÊNCIA ENTRE TAMANHO DO FUSTE EXISTENTE E PROJETADO.</t>
  </si>
  <si>
    <t>ATERRO DE INERTES</t>
  </si>
  <si>
    <t>Conforme  auditoria interna realizada no periodo 27/05/22 á 01/06/22, verificado desvio no processo de gestão de protocolo de completação mecãnica civil. Falta  de gestão no controle de aplicação de protocolo e controle de pendências pela contratada. As documentações do protocolo de completação mecânica especifica para cada subsistema não estão sendo entregue no prazo e as pendencias levantadas não estão sendo sanadas conforme cronograma.</t>
  </si>
  <si>
    <t>Realizar controle de acompanhamento de protocolos com reuniões semanais de avanço.</t>
  </si>
  <si>
    <t>105/2022</t>
  </si>
  <si>
    <t>Foi identificado durante a montagem da escada que dá acesso a plataforma de manutenção do guincho do TR-313K-81, apresenta uma divergência na elevação de ± 80 mm, não permitindo a fixação conforme projeto. Veja fotos abaixo</t>
  </si>
  <si>
    <t>A MONTADORA deverá efetuar este ajuste na escada no local de forma a viabilizar sua fixação da escada à plataforma do painel. Justificativa: Divêrgencia de elevação na base da estrutura do painel.</t>
  </si>
  <si>
    <t xml:space="preserve">Conforme  auditoria interna realizada no periodo 27/05/22 á 01/06/22, verificado desvio  de função no processo controle tecnologico, os executantes pelo ensaio Teste Slump e moldagem de corpo de prova do concreto não são habilidado e qualificados para a atividade, conforme  o item 6.2 da norma ISO/IEC 17025.6.2 Pessoal 6.2.1 Todo o pessoal do laboratório, interno ou externo, que possa influenciar as atividades de laboratório, deve agir com imparcialidade, ser competente e trabalhar de acordo com o sistema de gestão do laboratório.
 6.2.2 O laboratório deve documentar os requisitos de competência para cada função que influencie os resultados das atividades de laboratório, incluindo os requisitos de formação, qualificação, treinamento, conhecimento técnico, habilidades e experiência. 
6.2.3 O laboratório deve assegurar que o pessoal tenha competência para realizar as atividades de laboratório pelas quais é responsável e para avaliar a importância dos desvios.
</t>
  </si>
  <si>
    <t>Realizar treinamento do corpo técnico da empresa para execução de moldagens dos corpos de prova com profisisonal habilitado.</t>
  </si>
  <si>
    <t>TR-313K-02</t>
  </si>
  <si>
    <t xml:space="preserve">Foi verificado por inspeção Ductor cabos de força e de controle lançados para alimentação das remotas, motores e instrumentos sem isolação nas suas extremidades ao longo do TR-313K-02, podendo ocasionar baixa isolação nos condutores devido a entrada de umidade, conforme especificado em procedimento VALE ES-M-401 Montagem Eletromecânica Rev_5 e PO-REDE-003- Lançamento de Cabos, estando assim em não conformidade. Sendo necessário realização de ação de correção em campo de acordo com procedimentos mencionados. 
</t>
  </si>
  <si>
    <t>Será realizado isolamento nas pontas dos cabos lançados que se encontram expostos.</t>
  </si>
  <si>
    <t xml:space="preserve">Evidenciado durante inspeção em campo a utilização de projeto: Planta de Estaqueamento 01/02 (3150KP-C-70499) em revisão divergente com o Arquivo Técnico Vale, sendo utilizado na frente de serviço a Revisão 2 e a emissão atual encontra-se na Revisão 3, de acordo com a GRD: 03948-21.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</si>
  <si>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 xml:space="preserve">Será feito a troca do projeto citado na RNC ao encarregado responsável. </t>
  </si>
  <si>
    <t>VIGAS DA PASSARELA DA ELEVEÇÃO +22.743</t>
  </si>
  <si>
    <t xml:space="preserve">Inspeção DUCTOR informa que não foi apresentado rastreabilidade de juntas soldadas da elevação 22.743 da torre de amostragem conforme solicitado no item 7.9.2 Soldas da PR-E-261
A inspeção de soldas deverá seguir o procedimento PR-E-261. O fornecedor deverá: 
“Verificar os seguintes documentos de soldagem e sua devida aprovação pela Vale: - Plano de Soldagem (PS): que indica as juntas a soldar em todo o equipamento e suas posições nos desenhos”
</t>
  </si>
  <si>
    <t>Já realizado inspeção das soldas e rastreabiolidade das juntas soldadas para elevação 22743. Emitido relatórios de end's (visual de solda e liquido penetrante).</t>
  </si>
  <si>
    <t>VIGAS DA PASSARELA DA ELEVEÇÃO +33.323</t>
  </si>
  <si>
    <t xml:space="preserve">Inspeção DUCTOR evidenciou que vigas 106N e 106H localizadas na elevação +33.323 da torre de amostragem não apresentam evidencias de realização de ensaio Visual-dimensional de ajuste em preparação para soldagem conforme solicitado na PR-E-261 SOLDA no item 9.1 Preparação para soldagem:
“Controle dimensional da preparação da junta: ângulo do chanfro, abertura e face da raiz, comparando com a EPS ou com desenhos aprovados ou normas especificadas e verificação visual das chapas e juntas a serem unidas por soldagem, com especial atenção aos chanfros, que devem ser esmerilhados ficando lisos, limpos e sem rebarbas, óleo, graxa, tinta ou resíduos de carbono (áreas escuras quando o corte do chanfro é feito com eletrodo de grafite) ou outros contaminantes”
</t>
  </si>
  <si>
    <t xml:space="preserve">Conforme informa no projeto de montagem DF-3140KP-G-50003-S-500123 CORTE J e K, a simbologia de soldagem das vigas 106N e 106H pede chanfro em meio V com 5 mm de perna de solda. (VER FOTOS ANEXO). PR - E - 261  ITEM 9.1 INSPEÇÃO DA PREPARAÇÃO PARA A SOLDAGEM </t>
  </si>
  <si>
    <t>BASES DO CABLE RACK SE-313-A</t>
  </si>
  <si>
    <t xml:space="preserve">Evidenciado durante inspeção em campo a utilização de projetos: Detalhamento de Pilares 1 e 2 (3130KP-C-87815 e 3130KP-C-87816) em revisão divergente com o Arquivo Técnico Vale, sendo utilizado na frente de serviço a Revisão 1 e a emissão atual encontra-se na Revisão 2, de acordo com a GRD 023-22.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</si>
  <si>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Os documentos serão recolhidos das frentes de serviço.</t>
  </si>
  <si>
    <t>106/2022</t>
  </si>
  <si>
    <t xml:space="preserve">Durante a sondagem e passagem de cabos nas caixas de passagem entre o pouso da RP-313K-05/CALDA, foi identificado que 3 kanaflex de 4” estão obstruídos entre as caixas CP-81O a CP-81P e entre caixa CP-81P a CP-81Q total 12 kanaflex. impossibilitando a passagem dos cabos. Veja fotos abaixo.
</t>
  </si>
  <si>
    <t>A VALE irá acionar a empresa civil para atuar na desobstrução e/ou construção e lançamento de de novos dutos. Justificativa:  Sondagem feito tardiamente pela Enesa, dessa forma o problema apareceu tardiamente para tomada de ação pela VALE.</t>
  </si>
  <si>
    <t>107/2022</t>
  </si>
  <si>
    <t>TR-313K-81-TIE-IN</t>
  </si>
  <si>
    <t xml:space="preserve">Foi identificado que os chumbadores das bases(civil) no eixo K22 na região do TIE-IN encontram-se descolados em 35 mm no sentido oeste. Veja imagem 1 abaixo.
 Desenho: DF-3130KP-M-80005-L-00037_REV_1 / DF-3130KP-M-80005-L-00050_Rev.1
Sugestão da fiscalização de campo (VALE).
Corte da base(sapata) da coluna conforme ilustração imagem 2
</t>
  </si>
  <si>
    <t>Imagens em anexo. Base eixo K22 - Chumbadores deslocados em 3</t>
  </si>
  <si>
    <t>Jade</t>
  </si>
  <si>
    <t>CALHA DE DESVIO</t>
  </si>
  <si>
    <t xml:space="preserve">    Após analise do projeto de montagem e da visita em campo, foi constatado que devido às interferências existentes, não é possível posicionar a calha de desvio do TR-314K-16 para o TR-314K-13 nas dimensões em que foi fornecido.</t>
  </si>
  <si>
    <t>Realizar manutenção e preservação dos materiais conforme EG-G-401_rev_7.encerrar conforme solicitação do Sr. Adalberto. Aguardando originais assinados - 22/08/2022</t>
  </si>
  <si>
    <t>Amostrador Primário</t>
  </si>
  <si>
    <t xml:space="preserve">após verificação de campo, foi constatado que a altura real do Amostrador Primário (2760mm) está ultrapassando em cerca de 60mm a altura real do trilho até a estrutura (2700mm), conforme demonstrado abaixo, impossibilitando a montagem do equipamento completo. </t>
  </si>
  <si>
    <t>Figura 1:  - FAZER LOCALIZAÇÃO DA LINHA; FAZER TRATAMENTO DE SUPERFICIES E PINTURA NOS PONTOS DE SOLDA, CONFORME EG-M-402, ÍTEM   
                        12.1
Figura 2:  - FAZER LOCALIZAÇÃO DA LINHA; FAZER CONTINUAÇÃO DE MONTAGEM DA TUBULAÇÃO, OBEDECENDO O SPE - ES-T-401 e EG-M-402.
Figura 3:  - FAZER LOCALIZAÇÃO DA LINHA; FAZER TRATAMENTO DE SUPERFICIES E PINTURA NOS PONTOS DE SOLDA, CONFORME EG-M-402, ÍTEM  
                        12.1; FAZER CONTINUAÇÃO DE MONTAGEM DA TUBULAÇÃO, OBEDECENDO O SPE - ES-T-401 e EG-M-402.
Figura 4:  - FAZER LOCALIZAÇÃO DA LINHA; FAZER SUPORTE PARA VÁLVULA, OBEDECENDO PE-T-701; FAZER CONTINUAÇÃO DE MONTAGEM DA  
                              TUBULAÇÃO, OBEDECENDO O SPE - ES-T-401 e EG-M-402.
Figura 5:  - FAZER LOCALIZAÇÃO DA LINHA; FAZER CONTINUAÇÃO DE MONTAGEM DA TUBULAÇÃO, OBEDECENDO O SPE - ES-T-401 e EG-M-402
Figura 6:  - FAZER LOCALIZAÇÃO DA LINHA; FAZER AJUSTES NA TUBULAÇÃO, SE HOUVER NECESSIDADE PARA DESVIOS DAS INTEFERÊNCIAS.
encerrar conforme solicitação do Sr. Adalberto. Aguardando originais assinados - 22/08/2022</t>
  </si>
  <si>
    <t>Após verificação de campo, foi constatado que não é possível realizar a montagem do Amostrador Primário novo (AM-314K-06) devido a possível interferência das Rodas de Segurança destacadas abaixo com a estrutura existente na Casa de Transferências.</t>
  </si>
  <si>
    <t>encerrar conforme solicitação do Sr. Adalberto. Aguardando originais assinados - 22/08/2022</t>
  </si>
  <si>
    <t>Após verificação de campo, foi constatado que o posicionamento de projeto dos painéis elétricos no Amostrador Primário Novo (AM-314K-06) não está favorável para futuras manutenções que serão realizadas pela equipe de Operação Vale.</t>
  </si>
  <si>
    <t>Conforme solicitado por equipe Vale, no momento da montagem do Amostrador Primário Novo (AM-314K-06), a chapa indicada abaixo não deverá ser desmontada, além de não constar nos projetos existentes.</t>
  </si>
  <si>
    <t xml:space="preserve">     Conforme imagens abaixo, o posicionamento conforme projeto da Proteção Lateral do Amostrador Primário Novo (AM-314K-06) irá colidir com a estrutura existente.</t>
  </si>
  <si>
    <t>108/2022</t>
  </si>
  <si>
    <t xml:space="preserve">Durante a pressurização da tubulação de AID (água industrial), foi identificado que as linha do trecho existente enterrada, linha 392-AID-2.1/2”-C1A-037, vazou durante o teste hidrostático ao atingir uma pressão 3 kgf/cm², veja fotos abaixo
 Desenho: 3130KP-T-500042_Ref013_R1 / 3130KP-T-71357_Rev.1
</t>
  </si>
  <si>
    <t>A Enesa deve fazer o reparo da tubulação e análise de falha que levou o vazamento. Justificativa: Pelas fotos mostradas, as tubulações são novas e foram montados pela Enesa.</t>
  </si>
  <si>
    <t>Rede Montagens-EP-02</t>
  </si>
  <si>
    <t>JG SUBCONTRATADA REDE</t>
  </si>
  <si>
    <t xml:space="preserve">Inspeção DUCTOR evidenciou que vigas em processo de pintura na JG, subcontratada REDE, não houve acompanhamento de inspetor de pintura ABRACO para averiguar perfil de rugosidade e padrão visual SA 2 ½ de peças jateadas conforme solicitado.
“É atribuição do Inspetor de pintura ABRACO conforme solicitado na PR-E-275 Inspeção de pintura no item 7.4.1 Limpeza por jateamento. • Verificar se a partículas de aço usadas para o jateamento estão limpas e secas e se são adequadas para obter a rugosidade de superfície especificada. Verificar se as superfícies metálicas jateadas apresentam cor cinza brilhante com aspecto metálico uniforme e levemente áspero para facilitar a aderência da primeira camada de tinta; • Verificar a condição das superfícies e compará-la com os padrões fotográficos da norma SIS 055900 a fim de classificá-las; • A qualidade mínima de superfície aceitável pela Vale é o jateamento ao metal quase branco, grau Sa 2½. 
 Medir a rugosidade das superfícies jateadas usando instrumento adequadamente calibrado e compará-la com a rugosidade especificada. As medições deverão ser feitas por amostragem em pelo menos 10% de cada lote de produção, ou conforme especificado pela Vale.”
Inspeção DUCTOR informa que contratada REDE não apresentou certificado de qualificação de inspetor de pintura ABRACO antes das atividades iniciarem o fornecedor deve apresentar os seguintes documentos ao inspetor da Vale para aprovação:
Certificações de inspetores de pintura/galvanização, emitidas por uma entidade oficial como a ABRACO no Brasil, ou uma entidade equivalente reconhecida em outros países.
</t>
  </si>
  <si>
    <t>Será apresentado Relatório das inspeções e também Certificado do inspetor</t>
  </si>
  <si>
    <t>109/2022</t>
  </si>
  <si>
    <t xml:space="preserve">TR-313K-TR-81 </t>
  </si>
  <si>
    <t xml:space="preserve">Peça Mancal do Tambor TAG TB-14 do TR-313K-TR-81 foi recebida apresentando desplacamento da película de tinta. Desenhos:. DF-3130KP-M-80005-L-00035 REV.1 </t>
  </si>
  <si>
    <t xml:space="preserve">A Enesa deve efetuar o reparo da pintura conforme EG-M 402, utilizando tratamento mecânico para a preparação pré retoque de pintura. Justificativa: Pela foto apresenta já mostra o mancal montado na base, logo a VALE não como saber o desplacamento ocorreu antes ou depois da montagem. </t>
  </si>
  <si>
    <t>110/2022</t>
  </si>
  <si>
    <t xml:space="preserve">TR-313K-93 </t>
  </si>
  <si>
    <t>Durante a montagem do conjunto de acionamento (redutor, hidrovariador e motor) TR-313K-93, identificou-se diferença de planicidade de 2 a 4mm, na base do skid. Veja foto abaixo. Desenhos: TR-313K-93-M-02413</t>
  </si>
  <si>
    <t>Conforme previsto em contrato, a Enesa deve fazer os ajustes e/ou adaptações finais do posicionamento e das fixações do sistema de acionamento de modo a garantir o completo e correto alinhamento e/ou nivelamento de montagem, bem como fechamento de aberturas/ recortes das plataformas do sistema de acionamento. Justificativa: Erro de fabricação</t>
  </si>
  <si>
    <t>COLUNAS 014A e 017A</t>
  </si>
  <si>
    <t xml:space="preserve">Inspeção DUCTOR evidenciou que chapas de base de colunas 014A do eixo 1  e 017A do eixo 3  foram fabricadas pela ALFA sem barra de cisalhamento conforme solicitado na GU-E-362 -    Guia de Engenharia para Desenvolvimento de Projeto Detalhado-Estruturas Metálicas REV 8:
“Apresentar os desenhos de estruturas metálicas para a fase de projeto com todo o detalhamento necessario para fabricação das estruturas metalicas onde desenhos de colunas,contendo placas de base e barras de cisalhamento”
Desenho DF-3140KP-G-50003-S-500017 não apresenta indicações de barras de cisalhamento nos detalhes de chapas de base.
Coluna 014A foi montada em base de concreto sem abertura de nicho em seu interior devido a ausencia de barra de cisalhamento
Coluna 017A aguarda conclusão de fabricação de base civil sem indicação de abertura de nicho 
</t>
  </si>
  <si>
    <t>foi solicitado pela
Vale por constar no “GUIA DE DETALHAMENTO”, mas evidenciamos para a Vale via
memorial de cálculo (análise pontual via elementos finitos) que as barras não
eram necessárias. Seguimos a solicitação da Vale e acrescentamos as barras de
cisalhamento com os perfis disponíveis na montagem para evitar atritos e não
perdermos mais tempo. Importante salientar que a barra de cisalhamento não é
normativa, é um recurso que pode ser adotado no cálculo estrutural - O projeto citado foi revisado</t>
  </si>
  <si>
    <t>038/2022</t>
  </si>
  <si>
    <t>BERMA DO TR 84</t>
  </si>
  <si>
    <t xml:space="preserve">Durante verificação visual do serviço de pavimentação asfáltica dos acessos (lado direito e esquerdo) do TIE IN BERMA TR 84 foi identificada muitas variações na superfície do pavimento. O serviço não atingiu um bom acabamento em muitos pontos da camada de asfalto. Também foi possível verificar que a superfície do pavimento não estava completamente plano, em um trecho executado no Lado Direito do TIE IN TR 84.  
                   Diante dessa ocorrência solicitamos a tratativa.
</t>
  </si>
  <si>
    <t>PÁTIO P – Próximo as cabeceiras dos TR´s 81 e 82.</t>
  </si>
  <si>
    <t>VIGAS 106L e 106G ELEVAÇÃO 33.323</t>
  </si>
  <si>
    <t xml:space="preserve">Inspeção DUCTOR evidenciou que vigas 106L do desenho DF-3140KP-G-50003-S-500123 foram reposicionadas para servir de estrutura do console do chute de descarga,porem as mesmas estão com comprimento de 450mm quando deveriam estar com 725mm evidenciando assim erro dimensional do plano de corte.
Esta situação vai refletir na montagem das vigas 106G integrantes da estrutura da calha que sofrerá modificação do comprimento e posicionamento de furações devido ao reposicionamento de vigas tipicas. 
</t>
  </si>
  <si>
    <t xml:space="preserve">Montagem realizada conforme documento revisado </t>
  </si>
  <si>
    <t>CHAPAS DE PISO EL+22.743</t>
  </si>
  <si>
    <t xml:space="preserve">Inspeção DUCTOR evidenciou que chapas de piso da elevação +22.743 apresentam desvios de montagem.
Chapas de piso com dobra de rodapé,apropriadas para montagem em região de guarda-corpo ou ao redor de equipamentos embutidos, foram montadas no centro da elevação o que ocasionará acidentes com a permanencia deste ressalto.
</t>
  </si>
  <si>
    <t xml:space="preserve"> Os rodapés existentes em físico que não estão contemp-lados no projeto foram retirados do local.</t>
  </si>
  <si>
    <t>Piacentini EP-313K-04</t>
  </si>
  <si>
    <t>EP- 04 / CAMINHO DE ROLAMENTO – LADO PÁTIO I</t>
  </si>
  <si>
    <t>Durante inspeção realizada na obra da Revitalização do Caminho de Rolamento da EP-313K-04, no lado direito, Pátio “I”, foi verificado visualmente o deslocamento na implantação de três estacas hélices (C:97, C:98 e C:99) em relação ao solicitado em projeto de “Locação de Estacas de Fundação Planta 1/2” (Referência do projeto: 3130KP-B-500025 REV.1). Foi solicitado o levantamento topográfico pela equipe DUCTOR na qual constatou-se os desvios de todas as estacas no sentido norte da obra. Solicitamos tratativa para o desvio.</t>
  </si>
  <si>
    <t>Adicionar 5 barras com bitola de 20 pos 214, além das 5 barras já previstas, a fim de combater os esforços solicitante adicionais. Assim como continuar a distribuição de estribos conforme o aumento da viga, respeitando espaçamento e recobrimento.</t>
  </si>
  <si>
    <t>TERÇAS EL+27.943</t>
  </si>
  <si>
    <t xml:space="preserve">Inspeção DUCTOR evidenciou que pintura de terças da elevação +27.125 apresentam desvios de aplicação.
Realizada aplicação de esquema de pintura em estruturas sem realizar limpeza para retirada de sujeiras e contaminantes de sua superficie, o que ocasiona impregnações e baixa aderencia da pintura 
Conforme solicitado em EG-M-402 REV15 no item 8.0 PREPARAÇÃO E LIMPEZA DAS SUPERFÍCIES :
“Antes de iniciar o preparo da superfície e a aplicação da tinta, a superfície deve ser inspecionada visualmente. 
 Qualquer superfície a ser pintada deverá ser completamente limpa de toda sujeira, pó, graxa, óleo, gordura, oxidação ou qualquer outra substância prejudicial, antes da aplicação da tinta. Definir o grau de intemperismo da superfície a ser tratada conforme ISO 8501-1.”  
</t>
  </si>
  <si>
    <t>Realizada limpeza do local reaplicado esquema de pintura</t>
  </si>
  <si>
    <t>COLUNAS 017A e 017B</t>
  </si>
  <si>
    <t xml:space="preserve">Inspeção DUCTOR evidenciou que soldas de chapas de cisalhamento das colunas 017A e 017B apresentam desvio de fabricação referente a inspeção.
Não foi realizada inspeção visual de solda por inspetor N1 de soldagem conforme solicitado em procedimento Vale PR-E-261  item 9.3 INSPEÇÃO APÓS A SOLDAGEM o inspetor deve realizar as seguintes atividades após a soldagem: 
 “Verificação visual das soldas acabadas, certificando-se da inexistência de porosidade, inclusões de escória, faltas de fusão, mordeduras, trincas ou outras descontinuidades ou defeitos superficiais.”
</t>
  </si>
  <si>
    <t>Realizada inspeção visual de solda. Relatório de evidência n. 015</t>
  </si>
  <si>
    <t>111/2022</t>
  </si>
  <si>
    <t xml:space="preserve">TR-313K-80 </t>
  </si>
  <si>
    <t xml:space="preserve">Foi identificado divergência na furação da placa da base do SKD do TR-313K-80 em um dos pontos, onde o correto seria 750mm e apresenta 730mm conforme apresentado na imagem abaixo.
Desenhos: DF-3130KP-M-80005-L-00008_REV_0
</t>
  </si>
  <si>
    <t>Deve ser feito ajuste de campo, com realização de oblongo nos furos de 20 mm necessário à montagem no campo.</t>
  </si>
  <si>
    <t xml:space="preserve">Foi verificado abertura da fôrma durante a concretagem da 1º etapa dos pilares do Bloco BP-19 do TR-3150KP-43, ocorrendo fuga da argamassa do concreto aplicado no “pé” da estrutura, podendo ocasionar nicho de pedra com exposição de armadura.
Desta forma, solicitamos tratativa do ocorrido.
</t>
  </si>
  <si>
    <t>Foi reparado a concretagem após desforma não havendo nenhum tipo de nincho ou anomalia que venha a trazer danos a estrutura concretada.</t>
  </si>
  <si>
    <t>112/2022</t>
  </si>
  <si>
    <t>CT-313K-212 (TR-313K-83/93)</t>
  </si>
  <si>
    <t>Após levantamento topográfico REL. ANE-CT-212-002, referente a montagem dos chutes nos desenhos Nº DF-3130KP-M-80005-L-00570 e DF-3130KP-M-80005-L-00119, seguindo a mesma projeção da CT-211, verificamos uma interferência com a viga lateral de 380 mm em relação a linha de centro do TR-313K-83/93, para montagem conforme projeto. Veja estudo anexo.</t>
  </si>
  <si>
    <t>Deve ser feito ajuste de campo, onde a Enesa deve reduzir o espaço entre os dois chutes, ajustando, no chute de lavagem de forma a eliminar a sua interferência com a viga de ligação do eixo “  A’  ”.</t>
  </si>
  <si>
    <t>113/2022</t>
  </si>
  <si>
    <t>CT-313K-212 TR-313K-83/93</t>
  </si>
  <si>
    <t xml:space="preserve">Conforme relatório topográfico de Nº ANE-CT212-001 referente ao alinhamento e nivelamento das vigas entre os eixos A-B Filas 1 a 5, foi identificado que a viga existente da fila KC encontra-se com uma acima da elevação de projeto em 32 mm, impossibilitando o ajuste das castanhas e trilho na junção das vigas. Veja fotos abaixo fotos abaixo
Desenhos: DF-3130KP-M-80005-L-00570 REV.0
</t>
  </si>
  <si>
    <t>Realizar ajuste de campo, onde deve instalar a as vigas do trilho da nova ampliação na elev. correta 31.000, realizar chanfros e ajustar a extremidade da viga existente, de forma a corrigir a deformação de 31.032 para elev. 31.000 mm.</t>
  </si>
  <si>
    <t>114/2022</t>
  </si>
  <si>
    <t xml:space="preserve">Durante o recebimento do tambor do eixo P301 do TR-313K-80, foi verificado que um parafuso (M12x45) que fixa a proteção do rolamento do lado sul está quebrado, segue fotos em anexo.
Desenhos: DF-3130KP-M-80005-L-00005 / DF-3130KP-M-80005-L-00011.
</t>
  </si>
  <si>
    <t>Deve ser feito ajuste de campo, onde a Enesa deve remover os parafusos que fixam o anel, sacar o parafuso danificado, e reinstalar anel com torque adequado.</t>
  </si>
  <si>
    <t>115/2022</t>
  </si>
  <si>
    <t>TR-313K-80M2</t>
  </si>
  <si>
    <t xml:space="preserve">Conforme relatório topográfico de Nº ANE-80-002, foi identificado que o SKID a ser montado na base do acionamento na calda do TR-313K-80, encontra-se com as furações com diâmetro menores que especificado no projeto do acionamento, ou seja, SKID(existente) furos ø 27mm(20-M27) veja imagem 1, e os chumbadores na base civil para fixação do SKID do conjunto de acionamento TR-313K-80M2 com ø 36 mm(20-M36) veja imagem 2. Impossibilitando a montagem conforme projeto. Veja fotos abaixo fotos abaixo
Desenho: DF-3130KP-M-80005-L-00008 Rev.1
</t>
  </si>
  <si>
    <t xml:space="preserve">A ENESA deverá oblongar os furos da base a ser reutilizada de forma a facilitar o ajuste no campo, após alinhar o conjunto posicionar e soldar arruela na face superior caso o oblongo seja maior de que 4 mm. 
As atividades de oblongo de furos fazem parte do escopo de contrato
</t>
  </si>
  <si>
    <t>TORRE DE AMOSTRAGEM - 3</t>
  </si>
  <si>
    <t>Conforme plano de qualidade DF-MQ-3140KP-G-50003-Q-500001_R0, aprovado pela Vale, foram observados na Pré -auditoria realizada no dia 22/06/22, não atendimento aos processos de plano de inspeção e teste, plano de qualidade e processo operacional. Em anexo Check list – Auditoria Interna.</t>
  </si>
  <si>
    <t>Realizado levantamento com check list e book de plano de ação para tratativas evidenciando a implementação dos processos. Será realizada nova auditoria para acompanhamento.</t>
  </si>
  <si>
    <t xml:space="preserve">Observado a utilização de dispositivo de ajuste (calços secos e porcas) na montagem das colunas frontais na CT-313K-212.  (DF-3130KP-M-80005-L-00569) 
Conforme solicitado em procedimentos ES-S-401 e ES-M-401 para montagem das colunas e assentamento de calços, a montadora deverá atender aos seguintes requisitos:
“As placas de base das colunas deverão ser apoiadas em calços de chapas de aço previamente nivelados e chumbados nos blocos de concreto. As quantidades e dimensões destes calços deverão proporcionar, juntamente com os chumbadores, a estabilidade de coluna durante a montagem; ”
</t>
  </si>
  <si>
    <t xml:space="preserve">Base com elevação acima do especificado em projeto.
Procedimento/: Alinhamento e nivelamento das colunas realizadas diretamente na porca. 
</t>
  </si>
  <si>
    <t>Conforme verificado pelos Inspetor RNC em campo fechada, porém, não foi apresentado pela Enesa evidência anexa ao formulario. Autorizado pelo fsc.</t>
  </si>
  <si>
    <t>039/2022</t>
  </si>
  <si>
    <t>TR-80  - LADO PÁTIO N</t>
  </si>
  <si>
    <t>Compactação (CIV.)</t>
  </si>
  <si>
    <t>Conforme especificação técnica ET-3130KP-B-50006, item 4.5.6 O reaterro será executado em camadas de 20 cm de espessura máxima de solo solto, compactadas por equipamento mecânico adequado. Caso os equipamentos utilizados para compactação sejam manuais a espessura máxima das camadas de solo solto deverá ser de 15 cm. O reaterro deve ser executado em camadas horizontais, sendo admitida uma declividade inferior a 2% para permitir eventual drenagem pluvial. Os reaterros deverão ser compactados atendendo-se o teor de umidade ótima dos materiais em relação ao ensaio normal de compactação (NBR 7182), com tolerância de  2% daquele valor. O grau mínimo de compactação exigido será 95% relativo ao ensaio Proctor Normal, admitindo-se tolerâncias de - 2% a + 3%. Em locais considerados de condições especiais poderá ser exigido o grau de compactação de 100 % com tolerância de -1% a + 2%, relativo ao Proctor Normal. No envelope elétrico tipo 02, localizado entre as caixas elétricas CP-80AA à CP-80Y, durante inspeção verificado que o reaterro estar sem compactação e não foi identificado instalação da fita de advertência.  Solicitamos tratativa para o desvio</t>
  </si>
  <si>
    <t>Foi realizado a retirada do material não conforme onde o mesmo foi substituido por material  proveninente e de qualidade atendendo especificação técnica.</t>
  </si>
  <si>
    <t xml:space="preserve">Durante a inspeção de solda das nervuras, viga da plataforma de manutenção do TR-313K-85, foi evidenciado que a máquina de solda não  tem etiqueta de rastreabilidade com datas de validade.
Identificado o mal acondicionamento dos eletrôdos nas estufas portáteis.(Cochicho).
Estufas portáteis (Cochicho) desligadas e sem etiqueta de calibração.
Máquina de solda identificada como máquina de ponteamento.
DF: NV- 851024B Rev. B
</t>
  </si>
  <si>
    <t>Retirar toda a solda já executada, utilizar máquina e consumível adequado ao processo.</t>
  </si>
  <si>
    <t>116/2022</t>
  </si>
  <si>
    <t xml:space="preserve">No recebimento do painel de iluminação QL-3130KP-13 foram encontradas diversas avarias, tais como: acrílico de proteção do barramento quebrado, régua de borne com oxidação, ausência da placa de dados no painel e placa de identificação solta no painel, conforme imagens abaixo. </t>
  </si>
  <si>
    <t xml:space="preserve">As fotos apresentadas mostram o painel já montado em campo, assim a VALE não consegue ter nenhuma ação junto ao fornecedor ou ao Operador Logístico (Almoxarifado VALE) de forma a saber se o dano foi ocasionado antes da montagem.
Dessa forma a Enesa deve fazer o reparo a suas custas, uma vez que o dano foi verificado após a montagem em campo.
</t>
  </si>
  <si>
    <t>CABECEIRA 313K TR 81 - LADO PÁTIO O</t>
  </si>
  <si>
    <t>Conforme verificado foi executado o reaterro da tubulação de travessia SPCI e utilidades, localizado na cabeceira 313K-TR 81, sem controle de camada e compactação e o material utilizado no reaterro estar contaminado com matéria orgânica, madeira, detritos e pedras.  Solicitamos tratativa para desvio.</t>
  </si>
  <si>
    <t xml:space="preserve">Atividade executada conforme procedimento -  INS-115-0062 o material foi removido e compactado. Justificativa: Falha na comunicação </t>
  </si>
  <si>
    <t>117/2022</t>
  </si>
  <si>
    <t xml:space="preserve">Conforme croqui topográfico referente ao alinhamento e nivelamento das bases civil entre o eixo 296 e base da mesa 61 foi detectado uma divergência na elevação da base civil de ± 105 mm, ou seja, projeto 32274 / real 32170. Veja croqui I abaixo. </t>
  </si>
  <si>
    <t>A VALE junto a empresa de execução de obras civis fará a adequação das bases conforme elevação de projeto indicado no croqui em anexo.</t>
  </si>
  <si>
    <t>118/2022</t>
  </si>
  <si>
    <t xml:space="preserve">Conforme croqui topográfico referente ao alinhamento e nivelamento da longarina 61 constatou-se interferência com a viga da coluna do eixo 296 conforme croqui II em anexo. Veja abaixo
Sugestão: Recorte da longarina 30X80 dessa forma, permitindo o encaixe da viga, conforme croqui II abaixo
</t>
  </si>
  <si>
    <t>Deve ser feito ajuste de campo, inclusive pode ser adotado a sugestão dado pela Enesa em fazer o recorte da longarina 30X80 dessa forma, permitindo o encaixe da viga, conforme croqui II abaixo.</t>
  </si>
  <si>
    <t>040/2022</t>
  </si>
  <si>
    <t xml:space="preserve">Durante verificação do serviço de terraplenagem, construção do corpo do acesso da Berma, área do TIE IN TR 80, foi identificado desvio na 6° camada de solo durante sua compactação. A camada estava apresentando formação de “borrachudo”. Foi possível identificar visualmente essa desconformidade quando os equipamentos (Rolo compactador) passavam sobre o material (solo), este, se expandia e se retraía sob os pneus e tambores dos rolos. 
                   Diante dessa ocorrência solicitamos tratativa.
</t>
  </si>
  <si>
    <t>A camada será retrabalhada e executado todos os procedimentos citados em especiicação técnica</t>
  </si>
  <si>
    <t>119/2022</t>
  </si>
  <si>
    <t>Após a montagem do conjunto de acionamento M3 referente ao acoplamento tambor/redutor detectamos uma divergência de 90 mm, como pode ser visto no croqui topográfico dimensional em anexo. Veja croqui e foto abaixo.</t>
  </si>
  <si>
    <t>A solução é a inclusão de anel de encosto, conforme desenho em anexo, com o fornecimento de novos parafusos, também indicados no desenho</t>
  </si>
  <si>
    <t>120/2022</t>
  </si>
  <si>
    <t>Conforme revisão 3 do desenho DF-3130KP-M-80005-L- 00005 não é possível a montagem dos tambores do conjunto de acionamento dos eixos P301 e P302 nas configurações do projeto, uma vez montado o eixo acoplado com o redutor ficaria do lado oposto. Montado conforme projeto as nervuras ficariam do lado inferior. Ver imagem abaixo.</t>
  </si>
  <si>
    <t>a ENESA deverá girar os tambores de acionamento para a posição de montagem com o eixo para o lado do redutor. manter os tambores de encosto com as tampas dos mancais, na posição de projeto, revisão 3.</t>
  </si>
  <si>
    <t>121/2022</t>
  </si>
  <si>
    <t xml:space="preserve">Durante a montagem da escada da plataforma de manutenção do acionamento do TR-313K-80, constatou-se que houve um deslocamento dos chumbadores de fixação da base civil, conforme imagem abaixo.
Desenho: DF-3130KP-M-80005-L-00028
</t>
  </si>
  <si>
    <t>soldar extensão na base da escada com chapa de 1 /2” ou 5/8 “, de forma a fixar a mesma aos chumbadores existentes.</t>
  </si>
  <si>
    <t>122/2022</t>
  </si>
  <si>
    <t xml:space="preserve">Durante a montagem da escada da plataforma do tambor de retorno do TR-313K-80, constatou-se que houve um deslocamento dos chumbadores de fixação da base civil, conforme imagem abaixo.
Desenho: DF-3130KP-M-80005-L-00028
</t>
  </si>
  <si>
    <t>A Enesa deve fazer ajuste de campo, com a solda de uma extensão na base da escada com chapa de 1 /2” ou 5/8 “, de forma a fixar a mesma aos chumbadores existentes.</t>
  </si>
  <si>
    <t xml:space="preserve">Identificado que juntas preparadas para soldagem da estrutura do guincho desenho 3130KP-M-88090 OF 232 apresentam desvio em sua fabricação.
Desenho apresenta simbologia de soldagem com indicação de chanfro em meio V nas ligações de vigas porem identificamos que o chanfro foi realizado na aba superior e inferior da viga principal contrariando o solicitado no desenho.
Conforme solicitado no item 9.1 INSPEÇÃO DA PREPARAÇÃO PARA A SOLDAGEM da especificação de soldagem Vale PR-E-261
O inspetor deve realizar as seguintes atividades antes do início da soldagem:
-Controle dimensional da preparação da junta: ângulo do chanfro, abertura e face da raiz, comparando com a EPS ou com desenhos aprovados ou normas especificadas.
</t>
  </si>
  <si>
    <t>O projetista da Arcadis, o Sr. Nilson  Euleterio orientou para abrir o chanfro em meio V do lado oposto.</t>
  </si>
  <si>
    <t>CT-313K-211</t>
  </si>
  <si>
    <t>041/2022</t>
  </si>
  <si>
    <t>PÁTIO O - ENTRADA - EM FRENTE AO DESCANSO DE LANÇA</t>
  </si>
  <si>
    <t xml:space="preserve">Durante verificação do serviço de terraplenagem foi identificada falha no processo de execução da camada de reaterro. O solo dessa camada apresentava-se borrachudo. Foi possível ver esse desvio, com a passagem do equipamento compactador, o solo comprimia, mas logo após dilatava-se. 
                   Diante dessa ocorrência solicitamos tratativa.
</t>
  </si>
  <si>
    <t>Será executado a retirada do material  e retrabalhado a camada com material adequado garantindo assim sua compactação</t>
  </si>
  <si>
    <t xml:space="preserve">Inspeção DUCTOR evidenciou que chapas de ligação de base de colunas com contraventamentos na fila C não apresentam esquema de pintura aplicado.
Conforme solicitado em procedimento Vale EG-M-402 REV 15 Item 10.12 GRUPO L aplicação de pintura em Substratos em aço carbono próximos ao litoral, sujeitos a névoa salina e umidade – Linha Minério de Ferro, Pelota, Carvão e Grãos.
Chapas identificadas ainda apresentam carepa de laminação cujo tratamento recomendado é :
8.3.6 Limpeza por Jateamento Abrasivo ao Metal Quase Branco (Código S06) 
SSPC-SP 10 - Near White metal Blast Cleaning Sa 2 ½ - Padrão Visual ISO 8501-1 NBR 7348 
 Remove toda carepa de laminação, oxidação, incrustações e demais impurezas de modo a restarem somente ligeiras manchas ou raias em não mais de 5% da área jateada.
</t>
  </si>
  <si>
    <t>orçamento solicitado via e-mail à empresa PPL em 11/08/2022, aguardando retorno para liberação da execução da atividade.</t>
  </si>
  <si>
    <t>ELEVAÇÃO 17.943</t>
  </si>
  <si>
    <t xml:space="preserve">Inspeção DUCTOR evidenciou que esquema de pintura  em juntas soldadas da elevação 17.943 apresentam desvio de aplicação.
Identificamos ausencia de aplicação de primer rico em zinco indicada como primeira demão do sistema L1
Uso de marcas distintas,JOTUN penguard e INTERNACIONAL interthane, aplicadas respectivamente como intermediária e acabamento.
Tintas e diluentes de marcas distintas misturados na mesma gaiola.
Conforme solicitado na EG-M-402 no item 13.0 APLICAÇÃO DA TINTA:
Para cada uso específico, os materiais deverão seguir rigorosamente os sistemas indicados nesta Especificação
Após a montagem, as soldas e as regiões vizinhas deverão ser limpas e revestidas, conforme o sistema de pintura originalmente indicado para a fabricação.
As tintas de fundo, intermediárias e de acabamento, usadas em um mesmo equipamento, deverão ser provenientes do mesmo fabricante.
</t>
  </si>
  <si>
    <t>Foi realizado treinamento com a equipe de pintura, ministrado pela fiscalização, para fortalecer o conhecimento 
no procedimento e empregabilidade dos produtos a serem aplicados ( Descrição do produto, indicações, informações
importantes, preparação e aplicação. (Anexo lista de treinamento)</t>
  </si>
  <si>
    <t>042/2022</t>
  </si>
  <si>
    <t>TIE IN TR 81 – LADO ESQUERDO (AB)</t>
  </si>
  <si>
    <t xml:space="preserve">Foi identificado desvio na atividade de terraplenagem da Berma do TIE IN TR 81, lado esquerdo (A/B). A camada de solo lançada para o processo de construção desse aterro encontra-se com espessura acima da especificação do Projeto. A camada solta desse local está com espessura acima do especificado em Projeto e Instrução de Trabalho. Visualmente é possível notar espessuras variantes da camada entre 40 e 60 cm, que deveriam chegar até 25 cm. Também foi observada a presença de excesso de umidade neste solo, provocando efeito borrachudo.
                   Diante dessa ocorrência solicitamos tratativa.
</t>
  </si>
  <si>
    <t>O material será retirado garantindo assim a espessura da camada de acordo com especificação do projeto</t>
  </si>
  <si>
    <t>CABECEIRA 313K TR 80 - LADO PÁTIO O</t>
  </si>
  <si>
    <t xml:space="preserve">Identificado tubo de PEAD de 600mm danificado PV 41 (Projeto de Drenagem Subterrânea – 3130 KP-B-70943). O desvio ocorreu durante atividade de escavação realizado pela ENESA no serviço de interligação de travessia da tubulação da rede SPCI e utilidades na cabeceira do TR´ 80. Solicitamos tratativa desta Não Conformidade.  </t>
  </si>
  <si>
    <t xml:space="preserve">Duto de PEAD foi reparado pela Sanches. Justificativa: Danificado durante operação com equipamento de escavação (terceiros) </t>
  </si>
  <si>
    <t>043/2022</t>
  </si>
  <si>
    <t xml:space="preserve">          Durante inspeção no conjunto de fixação dos trilhos no caminho de rolamento no TR-313K-81 (Linha C-D), foram identificados aplicação de torque nos parafusos de fixação das castanhas em desacordo com o especificado em projeto ( TEC-MC-LDR-VLE-FXT-001-00 rev. 1).
Torque sendo aplicado de 300 Nm nos parafusos, sendo que parecer técnico informa:
" O torque de montagem dos parafusos ASTM A325 de 7/8" será de 93,23 Nm."
Sendo necessário ação de correção conforme solicitado em ES-S-401.
</t>
  </si>
  <si>
    <t>Alinhamento e fixação de trilhos no caminho de rolamento  no TR-313K-81 (LINHA C-D) com torque de montagem de parafusos ASTM A325 DE 7/8'. Será de 93,23Nm conforme especificação técnica evidenciada.</t>
  </si>
  <si>
    <t>CAMINHO DE ROLAMENTO EP-04</t>
  </si>
  <si>
    <t xml:space="preserve">Inspeção DUCTOR evidenciou que atividades de soldagem de chapas do caminho de rolamento da EP-04 apresentam desvios de documentação.
Não foi apresentado documentação qualificada referente ao processo de soldagem SMAW aplicado em juntas das chapas conforme solicitado em ES-S-402 INSPEÇÃO no item 7.9.2 Soldas 
A inspeção de soldas deverá seguir o procedimento PR-E261. O fornecedor deverá: 
 Verificar os seguintes documentos de soldagem e sua devida aprovação pela Vale: - Plano de Soldagem (PS): que indica as juntas a soldar em todo o equipamento e suas posições nos desenhos, Registro de Qualificação de Procedimento de soldagem (RQPS), Registros de Qualificação de Soldadores (RQS) Especificação de Procedimento de Soldagem (EPS). 
</t>
  </si>
  <si>
    <t>Execução conforme procedimentos EPS/RQPS/Procedimento de soldagem/ Qualificação dos soldadores (em anexo)</t>
  </si>
  <si>
    <t xml:space="preserve">Inspeção DUCTOR evidenciou desvio na aplicação de simbologia de soldagem do desenho 3130KP-B500003 REV 2 montagem de chapas do caminho de rolamento da EP-04 
Desenho não indica qual ângulo de biselamento de furação da chapa que permita soldas de penetração total.
Não foi apresentada EPS com geometria de junta a ser aplicada na furação da chapa
Observado em campo que furação está reta não permitindo oscilação do eletrodo e portanto gerando soldas com falta de fusão e deposição insuficiente.
Conforme solicitado em especificação Vale PR-E-261 SOLDAS no item 9.1 INSPEÇÃO DA PREPARAÇÃO PARA A SOLDAGEM 
O inspetor deve realizar as seguintes atividades antes do início da soldagem:
Controle dimensional da preparação da junta: ângulo do chanfro, abertura e face da raiz, comparando com a EPS ou com desenhos aprovados ou normas especificadas;
</t>
  </si>
  <si>
    <t xml:space="preserve">Foram apresentados e aprovados pela Fiscalização - DUCTOR as documentações / procedimentos para execução de serviços de soldagens. 
Procedimento: Execução conforme procedimentos EPS / RQPS / Procedimento de Soldagem / Qualificação dos Soldadores.   (ANEXOS)         
</t>
  </si>
  <si>
    <t xml:space="preserve">Execução conforme procedimentos EPS / RQPS / Procedimento de Soldagem / Qualificação dos Soldadores.   (ANEXOS)         </t>
  </si>
  <si>
    <t xml:space="preserve">Evidenciado durante inspeção em campo a utilização de projetos: Planta de forma das bases 04/05 (3130KP-C-70506) e Planta de Estaqueamento 01/02 (3150KP-C-70499) em revisão divergente com o Arquivo Técnico Vale, sendo utilizado na frente de serviço a Revisão 2 e a emissão atual encontra-se na Revisão 3, de acordo com as GRD’s: 03857-21 / 03948-21.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</si>
  <si>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 xml:space="preserve">Será feito a troca do projeto na frente de serviço do projeto com revisão divergente </t>
  </si>
  <si>
    <t>CAMINHO DE ROLAMENTO EP-04-PÁTIO I</t>
  </si>
  <si>
    <t>Durante inspeção na obra da Revitalização do Caminho de Rolamento da EP-313K-04, pátio I, de acordo com Procedimento NBR 12266/2019, foi verificado a realização de reaterro das vigas em desacordo com os procedimentos como: lançamentode aterro sem controle de altura de camada e compactação sendo realizado com a concha da máquina e não tendo na frente de serviço equipamentos apropriados para a execução de compactação de aterro.</t>
  </si>
  <si>
    <t>Conforme alinhado com a Fiscalização – Vale, o reaterro não será realizado de forma controlada. Este 
será executado de forma direta, sem controle de camadas, com sucessivas sobreposições de material e 
assentamento natural, e por fim será executado o selamento com placa vibratória a fim de regularizar o nível final.</t>
  </si>
  <si>
    <t>123/2022</t>
  </si>
  <si>
    <t xml:space="preserve">Conforme levantamento topográfico ANE-80-008, identificamos que as bases P274 e P275, existentes no TR-313K-80(TIE-IN) para fixação das 4 colunas 80-B23 e 80-B29 verificamos que devido à elevação de projeto e condições atual da base existente não é possível a montagem das colunas em conformidade com o projeto, veja pontos divergentes;
1.     Dimensional dos chumbadores das bases existentes divergentes do projeto em 130mm veja imagem 1
2.     Base existente sem nicho e com graute já na elevação de projeto da nova coluna Elevação de projeto P=32250 Elevação real R=32 295 – diferença de 45 mm imagem 2
3.     Coluna nova com barra de cisalhamento – imagem 3
Desenho; DF-3130KP-M-80005-L-00007/ KD-3130KP-M-80005-L-00021/ KD-3130KP-M-80005-L-00020
Sugestão: 
(As sugestões não sobrepõe a decisão da engenharia VALE)
Recorte das 4 placas base(sapata) e barra de cisalhamento das novas colunas e coluna existente, soldagem da coluna nova na placa base existente
</t>
  </si>
  <si>
    <t>Deve ser feito ajuste de campo, com a remoção da placa de base existente baixar o groute 45 mm, e soldar a viga nova sem a chapa de base com furação de 560mm, sobre a chapa de base existente aproveitando os chumbadores de 650 mm existentes.</t>
  </si>
  <si>
    <t>124/2022</t>
  </si>
  <si>
    <t>TR-313K-80TB-20</t>
  </si>
  <si>
    <t>Na montagem do Tambor de Retorno TB-20 do TR-313K-80, foi identificado que os 16 furos do suporte de fixação do mancais de fixação estão com a diâmetro menor que o necessário, ou seja, suportes 16 furos de ø 42 mm, parafusos de fixação M48X280, conforme projeto DF-3130K-M-80005-M-00048. Veja projeto e fotos abaixo</t>
  </si>
  <si>
    <t>Realizar reabertura dos furos conforme projeto e/ou necessidade de campo, com a utulização de furadeira</t>
  </si>
  <si>
    <t>125/2022</t>
  </si>
  <si>
    <t>Na montagem do Tambor de Acionamento do eixo P302 do TR-313K-80, foi identificado que os furos dos suportes de fixação dos mancais, estão com a dimensão de 42mm, apresentando uma diferença menor de ± 8mm, para fixação dos parafusos M48X280(48mm), conforme projeto DF-3130kP-M-80005-M-00050. Veja fotos abaixo.</t>
  </si>
  <si>
    <t xml:space="preserve">Realizar reabertura dos furos conforme projeto e/ou necessidade de campo, com a 
utulização de furadeira.
</t>
  </si>
  <si>
    <t xml:space="preserve">Inspeção DUCTOR evidenciou desvios na armazenagem e manuseio de eletrodos E7018 utilizados na soldagem de chapas do caminho de rolamento da EP-04
Não foi identificado uso de estufas de tratamento/manutenção para armazenagem de eletrodos que estão estocados em container com latas abertas.
Não foi identificado uso de estufa portátil(cochicho) para uso nas frentes de soldagem
Conforme solicitado em especificação VALE PR-E-261 SOLDAS no item 9.1 INSPEÇÃO DA PREPARAÇÃO PARA A SOLDAGEM 
O inspetor deve realizar as seguintes atividades antes do início da soldagem
Assegurar-se que as condições de armazenamento dos consumíveis atendem às normas especificadas e/ou as instruções do fabricante, verificando se:
Os consumíveis estão separados por tipo, diâmetro e classe em câmaras ou estufas apropriadas; A temperatura e a umidade de armazenamento dos consumíveis são controladas e atendem às normas e/ou às instruções do fabricante; Assegurar-se de que os soldadores usem as estufas portáteis (cochicho) para pré-aquecer os eletrodos de baixo hidrogênio à temperatura indicada na EPS no processo de soldagem com eletrodo revestido; Salientamos que eletrodos E7018 tem grande capacidade de absorção de umidade devido a sua condição higroscopia, que poderá gerar trincas pela difusão de hidrogenio.
</t>
  </si>
  <si>
    <t>Elaboração de procedimento executivo-Armanezamento e Manuseio de eletrodos aprovado pela Fiscalização,conforme anexo.</t>
  </si>
  <si>
    <t>Sérgio Henrique</t>
  </si>
  <si>
    <t>TR-313KP-80</t>
  </si>
  <si>
    <t xml:space="preserve">Foi verificado por inspeção Ductor suporte elétrico instalado em campo sem fixação adequada, sem tratamento da superfície a ser soldada e sem tratamento de pintura conforme especificado em procedimento VALE PR-E-261 rev3 "procedimento para inspeção de soldas" ,EG – M – 402 rev15. “Tratamento de superfície e pintura de proteção e acabamento" para superfícies do grupo L estando assim em não conformidade. Sendo necessário realização de tratamento de superfície e solda em campo de acordo com procedimentos mencionados. </t>
  </si>
  <si>
    <t>Procedimento:…Suportes fixação e soldas reparadas em conformidade com o projeto. Justificativa:…Falha na montagem</t>
  </si>
  <si>
    <t>CT-3150KP-01</t>
  </si>
  <si>
    <t>Conforme execução foi verificado durante concretagem da estaca hélice contínua E173 do bloco BD5 do eixo 5 da CT-3150KP-01. A não descida totalmente da armadura, ficando 5.20m expostas, podendo apresentar comprometimento de sua função estrutural.  Desta forma solicitamos tratativas da ocorrência.</t>
  </si>
  <si>
    <t>Será avaliado uma consulta técnica na estaca E-173 para avaliação da solução a ser apresentado, assim desenvolvendo o procedimento a ser executado.</t>
  </si>
  <si>
    <t xml:space="preserve">Evidenciado avarias no revestimento protetivo aplicado nas tubulações das linhas de utilidades (392K-AID-6”-C1A-001) e SPCI (394K-ACI-6”-C1F-001) que serão enterradas no TR-313K-80. Danos ocasionados no posicionamento e movimentação das tubulações na vala. Não conforme com os parâmetros solicitados no procedimento ES-T-401.
“O posicionamento da tubulação na vala deve ser por método que garanta a perfeita acomodação dos tubos no fundo da vala e em sua posição correta, evitando deslocamentos, deslizamentos, tensões e oscilações excessivas, deformações e danos ao revestimento”.
Sendo necessário ação de correção. (Des. Referência: 3130KP-T-500101 fl. 005 rev.0)
</t>
  </si>
  <si>
    <t xml:space="preserve">Todos os pontos danificados serão recuperados após a soldagem e antes do reaterro. 
</t>
  </si>
  <si>
    <t>Abel Cavalcanti</t>
  </si>
  <si>
    <t>SE-3130-A</t>
  </si>
  <si>
    <t xml:space="preserve">Evidenciado durante inspeção em campo a utilização do projeto: Estrutura de Concreto Armado - Locação Bases Civis dos Trafos da SE-3130-A (3130KP-C-87914) em revisão divergente com o Arquivo Técnico Vale, sendo utilizado na frente de serviço a Revisão 1 e a emissão atual encontra-se na Revisão 2, de acordo com as GRD: GRD-016.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</si>
  <si>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Será feito o recolhimento do projeto e substituição por revisão atualizada.</t>
  </si>
  <si>
    <t>050/22</t>
  </si>
  <si>
    <t>TR 313K-87</t>
  </si>
  <si>
    <t>Foi verificado pela Qualidade da CST, que a Base do Eixo 21, B-70 Estaca 26  Teve Deslocamento com ferro de reforço fora  da estaca e Base do EIXO 19, B-66- Estaca 18-20  teve um deslocamento de 50cm, fazendo com que as estacas, não respeitasse o que pede em projeto 3130KP-C-500024 Desta forma solicito a tratativa.</t>
  </si>
  <si>
    <t>Será feito uma avaliação junto a uma CTE, após levantamento topográfico em relação aos respectivos blocos verificando assim se haverá conflitos entre as estacas locadas.</t>
  </si>
  <si>
    <t>SUBESTAÇÃO SE-3150KP-01</t>
  </si>
  <si>
    <t xml:space="preserve">Evidenciado que aplicação de esquema de pintura em ligações parafusadas dos guarda-corpos da passarela externa da subestação apresenta desvio.
Identificado mistura de marcas comerciais diferentes em um mesmo esquema do grupo L1. 
Primer rico em zinco marca WEG, Intermediaria de alta espessura marca RENNER e Acabamento em poliuretano da marca WEG contrariando o item 13.0 APLICAÇÃO DA TINTA  da EG-M-402:
As tintas de fundo, intermediárias e de acabamento, usadas em um mesmo equipamento, deverão ser provenientes do mesmo fabricante.
</t>
  </si>
  <si>
    <t>Será feito a retirada da tinta citados nos parafusos que foram aplicados e colocada uma nova tinta de acordo com especificação citada.</t>
  </si>
  <si>
    <t>AL-313K-01/02</t>
  </si>
  <si>
    <t>Será realizado o tratamento da superfície e realizado a pintura nos suportes</t>
  </si>
  <si>
    <t>ELEVAÇÃO 22800</t>
  </si>
  <si>
    <t xml:space="preserve">Inspeção DUCTOR evidenciou que viga da estrutura do divisor rotativo elevação 22.800 apresenta desvio de projeto.
Identificado duas emendas soldadas não previstas em projeto, que não possuem rastreabilidade de mapeamento e não há consulta tecnica solicitanto alteração de projeto para inclusão das mesmas.
Conforme solicitado em ES-S-401 MONTAGEM DE ESTRUTURAS METÁLICAS no item 7.6 PROCEDIMENTOS DE MONTAGEM e item 8.2 LIGAÇÕES SOLDADAS :
-Alternativas e modificações só poderão ser executadas após aprovação formal de uma Nota de Alteração do Projeto (NAP) pelo gestor de contratos da Vale
- As ligações soldadas na montagem só poderão ser executadas quando indicadas nos desenhos e deverão estar de acordo com as indicações neles contidas.:
</t>
  </si>
  <si>
    <t>Aguardando disposição da engenharia ALFA - EM  TRATATIVA</t>
  </si>
  <si>
    <t xml:space="preserve">De acordo com o levantamento topográfico realizado pela equipe de topografia da Qualidade Ductor, foi verificado o desvio entre as Balizas 51 à 52 (12m) de até 24mm no alinhamento das chapas de apoio dos trilhos do caminho de rolamento da EP-313K-04 (relatório em anexo).
A distância entre as tala de fixação da placa de apoio dos trilhos (“castanhas”) são de 170mm, e a dimensão da base do trilho / parte inferior (Patim) é de 150mm. Sendo assim, temos a tolerância de +/-10mm.
O levantamento topográfico foi realizado conforme solicitado em especificação VALE ES-V-501_ES_Levantamento_Topografico_Rev_1. 
Logo, solicitamos tratativa da não conformidade.
</t>
  </si>
  <si>
    <t>Os desvios encontrados pela Fiscalização Ductor e Piacentini, foram tratados através de remoção e recolocação dos clips, desta forma os trilhos ficaram alinhados e dentro das tolerancias.</t>
  </si>
  <si>
    <t>126/2022</t>
  </si>
  <si>
    <t>Conforme relatório topográfico REL.ANE-80-009, as bases civil do eixo P295 constam 6 chumbadores M25 imagem 2, e as colunas 80-C26 fornecidas com apenas 4 furos ø 36mm imagem 1, inviabilizando a montagem em conformidade com o projeto mecânico. Veja fotos abaixo.</t>
  </si>
  <si>
    <t>A Enesa deve fazer o ajuste de campo, onde deve ajustar a chapa de base para utilizar também os dois chumbadores do centro, ou seja, abrir dois novos furos com furadeira. Após alinhar conjunto, soldar 06 arruelas sobre a chapa de base com filete mínimo de 5 mm em todo o contorno. O motivo de utilizar os 06 chumbadores M25, são equivalência das cargas consideradas. Keda considerou para as cargas 04 chumbadores M30  e foi construída com 06 chumbadores M25.</t>
  </si>
  <si>
    <t>044/2022</t>
  </si>
  <si>
    <t>CABECEIRA TR 81 – PV AO LADO DO RODOANEL</t>
  </si>
  <si>
    <t xml:space="preserve">Foi identificado na execução de reaterro de escavação onde foi realizada troca do Tubo PEAD PV 42, que a área escavada não estava recebendo o procedimento adequado de cobertura e compactação. A camada de solo estava sendo compactada com uso da concha do equipamento e em camadas além do especificado em instrução de trabalho. Esse procedimento executado não é apropriado para essa operação, e ainda coloca o equipamento em desacordo com sua função de operação, uma vez que o mesmo foi construído para movimentar materiais (terra, solo, pedras etc) e não “bater” ou socar solo. Diante dessa ocorrência solicitamos tratativa.
Referências: ET-3130KP-B-50006 - AMPLIAÇÃO DOS PÁTIOS - INFRAESTRUTURA:  SUPRESSÃO VEGETAL, TERRAPLENAGEM, DRENAGEM, PAVIMENTAÇÃO E SINALIZAÇÃO - ESPECIFICAÇÃO TÉCNICA.
</t>
  </si>
  <si>
    <t>Será realizado o reaterro da tubulação de acordo com as especificações técnicas de projeto.</t>
  </si>
  <si>
    <t>051/22</t>
  </si>
  <si>
    <t>TR 313K-82 – ÁREA DO TIE IN CIVIL</t>
  </si>
  <si>
    <t>Foi identificado pela Qualidade da CST, que no Eixo A-B, Módulo 02 – Berma TR 82, durante a execução da aplicação de Grout nas placas do conjunto de fixação dos Trilhos do Caminho de rolamento, constatou-se que houve vazios no preenchimento de 5 peças na área designada ao interior entre a placa e módulo, onde fica determinado em Especificação Técnica fornecida pelo fabricante que o preenchimento entre as partes de fixação deve ser de 100% dentre espessura de 2,5cm à 3,5cm conforme Projeto. Desta forma solicito a tratativa de ação corretiva do fato apontado.</t>
  </si>
  <si>
    <t>Será feita uma avaliação nas peças citadas. Será feito o retrabalho e conformação dos itens.</t>
  </si>
  <si>
    <t>TR-311K-03/04</t>
  </si>
  <si>
    <t xml:space="preserve">Foi identificado durante inspeção de qualidade no TR-313K-03/04, o acondicionamento inadequado dos materiais a serem utilizados pela empresa REDE, em contato com o solo. Não atendendo os parâmetros estabelecidos nos procedimentos:-EG-G-401_Embal_Identif_Manus_Armaz_Preserv_Embarque_Rev_6
-PR-C-013_Preservacao_Materiais_Proj_Capital_Rev_0. Sendo necessária ação de correção conforme procedimentos mencionados.
</t>
  </si>
  <si>
    <t xml:space="preserve">Material será removido e montado conforme projeto </t>
  </si>
  <si>
    <t>EP- 04 / CAMINHO DE ROLAMENTO/ PÁTIO H</t>
  </si>
  <si>
    <t>Durante inspeção na obra da Revitalização do Caminho de Rolamento da EP-313K-04, pátio H. DE ACORDO COM OS PROCEDIMENTOS NBR 12266/2019, foi verificado na realização de reaterro das vigas em desacordo com os procedimentos como: lançamento de aterro sem controle de altura de camada e compactação sendo realizado com a concha da máquina e não tendo na frente de serviço equipamentos apropriados para a execução de compactação de aterro. Desta forma solicitamos tratativa deste desvio.</t>
  </si>
  <si>
    <t>Conforme alinhado com a Fiscalização – Vale, o reaterro não será realizado de forma controlada. Este 
será executado de forma direta, sem controle de camadas, com sucessivas sobreposições de material e 
assentamento natural, e por fim será executado o selamento com placa vibratória a fim de regularizar o nível final</t>
  </si>
  <si>
    <t>TORRE DE AMOSTRAGEM  ELEVAÇÃO 22800  / ELEVAÇÃO 24880</t>
  </si>
  <si>
    <t>Evidenciado durante inspeção visual que as soldas realizadas nos suportes dos leitos que estão instalados entre as elevações 22.800 e 24.880 na torre de amostragem apresentam descontinuidades tais como porosidade, falta de fusão, respingos e mordeduras. Esquema de pintura nas juntas está sendo aplicado sem o tratamento adequado que o antecede, sendo necessário correção conforme solicitado em ES-S-401 (Especificação de Serviços para Montagem de Estrutura Metálica) e EG-M-402 (Especificação Geral para Tratamento de Superfície e Pintura de Proteção e Acabamento).</t>
  </si>
  <si>
    <t>Feito a remoção da solda, assim como aplicado esquema de pintura. Relatório fotografico em anexo</t>
  </si>
  <si>
    <t>SE-313K-01</t>
  </si>
  <si>
    <t>127/2022</t>
  </si>
  <si>
    <t>TR-313K-80(CT-313K-220)</t>
  </si>
  <si>
    <t xml:space="preserve">Na montagem do chute de descarga e descarte do TR-313 K-80(CT-313K-220), conforme locação topográfica ANE-80-009, identificamos uma divergência entre o eixo do chute e eixo do TR-313 K-87, em 380mm. Veja croqui anexo. Desenho; DF-3130kP-M-80005-L-00014_B
Sugestão: 
(As sugestões não sobrepõem a decisão da engenharia VALE)
Sugestão: Deslocamento do eixo do chute em 380 mm e recorte do suporte de fixação em 30 mm, veja croqui abaixo.
</t>
  </si>
  <si>
    <t>: A Enesa deve fazer o ajuste de campo com a execução de recorte no suporte do chute de lavagem de 30 mm, e ajustar o mesmo no vão existente, sem comprometer estruturalmente sua suportação.</t>
  </si>
  <si>
    <t>Tratativa rejeitada pelo inspetor emitente</t>
  </si>
  <si>
    <t xml:space="preserve">Inspeção DUCTOR evidenciou que mão francesa da estrutura da passarela da elevação 22800 apresenta desvio de soldagem.
Soldas apresentam passes incompletos,dispositivos de montagem fixados e processo de oxidação em região não soldada.
Ausencia de proteção em juntas preparadas e incompletas acarretará em processo corrosivo.
Conforme solicitado no item 9.1 INSPEÇÃO DA PREPARAÇÃO PARA A SOLDAGEM 
O inspetor deve realizar as seguintes atividades antes do início da soldagem:
Verificação visual das chapas e juntas a serem unidas por soldagem, com especial atenção aos chanfros, que devem ser esmerilhados ficando lisos, limpos e sem rebarbas, óleo, graxa, tinta ou resíduos de carbono (áreas escuras quando o corte do chanfro é feito com eletrodo de grafite) ou outros contaminantes;  
</t>
  </si>
  <si>
    <t>Realizada pintura conforme EG-M-402. Realizado processo de soldagem em juntas conforme evidenciada em relatório de soldagem.</t>
  </si>
  <si>
    <t xml:space="preserve">Inspeção TUV do visual após jateamento de parte  da plataformado, estrutura do guincho TR-93  des. 3130KP-M-88090  OF 232.
Na inspeção foram identificados que ainda possuía vestígios de carepa de laminação, não estando de acordo com procedimento Vale  EG-M-402 rev. 15 conforme solicitado  no item 8.0 PREPARAÇÃO E LIMPEZA DAS SUPERFICIES .
Qualquer superfície a ser pintada deverá ser completamente limpa de toda sujeira, pó, 
graxa, óleo, gordura, oxidação ou qualquer outra substância prejudicial, antes da aplicação 
da tinta. Definir o grau de intemperismo da superfície a ser tratada conforme ISO 8501-1.
Garantir a completa remoção da carepa de laminação e medição de contaminantes, tais 
como cloretos .
8.3.6 Limpeza por Jateamento Abrasivo ao Metal Quase Branco (Código S06)
SSPC-SP 10 - Near White metal Blast Cleaning
Sa 2 ½ - Padrão Visual ISO 8501-1
NBR 7348
Remove toda carepa de laminação, oxidação, incrustações e demais impurezas de modo a 
restarem somente ligeiras manchas ou raias em não mais de 5% da área jateada.
</t>
  </si>
  <si>
    <t xml:space="preserve">A peça retornou para retirada das carepas encontradas </t>
  </si>
  <si>
    <t>Conforme imagem abaixo, foi constatado que os suportes das vigas de apoio não coincidem longitudinalmente com as vigas do prédio em ambos os lados.</t>
  </si>
  <si>
    <t xml:space="preserve">      Após análise de campo, foi constatado que os cabos existentes dos circuitos de controle e força do Amostrador Primário (AM-314K-06) são cabos singelos.
      Conforme orientação de equipe de fiscalização Vale/MCA, foi apontado que os cabos singelos não são usualmente utilizados na área da Vale para interligação de motores de pequeno porte, devido a possíveis complicações futuras que podem ocorrer no momento da manutenção.
</t>
  </si>
  <si>
    <t xml:space="preserve">   Após análise de campo e de projetos básicos, foi constatado que as fixações dos eletrodutos do Amostrador Primário (AM-314K-06) foram realizadas com abraçadeira tipo D com cunha, material impróprio para fixação de eletrodutos em equipamentos móveis.
</t>
  </si>
  <si>
    <t>Após análise de campo e de projetos básicos, foi constatado em campo que a calha de desvio não possui suportação para os Motovibradores na parte inferior, apenas na parte superior.</t>
  </si>
  <si>
    <t xml:space="preserve">Hoje encontra-se instalados quatros motovibradores (dois inferiores e dois superiores), tecnicamente não há necessidade de 
todos  motovibradores estarem em funcionamento, somente os motovibradores da calha superior já atende a necessidade de 
operação. A utilização dos quatros motovibradores geram uma amplitude fora do normal e consequentemente traz problemas 
estruturais para as calhas. Então a ENGENHARIA VALE em comum acordo com a ENGENDRAR solicita que os 
motovibradores inferiores sejam desligados internamente no quadro de comando elétrico para que sua utilização não seja 
permitida pelo painel de operação. Fisicamente eles podem ficar instalado na calha para uma necessidade futura.encerrar conforme solicitação do Sr. Adalberto. Aguardando originais assinados - 22/08/2022. </t>
  </si>
  <si>
    <t>Amostrado primário linear</t>
  </si>
  <si>
    <t>Após análise de campo, foi observado que a roda dentada do eixo de acionamento não está com giro livre, no qual o mesmo está encostando da estrutura de apoio do eixo.</t>
  </si>
  <si>
    <t xml:space="preserve">Flap chute e amostrador semi automático/ Des- DF3140KP-M-00004 </t>
  </si>
  <si>
    <t>Ao realizar pré-montagem do flap do chute e amostrador semi- automático AM3140-KP-15, foi observado que não há os suportes de fixação para o acionamento fim de curso, suporte do sensor indutivo, e suporte para apoio e fixação dos mancais, conforme detalhado em projeto.</t>
  </si>
  <si>
    <t>Nilton</t>
  </si>
  <si>
    <t>Cremalheiras</t>
  </si>
  <si>
    <t xml:space="preserve">Ao realizar montagem das cremalheiras foi observado que os parafusos de fixação com a viga, não está conforme procedimento, onde solicita no mínimo exceder três fios de rosca da porca, podendo assim implicar no torque, a ser realizado. </t>
  </si>
  <si>
    <t>AMOSTRADOR PRIMARIO</t>
  </si>
  <si>
    <t>Ao Realizar montagem, houve interferência na guia de material do alimentador do amostrador primário com contravento existente, onde impossibilitou sua montagem conforme projeto.Como já foi realizado o reajuste para montagem, devido a necessidade em campo, solicitamos um de acordo conforme disposição do Sr. Uillam (Engendrar).</t>
  </si>
  <si>
    <t>Foi realizado um recorte na calha de descarga conforme inclinação do contraventamento. A inclinação do moto redutor também seguiu a inclinação do contraventamento para conclusão da montagem.</t>
  </si>
  <si>
    <t>CONJUNTO DE SUPORTES DA CREMALHEIRAS</t>
  </si>
  <si>
    <t>Após montagem do conjunto de suportes da cremalheira e viga, foi observado a interferência no movimento do motoredutor entre os suportes devido as nervuras.Como já foi realizado o reajuste para montagem, devido a necessidade em campo, solicitamos um de acordo conforme disposição do Sr. Uillam (Engendrar).</t>
  </si>
  <si>
    <t>Devido a necessidade em campo, realizar um reajuste com recorte nas nervuras no conjunto de suportes da viga.</t>
  </si>
  <si>
    <t xml:space="preserve">Ao realizar montagem da proteção do amostrador primário, o mesmo ficou com interferência devido viga já existente na torre, onde impossibilitou translado ao seu fim de curso. </t>
  </si>
  <si>
    <t xml:space="preserve"> Realizar reajuste nas furações de fixação, deixando os furos oblongos, para possibilitar rebaixamento da proteção, e possibilitar seu translado total. 
</t>
  </si>
  <si>
    <t>CHUTE - AMOSTRADOR PRIMARIO</t>
  </si>
  <si>
    <t>Ao realizar montagem dos suportes das cremalheiras houve interferência com as nervuras do chute existente, onde impossibilitou a montagem do conjunto de suporte de sustentação da viga da cremalheira.</t>
  </si>
  <si>
    <t>Realizar recorte nas nervuras existentes onde necessário, para que possibilite montagem do conjunto de suportes de sustentação da cremalheira.</t>
  </si>
  <si>
    <t xml:space="preserve">GUARDA CORPO - AMOSTRADOR PRIMARIO </t>
  </si>
  <si>
    <t>Ao realizar montagem da proteção lateral do amostrador foi observado que o mesmo ao estacionar ou em movimento em seu translado, ficara ultrapassando guarda corpo.</t>
  </si>
  <si>
    <t xml:space="preserve">Realizar ajuste no guarda corpo no qual isole o equipamento mantendo segurança de quem transita no local.
</t>
  </si>
  <si>
    <t>Semiautomatico AM-13 / AM-14</t>
  </si>
  <si>
    <t>A conclusão de montagem da tela de proteção do sistema dos semiautomáticos para proteção de partes rotativas do motor foram realizadas conforme projeto, DF-3140KP-M-50009-M-00002, e as especificações do fabricante. No qual dificulta acesso da operação para coleta de amostra.</t>
  </si>
  <si>
    <t>Para ponto de melhoria na área de acesso, fabricar um dispositivo com rodas para coleta de amostra na saída dos semiautomáticos. Devido a necessidade em campo, foi fabricado um dispositivo tipo (carrinho), com rodas para coleta da amostra. Solicitamos um de acordo, conforme disposição.</t>
  </si>
  <si>
    <t>VIGA – CREMALHEIRAS- CT17</t>
  </si>
  <si>
    <t>A viga para sustentação dos suportes de apoio das cremalheiras foi montada conforme projeto. ENG. 4-13353-RE-02, porém não há informações e não especifica sua fixação por solda no prédio do amostrador primario.</t>
  </si>
  <si>
    <t>Realizar solda na parte superior e inferior entre vigas das cremalheiras e vigas já existente no prédio do amostrador primário.</t>
  </si>
  <si>
    <t>A conclusão de montagem da tela de proteção do sistema dos semiautomáticos para proteção de partes rotativas do motor foram realizadas conforme projeto, DF-3140KP-M-50009-M-00002, e as especificações do fabricante. Proteção implantada limitando o melhor acesso ao equipamento.Devido as condições no local de instalação, (limitação de acesso na operação), foi efetuado um ajuste reduzindo a dimensão da tela de proteção com viga e contraventamento existente em 160mm. Solicitamos um de acordo conforme disposição</t>
  </si>
  <si>
    <t>Para melhor acesso entre tela de proteção dos semiautomáticos, AM-3140KP-13, AM-3140KP-14, com viga e contraventamento existente, reduzir largura da tela de proteção em 160mm.</t>
  </si>
  <si>
    <t>Após conclusão de montagem do sistema de amostragem conforme projeto, DF-3140KP-M-50009-M-00002, e as especificações do fabricante. foi solicitado a necessidade de instalação de limitador e abertura de calha na área de descarte do excesso de material que não vai ser aproveitado como amostra.Conforme demanda solicitada pela área operação, foi realizado melhoria conforme croqui apresentado. Solicitamos de acordo conforme disposição</t>
  </si>
  <si>
    <t>Realizar uma adequação no chute existente para montagem da calha onde será feito descarte do excesso de amostra, e montar defletora no semiautomático AM-3140KP-13, AM-13140KP-14, conforme croqui.</t>
  </si>
  <si>
    <t>Após conclusão de montagem do sistema de amostragem conforme projeto, DF-3140KP-M-50009-M-00002, e as especificações do fabricante. Foi solicitado a necessidade de janela de inspeção ao lado do AM-3140KP-13, AM-3140KP-14.</t>
  </si>
  <si>
    <t>Realizar abertura de uma janela de inspeção próximo ao AM-3140KP-13, e uma outra janela para inspeção próximo ao AM-3140KP-14.</t>
  </si>
  <si>
    <t xml:space="preserve">Semiautomatico </t>
  </si>
  <si>
    <t>Conclusão da montagem do sistema de amostragem conforme projeto, DF-3140KP-M-50009-M-00002, e as especificações do fabricante não contemplava a instalação chapa de desgaste, na condição existente não contemplava as chapas de desgaste abaixo do semiautomático AM-3140KP-13, conforme se tem montado abaixo do AM-3140KP-14.</t>
  </si>
  <si>
    <t>Conclusão de montagem do sistema de amostragem conforme projeto, DF-3140KP-M-50009-M-00002, e as especificações do fabricante. Os amostradores semiautomáticos AM-3140KP-13, AM3140KP-14, durante seu processo de operação permite a queda de material em excesso fora do recipiente de amostra.</t>
  </si>
  <si>
    <t>Conclusão de montagem do sistema de amostragem conforme projeto, DF-3140KP-M-50009-M-00002, e as especificações do fabricante. Quando os amostradores semiautomáticos AM-3140KP-13, AM3140KP-14, durante operação tem uma queda de material maior que o necessário para amostra.</t>
  </si>
  <si>
    <t>Conforme desenho, Engendrar 78506V, fabricar e montar nos semiautomático AM-3140KP-13, AM3140KP-14, facas ajustáveis.</t>
  </si>
  <si>
    <t>Guia de Material</t>
  </si>
  <si>
    <t>Conclusão na montagem do sistema de amostragem conforme projeto, DF-3140KP-M-50009-M-00002, e as especificações do fabricante. Foi solicitado a necessidade de acesso para a troca de correia, pois o guia de material não possui emendas para facilitar troca.</t>
  </si>
  <si>
    <t>Proteção Viga Cremalheira</t>
  </si>
  <si>
    <t>Realizado montagem do sistema de vigas das cremalheiras conforme projeto, ENG.4-13353-RE-02, e as especificações do fabricante. Não apresenta em projeto, especificações de sistema de segurança entre viga superior e inferior da cremalheira lado do AM-314K-06.</t>
  </si>
  <si>
    <t>Carenagem</t>
  </si>
  <si>
    <t xml:space="preserve">Conclusão de montagem da carenagem do semiautomático AM-3140KP-14, conforme projeto. 
Carenagem está obstruindo rota, devido a dimensão em comprimento está maior que o chute de descarga
</t>
  </si>
  <si>
    <t>Na conclusão da modificação no guarda corpo, para proteção de segurança e isolamento da placa de proteção do amostrador primário, guarda corpo se encontra próximo a escada de acesso ao AM-314K-06, onde montado provisoriamente uma portinhola de segurança.AM-3140KP-14</t>
  </si>
  <si>
    <t>Viga Cremalheira</t>
  </si>
  <si>
    <t xml:space="preserve">Concluído montagem das vigas de sustentação dos suportes das cremalheiras conforme projeto ENG 89131.
No qual as vigas geram um bloqueio ao acesso da operação.
</t>
  </si>
  <si>
    <t xml:space="preserve">Realizar corte nas vigas de sustentação dos suportes das cremalheiras liberando acesso para operação.
</t>
  </si>
  <si>
    <t xml:space="preserve">Suporte Calha de Desvio </t>
  </si>
  <si>
    <t>Realizado montagem da calha de desvio para transportador TR-13, conforme projeto DF-3140KP-M-50009-M-00015, especifica em uma extremidade do suporte solda com viga existente e outra extremidade do suporte, fixado na calha por meio de parafusos e porcas. Devido as dimensões dos suportes não é possível a fixação na calha por meio de parafusos, sendo necessário ajuste nos suportes e realizar fixação por solda.</t>
  </si>
  <si>
    <t>Para fixação dos suportes da calha de desvio para transportador TR-13, realizar ajuste nos suportes e realizar solda nas extremidades com a calha.</t>
  </si>
  <si>
    <t>Conforme projeto DF-3140KP-M-50009-M-00015, detalhe “H”, não há especificação para solda do suporte de fixação do motovibrador da calha de desvio para transportador TR-13.Conforme necessidade na área, realizado solda na chapa de suporte com calha de desvio, para fixação do motovibrador. Solicitamos um de acordo conforme disposição.</t>
  </si>
  <si>
    <t xml:space="preserve">Realizar solda em todo contorno da chapa de suporte com calha de desvio, para fixação com motovibrador.
</t>
  </si>
  <si>
    <t xml:space="preserve">Conclusão da montagem conforme desenho ENGENDRAR 78506V, para melhoria e redução da queda de material no amostrador semiautomático AM-3140KP14, AM-3140KP13. Apresentado um acumulo de minério onde indicado na foto.
</t>
  </si>
  <si>
    <t xml:space="preserve">Realizar montagem de uma chapa inclinada em cada lado do AM-3140KP14, AM-3140KP13, para impossibilitar acumulo de minério. </t>
  </si>
  <si>
    <t>Chapa Defletora</t>
  </si>
  <si>
    <t>Quando o AM-314K-06 em operação, há acúmulo de material sobre o trilho e a cremalheira da translação, devido ao espaço onde indicado com seta.</t>
  </si>
  <si>
    <t xml:space="preserve">Realizar montagem de uma chapa na parte inferior a placa de proteção lateral do AM-314K-06.
</t>
  </si>
  <si>
    <t>Bruno</t>
  </si>
  <si>
    <t>TORRE DE AMOSTRAGEM ST-314K-03 / BASE CIVIL</t>
  </si>
  <si>
    <t>Durante a escavação da base B2 conforme projeto DF-3140KP-G-50003-C-500005_REV_A, foi identificado que mesmo após o deslocamento de 500mm no eixo da base, persiste a interferência do envelopamento de concreto referente a cabos elétricos, impossibilitando a conclusão da atividade.</t>
  </si>
  <si>
    <t>CONJUNTO FLAP SEMIAUTOMATICO</t>
  </si>
  <si>
    <t>Durante a execução das atividades pertinentes a parada de manutenção no AM-314k-06, foi identificado pelo GPO que o raspador em UHWM fabricado conforme o projeto ENGENDRAR 78526 – 0 para fins de redução no acúmulo de material, não atende de forma eficaz, por conta do excesso de folga que se apresenta entre o semiautomático.</t>
  </si>
  <si>
    <t xml:space="preserve">TORRE DE AMOSTRAGEM </t>
  </si>
  <si>
    <t xml:space="preserve">Durante inspeção de campo, foi identificado que a ampliação da torre de amostragem no eixo D1- C1 (imagem 01) está apresentando uma interferência de projeto, com a correia transportadora da VLi.
O equipamento em questão, está sobrepondo em aproximadamente 2.000mm a área onde deve ser montada a plataforma externa das elevações EL+22743 e EL+27.125 conforme o projeto DF-3140KP-G-50003-S-500004. 
</t>
  </si>
  <si>
    <t>Documentos revisados conforme necessário para atender ao projeto</t>
  </si>
  <si>
    <t>BASES - LOCAÇÃO, FORMA E ARMAÇÃO</t>
  </si>
  <si>
    <t>Durante escavação de radier para a base B1 conforme o projeto DF-3140KP-G-50003-C-500005_REV_E, foi idenficado que o poço de visita está interferindo na área de delimitação da base.
Em paralelo foi identificado;
 Envelopamento a 480 mm (img 01).
 No bordo direito 650 mm uma canaleta de água pluvial (img 02).</t>
  </si>
  <si>
    <t>Projeto revisado conforme necessário</t>
  </si>
  <si>
    <t>CHUTE DO AML. PC 1500</t>
  </si>
  <si>
    <t>Durante inspeção na elevação +33.323, foi identificado que o vão de 1.920 mm entre os eixos A e B das vigas de sustentação do chute, é de menor que o ideal de projeto para executar a montage do CHUTE SECUNDÁRIO INF. B:
 A distancia necessária para realilizar a montagem do equipamento, é de aproximadamente 3.1487mm levando em consideração o ajuste do eixo dos suportes do console ao centro da viga .</t>
  </si>
  <si>
    <t>CANCELADA</t>
  </si>
  <si>
    <t xml:space="preserve">Inspeção DUCTOR evidenciou que chapas de calço do divisor rotativo da elevação 22800 apresenta desvio de pintura.
Calços instalados na base do divisor rotativo não possuem esquema de pintura aplicado estando sujeitos a processo corrosivo devido proximidade de umidade e nevoa salina.
Esquema de pintura aplicavel a este equipamento conforme EG-M-402 Item10.12 GRUPO L 
Descrição / Ambiente 
Substratos em aço carbono próximos ao litoral, sujeitos a névoa salina e umidade – Linha Minério de Ferro, Pelota, Carvão e Grãos. 
</t>
  </si>
  <si>
    <t>Realizar esquema de pintura conforme procedimento.</t>
  </si>
  <si>
    <t xml:space="preserve">Durante inspeção visual TUV RHEINLAND, foram evidenciados que durante processo de soldagem ;
Mal acondicionamento dos eletrôdos na estufa portátil (cochicho).
 Estufa portatil sem etiqueta de calibração e desligada .
Máquina de solda sem etiqueta de rastreabilidade  com data de validação . 
Plataforma do guicho  TR-93 .
9.1 INSPEÇÃO DA PREPARAÇÃO PARA A SOLDAGEM
ITEM 1. Certificar-se de que a máquina de solda está em boas condições de uso, inclusive seus contatos e cabos, e que está etiquetada com o código próprio e com a data de validade da calibração.
ITEM 2. Assegurar-se de que os soldadores usem as estufas portáteis para pré aquecer os eletrodos de baixo hidrogênio à temperatura indicada na EPS no processo de soldagem com eletrodo revestido.
ITEM 3.Assegurar-se que de que soldador está usando consumíveis especificados, e boas condições de uso .
</t>
  </si>
  <si>
    <t>Foi substituída a máquina de solda por uma apropriada ao processo e trocada a estufa portátil</t>
  </si>
  <si>
    <t>MÓDULO – BERMA TIE IN TR 82 – LADO CD</t>
  </si>
  <si>
    <t xml:space="preserve">  A fiscalização MCA – Engenheira Cristiane, em solicitação a área de Qualidade da Obra, abertura de RNC para a atividade de construção do Módulo 3 – TIE IN TR 82 Lado CD. Foi verificado pela fiscalização que durante a montagem da armação do Módulo 3, estacas que não receberam limpeza, estando com a “cabeça” coberta de resíduos e solo, e com sua cota de arrasamento abaixo do concreto magro. Solicitamos tratativa. 
</t>
  </si>
  <si>
    <t>Será executado todo procedimento de limpeza da superfície da estaca, atendendo os parametros exigidos de acordo com especificação técnica.</t>
  </si>
  <si>
    <t>TORRE DE AMOSTRAGEM ELEV. 33.323</t>
  </si>
  <si>
    <t xml:space="preserve">Durante inspeção na torre de amostragem, foi identificado que o serviço de pintura executado pela PPL, não esta em conformidade com o item 8.1,16.1 do procedimento EG-M-402 REV 15 e item 12.1 do PGS-001385 REV 04.
• 8.1 Pontos críticos, como cantos, arestas, fendas, parafusos, porcas, e cordões de solda, deverão ser cuidadosamente limpos. Os respingos de solda deverão ser totalmente retirados. As arestas vivas e defeitos superficiais deverão ser removidos por esmerilhamento (lixadeira).
• 16.1 Deve ser verificado, conforme normas NBR 15156 e NBR 14951, se as superfícies pintadas se apresentam com aspecto uniforme e livres de defeitos, tais como poros, bolhas, escorrimentos e outros.
</t>
  </si>
  <si>
    <t xml:space="preserve">Não está claro o objetivo da RNC. Toda pintura é responsabilidade da Alfa. Casos de descumprimento do 
procedimento da Vale EG-M-402_Rev_15 devem ser retrabalhados. </t>
  </si>
  <si>
    <t>Anselmo Monteiro</t>
  </si>
  <si>
    <t>Alimentador AM-3140KP-15</t>
  </si>
  <si>
    <t xml:space="preserve">
 Identificado desalinhamento de 80 mm na placa de base de fixação do conjunto de acionamento.
</t>
  </si>
  <si>
    <t>O centro do eixo do retudor não é alinhado com a linha de centro da base. Houve um
equívoco durante a montagem em fábrica. A orientação Engendrar é que o eixo e pinhão sejam removidos e reposicionados no lado oposto do redutor, de forma que o motor fique
voltado para baixo, conforme o desenho de arranjo geral certificado nº DF-3140KPM-
50009-M-00004_R4 folhas 3 e 4. Além disso, será necessário girar o motor em 180° para
que a caixa de ligação não tenha interferência com o Amostrador Semiautomático. Antes de
acoplar o motor no redutor, é importante que seja aplicado adesivo veda flange (Loctite /
Terostat) para evitar a entrada de umidade</t>
  </si>
  <si>
    <t>ELETROCENTRO</t>
  </si>
  <si>
    <t>Identificado divergência de peso de 4,193 kg entre projeto DF-3140KP-E-50008-E-00003 com peso real do equipamento.</t>
  </si>
  <si>
    <t xml:space="preserve">Em anexo segue o Layout revisado e e-mail da confirmação do peso pelo fornecedor do Eletrocentro.Encerrada conforme carta ALFA </t>
  </si>
  <si>
    <t xml:space="preserve">CALHAS REVESTIDAS </t>
  </si>
  <si>
    <t>Identificado durante montagem das calhas que as dimensões do flange do chute desviador, são menores que o flange do chute de recebimento.</t>
  </si>
  <si>
    <t>Será necessário corrigir o desvio, refazendo os flanges superiores para que coincidam com os flanges dos silos
dos alimentadores.O fechamento dessa região é importante, para que não haja perda de finos em forma de
poeira e também para impedir a contaminação da amostra.
Realizar complemento da chapa do flange do duto superior para garantir vedação completa.</t>
  </si>
  <si>
    <t xml:space="preserve">COLUNA </t>
  </si>
  <si>
    <t>Identificado que as posições 284 e 257 da coluna 016A, do desenho de projeto DF-3140KP-G-50003-S-500016 rev 1 foram soldadas com sentido invertido ( DIR/ESQ) e as furações para fixação das vigas 027B,030F,030C também ficaram invertidas.</t>
  </si>
  <si>
    <t>CAIXA DE JUNÇÃO -JB-3140KP-60/61/62/63</t>
  </si>
  <si>
    <t>047/2022</t>
  </si>
  <si>
    <t>AMOSTRADOR SECUNDÁRIO</t>
  </si>
  <si>
    <t xml:space="preserve">.Identificado incompatibilidade entre o desenho ENGENDRAR DF-DI-3140KP-M-50009-E-00002 folha 06 rev 4 com desenho SRA DF-DI-3140KP-E-50008-E-00001 folha 15 rev A sendo:
• Ligação do motor M01 para a caixa de junção JB-59 Conforme projeto SRA
</t>
  </si>
  <si>
    <t>Ligação de força, vai sair da gaveta direto para o equipamento não vai passar por caixa
de junção, tem que seguir o diagrama de interligação revisado.</t>
  </si>
  <si>
    <t>048/2022</t>
  </si>
  <si>
    <t>ELEVADOR DE AMOSTRA-EL-314K-01 e EL-314K-02</t>
  </si>
  <si>
    <t>Identificado divergência na elevação de projeto de 800 mm com elevação real do piso. Devido essa divergência na elevação ocasionando interferências na montagem dos elevadores de amostra EL-314K-01 e EL-314K-02.</t>
  </si>
  <si>
    <t>Verificar se o módulo do elevador de dimensão 1525mm está posicionado corretamente. A posição 
de montagem desse seguimento é logo abaixo da elevação EL +27,125 (TV), conforme anexo. Se ele 
estiver posicionado acima do módulo apresentará interferência conforme indicado. Para melhor 
avaliação, solicitamos mais fotos das posições de montagem dos demais módulos. Avaliar posição de montagem de todos os módulos</t>
  </si>
  <si>
    <t>DF-3140KP-G-50003-M-500008- CALHAS DESVIADORA</t>
  </si>
  <si>
    <t>BERMA TR-85 – LINHA AB/CD</t>
  </si>
  <si>
    <t>Devido ao corte laterais da capa asfáltica nas rampas da cabeceira e no acesso a Berma TR-85 para regularização e execução de fabricação in loco de guia e sarjeta pelo método de extrusora, ficou uma faixa com falha no fechamento asfáltico podendo ocasionar infiltração e colapso na pavimentação. Desta forma solicitamos a tratativa sobre a faixa não preenchida com CBUQ.</t>
  </si>
  <si>
    <t>Será reparado as falhas citadas e corrigidas garantindo a integridade do acesso a berma.</t>
  </si>
  <si>
    <t>128/2022</t>
  </si>
  <si>
    <t>Após levantamento topográfico, foi identificado a ausência da montagem das linhas AID-2 ½ -C1A-017 e AID-2 ½ -C1A-018, que passam em baixo da pista de rolamento da Berma do TR-313K-80, em ambos os lados norte e sul, constatando divergência na quantidade de hidrantes entre projeto civil e mecânico, conforme projeto civil 3130KP-C- 87197_Rev06. Desenho; 3130KP-T-500091_Rev00; 3130KP-C- 87197_Rev06</t>
  </si>
  <si>
    <t xml:space="preserve">a Enesa é responsável pela engenharia detalhada dos projetos de tubulação, que inclui entre outras responsabilidades o levantamento de campo.
Dessa forma, cabe a Enesa nos apresentar a solução para o desvio encontrado.
</t>
  </si>
  <si>
    <t xml:space="preserve"> Evidenciado durante inspeção visual nos envelopamentos elétricos nas caixas de passagem do TR-313K-80 a falta de cabos de aterramento nas caixas de passagem assim como a falta da fita de advertência para sinalização e sem a profundidade mínima do solo de acordo com as especificações técnicas da NBR-05410(Instalações elétricas de baixa tensão), NBR-14039(Instalações elétricas de média tensão de 1KV a 36,2KV) e CP-E-501 (Critérios de projeto de elétrica). Sendo necessário correção conforme solicitado em procedimentos citados</t>
  </si>
  <si>
    <t>O sistema de malha de aterramento será executado de acordo com a instalação e montagem das caixas.</t>
  </si>
  <si>
    <t>052/22</t>
  </si>
  <si>
    <t>CT-3150KP-01 PRÉDIO DA MOEGA</t>
  </si>
  <si>
    <t>Foi identificado pela Qualidade da CST, Que a Armação da Laje M7 Trecho 1 estar sem Recobrimento da Mísula conforme Projeto 3130KP -C-87538. Desta forma solicito a tratativa de ação corretiva do fato apontado.</t>
  </si>
  <si>
    <t>Foi realizado o apicoamento e limpeza da laje e executado um reforço estrutural</t>
  </si>
  <si>
    <t xml:space="preserve">Inspeção DUCTOR evidenciou que guarda-corpos das diversas elevações da torre de amostragem apresentam desvio apontados em DT-S-602 e DT-S-603 DETALHES TIPICOS DE GUARDA-CORPOS E CORRIMÃO
Identificado que dimensão da altura do guarda-corpo em torno de 1200mm está em desacordo com detalhe tipico que solicita 1300mm.
Identificado ausencia de tela galvanizada malha 25,4x25,4 conforme solicitado em detalhe tipico
Conforme informado em CP-S-501 CRITÉRIOS DE PROJETO PARA ESTRUTURAS METÁLICAS: 
8.4.5 Corrimão, Guarda-Corpo, Plataformas, Rampas e Escadas Inclinadas 
O projeto das estruturas para corrimão, guarda-corpo, plataforma e escadas deverá estar em conformidade com os detalhes típicos DT-S-602, DT-S-603 e DT-S-610, conforme as normas regulamentadoras NR 12, NR 18, NR22 e NR 35 – Trabalhos em Altura e ao  PNR-000069.
</t>
  </si>
  <si>
    <t>EM TRATATIVA - Aguardando parecer da engenharia ALFA em 15/08/2022</t>
  </si>
  <si>
    <t>MEIO-FIO e SARJETA TR 82 – LADO AB</t>
  </si>
  <si>
    <t xml:space="preserve">   A fiscalização MCA – Engenheira Cristiane solicitou abertura de RNC a equipe de Qualidade Ductor. Conforme foi verificado em campo, o meio-fio e sarjeta da Berma TR 82 encontra-se mal executado. O concreto dessa estrutura que foi executado a partir da baliza 68 da CT está esfarelando, além de estar desnivelado em relação ao meio-fio e sarjeta do trecho anterior a esse. Diante dessa ocorrência solicitamos a devida tratativa.
</t>
  </si>
  <si>
    <t>Será retirado todo o meio fio que esta aprfesentando deformidade e executado outro estando assim de acordo com especificado em projeto</t>
  </si>
  <si>
    <t>ELEVAÇÃO 17943 e 22743</t>
  </si>
  <si>
    <t xml:space="preserve">Inspeção DUCTOR evidenciou retirada de contraventamento existente fila C entre elevação 17943 e 22743.
Desenhos DF-3140KP-G-50003-S-50004 e DF-3140KP-G-50003-S-50003 não fazem referencia de retirada de elemento estrutural.
Conforme solicitado em procedimento Vale CRITÉRIOS DE PROJETO PARA ESTRUTURAS METÁLICAS CP-S-501 no item 8.1 CARREGAMENTOS: 
As estruturas metálicas deverão ser projetadas para os mais diversos tipos de cargas e deformações que possam surgir e atender aos requisitos mínimos de capacidade resistente, desempenho em serviço e durabilidade durante sua construção e vida útil, não podendo apresentar danos que comprometam em parte ou totalmente o uso para o qual foi projetada.
Alternativas e modificações só poderão ser executadas após aprovação formal de uma Nota de Alteração do Projeto (NAP) pelo gestor de contratos da Vale. 
</t>
  </si>
  <si>
    <t xml:space="preserve"> Os contraventamentos serão recolocados e inspecionados  após montagem</t>
  </si>
  <si>
    <t>Esses contraventamentos não foram considerados no cálculo de elementos finitos e os desenhos de metálica.</t>
  </si>
  <si>
    <t>VIGAS ELEVAÇÃO  22743</t>
  </si>
  <si>
    <t xml:space="preserve">Evidenciado danos no revestimento protetivo aplicado nas tubulações das linhas de utilidades (392K-AID-6”-C1A-060) e SPCI (394K-ACI-6”-C1F-058) que serão enterradas no TR-313K-93/83. Danos ocasionados no posicionamento e movimentação das tubulações na vala. Não conforme com os parâmetros solicitados no procedimento ES-T-401.
“O posicionamento da tubulação na vala deve ser por método que garanta a perfeita acomodação dos tubos no fundo da vala e em sua posição correta, evitando deslocamentos, deslizamentos, tensões e oscilações excessivas, deformações e danos ao revestimento”.
Sendo necessário ação de correção. (Des. Referência: 3130KP-T-500025 fl. 003)
</t>
  </si>
  <si>
    <t xml:space="preserve">Serão reparados – antes do reaterro completo será verificado novamente  </t>
  </si>
  <si>
    <t>ACESSO -  LINHA AB/CD</t>
  </si>
  <si>
    <t>Conforme inspeção de campo em 30/11/22 foi verificado que não foram sanadas todas as patologias identificadas nesta RNC</t>
  </si>
  <si>
    <t>053/22</t>
  </si>
  <si>
    <t>TR 313K-81/91</t>
  </si>
  <si>
    <t>Informo que em uma inspeção de campo na Berma do TR 81/91), não foi possível identificar instalados os insertos para macaqueamento da máquina RP-313K-09 (módulo 10 e 11), conforme especificados em projetos (3130KP-C-86887 Rev 9, 3130KP-C-87247 Rev 6, 3130KP-C-86891 Rev 17. Deste modo confirmem a instalação ou não destes insertos.</t>
  </si>
  <si>
    <t>Foi feita uma avaliação sobre o ocorrido e será feita  uma CTE para se tratar como proceder diante de tal situação apontada sobre o desvio.</t>
  </si>
  <si>
    <t>129/2022</t>
  </si>
  <si>
    <t>Durante a montagem do batente fim de curso da ER-313K-05, verificamos que não contemplaram o nicho para posicionamento do batente com barra de cisalhamento.</t>
  </si>
  <si>
    <t xml:space="preserve">A VALE irá executar o nicho. Justificativa: O projeto de forma que descreve a necessidade de fixação de batente (3130KP-C-86875) não faz previsão de nicho, desta forma será necessário a execução do mesmo para alojamento da barra de cisalhamento.  </t>
  </si>
  <si>
    <t xml:space="preserve">CANTEIRO REDE -ALMOXARIFADO </t>
  </si>
  <si>
    <t xml:space="preserve">Conforme  auditoria interna realizada no periodo 18/08/22 á 19/08/22, verificado desvio no processo  de gestão de recebimento de materiais críticos. Não foi apresentado o check list de recebimento de material que comprove a conformidade do material recebido. 
Solicitamos tratativa para o desvio.
</t>
  </si>
  <si>
    <t xml:space="preserve">Será realizado novo treinamento com a equipe de Materiais e Almoxarifado para instrução de inspeção e 
preenchimento do check-list de verificação. </t>
  </si>
  <si>
    <t>LIGAÇÕES PARAFUSADAS</t>
  </si>
  <si>
    <t xml:space="preserve">Inspeção DUCTOR evidenciou que ligações parafusadas da estrutura inferior do eletro-centro na elevação 17943 recebeu esquema de pintura inadequado
Parafusos galvanizados receberam aplicação de tinta intermediaria epoxi de alta espessura Interseal 670 não indicada para pintura de superficies galvanizadas.
Conforme EG-M-402 item 6.0 CARACTERÍSTICAS GERAIS:
- Nenhuma modificação poderá ser introduzida nas especificações sem o consentimento prévio, por escrito, da Vale.
</t>
  </si>
  <si>
    <t>Realizar treinamento com equipe de pintura, ministrado pela fiscalização, para fortalecer o conhecimento no procedimento e empregabilidade dos produtos a serem aplicados.</t>
  </si>
  <si>
    <t>ESCRITÓRIO REDE / REDE</t>
  </si>
  <si>
    <t>Conforme  auditoria interna realizada no periodo 16/08/22 á 19/08/22, verificado no processo do controle da qualidade, falta de procedimento para controle tecnologico do concreto. Solicitamos tratativa do desvio.</t>
  </si>
  <si>
    <t>Será criado procedimento de controle tecnológico para concreto</t>
  </si>
  <si>
    <t>BASES DAS TORRES 19 E 20. SISTEMA DE AMPLIAÇÃO DE ILUMINAÇÃO DOS PÁTIOS</t>
  </si>
  <si>
    <t xml:space="preserve">Conforme inspeção realizada no grauteamento das bases das torres 19 e 21. AMPLIAÇÃO DOS PÁTIOS SUL- SISTEMA DE ILUMINAÇÃO Nº VALE 3130KP-C-87497. Onde foi verificado na mistura do traço que não estavam executando conforme especificação do fabricante, não dosando a quantidade de água e não realizando procedimento de cura, o graute aplicado apresntou trincas e fissuras.
Desta forma solicitamos tratativas das ocorrências apresentadas.
</t>
  </si>
  <si>
    <t>As fissuras detectadas provenientes da cura/preparação serão cortadas e preenchidas com groute para fechamento e conformidade da base</t>
  </si>
  <si>
    <t>TIE IN TR 82 - LINHA AB</t>
  </si>
  <si>
    <t>TUBULAÇÃO DE AGUA DE SERVIÇO</t>
  </si>
  <si>
    <t xml:space="preserve">Inspeção DUCTOR evidenciou desvios na aplicação de esquema de pintura em tubulação de 3” do sistema de agua de serviço da torre de amostragem
Inspeção da qualidade da contratada não realizou acompanhamento de processo de pintura de tubulação conforme solicitado no item 6.0 da EG-M-402
Não foi identificado o metodo de preparação de superficie aplicado conforme solicitado no item 8.3 da EG-M-402
Não foi realizado controle de tempo de repintura entre demãos conforme solicitado no item 13.1 da EG-M-402 
Não foi realizado inspeção visual,teste de aderencia e medição de espessura após cura finalizada conforme item 7.0 da PR-E-275
</t>
  </si>
  <si>
    <t>Será realizado procedimento conforme solicitado.</t>
  </si>
  <si>
    <t>Foi emitido Relatório de inspeção de tratamento de superfície e pintura</t>
  </si>
  <si>
    <t>130/2022</t>
  </si>
  <si>
    <t>TR-313K-84(PLATAFORMA DE TROCA DE CORREIA</t>
  </si>
  <si>
    <t>Conforme levantamento topográfico ANE-PT84-001, a base de concreto eixo 12 – B24 encontra-se com a elevação do TCB(Topo do concreto bruto) acima da elevação de projeto em 46mm. Ou seja, elevação TCB 26504(Projeto) elevação TCB 26550(Real). Sendo necessário o rebaixamento para conformidade com o projeto.</t>
  </si>
  <si>
    <t>Rebaixamento a partir de escariamento do topo dos pilaretes em 30 mm, possibilitando o nivelamento das chapa de base com grout.(ver imagem)</t>
  </si>
  <si>
    <t>ACIONAMENTO DO DIVISOR ROTATIVO</t>
  </si>
  <si>
    <t>CQ-314K-03</t>
  </si>
  <si>
    <t xml:space="preserve">DIVERGÊNCIA COM RELAÇÃO AS DIMENSÕES DA CALHA DE INTERLIGAÇÃO DOS ALIMENTADORES COM DIVISOR ROTATIVO </t>
  </si>
  <si>
    <t xml:space="preserve">1- FAZER AJUSTE NA ALTURA DO FLANGE DO DIVISOR ROTATIVO (REBAIXAR 55mm). DA ALTURA ULTIL DE PROJETO 530mm PARA A ALTURA DE MONTAGEM 475mm.
2- FAZER RECORTE DA PEÇA DE TRANSIÇÃO PARA ALOJAR O RASPADOR DO ALIMENTADOR DE CORREIA.
</t>
  </si>
  <si>
    <t>052/2022</t>
  </si>
  <si>
    <t>VALVULA DE DESVIO</t>
  </si>
  <si>
    <t>• Identificado que a montagem dos suportes das calhas, irá interferir com a porta de inspeção das válvulas.</t>
  </si>
  <si>
    <t xml:space="preserve">1- Inconsistência: 
As vigas de apoio não foram fabricadas conforme projeto detalhado Alfa, no projeto tipo L no local um toco 
de viga. A posição onde foi indicado a solda de campo está muito distante do ponto de apoio das calhas. 
No caso deveria ter sido feito um estudo de ancoragem dos suportes nas vigas existente para verificar as
possíveis interferências antes da montagem.2- Solução 
Calha 03 – Prolongar viga de apoio, extrair o suporte da calha e soldá-lo na mesa superior da viga de apoio.
Calha 04 – Prolongar viga de apoio, extrair o suporte da calha e soldá-lo na mesa inferior da viga de apoio.
</t>
  </si>
  <si>
    <t>TR-314K-17, SP-314K-03 e SP-314K-04</t>
  </si>
  <si>
    <t>• Identificado interferência da viga da plataforma da elevação 24,880 com a correia do alimentador AL-314K-04A e AL-314K-04B.</t>
  </si>
  <si>
    <t xml:space="preserve">Após levantamento de campo e alinhado com a montadora, foram considerados as seguintes ações, descritas de forma detalhada em croqui anexo. Procedimento:.ver anexo “REFORÇO DA VIGA” </t>
  </si>
  <si>
    <t>AM-314K-07</t>
  </si>
  <si>
    <t>AM-314K-06</t>
  </si>
  <si>
    <t>Acesso da subestação da 240</t>
  </si>
  <si>
    <t>PROJETO DE PAVIMENTAÇÃO Nº VALE 3130KP-B- 70881 -Durante Inspeção na 1ºetapa do concreto do pavimento rígido no acesso definitivo ao lado da subestação da 240, onde foi usado armadura corrugada na barra de transferência da junta de dilatação. Não estando conforme projeto. Devo ainda citar que Fiscal Sousa da MCA foi até o local e constatando o desvio de execução solicitou junto a qualidade a abertura da RNC. Desta forma solicitamos a tratativa desta ocorrência.</t>
  </si>
  <si>
    <t>Por se tratar de uma via de pavimento rígido com tráfego direcional, fica descaracterizado a necessidade de utilização de barras de transferência de carga no sentido longitudinal da via, para estes casos é necessário a aplicação de barras de ligação, que por sua vez devem estar totalmente aderidas ao concreto, para evitar possíveis deslocamentos transversais ou recalques diferenciais do pavimento que possa ocasionar risco para o tráfego de veículos. Para barras de ligação entendemos que a utilização de armadura corrugada atende de maneira satisfatória.</t>
  </si>
  <si>
    <t>TUBULAÇÃO DE SPCI LV02</t>
  </si>
  <si>
    <t xml:space="preserve">Inspeção DUCTOR evidenciou desvios na armazenagem de tubos de 6” que aguardam montagem no TR-17 do PIER III
Tubos de verticais e flautas horizontais armazenadas em contato com o solo e tensiondas devido a irregularidade de pilhas de minerio onde foram posicionadas aguardando montagem.
Conforme solicitado em Especificação Vale  ES-T-401 REV06 MONTAGEM DE TUBULAÇÕES no item 8.2 TUBULAÇÕES AÉREAS (METÁLICAS E NÃO METÁLICAS):
“As peças prontas devem ser estocadas de modo que nenhum dano possa ocorrer aos tubos ou acessórios, bem como de forma a se evitar acúmulo de detritos, água de chuva, etc. Devem ser estocadas afastadas do solo (mínimo de 100 mm) e perfeitamente separadas por área de aplicação identificadas por plaquetas. Na posição de armazenamento, a identificação destas peças deve ser facilmente localizada”
Salientamos ainda que tubulação recem soldada deve ser armazenada em local plano de forma a evitar acumulo de tensões.
</t>
  </si>
  <si>
    <t>Realocada tubulação para adequar o armazenamento conforme item 8.2 do EST-401. Equipe instruida para não ocorra reincidência.</t>
  </si>
  <si>
    <t xml:space="preserve">AP21009-RNC-01 
</t>
  </si>
  <si>
    <t>AP21009-RNC-02</t>
  </si>
  <si>
    <t xml:space="preserve">Evidenciado durante inspeção em campo a utilização dos projetos: 
1. TR-3150KP-83 - Fundações e Estruturas de Concreto – Planta de Estaqueamento 01/02 (3150KP-C-70499) em revisão divergente com o Arquivo Técnico Vale, sendo utilizado na frente de serviço a Revisão 2 e a emissão atual encontra-se na Revisão 3, de acordo com a GRD-03948-21;
2. TR-3150KP-83 - Fundações e Estruturas de Concreto – Planta de Estaqueamento 02/02 (3150KP-C-70500) em revisão divergente com o Arquivo Técnico Vale, sendo utilizado na frente de serviço a Revisão 3 e a emissão atual encontra-se na Revisão 4, de acordo com a GRD-01929-2022.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</si>
  <si>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Será feito o recolhimento do caderno da frente de serviço, inserido o projeto na revisão atual e arquivado pelo setor responsável.</t>
  </si>
  <si>
    <t>SUPORTE ELEVADOR AMOSTRA ELEVAÇÃO 27.125</t>
  </si>
  <si>
    <t xml:space="preserve">Inspeção DUCTOR evidenciou desvios na preparação de montagem de elemento de fixação do elevador de amostras da torre de amostragem.
Identificado chapa inserida em abertura excessiva de chanfro de suporte do elevador de amostra na elevação 27.125.
Não foi apresentado certificado de usina de chapa inserida no chanfro portanto não é possivel determinar se aço é compativel com grupo solicitado na EPS utilizada.
Não foi realizado inspeção visual de ajuste e acompanhamento de processo por N1 de soldagem após inserir a chapa,
Salientamos que o CQ da ALFA em nenhum momento foi participada pela produção de alterações realizadas nos suportes.
Conforme solicitado na  PR-E-261 SOLDA no item 9.1 INSPEÇÃO DA PREPARAÇÃO PARA A SOLDAGEM 
O inspetor deve realizar as seguintes atividades antes do início da soldagem:
Verificar a qualidade e conformidade das chapas com as especificações contratuais, mediante a análise dos certificados de qualidade das usinas e/ou certificados dos ensaios,variavel essencial da EPS P-number e grupo do material da chapa, Faixas de espessuras e diâmetros a serem soldados; Geometria do chanfro e Geometria da solda.
</t>
  </si>
  <si>
    <t>Realizada atividade de acordo com procedimento vale</t>
  </si>
  <si>
    <t>TR-313K-85(PLATAFORMA DO TROCADOR DE CORREIA)</t>
  </si>
  <si>
    <t>TR-313K-85(PLATAFORMA DO TROCADOR DE CORR</t>
  </si>
  <si>
    <t>LV2</t>
  </si>
  <si>
    <t>desmontagem dos Nips da LV2
 CANCELADA</t>
  </si>
  <si>
    <t>AP21009-RNC-03</t>
  </si>
  <si>
    <t>Durante inspeção do recebimento da LV2 foram encontrados oxidação nas soldas das tubulações da coluna 33 das descidas verticais por falta de preservação e pintura, onde foram encontrados vários processos de corrosão. Será feito um deslocamento do suporte da elevação, os T 90° das flautas encontram deslocados com as descidas verticais do (TR-09 e TR-17).</t>
  </si>
  <si>
    <t xml:space="preserve">relocada a tubulação para adequar o armazenamento conforme item 8.2 do EST-401. </t>
  </si>
  <si>
    <t>Durante inspeção do recebimento da LV2 foram verificados a falta de pintura na linha tronco de 12”, devido à ausência de cuidado no manuseio das tubulações, expondo a metal base a vista em vários pontos.</t>
  </si>
  <si>
    <t>O projeto de responsabilidade vale não disponibilizou os documentos  oficiais para o mapeamento das juntas acarretando assim no atraso das documentações pertinentes . Em anexo</t>
  </si>
  <si>
    <t>Durante inspeção do recebimento da LV2 foram verificadas várias juntas soldadas pela empresa anterior com processo de corrosão avançadas sem realização de pintura de fundo para preservação das juntas soldadas na área de ZAT.</t>
  </si>
  <si>
    <t>CTR – CENTRO DE TROCA DE RODEIROS</t>
  </si>
  <si>
    <t>Segue Relatório Fotográfico da Visita realizada em campo, com os problemas relatados e solução proposta</t>
  </si>
  <si>
    <t>BACIA OESTE</t>
  </si>
  <si>
    <t>EL-314KP-01/EL.314KP-02</t>
  </si>
  <si>
    <t>SP-314K-02</t>
  </si>
  <si>
    <t>TR-313K-84(PLATAFORMA DO TROCADOR DE CORREIA)</t>
  </si>
  <si>
    <t xml:space="preserve">Inspeção DUCTOR identificou que juntas inspecionadas por ensaios não destrutivos de tubulação de 6” do eixo 9 do TR-17 não possuem mapeamento de juntas solicitado no plano de soldagem do LV02
Conforme solicitado na PR-E-261 VER :
8.0 DOCUMENTAÇÃO 
Antes do início da fabricação ou inspeção, o inspetor deverá verificar e assinar os seguintes documentos e assegurar que foram aprovados pela Vale, quando requerido: 
• PIT – Plano de Inspeção e Testes; • Documentos de soldagem: - PS – Plano de Soldagem;
</t>
  </si>
  <si>
    <t>O projeto de responsabilidade VALE, não disponibilizou os documentos oficiais para o mapeamento das juntas, acarretando assim no atraso das documentações pertinetes. Em anexo PT aprovado e napa de juntas.</t>
  </si>
  <si>
    <t>REFORÇO DA ESTRUTURA DA PLATAFORMA ELEVAÇÃO 21.298</t>
  </si>
  <si>
    <t xml:space="preserve">Inspeção DUCTOR evidenciou desvios na preparação de viga de reforço da plataforma do acionamento do motoredutor. 
Identificado aberturas excessivas em torno de 10 a 12mm e irregularidades de corte em juntas de ângulo preparadas para soldagem.
Liberação de juntas para soldagem foi realizada pela produção sem convocação de inspetor N1 para realizar inspeção visual de dimensional de ajuste.
Conforme solicitado em PR-E-261:
9.1 INSPEÇÃO DA PREPARAÇÃO PARA A SOLDAGEM 
O inspetor deve realizar as seguintes atividades antes do início da soldagem:
Verificar as variáveis de soldagem da EPS, para posterior acompanhamento: - Faixas de espessuras e diâmetros a serem soldados;  - Geometria do chanfro; - Geometria da solda
</t>
  </si>
  <si>
    <t>Realizada inspeção EVS - LP na junta soldada para garantir a qualidade da solda. Os responsáveis foram instruidos quanto ao procedimento e a convocação do inspetor qualificado sempre que houver atividade referente a soldagem. Em anexo relatório fotográfico dos ensaios.</t>
  </si>
  <si>
    <t>EP-313K-04</t>
  </si>
  <si>
    <t xml:space="preserve">Evidenciado durante inspeção em campo a utilização dos projetos com as revisões desatualizadas: 
1. 3130KP-B-500019 REV.5 - "ARMAÇÃO DAS ESTACAS DE FUNDAÇÃO - ESTACAS TÍPICAS"
2. 3130KP-B-500025 REV.4 - "LOCAÇÃO DAS ESTACAS DE FUNDAÇÃO PLANTA 1/2"
3. 3130KP-B-500026 REV.4 - "LOCAÇÃO DAS ESTACAS DE FUNDAÇÃO PLANTA 2/2"
4. 3130KP-S-500002 REV.2 - "VIGA DE ROLAMENTO ARMAÇÃO TRANSV.MÓD.TÍPICO"
5. 3130KP-S-500053 REV.0 - "MÓDULOS ESPECIAIS 8m e 24m - FORMA E ARMAÇÃO"
Todos desenhos da GRD-EP04-043.
Conforme o item 6.3 da PR-E-102:
“A verificação dos documentos deve acontecer antes de sua emissão inicial e a cada revisão sofrida, para assegurar a adequação do conteúdo do documento ao projeto, bem como sua qualidade. A verificação deve acontecer conforme estabelecido no PR-E-105”. Logo, solicitamos tratativa da não conformidade.
</t>
  </si>
  <si>
    <t>Houve um equívoco entre o Arquivo Técnico e á Contratada uma vez que os projetos são revisados via SDX.</t>
  </si>
  <si>
    <t>AL-314k-07 Chute do amostrador secundário</t>
  </si>
  <si>
    <t>TR-16-Transportador de Correia</t>
  </si>
  <si>
    <t>CONEXÕES DE SPCI LV02</t>
  </si>
  <si>
    <t xml:space="preserve">Inspeção DUCTOR identificou desvio na aplicação de esquema de pintura em conexões de 6” e 4” do sistema de SPCI do LV02
Esquema de pintura completo foi aplicado sobre superficie metalica não jateada.
Conforme procedimento de Vale EG-M-402 no item 7.4 PREPARAÇÃO DA SUPERFÍCIE: 
A preparação da superfície para pintura deve ser feita de acordo com os padrões ISO, SSPC, NACE, ou outro padrão aprovado pela Vale. 
Verificar o método de limpeza indicado na especificação técnica da Vale, normalmente referente ao padrão ISO 8501-1, conforme segue:
 Jateamento - categorias de jateamento: jateamento abrasivo ligeiro (Sa1), jateamento comercial (Sa2), jateamento ao metal quase branco (Sa2½), e jateamento ao metal branco (Sa3).
Aplicação de esquema de pintura foi realizado sobre tinta prime não identificada.
Conforme procedimento de Vale EG-M-402 no item 13.0 APLICAÇÃO DA TINTA : 
As tintas de fundo, intermediárias e de acabamento, usadas em um mesmo equipamento, deverão ser provenientes do mesmo fabricante.
</t>
  </si>
  <si>
    <t>ALFA se responsabiliza por todo e qualquer consequencia que possa vir ocasionar dano referente a não atendiimento a norma vigente ao processo utilizado</t>
  </si>
  <si>
    <t>José Rafful</t>
  </si>
  <si>
    <t>TR 87 - TRANSPORTADOR DE CORREIRA TR-313K-87</t>
  </si>
  <si>
    <t>No desenho de armação do radier, do trocador de correia, indica 5 faixas de armadura de cisalhamento. Em cada faixa estão detalhados 67 ramos de 4 estribos de diâmetro de 6.3mm. Em campo, a armação deste bloco está sendo finalizada e o serviço não apresenta 20% dos estribos projetados, e os mesmo não respeitam o espaçamento de 15,0cm</t>
  </si>
  <si>
    <t>Em processo de conclusão.</t>
  </si>
  <si>
    <t>Comentário pelo Fiscal MCA, João Pedro: O radier, no período de abertura da RNC, ainda estava em processo inicial de armação. A atividade de armação está sendo finalizada, com previsão de 1ª concretagem do radier para 04/03/2022. Nas imagens em anexo (retiradas pela fiscalização), é possível identificar os armadores posicionando os estribos, conforme solicitado.</t>
  </si>
  <si>
    <t>Talude 240</t>
  </si>
  <si>
    <t xml:space="preserve">Na bacia de decantação do 240, o revestimento do talude próximo a DAD não está completo, podendo causar o descalçamento do dispositivo.
Na figura 2, a tela de aço da face inferior não foi adequadamente coberta pelo concreto projetado, e não teve aderência entre os materiais, causando desprendimento deste. 
Além disso, segue em anexo a análise da construção do talude, executada em março, com alguns pontos que ainda predominam, como: ausência de barbacãs, proteção completa da tela de aço e conexão das obras de drenagem.
</t>
  </si>
  <si>
    <t>A atividade será executada assim que seja feita a montagem da plataforma.</t>
  </si>
  <si>
    <t>TR -313K- 81</t>
  </si>
  <si>
    <t xml:space="preserve">No TR-81 durante a lavagem da berma foi verificado que houve percolação de água no talude. Devido o talude não ter sido protegido como recomendado em projeto, a falta de compactação e aderência dos materiais abriu uma passagem de água em baixo da laje. </t>
  </si>
  <si>
    <t>TR-313K-83, pátio Q.</t>
  </si>
  <si>
    <t xml:space="preserve">Bases Civil – TR-313K-80 </t>
  </si>
  <si>
    <t>Os pilaretes apresentam armadura de espera com comprimento inferior ao traspasse necessário para @ 20 mm, a foto acima evidencia uma emenda máxima de 40 cm em lugar 95 cm.</t>
  </si>
  <si>
    <t>Atendido e implementado conforme ação proposta.</t>
  </si>
  <si>
    <t xml:space="preserve">Talude Rodoanel </t>
  </si>
  <si>
    <t xml:space="preserve">Bases Civil – TR-313K-87 </t>
  </si>
  <si>
    <t xml:space="preserve">Bases da ADUTORA – B130 a B137 </t>
  </si>
  <si>
    <t>Para construção das bases da adutora, foi solicitado um parecer da engenharia sobre a estabilidade do talude próximo ao viaduto para execução da escavação, as recomendações de escoramento do solo feitas pela engenharia não foram atendidas, gerando uma condição insegura</t>
  </si>
  <si>
    <t xml:space="preserve">Talude 240 </t>
  </si>
  <si>
    <t>Consultar a engenharia da sanches tripoloni.</t>
  </si>
  <si>
    <t>Observamos que o alinhamento das estacas (Hélice 500mm) do radier estaqueado nos eixos 56,57 e 58, do TR-87 não atendeu a locação correta detalhada no desenho 3130KP-C-500041.</t>
  </si>
  <si>
    <t>Será apresentado o levantadmento de locação das estacas enviado pela topografia da sanches tripoloni.</t>
  </si>
  <si>
    <t xml:space="preserve">TR 87 – Eixos 56/57/58 </t>
  </si>
  <si>
    <t>Observamos que a parte da armação das estacas E1, E2, E3, que fica aflorada, está com a dimensão abaixo da especificada no projeto 3130KP-C-500049_REV_5. O projeto pede 81 cm, descontando os 10cm do embutimento do bloco sobre a estaca, teríamos 71cm, no local, temos somente de 48 cm.</t>
  </si>
  <si>
    <t>Será realizado levantamento topográfico e enviado à engenharia.</t>
  </si>
  <si>
    <t>No projeto do TR-85 consta a execução da barreira de bloco de concreto de 40 cm de altura, no entanto, a barreira foi realizada somente com 20 cm de altura.</t>
  </si>
  <si>
    <t>Comentário pelo Fiscal MCA, João pedro:  é solicitado o complemento dos blocos conforme projeto. Como mostrado na resposta da inspeção de campo da engenharia, 16 a 21 de outubro de 2022, a estrutura executada está em pleno funcionamento. Ainda é possível afirmar que a fiscalização acompanha a estrutura no período de chuvas e verifica-se que está funcional. Desta forma propomos tratar o assunto através de AS BUILT pela contratada. Em anexo segue inspeção comentada.</t>
  </si>
  <si>
    <t>Verificar junto a engenharia da sanches tripoloni o projeto citado e desenvolver ação para conclusão da atividade.</t>
  </si>
  <si>
    <t xml:space="preserve">Na cabeceira do TR-85 devido a não execução da barreira de bloco de concreto de acordo com o projeto 3130KP-B-500052, a água corre por um caminho preferencial do lado da laje do TR 85, solapando (retirada de materiais) abaixo da laje. A compactação não executada conforme o projeto causa a perda de material da laje do TR 85. </t>
  </si>
  <si>
    <t>Comentário pelo Fiscal MCA, João pedro: A área foi preenchida com bica, conforme solicitação. Segue ainda, ensaio de compactação da região da cabeceira do TR-85, em anexo.</t>
  </si>
  <si>
    <t>Yago Freitas</t>
  </si>
  <si>
    <t>PÁTIO DE ESTOCAGEM SUL</t>
  </si>
  <si>
    <t>O estudo foi feito para ficar com os projetores direcionados.
O estudo não foi feito com a Metalsinter, a Projetista (Arcadis) fez o estudo com a Tecnowatt (fabricante dos refletores TOGO) para iluminação direcionada.
Todo o projeto foi desenvolvido para iluminação direcionada, não foi implantado conforme projeto.
A Metalsinter é fornecedora só das torres e do dispositivo de elevação.
Pela Engenharia não está aprovado a resposta da RNC, porém caso o GPO e a área cliente entenda que que o sistema implantado atende às necessidades, a Engenharia não faz nenhuma objeção e nesse caso a Implantação precisa enviar o AS BUILT.
Aproveitando este e-mail, ainda não recebemos o DFs dos painéis, torres e os dispositivos oficialmente via arquivo, a obra foi implantada e até o momento não recebemos nenhum DF conforme RT do contrato em anexo.</t>
  </si>
  <si>
    <t>EL-314K-01</t>
  </si>
  <si>
    <t>AL-314K-04A/AL-314K-04B</t>
  </si>
  <si>
    <t>ST-314K-01 e ST-314K-02</t>
  </si>
  <si>
    <t>AP21009-RNC-08</t>
  </si>
  <si>
    <t>AP21009-RNC-09</t>
  </si>
  <si>
    <t>TR-314K-07</t>
  </si>
  <si>
    <t>TR-314K-09</t>
  </si>
  <si>
    <t>TR-314K-07/ TR-314K-09</t>
  </si>
  <si>
    <t>BERMA TR 91</t>
  </si>
  <si>
    <t>Fiscalização VALE/MCA identificou, no dia 14/10, cinco (05) estacas hélice: E07, 08, 10, 11 E 13 do eixo B do TR 91 executadas com a medida de comprimento desconforme (10 metros), não atendendo ao que especifica a Revisão 17 de Projeto 3130KP-C-87252, que é de 15 metros. Além desse desvio, ainda foi identificada que estas estacas não foram liberadas pela Fiscalização para sua execução. Diante disto a Fiscalização Vale solicita a devida tratativa.</t>
  </si>
  <si>
    <t>Será realizado uma Consulta Técnica junto à Engenharia</t>
  </si>
  <si>
    <t>TR-325K-09</t>
  </si>
  <si>
    <t>TR-325K-17</t>
  </si>
  <si>
    <t>SE-3150KP-01</t>
  </si>
  <si>
    <t>Foi verificado desplacamento em alguns pontos da pintura epóxi, causado por falha de aplicação da base de ligamento ao substrato do piso superior da SE-3150KP-01. Desta forma solicitamos tratativas da ocorrência.</t>
  </si>
  <si>
    <t>Foi executado a remoção do material desconforme e aplicado o material proveniente (sikadur) e feito a pintura conforme orientação e especificação técnica.</t>
  </si>
  <si>
    <t>ST-314K-01/ ST-314K-02</t>
  </si>
  <si>
    <t>ACESSO BERMA TR81 -  LINHA AB ENTRE AS BALIZAS 62 E 63</t>
  </si>
  <si>
    <t>Rodrigo Mota</t>
  </si>
  <si>
    <t xml:space="preserve">Região do Transportador TR-325K-17 (Lado direito sentido fluxo)
BALIZA: 6@8, 9@32; 33@71.
</t>
  </si>
  <si>
    <t xml:space="preserve">Região do Transportador TR-325K-17 (Lado direito sentido fluxo) 
BALIZA: 22, 36A, 36B, 37
</t>
  </si>
  <si>
    <t xml:space="preserve">Região do Transportador TR-325K-17 (Lado direito sentido fluxo)
BALIZA: 06@37.
</t>
  </si>
  <si>
    <t xml:space="preserve">Região do Transportador TR-325K-17 (Lado direito sentido fluxo) 
BALIZA: 05, 06, 07
</t>
  </si>
  <si>
    <t xml:space="preserve">Região do Transportador TR-325K-17 (Lado direito sentido fluxo)
BALIZA: 32, 38A.
</t>
  </si>
  <si>
    <t>Região do transportador TR325K-07, 09, 17 e CT-06.</t>
  </si>
  <si>
    <t>João Pedro</t>
  </si>
  <si>
    <t>TR-313KP-87</t>
  </si>
  <si>
    <t>Durante processo de armação da base referente ao eixo 52 ao 55 do TR-313K-87, foi verificado incompatibilidade entre o detalhamento do bloco (altura) e o da armação. A fiscalização conferiu as cotas e foi identificado que a ferragem do pilar estava 40 cm menor que o necessário.</t>
  </si>
  <si>
    <t>O comprimento das armaduras longitudinais não atende ao embutimento necessário do arranque, sendo detalhado 100 cm em lugar de 135 cm. Diante do exposto, em oportuno deveria ter sido encaminhada CTE à Engenharia Vale para ação corretiva. O paliativo perpassa de substituição dos arranques, até mesmo de informação de traspasse de armadura necessária para preservar a armadura cortada e dobrada já em campo. Não houve consulta e não confirmação de solução para o ocorrido, se estas atendem aos critérios imperativos da NBR 6118:2014. Sendo assim, requisitamos em detalhes o que foi desenvolvido em campo, para análise;</t>
  </si>
  <si>
    <t>TR-313KP-86</t>
  </si>
  <si>
    <t xml:space="preserve">Após locação das estacas E11, E12, E13 e E14 (bloco B3 – eixo 2) foi constatado que a estrutura estava deslocada em relação ao projeto. 
- Projeto de referência: 3130KP-C-87897 
</t>
  </si>
  <si>
    <t>O questionamento fruto da RNC já recebeu tratamento a partir da resposta de CTE 146/programa 240 MTPA. Além disto, cita-se a distribuição de projeto revisado através da GRD-02281-22-FLUXO JOSÉ RAFFUL-SANCHES-25.10.2022.</t>
  </si>
  <si>
    <t>TR-313KP-88</t>
  </si>
  <si>
    <t xml:space="preserve">Após verificação do projeto de armação da base do acionamento do TR-313K-88 (trecho 1) foi constatado que houve troca de nomenclatura entre as ferragens N8 e N20. 
- Projeto de referência: 3130KP-C-87765 (Rev. 3) 
</t>
  </si>
  <si>
    <t xml:space="preserve">Tema superado desde a sua proposição, haja vista quando exposta a incoerência na visualização de armaduras houve entendimento entre as partes (Engenharia e Implantação) quanto à solução. Não havendo sido emitida Consulta técnica (CTE) instantânea. Em reuniões entre Engenharia e Implantação foi elencado o tema e tratado ao longo do dia 20/10.
 </t>
  </si>
  <si>
    <t>ALMOXARIFADO</t>
  </si>
  <si>
    <t>Evidenciado durante inspeção visual em sistema de SPDA e Aterramento da sala elétrica SE-3150KP-01 a não execução das caixas de inspeção de aterramento e BEL 6(barramento equipotencial local) conforme indicado em desenho 3130KP-E-86352 rev03. Sendo necessário correção conforme solicitado em projeto citado.</t>
  </si>
  <si>
    <t>Será executado caixas de inspeção em todos os pontos citados em desenho 3130KP-E-86352 REV.3</t>
  </si>
  <si>
    <t xml:space="preserve">                   Evidenciado durante inspeção visual em sistema de SPDA e Aterramento da sala elétrica SE-3150KP-01 em descida de SPDA com cabo de cobre nu de 35mm com diâmetro e encordoamento não uniformes, estando assim em não conformidade de acordo com as especificações técnicas da NBR-5349(Cabos nus de cobre mole para fins elétricos - Especificação), e desenho 3130KP-E-86352 rev03. Sendo necessário correção conforme solicitado em procedimentos citados.</t>
  </si>
  <si>
    <t>Os cabos serão posicionados estando de acordo com a NBR 5349 assim que o serviço for concluído.</t>
  </si>
  <si>
    <t>Evidenciado desvios no armazenamento e preservação dos materiais a serem montados na Plataforma de manutenção do TR-313K-84. Identificado diversas estruturas depositadas em contato direto ao solo e armazenadas em posições inadequadas gerando atrito entre as peças, assim como a necessidade de realização de limpeza e organização da área. Não conforme com os parâmetros solicitados no procedimento PR-E-270 (Procedimento para Inspeção de Armazenamento e Preservação), sendo necessário ação de correção. (Des. Referência: DF-3130KP-M-80013-M-501802 rev.0)</t>
  </si>
  <si>
    <t xml:space="preserve">Justificativa:Falha de comunicação. Procedimento:Material organizados conforme procedimento </t>
  </si>
  <si>
    <t>Foi identificado durante inspeção de qualidade na Ampliação dos Pátios, o acondicionamento inadequado dos materiais a serem utilizados pela empresa ENESA na montagem da plataforma de manutenção do TR-313K-83/93. Vigas com partes soterradas, em contato direto ao solo, em posições inadequadas gerando atrito e podendo ocasionar danos na pintura. Não atendendo os parâmetros estabelecidos nos procedimentos, sendo necessário correção conforme solicitado em EG-G-401 / PR-C-013 (Preservação de Materiais para Projetos de Capital).</t>
  </si>
  <si>
    <t>Procedimento: Material foi reposicionado em conformidade com procedimento de armazenamento</t>
  </si>
  <si>
    <t xml:space="preserve">Observados desvios no armazenamento e preservação dos materiais que estão em processo de montagem na Plataforma de manutenção para troca de correia do TR-313K-85.
Identificado estruturas depositadas direto ao solo e armazenadas em posições inadequadas gerando atrito entre as peças podendo causar danos na pintura. Não conforme com os parâmetros solicitados no procedimento PR-C-013 (Preservação de Materiais para Projetos de Capital) e EG-M-402, sendo necessário ação de correção.
(Des. Referência: DF-3130KP-M-80013-M-501301 rev.0)
</t>
  </si>
  <si>
    <t xml:space="preserve">Procedimento: As peças foram reposicionadas de forma adequada </t>
  </si>
  <si>
    <t>SE 3140 04 ELETROCENTRO</t>
  </si>
  <si>
    <t>Doc. Técnico (ELET.)</t>
  </si>
  <si>
    <t>Torre de amostragem</t>
  </si>
  <si>
    <t>TR-325K-07/TR-325K-09/TR-325K-17</t>
  </si>
  <si>
    <t>Evidenciado durante inspeção visual no conjunto de fixação dos trilhos no caminho de rolamento do TR-313K-80 (lados A-B e C-D), o rompimento das soldas em alguns pontos durante processo fixação das castanhas. Não atendendo os parâmetros especificados no procedimento PR-E- 261 e ES-S-401, sendo necessário ação de correção. (Des. Referência: 3130KP-C-86867).</t>
  </si>
  <si>
    <t>Todas as castanhas do conjunto de fixação que apresentam as trincas serão soldadas novamente garantindo o aperto necessário, conforme especificação em projeto.</t>
  </si>
  <si>
    <t xml:space="preserve">Região do Transportador TR-325K-09 (Lado esquerdo sentido fluxo) 
EIXO: 45 @ 53.
</t>
  </si>
  <si>
    <t>• 1 – Execução de forma com cobrimento de armaduras variável;
• 2 - Arranque de pilares com excentricidade;
3 - Disposição de chumbadores próximo à borda</t>
  </si>
  <si>
    <t>Ações implementadas conforme proposto.</t>
  </si>
  <si>
    <t>1 – Interrupção de concretagem inadequada.</t>
  </si>
  <si>
    <t>Solução sugerida foi implantada</t>
  </si>
  <si>
    <t>1 – Segregação de concreto</t>
  </si>
  <si>
    <t xml:space="preserve">1 – Ausência de adensamento de topo do concreto </t>
  </si>
  <si>
    <t xml:space="preserve">Ficou acordado com a Vale que faremos a demolição do concreto que apresenta a patologia indicada na RNC. </t>
  </si>
  <si>
    <t>TR 87 – ACIONAMENTO</t>
  </si>
  <si>
    <t>Na base do acionamento do TR87, temos uma caixa elétrica que de acordo com a informação do projeto deveria avançar 60cm área do radier. Na inspeção em campo verificou-se que o avanço real é 90cm.</t>
  </si>
  <si>
    <t>A ação tomada foi desenvolvida seguindo nota de projeto.</t>
  </si>
  <si>
    <t xml:space="preserve">TR43 – LAJE DO PISO </t>
  </si>
  <si>
    <t>SE 3130 KP04</t>
  </si>
  <si>
    <t>Equipamento (ELET.)</t>
  </si>
  <si>
    <t>TR-313KP-88 e 89</t>
  </si>
  <si>
    <t xml:space="preserve">Após verificação do projeto de armação da base do acionamento (trecho 1 e 2) não foi possível verificar o detalhamento dos chumbadores localizados na região do motor.
- Projeto de referência: 3130KP-C-87865 (Rev. 5) 
</t>
  </si>
  <si>
    <t xml:space="preserve">Segue resposta em anexo (e-mail). Justificativa: 
Projeto sem detalhamento de alguns chumbadores.  </t>
  </si>
  <si>
    <t>Os chumbadores foram detalhados, conforme solicitação de referência: 3130KP-C-87865 REV.6</t>
  </si>
  <si>
    <t>CT-313K-215</t>
  </si>
  <si>
    <t xml:space="preserve">Após verificação do projeto de forma da base 11/12/13/14 (CT-313K-215) foi constatado que a altura dos pilares (1,00 m) não é compatível com o comprimento solicitado para o embutimento dos chumbadores (1,10 m).
- Projeto de referência: 3130KP-C-500110 (Rev. 0) 
</t>
  </si>
  <si>
    <t xml:space="preserve">Incompatibilidade entre dimensão do pilar (altura) e comprimento solicitado para embutimento do chumbador na estrutura.
Procedimento: 
Projeto revisado e enviado a construtora.
</t>
  </si>
  <si>
    <t>As cargas Máximas e Mínimas solicitantes para os apoios em questão são aquelas abaixo:              Diante do exposto, percebe-se ausência de cargas de tração. Assim, desenvolve-se a avaliação de distribuição de cargas por chumbador quando se tem chapa rígida:</t>
  </si>
  <si>
    <t>TR-313K-88/89</t>
  </si>
  <si>
    <t xml:space="preserve"> 
Após verificação do projeto de armação da laje 1 (bases do guincho TR 88/89) não foi possível verificar o detalhamento das bases típicas necessárias para montagem das grades de proteção (ver imagem 2).
- Projeto de referência: 3130KP-C-87786 (Rev. 0) 
</t>
  </si>
  <si>
    <t xml:space="preserve">Falta detalhamento das bases típicas para implantação das grades de proteção.
Procedimento: 
Revisão de projeto.                                                                  
</t>
  </si>
  <si>
    <t>Segue o detalhamento da base em questão. Conforme desenho mecânico DF-3130KP-M-80005-L-00613, segue detalhamento dos chumbadores: A locação dos chumbadores segue a descrição a seguir:</t>
  </si>
  <si>
    <t xml:space="preserve">ACESSO BERMA TR 80 -  LINHA AB </t>
  </si>
  <si>
    <t xml:space="preserve">PÁTIO O – ENTRE PÁTIO NOVO E EXISTENTE </t>
  </si>
  <si>
    <t>ACESSO BERMA TR 80 -  LINHA C/D – LADO PÁTIO N</t>
  </si>
  <si>
    <t xml:space="preserve">Na montagem das colunas de TAGS 00216 AA e 00214 AA filas A – B eixos P5 e P6, constatamos as divergências para fixação das colunas dos eixos P5 e P6 filas A-B veja abaixo;
1.        Colunas do eixo P5 fila A-B divergência nos diâmetros entre arruelas e chumbadores; arruelas fornecidas (CH 12.5 X DE 50 X DI 21 - projeto), chumbador fornecidos com diâmetro de 1” divergindo do projeto detalhe 3 (4 CHUMB. Ø ¾” CB-2), ou seja, os diâmetros internos das arruelas são menores que os diâmetros dos chumbadores 1” diferença de 4 mm. Não permitindo a montagem. Veja as fotos abaixo.
2.       Coluna do eixo P6 filas A-B divergência nos diâmetros entre arruelas e chumbadores; arruelas fornecidas conforme projeto (CH16 X DE 100 X DI 46), chumbadores com diâmetro de 1” conformidade com o projeto, ou seja, os diâmetros das arruelas são maiores que as porcas e chumbadores, diferença de 21mm. Não permitindo a fixação das colunas. Veja as fotos abaixo.
Desenho: DF-3000KP-G-70033-M-5000144, DF-3000KP-G-70033-M-5000146, 3150KP-C-70506 e 3150KP-C-70516.
</t>
  </si>
  <si>
    <t xml:space="preserve">Divergência execução/projeto. 
Procedimento: Deverá ser feito pela Enesa os seguintes ajustes de campo:
01 - Para as Bases do eixo P5, aumentar (maçarico) o diâmetro do furo interno das arruelas para 27mm (novas dimensões: Ǿ50/27 x 6), mantendo os chumbadores existentes. 
02 – Com relação ao eixo P6 (Bases B6 Filas A e B) as mesmas serão retrabalhadas pela civil para que esteja em conformidade com a mecânica/montagem, mantendo-se caracterização das respectivas colunas e arruelas; (vide projeto 3150KP-C-70516_Rev_1)
03 – Realizada verificação das bases do eixo P7, onde chumbadores locados também com diâmetro de 1”, desta forma, a solução será a aplicação de novas arruelas (dimensões: Ǿ80/27 x 12,5) para compatibilizar com os chumbadores existentes, sendo essas já fornecidas a Enesa no dia 29/11/2022.
</t>
  </si>
  <si>
    <t>EL-314K-01/ EL-314K-02</t>
  </si>
  <si>
    <t>AREA DE MONTAGEM DE TRANSPORTADOR TR-43</t>
  </si>
  <si>
    <t xml:space="preserve">TR43 – BASE DO SILO </t>
  </si>
  <si>
    <t>1 – Observamos que o Aterro estava sendo lançado em camadas de 30 cm, sem umectação suficiente. As camadas de aterro para compactação deverão ser de no máximo 20 cm. Para compactação nas proximidades das estruturas não se observou placa vibratória na obra.</t>
  </si>
  <si>
    <t>Em anexo relatório a ser analisado pela Engenharia Vale. Em anexo também evidência: execução de reaterro da área do Muro e Silo com areia adensada em +-50cm entre muro e base. Após essa área o reaterro foi compactado e ensaiado pelo laboratório (Ensaio de In Situ) conforme especificado em projetoe atendendo a IT-VALE-MTPA-002 assim atingindo o seu  G.C especificado.</t>
  </si>
  <si>
    <t>foi executado os procedimentos de Reaterro seguindo Normas, Instruções e Especificações técnicas sugeridas de acordo com o Projeto. Sendo que a ação tomada foi seguida de acordo com Iten apontado na RNC</t>
  </si>
  <si>
    <t xml:space="preserve">PLATAFORMA TROCA DE CORREIA – TR-313K-82 - EIXO 12 </t>
  </si>
  <si>
    <t>Há divergência na locação dos elementos constituintes do apoio, arranque de pilar e chumbadores. A proximidade do elemento de fixação da base (Chumbador) com a armadura de arranque dos pilares impossibilita a implantação, haja vista que in loco tenha sido adequada solução com o corte da chapa de ancoragem dos chumbadores.</t>
  </si>
  <si>
    <t>054/22</t>
  </si>
  <si>
    <t>Informo que em uma inspeção de campo foi verificado pela qualidade CST SANCHES na base BC3 houve um recalque em toda a superfície causando vazios em desconformidade projeto 3150KP-C-70544</t>
  </si>
  <si>
    <t>Atendido conforme evidência apresentada</t>
  </si>
  <si>
    <t xml:space="preserve">Inspeção DUCTOR evidenciou desvios na armazenagem de estruturas destinadas a montagem do TR-43
Identificado vigas destinadas a montagem do TR-43, indevidamente utilizadas como dormentes,  em contato com o solo
Conforme solicitado em especificação Vale ES-S-401 MONTAGEM DE ESTRUTURAS METALICAS no item  7.4.1 ARMAZENAMENTO:
Armazenar as estruturas em local protegido contra as intempéries e sem contato direto com o solo; Armazenar estruturas ao tempo desde que estejam em área provida de sistema de drenagem de água pluvial e devidamente calçadas sobre calços de madeira com altura e distanciamento suficiente para se evitar empenos, contato com o solo e cobertura pela vegetação
</t>
  </si>
  <si>
    <t xml:space="preserve"> Falha na comunicação.  A atividade foi paralisada e as peças foram armazenadas de forma correta. Veja fotos abaix</t>
  </si>
  <si>
    <t xml:space="preserve">TR-313K-82 – PLATAFORMA – EIXO 09 – PILAR 18 </t>
  </si>
  <si>
    <t xml:space="preserve">EXCENTRICIDADE DOS CHUMBADORES EM RELAÇÃO À SEÇÃO TRANSVERSAL DO PILAR, EM UM DOS LADOS OBSERVA-SE AFASTAMENTO PARA A BORDA IGUAL A 130 mm E OUTRO A 210 mm. 
Projetos de referência: 3130KP-C-500062 rev1 / 3130KP-C-500063 rev1
</t>
  </si>
  <si>
    <t>TR-313K-82 – PLATAFORMA – EIXO 08 – PILAR 16</t>
  </si>
  <si>
    <t xml:space="preserve">EXCENTRICIDADE DOS CHUMBADORES EM RELAÇÃO À SEÇÃO TRANSVERSAL DO PILAR, EM UM DOS LADOS OBSERVA-SE AFASTAMENTO PARA A BORDA IGUAL A 130 mm E OUTRO A 200 mm. 
Projetos de referência: 3130KP-C-500062 rev1 / 3130KP-C-500063 rev1
</t>
  </si>
  <si>
    <t>TR-313K-82 – PLATAFORMA – EIXO 08 – BLOCO B5</t>
  </si>
  <si>
    <t xml:space="preserve">A LOCAÇÃO DAS ESTACAS NÃO CORRESPONDE AO ESQUADREJAMENTO SIMÉTRICO IDENTIFICADO ACIMA, HÁ DESLOCAMENTO DE ESTACAS EM RELAÇÃO AO CENTRO DE GRAVIDADE DO BLOCO.
Projetos de referência: 3130KP-C-500063 rev1
</t>
  </si>
  <si>
    <t>TR-313K-82 – PLATAFORMA – EIXO 08 – PILAR P20</t>
  </si>
  <si>
    <t xml:space="preserve">EXCENTRICIDADE DOS CHUMBADORES EM RELAÇÃO À SEÇÃO TRANSVERSAL DO PILAR, EM UM DOS LADOS OBSERVA-SE AFASTAMENTO PARA A BORDA IGUAL A 125 mm E OUTRO A 185 mm PARA A ARMADURA (ESTRIBO). 
Projetos de referência: 3130KP-C-87731 rev0
</t>
  </si>
  <si>
    <t>TR-313K-80 – REVESTIMENTO DE TALUDE</t>
  </si>
  <si>
    <t xml:space="preserve">RP-313K-09 (PATIO O / P) </t>
  </si>
  <si>
    <t>055/22</t>
  </si>
  <si>
    <t>ALÇA DA CABEÇEIRA TR 80</t>
  </si>
  <si>
    <t>Verificado na execução da Alça de acesso do Tr 80 L.D, ao ser feito o rebaixo o Tubo PEAD de 800mm que liga a PV-36 à PV-37, foi atingindo vindo a se danificado na parte superior do mesmo. Deste modo solicita-se a substituição do Tubo existente estando em conformidade e de acordo com especificado em Projeto de Drenagem 3130KP-B-70942 ver 9.</t>
  </si>
  <si>
    <t>O tubo PEAD  danificado será executado o reparo ou substituição do mesmo atendendo suas especificações técnicas especificadas em projeto.</t>
  </si>
  <si>
    <t>TR-313K-87 - BASES CIVIS EIXOS 56@60 - ESTACAS</t>
  </si>
  <si>
    <t xml:space="preserve">1 – Constatada a inexistência do gancho (ferro N2) na extremidade superior das estacas.
Projetos de referência: 3130KP-C-500041 rev 4
</t>
  </si>
  <si>
    <t>verificado a atividade irá ser feito a recomposição do ferro na estaca.</t>
  </si>
  <si>
    <t>SISTEMA DE TRANSLAÇÃO - RP-315K-09</t>
  </si>
  <si>
    <t>RP-313K-09</t>
  </si>
  <si>
    <t xml:space="preserve"> TR-313K-87</t>
  </si>
  <si>
    <t xml:space="preserve">BASE CT 215/ AMPLIAÇÃO DOS PÁTIOS - ARMADURA DE CISALHAMENTO </t>
  </si>
  <si>
    <t>1 – NO RADIER ESTAQUEADO DA CT-313K-215, EIXOS 11/12/13/14, NÃO FOI REGISTRADO EM CAMPO A ARMADURA (N14) DE CISALHAMENTO DO BLOCO. - 3130KP-C-500111 – rev 0</t>
  </si>
  <si>
    <t>A base 11/12/13/14 esta em processo de armação e instalação dos chumbadores. No processo executivo, não há possibilidade de instalar os chumbadores com as armações de cisalhamento já posicionadas, visto que é necessário abrir algumas janelas de armação. Afirmo que a armação de cisalhamento não está faltando (está, inclusive, na frente de servço), apenas ainda não foi posicionada, conforme exposto acima.</t>
  </si>
  <si>
    <t xml:space="preserve"> Evidenciado que suportes das tubulações das linhas de SPCI e Utilidades a serem instalados no Tie in do TR-313K-83/93 estão sendo fabricados sem apresentação de certificados de qualidade de origem do material. Observado a utilização de “skids de transporte” para sua fabricação. Não atendendo os parâmetros especificados no procedimento EG-L-401, sendo necessário ação de correção. (Des. Referência: 3130KP-T-500075).
                     “Os materiais a serem utilizados na fabricação deverão estar em conformidade com o especificado nos desenhos, folhas de dados e na requisição técnica, serem novos e possuir certificados de testes de qualidade emitidos na sua origem ou relatórios de ensaios executados pelo fabricante. ”
</t>
  </si>
  <si>
    <t>Os suportes serão fabricados conforme caderno de suporte aprovado e material certificado. Os suportes fabricados de SKIDs foram descartados</t>
  </si>
  <si>
    <t xml:space="preserve">Evidenciado que os aspectos visuais das soldas acabadas realizadas nos suportes dos leitos instalados na subestação SE-3150KP-01 apresentam descontinuidades tais como: porosidade, falta de fusão, respingos, mordeduras e já com esquema de pintura aplicado nas soldas. Não conforme com os parâmetros especificados em ES-S-401 (Especificação de Serviços para Montagem de Estrutura Metálica), sendo necessário ação de correção nas soldas e aplicação do esquema de pintura.
(Desenho Referência: DF-3150KP-E-50013-E-500040 rev. 0)
</t>
  </si>
  <si>
    <t>Os suportes / soldas estão em processo de reparo (solda e pintura).</t>
  </si>
  <si>
    <t xml:space="preserve">TR-313K-81 </t>
  </si>
  <si>
    <t>• 1 – A LOCAÇÃO DAS ESTACAS NÃO CORRESPONDE AO ESQUADREJAMENTO SIMÉTRICO IDENTIFICADO ACIMA, HÁ DESLOCAMENTO DE ESTACAS EM RELAÇÃO AO CENTRO DE GRAVIDADE DO BLOCO. - 3130KP-C-87731 – rev 0</t>
  </si>
  <si>
    <t xml:space="preserve">Será enviado o levantamento de locação dos chumbadores. Procedimento: Assim, solicita-se:
1. Interrupção das atividades de desbitolamento de armaduras e posicionamento de chumbadores;
2. Cadastramento topográfico dos chumbadores, arranques de pilar e vértices da base. - 3130KP-C-87727 – rev 1
</t>
  </si>
  <si>
    <t>PATIO DE ARMAZENAGEM 1</t>
  </si>
  <si>
    <t>TR-313K-87/88/89</t>
  </si>
  <si>
    <t xml:space="preserve">• Projeto 3130KP-C-87845_Rev.5:
- Viga V1 (Planta): Desenho 3130KP-C-87842, apresenta o comprimento da viga igual a 894 cm, diferente ao comprimento apresentado.
- Corte J-J: Incompatibilidade com o corte G-G, visto que, no corte J-J é detalhado o pedestal, e no corte G-G não. A mesma situação é vista no Detalhe “2”, onde chama B10 e B16, indicando que as mesmas têm o pedestal.
• Projeto 3130KP-C-87936_Rev.3:
- Ferro N17: foi utilizado a mesma nomenclatura para duas armações com comprimentos diferentes. O N17 também não está descrito em nenhuma tabela de ferro do projeto.
              - Não foi encontrado o detalhamento dos pilares dos blocos B9/10/16/16A/24/24A. 
- Viga V1: 
O N4 está com comprimento divergente.
- Viga V2=V3: 
As tabelas de ferro da viga V2=V3 mostra um quantitativo de 183 N1 com Ø25.0 e comprimento de 418 cm. A quantidade correta são 11 e o comprimento de 925 cm. A diferença entre os dois quantitativos é de aproximadamente 2,63 toneladas de ferro por viga.
• Projeto 3130KP-C-87935_Rev.1:
- Na tabela de base tipo 02 o quantitativo de ferro N11 está divergente ao detalhado.
- Pontos de atenção:
-  Foram cotadas as dimensões de concreto no projeto de armação, a boa prática é que essas dimensões permanecem no detalhamento de forma.
- Para melhor leitura do projeto, o N6 deveria estar detalhado no corte A-A, ainda no corte AA, ajustar o detalhamento no N8.
- Faltou detalhamento dos ferros N6 no corte B-B, e ajustar o detalhamento do N9;
- Projeto de referência: 3130KP-C-87845_Rev_5; 3130KP-C-87935_Rev_1; 3130KP-C-87836_Rev_3; 3130KP-C-87844_Rev_5.
</t>
  </si>
  <si>
    <t xml:space="preserve">Justificativa: 
Erros nos projeto civil.
Procedimento: 
Projetos revisados e enviados a Construtora.
</t>
  </si>
  <si>
    <t>Os projetos foram revisados conforme solicitação.</t>
  </si>
  <si>
    <t>Alça de acesso TR-80</t>
  </si>
  <si>
    <t>Conforme inspeção foi verificado erosão no talude ocasionando fuga de material (solos), tirando instabilidade da primeira camada de concreto projetado aplicado na alça de acesso lado C/D. Desta forma solicitamos tratativa para o desvio.</t>
  </si>
  <si>
    <t>Deverá ser executado a demolição do projetado na área afetada e feito a reconstituição da parede lateral do talude, assim sendo o recobrimento com o concreto projetado.</t>
  </si>
  <si>
    <t>TR-313K-91</t>
  </si>
  <si>
    <t>TR-313K-43</t>
  </si>
  <si>
    <t xml:space="preserve">                Evidenciado ausência de proteção de forma adequada contra ações ambientais adversas (correntes de vento) durante processo de soldagem das chapas de piso instaladas nos módulos da plataforma de manutenção para troca de correia do TR-313K-84 (eixo 8/9), caracterizando não conformidade em relação aos parâmetros solicitados no procedimento ES-S-401, sendo necessário ação de correção.
 (Des. Referência: DF-3130KP-M-80013-M-501802 rev 0)
</t>
  </si>
  <si>
    <t>Foi realizada a devida coberturas nas soldas em conformidade com o procedimento.</t>
  </si>
  <si>
    <t>Conforme verificado pelos Inspetor RNC em campo fechada, porém, não foi apresentado pela Enesa evidência anexa ao formulario. Autorizado pelo fsc encerramento RNC.</t>
  </si>
  <si>
    <t>008/23</t>
  </si>
  <si>
    <t>BASE DO ACIONAMENTO – CT-313K-215</t>
  </si>
  <si>
    <t xml:space="preserve">• Projeto 3130KP-C-87867_Rev.3:
- Ausência de detalhamento do N26 e N27;
- Ausência de detalhamento de armação de pele em 03 posições do bloco (acionamento – trecho 2);
- Divergência nas quantidades dos ferros N12/N13/N14/N15;
- Ausência de detalhamento de armação no trecho entre as posições N21 e N12/N13/N14/N15;
- Divergência de nomenclatura do N59 (Deveria constar N60), entre as posições N25.   
- Divergência do comprimento total dos ferros: N24, N25, N28, N29, N60. 
• Projeto 3130KP-C-87765_Rev.3:
- Divergência nas quantidades dos ferros N12/N13/N14/N15;
- Os quantitativos dos ferros N20 e N8 foram trocados no detalhamento da armação.
- Divergência do comprimento total dos ferros: N10, N14, N15, N21, N22, N28, N29, N58, N60. 
• Projeto 3130KP-C-87865_Rev.5:
- No detalhe 3 há divergência na quantidade de chumbadores.
- Projeto de referência: Projeto 3130KP-C-87867_Rev.3; Projeto 3130KP-C-87765_Rev.3; Projeto 3130KP-C-87865_Rev.5.
</t>
  </si>
  <si>
    <t xml:space="preserve">• Projeto 3130KP-C-87867_Rev.3:
- Ausência de detalhamento do N26 e N27;
 N26 detalhado 
 N27 detalhado 
- Ausência de detalhamento de armação de pele em 03 posições do bloco (acionamento – trecho 2);
 N26 detalhado 
 N27 detalhado 
- Divergência nas quantidades dos ferros N12/N13/N14/N15;
 Revisão de quantidades e inclusão de novos ferros (N61 e N62)
- Ausência de detalhamento de armação no trecho entre as posições N21 e N12/N13/N14/N15;
 Revisão de quantidades e inclusão de novos ferros (N61 e N62)
- Divergência de nomenclatura do N59 (Deveria constar N60), entre as posições N25.   
 Revisado
- Divergência do comprimento total dos ferros: N24, N25, N28, N29, N60. 
 N24 – Comprimento revisado para 895;
 N28 - Comprimento revisado para 1205;
 N25/29/25/N60 - Comprimento correto;
• Projeto 3130KP-C-87765_Rev.3:
- Divergência nas quantidades dos ferros N12/N13/N14/N15;
 Revisão de quantidades e inclusão de novos ferros (N61 e N62)
- Os quantitativos dos ferros N20 e N8 foram trocados no detalhamento da armação.
 Revisado
- Divergência do comprimento total dos ferros: N10, N14, N15, N21, N22, N28, N29, N58, N60.
 N10/14/15/22/29/58/60 – Comprimentos corretos no projeto;
 N21 - Comprimento revisado para 1088;
 N28 - Comprimento revisado para 1205;
• Projeto 3130KP-C-87865_Rev.5:
- No detalhe 3 há divergência na quantidade de chumbadores.
 Revisado
</t>
  </si>
  <si>
    <t>TR-313K-87(CT-313K-215)</t>
  </si>
  <si>
    <t>BACIA OESTE SUPERIOR – BASE DA PLATAFORMA DAS BOMBAS</t>
  </si>
  <si>
    <t>DA BACIA OESTE SUPERIOR – Bases 014 e 015</t>
  </si>
  <si>
    <t xml:space="preserve">• As bases 14 e 15 da tubulação foram implantadas sem o reaterro. O acúmulo de agua proveniente da falta do reaterro aumenta a umidade do solo prejudicando o grau de compactação indicado em projeto;
• O acúmulo de agua na área das bases poderá provocar formação de cunha no talude da bacia; - 3820KP-T-70152
</t>
  </si>
  <si>
    <t xml:space="preserve">Assim, solicita-se:
1. Fornecer a engenharia a topografia da época da implantação e atual para verificação do nível da base; 3820KP-T-70152
</t>
  </si>
  <si>
    <t xml:space="preserve">Bases Civis – TR87 </t>
  </si>
  <si>
    <t>Bases Civis – TR87 - Plataforma do trocador de correia</t>
  </si>
  <si>
    <t xml:space="preserve">• Foi verificado em campo que, nos blocos 21 e 23 as estacas foram arrasadas com alturas variáveis entre 0 e 10cm, não se garantindo o embutimento mínimo detalhado no projeto (10cm). 
3130KP-C-87845_rev_6 / 3130KP-C-87865_rev_6 / 3130KP-C-87935_rev_2 / 3130KP-C-87936_rev_5
</t>
  </si>
  <si>
    <t xml:space="preserve">Assim, solicita-se:
1. Realizar relocação da armadura: Para armadura inferior, realizar colocação 7cm abaixo do mostrado no projeto e para armadura superior, descer 2cm.
2. Verificar em campo a cota de concreto acabado do bloco.3. Verificar que o recobrimento superior seja de no mínimo 4cm e no máximo 7cm.
4. Verificada a cota do topo do bloco, deverá ser realizada a compensação do arranque do reforço do pilar.
5. Indicar esta não conformidade aos operadores, sinalizando que a altura mínima de arrasamento das estacas, em referência ao concreto magro para execução do bloco, deverá ser de 10cm.
</t>
  </si>
  <si>
    <t>Piso de concreto (240) - Prédio da moega – Piso de concreto</t>
  </si>
  <si>
    <t xml:space="preserve">• Foi verificado em campo que: As barras de transferência não possuem espaçadores, sendo fixadas na tela de aço e na forma de madeira.
• Não está sendo garantido o recobrimento da tela de aço (espaçadores sem altura adequada), segundo o projeto, visto que a tela está ficando na mesma altura da barra de transferência.
3130KP-C-70542_rev_0
</t>
  </si>
  <si>
    <t xml:space="preserve">solicita-se:
1. Realizar a colocação das barras de transferência sobre espaçadores, como indicado no projeto, sem realizar fixação com a tela de aço, para as lajes que estão sendo construídas. Em aquelas que já foram instaladas, realizar a verificação de pelo menos ter-se garantido o engraxe de uma das metades da barra. 2. Dispor a tela de aço sobre espaçadores que permitam garantir o recobrimento mínimo, como indicado no projeto.
3. Realizar modulação ou padronização das condições de fixação e engraxamento das barras de transferência de forma alternada, como sugerido no croqui garantindo que pelo menos em dois lados do radier as barras fiquem fixas e nos outros dois estejam livres (engraxadas).
4. A fixação das barras deverá ser realizada por aderência com o concreto, sem nenhum tipo de                                                                                                                                                               amarre ou fixação com arame na tela de aço. 
</t>
  </si>
  <si>
    <t>CABLE RACK SE-313K-01</t>
  </si>
  <si>
    <t>009/23</t>
  </si>
  <si>
    <t>MURO DE ARRIMO – CT-3150KP-01</t>
  </si>
  <si>
    <t xml:space="preserve">• Projeto 3130KP-C-87534_Rev.1:
- Ausência de detalhamento da armação do complemento do muro (ver imagem 1).
              - Projetos de referência: 3130KP-C-87534_Rev.1; 3130KP-C-87535_Rev.1
</t>
  </si>
  <si>
    <t xml:space="preserve">Revisão de projeto.    (em anexo).                                                              </t>
  </si>
  <si>
    <t>SUBESTAÇÃO- TR-3150KP-01</t>
  </si>
  <si>
    <t xml:space="preserve">Aplicação de torque acima do valor solicitado em projeto nos parafusos do flange no acoplamento (BHD 350 HENFEL), localizado entre o motor M3 e hidrovariador do sistema de acionamento do TR-313K-93. Necessária ação de correção para atendimento ao procedimento ES-M-401. 
Torque solicitado em projeto: 300 Nm.
Torque observado durante aplicação: 400 Nm.
Desenho referência: DF-3130KP-M-80005-M-02405 rev. 0 
</t>
  </si>
  <si>
    <t>Realizado a readequação dos valores de torque, em conformidade com o projeto e tabela aplicável veja relatório</t>
  </si>
  <si>
    <t xml:space="preserve">TR-313K-91 </t>
  </si>
  <si>
    <t xml:space="preserve">• A ARMADURA DO TOPO DAS ESTACAS 34, 36 E 39, DO BLOCO B-22/21/102/101, SITUADO NOS EIXOS H, I, ESTÃO MENORES DO QUE O INDICADO NO DES. 3130KP-C-87793_REV_06.
• 3130KP-C-87252_rev_17 e 3130KP-C-87793_rev_6
</t>
  </si>
  <si>
    <t xml:space="preserve">Assim, solicita-se:
1. Executar solda de 15 centímetros, uma folga de 5 centímetros em seguida outro cordão de solda de 15 centímetros, conforme abaixo indicado.
</t>
  </si>
  <si>
    <t>Alça de acesso e cabeceira TR-81</t>
  </si>
  <si>
    <t>LANÇA DA RP-09</t>
  </si>
  <si>
    <t>007/2023</t>
  </si>
  <si>
    <t>LIGAÇÕES PARAFUSADAS DO SISTEMA DE GIRO</t>
  </si>
  <si>
    <t xml:space="preserve">Inspeção DUCTOR evidenciou material dissimilar em ligações parafusadas do sistema de giro da RP-09
Parafusos comuns montados com arruelas galvanizadas nas ligações parafusadas Desenho DF-3130KP-M-80009-M-5000127
Conforme solicitado em procedimento Vale CP-S-501 no item 7.5 MATERIAIS:
As especificações dos materiais de parafusos, vigas, colunas etc. deverão ser compatíveis entre si, para evitar a formação de pilha galvânica e devem ter resistência estrutural e durabilidade compatíveis com as necessidades do projeto. A utilização de materiais não previstos nesses documentos deverá ser submetida à apreciação da Vale.
</t>
  </si>
  <si>
    <t xml:space="preserve">As arruelas foram substituídas de imediato </t>
  </si>
  <si>
    <t>Substituição da resposta pela Engenharia Vale em 08.03.23</t>
  </si>
  <si>
    <t xml:space="preserve">Durante inspeção visual foram identificados danos no revestimento anticorrosivo aplicado nas tubulações das linhas de utilidades (392K-AID-6”-C1A-060) e SPCI (394K-ACI-6”-C1F-058) que serão enterradas no Tie in do TR-313K-93/83. Danos ocasionados na movimentação das tubulações durante transporte. Não conforme com os parâmetros solicitados no procedimento ES-T-401.
Sendo necessária ação de correção. (Des. Referência: 3130KP-T-500025)
</t>
  </si>
  <si>
    <t>Os danos causados a revestimento foram retrabalhados e realizado o ensaio de Holiday</t>
  </si>
  <si>
    <t xml:space="preserve">ADME PÁTIOS U e N – ANTIGA BAREFAME </t>
  </si>
  <si>
    <t xml:space="preserve">TR-81/91 – BASES B1022 – B1023  </t>
  </si>
  <si>
    <t>Conforme solicitado pela fiscal MCA – Cristiane, verificado que as bases B1022 e B1023 na cabeceira TR81/91, foram executadas sem abertura (nicho), conforme indicado no desenho nº 3130KP-C-87246_R_7 e 3130KP-C-87256_R_5. Solicitamos tratativa para o desvio.</t>
  </si>
  <si>
    <t>Realizar adeguação das bases B1022 E B1023 conforme projeto</t>
  </si>
  <si>
    <t>TR-80 – Entre as BALIZAS 72 a 73</t>
  </si>
  <si>
    <t>Tubulações das linhas de utilidades (392K-AID-6”-C1A-060) e SPCI (394K-ACI-6”-C1F-058) montadas divergentes ao solicitado em projeto no trecho do Tie in do TR-313K-93/83 (Des. Referência: 3130KP-T-500025), podendo ocasionar interferências na montagem civil. Sendo necessária ação de correção conforme solicitado em ES-T-401.“As pré-montagens e montagens deverão ser feitas conforme o projeto e de acordo com as especificações de montagem fornecidas...’’</t>
  </si>
  <si>
    <t xml:space="preserve">Realizado adequação das tubulações em conformidade com o projeto </t>
  </si>
  <si>
    <t xml:space="preserve"> CT-313K215</t>
  </si>
  <si>
    <t>AMPLIAÇÃO DOS PÁTIOS - TR 81 - Proteção dos taludes das bermas – Detalhes típicos</t>
  </si>
  <si>
    <t>AMPLIAÇÃO DOS PÁTIOS - TR 80 - Proteção dos taludes das bermas – Detalhes típicos</t>
  </si>
  <si>
    <t>AMPLIAÇÃO DOS PÁTIOS - TR 80 - Cabeceira do TR</t>
  </si>
  <si>
    <t xml:space="preserve">AMPLIAÇÃO DOS PÁTIOS - TR 80/TR 81 - TR-81 / TR-80 - PROJETO COMPLEMENTAR DE DRENAGEM CABECEIRAS DOS TRANSPORTADORES </t>
  </si>
  <si>
    <t>SE 313K 01</t>
  </si>
  <si>
    <t>ACESSO RODOANEL ENTRE TR 82 E TR83/93</t>
  </si>
  <si>
    <t>CABECEIRA TR 82–LADO PÁTIO P</t>
  </si>
  <si>
    <t>Piacentini Torre de Amostragem</t>
  </si>
  <si>
    <t>Torre de amostragem- ST-313K-03</t>
  </si>
  <si>
    <t>Nº VALE- 3140KP-C- 500001(rev.1) CONFORME PROCEDIMENTOS ITEM-6.2 DA NORMA ISSO/IEC 17025 - Durante Inspeção de execução das estacas raiz na ampliação da torre de amostragem ST-313K-03. Onde foi verificado desvio de função em que o colaborador registrado como: Ajudante geral vem executando atividades de ensaios de laboratório de controle tecnológico, indo em desacordo com procedimentos. Devo ainda citar que essa RNC vale para todos contratos em que o colaborador assim desenvolver as atividades de laboratório requisitados.
Desta forma solicitamos a tratativa desta ocorrência.</t>
  </si>
  <si>
    <t>Realiado treinamento de capacitação e classificação/mudança de função do colaborador</t>
  </si>
  <si>
    <t>TR-313K-91(LESTE)</t>
  </si>
  <si>
    <t>008/2023</t>
  </si>
  <si>
    <t>ESTRUTURA DO PASSADIÇO DO TRAILER</t>
  </si>
  <si>
    <t xml:space="preserve">Inspeção DUCTOR evidenciou ausencia de selo de aferição em maquina de solda utilizada em processo FCAW em juntas do passadiço do trailer da RP-09
Conforme solicitado em especificação Vale PR-E-261 no item 9.1 INSPEÇÃO DA PREPARAÇÃO PARA A SOLDAGEM O inspetor deve realizar as seguintes atividades antes do início da soldagem:  
“Certificar-se de que a máquina de solda está em boas condições de uso, inclusive seus contatos e cabos, e que está etiquetada com o código próprio e com a data de validade da calibração”
</t>
  </si>
  <si>
    <t xml:space="preserve">Efetuado a colagem de nova etiqueta na máquina de solda. Veja foto abaixo </t>
  </si>
  <si>
    <t xml:space="preserve">TR-313K-83 </t>
  </si>
  <si>
    <t>CABECEIRA TR 82 – LADO PÁTIO Q</t>
  </si>
  <si>
    <t>Durante inspeção foi verificado que a laje está sendo comprometida pela perda de material de apoio, o concreto projetado interligado com a laje estar danificado devido a erosão podendo levar a instabilidade do talude. Solicitarmos ação corretiva para o desvio.</t>
  </si>
  <si>
    <t>regularizado a area em torno da cabeceira conforme espeficicação do projeto</t>
  </si>
  <si>
    <t>010/23</t>
  </si>
  <si>
    <t>Platô do Silo</t>
  </si>
  <si>
    <t>Foi identificada interferência da laje 04 do TR-313K-43 com a crista do talude (Silo), ver imagem 1. Projetos de referência: 3140KP-C-70513_REV_1; 3130KP-B-71220_REV_11</t>
  </si>
  <si>
    <t xml:space="preserve">Necessidade de compatibilização entre os projetos, visto que foi identificada interferência da laje 04 do TR-313K-43 com a crista do talude (Silo).
Desenho revisado
</t>
  </si>
  <si>
    <t>CT-315K-01</t>
  </si>
  <si>
    <t xml:space="preserve">CABECEIRA TR 82 </t>
  </si>
  <si>
    <t>TR-3150K-43</t>
  </si>
  <si>
    <t xml:space="preserve">Evidenciado o uso de porcas como calços para nivelamento de colunas na plataforma de manutenção para troca de correia do TR-313K-83/93. Não conforme com o solicitado para montagem das colunas em ES-S-401, sendo necessário correção.
 “As placas de base das colunas deverão ser apoiadas em calços de chapas de aço previamente nivelados e chumbados nos blocos de concreto. As quantidades e dimensões destes calços deverão proporcionar, juntamente com os chumbadores, a estabilidade de coluna durante a montagem.
 (Des. Referência: DF-3130KP-M-80013-M-502300 rev0)
</t>
  </si>
  <si>
    <t>PLATAFORMA DE MANUTENÇÃO EIXO 09 TR-313K-84</t>
  </si>
  <si>
    <t>TR-3130K-91(Leste)</t>
  </si>
  <si>
    <t>TR-313K 91</t>
  </si>
  <si>
    <t>TR-313K-91 (LESTE)</t>
  </si>
  <si>
    <t>TR-313K-91 (OESTE)</t>
  </si>
  <si>
    <t>010/2023</t>
  </si>
  <si>
    <t xml:space="preserve">Evidenciado desvios no armazenamento e preservação dos elementos de fixação a serem instalados na CT-313K-215. Identificados porcas, arruelas e parafusos armazenados de forma inadequada, desprotegidos contra intempéries, desorganizados dificultando sua identificação, oxidando e em contato com materiais dissimilares. Não conforme com os parâmetros solicitados nos procedimentos EG-G-401 e PR-C-013 (Preservação de Materiais para Projetos de Capital), sendo necessário correção.
(Des. Referência: DF-3130KP-M-80005-L-00738)
</t>
  </si>
  <si>
    <t>Realizado a organização de todos os parafusos em seus respectivos locais</t>
  </si>
  <si>
    <t>011/2023</t>
  </si>
  <si>
    <t>PLATAFORMA DO EIXO 18 E 19 TR-313K-91</t>
  </si>
  <si>
    <t xml:space="preserve">Inspeção DUCTOR evidenciou que esquema de pintura foi aplicado em juntas soldadas da plataforma do eixo 18 e 19 sem que fosse realizado visual de solda.
Juntas apresentam descontinuidades tais como falta de fusão,respingos,passe incompleto e restos de escoria em sua face.
Conforme solicitado em especificação VALE PR-E-261 REV3 INSPEÇÃO DE SOLDAS no item 9.3 INSPEÇÃO APÓS A SOLDAGEM 
O inspetor deve realizar as seguintes atividades após a soldagem: 
 • Verificação visual das soldas acabadas, certificando-se da inexistência de porosidade, inclusões de escória, faltas de fusão, mordeduras, trincas ou outras descontinuidades ou defeitos superficiais. Atenção especial deve ser dada às intersecções de soldas;
Conforme solicitado em especificação VALE EG-M-402 REV15 PINTURA no item 8.0 PREPARAÇÃO E LIMPEZA DAS SUPERFÍCIES 
8.1 GERAL 
Antes de iniciar o preparo da superfície e a aplicação da tinta, a superfície deve ser inspecionada visualmente. 
Qualquer superfície a ser pintada deverá ser completamente limpa de toda sujeira, pó, graxa, óleo, gordura, oxidação ou qualquer outra substância prejudicial, antes da aplicação da tinta. Definir o grau de intemperismo da superfície a ser tratada conforme ISO 8501-1. 
</t>
  </si>
  <si>
    <t>PASSADIÇO CIRCULAR DA RP-09</t>
  </si>
  <si>
    <t>ADME PÁTIOS U e N – ANTIGA BAREFAME – DESCIDA D’ÁGUA</t>
  </si>
  <si>
    <t xml:space="preserve">• A FALTA DE IMPLEMENTAÇÃO DE SOLUÇÃO TÉCNICA REQUERIDA (VALETA E DESCIDA D’ÁGUA) VIA CTE CORRESPONDE AO COMPORTAMENTO INADEQUADO DO TALUDE, PRESENÇA DE RAVINAMENTO E TRINCA EM CRISTA (FORMAÇÃO CARACTERISTICA DE RUPTURA POR CUNHA).
• CONSULTA TÉCNICA DE ENGENHARIA – CTE - 381/2021
</t>
  </si>
  <si>
    <t>A RNC FOI CANCELADA, POIS O ASSUNTO JÁ ESTA EM PAUTA NA  já está em palta na RNC-VALE-CP-041-2023  enviada no dia 23/01/2023</t>
  </si>
  <si>
    <t>OFICINA CENTRAL – LINHA 122 - CABLE-RACK - SE-2100 – OFICINA - LINHA 122 E 123ª - INSPEÇÃO SEMANA 07.2023</t>
  </si>
  <si>
    <t xml:space="preserve">• Montagem de colunas metálicas sem execução de grauteamento da base civil, ação indesejável à durabilidade dos chumbadores por esbeltez excessiva.
• 2120KF-S-51400 – REV 03
</t>
  </si>
  <si>
    <t>Assim, solicita-se:
1. Desenvolver limpeza da projeção dos chumbadores através de escova metálicas e injeção de ar para aspersão de material pulverulento;
2. Instalação de formas, que cumpram a diferença do TCB (Topo de concreto bruto) e TCA (Topo de concreto acabado);
3. Execução de graute cimentício.</t>
  </si>
  <si>
    <t>CANCELADA - NÃO faz parte do escopo Sanches</t>
  </si>
  <si>
    <t>AMPLIAÇÃO DOS PATIOS - PROGRAMA 240 MTPA - TR-313K - EIXOS 56/57/58/59/60 - IMPLANTAÇÃO, FORMA E ARMADURA - INSPEÇÃO SEMANA 07.2023</t>
  </si>
  <si>
    <t xml:space="preserve">• Ausência de cobrimento das armaduras do bloco executado em segunda etapa, potencialização de contaminação e aceleração de processo corrosivo do aço CA-50.
• 3130KP-C-500046 – REV 04
</t>
  </si>
  <si>
    <t>solicita-se:
1. Desenvolver limpeza da face do bloco com o uso de jato de água sob pressão, removendo todo material de impregnação ou pulverulento;
2. Instalação de nichos perimetrais em faixas (100 mm) de EPS com espessura de 10 mm, inclusive na face superior do bloco. Ação esta, necessária à indução de junta de dilatação;
3. Instalação de formas conforme projeto executivo, garantindo o estabilidade dos painéis e a resistência ao empuxo de concreto fresco;
4. Execução de concretagem;
5. Tratamento de junta de concretagem com preenchimento de SIKAFLEX 1ª, profundidade mínima de 10 mm.
6. Desenvolver limpeza da projeção dos chumbadores através de escova metálicas e injeção de ar para aspersão de material pulverulento;
7. Instalação de formas, que cumpram a diferença do TCB (Topo de concreto bruto) e TCA (Topo de concreto acabado);
8. Execução de graute cimentício.</t>
  </si>
  <si>
    <t>AMPLIAÇÃO DOS PATIOS - PROGRAMA 240 MTPA - TR-313K - EIXOS 52/53/54/55 - IMPLANTAÇÃO, ESTAQUEAMENTO E RADIER - IMPLANTAÇÃO, BASES, FORMA E ARMADURA - FOLHA 04 – INSPEÇÃO SEMANA 07.2023</t>
  </si>
  <si>
    <t xml:space="preserve">TR-3150KP-43 </t>
  </si>
  <si>
    <t xml:space="preserve">CT-3150KP-01 – LAJE DE MANUTENÇÃO - CT-3150KP-01 - PRÉDIO DA MOEGA - FUNDAÇÕES E ESTRUTURAS DE CONCRETO – PISO DE CONCRETO </t>
  </si>
  <si>
    <t xml:space="preserve">• EXECUÇÃO DE JUNTA DE CONCRETAGEM COM BARRAS DE TRANSFERENCIA EM LUGAR DE JUNTA DE ENCONTRO, COMPORTAMENTO INADEQUADO DE TRANFERENCIA DE ESFORÇOS POR DESPROPORCIONALIDADE DE RIGIDEZES;
• INTERRUPÇÃO PRECOCE DE LAJE, POSSIBILIDADE DE SEÇÃO TRACIONADA COM PREJUIZOS À JUNTA E OCASIONANDO CARREAMENTO DE FINOS.
• 3150KP-C-70542 – REV_00
</t>
  </si>
  <si>
    <t>Assim, solicita-se:
1. Seccionamento de barras de transferência junto à face da laje;
2. Instalação de juntas de encontro, como descrito baixo;</t>
  </si>
  <si>
    <t xml:space="preserve">TALUDE PROXIMO AS BASES 49 A 51 DA ADUTORA DA BACIA OESTE - MS0925-RL-C-II09-0005 </t>
  </si>
  <si>
    <t xml:space="preserve">DRENAGEM DO RODOANEL </t>
  </si>
  <si>
    <t>TR-80 Proteção dos taludes das bermas – Detalhes típicos</t>
  </si>
  <si>
    <t>TR-80 - Drenagem cabeceiras dos transportadores</t>
  </si>
  <si>
    <t xml:space="preserve">TR-87 - Lajes, bases de proteção de máquinas e de escadas – Implantação bases, forma e armadura </t>
  </si>
  <si>
    <t xml:space="preserve">• Nesta laje foi observado em campo que as barras de transferência não se encontram centralizadas na altura da laje e, que tem diâmetro inferior ao solicitado no projeto.
• 3130KP-C-500057_REV_3
</t>
  </si>
  <si>
    <t xml:space="preserve">Assim, solicita-se:
Recomenda-se realizar:
• Abrir nichos de 20 x 20 cm até a geratriz inferior da barra de transferência existente.
• Seccionar a barra de transferência existente,
• Soldar as barras de 25mm ao lado da barra de 16mm, conforme detalhe abaixo:
• Recompor o concreto fechando o nicho. 
</t>
  </si>
  <si>
    <t>LONGARINA L6 POSIÇAO 2</t>
  </si>
  <si>
    <t>EP 313K02</t>
  </si>
  <si>
    <t xml:space="preserve">Conforme norma ABNT NBR 5738 - Após a moldagem, colocar os moldes sobre uma superfície horizontal rígida, livre de vibrações e de qualquer outra ação que possa perturbar o concreto. Durante as primeiras 24 horas todos os corpos de prova devem ser armazenados em local protegido de intempéries sendo devidamente cobertos com material não a reativo e não absorvente com a finalidade de evitar perda de água do concreto, após esse período, os corpos de prova são desmoldados, identificados e submetidos à cura úmida até o momento do ensaio, sendo acondicionados em solução saturada de hidróxido de cálcio a 23 + 2ºC ou em câmara úmida na mesma faixa de temperatura e umidade relativa do ar superior a 95%. Os corpos de prova devem ficar protegidos de gotejamentos e não devem ficar à ação da água em movimento.
Verificado em campo que o processo de controle tecnológico do concreto não está sendo seguindo de acordo com norma ABNT 5738, podendo comprometer no resultado da resistência do concreto, durante inspeção foram observados os seguintes desvios:  Falta de tanque no local para o processo de cura dos CP’s, Corpo de prova do concreto desmoldados com perda de umidade exposto a temperatura e alguns corpos de prova do concreto apresentam bicheiras e deformações. Solicitamos ação corretiva para os desvios.
</t>
  </si>
  <si>
    <t>Foi realizado treinamento de cacitação de pessoal com o objetivo de sanar tais não conformidades relacionadas ao controle tecnologico de concreto. Foi ainda disponibilizado reservatório de água( caixa d'agua) para acondicionar os corpos de prova de forma provisório, enquanto estes aguardam para serem direcionados para o laboratório externo para posterior rompimento. ainda com ação de melhoria deste processo , estamos em fase de mobilização de um latoboratório de controle tec. de concreto no site da Vale, o que irá melhorar significativo o processo como todo desde a moldagem até o rompimento final.</t>
  </si>
  <si>
    <t>RP-3130KP-09</t>
  </si>
  <si>
    <t>TR-313K-91(BERMA)</t>
  </si>
  <si>
    <t>TR-313K-91/81/RP-313K-09</t>
  </si>
  <si>
    <t>EP 313K- 02</t>
  </si>
  <si>
    <t>tratativa antiga em: 13/03/23 . Cortar e relocar a chapa de fixação, e soldar conforme projeto
DF-3130KP-G-50005-M-5001100
DF-3130KP-G-50005-M-5001101
Justificativa: Desvio de fabricação</t>
  </si>
  <si>
    <t xml:space="preserve"> RP-313K-09 - CX’S ELÉTRICAS – LOCAÇÃO - CX’S ELÉTRICAS TIPO 01 – FORMA </t>
  </si>
  <si>
    <t xml:space="preserve">TR-313k-81 </t>
  </si>
  <si>
    <t>PLATAFORMA – TR-313K-80 – Eixo 5.1 – S3</t>
  </si>
  <si>
    <t xml:space="preserve">• Em inspeção observa-se que armadura em campo não corresponde ao projeto executivo, onde a altura da sapata possui 55 cm. Desta forma, a armadura encontrada possui a ferragem de retração alojada em posição inferior ao projetado. 
• 3130KP-C-87729_REV_02  
</t>
  </si>
  <si>
    <t>armadura da S3 no TR-80 (trocador de correia), onde foi apontado item não conforme</t>
  </si>
  <si>
    <t>Pátio B da EP-313K-02</t>
  </si>
  <si>
    <t>TR-313K-91(OESTE)</t>
  </si>
  <si>
    <t>056/23</t>
  </si>
  <si>
    <t>TR-87/88/89</t>
  </si>
  <si>
    <t xml:space="preserve">APRESENTAMOS À NÃO CONFORMIDADE DE PROJETO EXECUTIVO PARA EXECUÇÃO DA BASE BL-07. 
DURANTE A EXECUÇÃO, ENCONTRAMOS INTERFERÊNCIA COM ENVELOPE ELÉTRICO EXISTENTE NA PLATAFORMA PARA TROCADOR DE CORREIA DO 87/ 88/ 89, NÃO INDICADO EM PROJETO 3130KP-C-87844_rev 5. ESTA INERFERÊNCIA INTERROMPEU A EXECUÇÃO E PLANEJAMENTO DOS SERVIÇOS. 
EM ANEXO LEVANTAMENTO DE CAMPO E FOTO DA INTERFERÊNCIA APRESENTADA. 
DESTA FORMA SOLICITAMOS A TRATATIVA JUNTO Á ENGENHARIA VALE. 
</t>
  </si>
  <si>
    <t>057/23</t>
  </si>
  <si>
    <t>DUTORA - BACIA OESTE</t>
  </si>
  <si>
    <t xml:space="preserve">Durante a execução das bases da adutora da bacia oeste foi verificado a interferência da tubulação com o talude existente, causando a necessidade de escarificar o talude para que a tubulação da adutora seja posicionada na cota do projeto 3820kp-t-70112_rev_7 / 3820kp-t-70113_rev_9. Este conflito que interfere no posicionamento linear da tubulação com o talude, foi levantado entre as st-tipo 1 – 129 até st-tipo 1 – 139.
Esta interferência interrompeu o lançamento da tubulação da adutora e PLANEJAMENTO DOS SERVIÇOS.
</t>
  </si>
  <si>
    <t>Manter a resposta da CTE nº 459-23</t>
  </si>
  <si>
    <t>TR-313KP-91</t>
  </si>
  <si>
    <t>TALUDE 240</t>
  </si>
  <si>
    <t xml:space="preserve">Neste talude foi evidenciado que os elementos que estão sendo instalados como barbacãs, não atendem as recomendações já enviadas, nem apresentam a funcionalidade requerida para garantir a estabilidade do talude.
Evidenciou-se a ausência de outras medidas recomendadas (trincheiras drenantes).
MS0925-RL-C-II09-0005_REV_A
</t>
  </si>
  <si>
    <t xml:space="preserve">Recomenda-se realizar o procedimento:
• Solicita-se a retirada das tubulações dispostas e, a construção das soluções recomendadas, no intuito de garantir a estabilidade deste talude.
• Reitera-se a recomendação de realizar o processo construtivo do concreto projetado, uma vez tenham sido construídas as obras de drenagem apresentadas no projeto ou nas recomendações específicas.
</t>
  </si>
  <si>
    <t xml:space="preserve"> TR 313K-87</t>
  </si>
  <si>
    <t>TR 313K-88/99</t>
  </si>
  <si>
    <t>TR 313K-91</t>
  </si>
  <si>
    <t>CABECEIRA TR 82</t>
  </si>
  <si>
    <t xml:space="preserve">• O meio-fio apresenta esfarelamento do concreto indicando não haver a resistência indicada em projeto. Na imagem a esquerda, pode-se observar uma separação no concreto do elemento de drenagem.
• 3130KP-B-70942_REV_09 
</t>
  </si>
  <si>
    <t xml:space="preserve">Recomenda-se realizar o procedimento:
• 1 – Mapear áreas onde o dispositivo apresenta a patologia;
• 2 – Refazer o meio-fio de acordo com fck  igual ou superior a 15Mpa indicado no caderno de dispositivos do DNIT.
</t>
  </si>
  <si>
    <t xml:space="preserve">• O talude da alça da cabeceira do TR-313K-82 não foi ancorado na crista e no pé como definido pelo projeto. Esta condição provocou a perda de material podendo ocorrer dano a estabilidade do aterro. Também não foi identificado a drenagem de proteção, o que pode ter acentuado a erosão. 
• 3130KP-C-87038_REV_02
</t>
  </si>
  <si>
    <t xml:space="preserve">Retirar concreto danificado;
Recompor talude
Executar drenagem no pé do talude de acordo com projeto nº 3130KP-B-70942
</t>
  </si>
  <si>
    <t xml:space="preserve">• A estrutura metálica de cobertura das bases dos transformadores não está devidamente apoiada sobre o elemento estrutural de concreto indicado no projeto.
• 3130KP-S-87316_REV_00
• 3130KP-S-87317_REV_00
</t>
  </si>
  <si>
    <t xml:space="preserve">Recomenda-se realizar o procedimento:
• Preencher os vazios com argamassa ou graute e fazer o acabamento com pintura
</t>
  </si>
  <si>
    <t xml:space="preserve">• Foi evidenciado que a escavação realizada para dispor as bases no nível da banqueta ainda não foi obturada (1). Apresenta-se ingresso de água no tardoz do concreto de proteção do talude da bacia (2). As escavações realizadas para as bases da adutora encontram-se alagadas, comprometendo ainda mais a estabilidade deste talude (3). </t>
  </si>
  <si>
    <t xml:space="preserve">• Realizar o esgotamento da água na área comprometida. Realizar aterro com material compactado (se necessário, utilizar rachão na primeira camada). Dispor o concreto de proteção como indicado no projeto.
• Realizar o esgotamento da água das escavações realizadas, realizar proteção do talude com chapisco e reduzir o tempo de exposição das escavações.
</t>
  </si>
  <si>
    <t xml:space="preserve"> TR-313K-91</t>
  </si>
  <si>
    <t>TR-313K-88</t>
  </si>
  <si>
    <t>TR -313K-91</t>
  </si>
  <si>
    <t>RP-3130K-09</t>
  </si>
  <si>
    <t>Macone</t>
  </si>
  <si>
    <t xml:space="preserve">TR-325K-17 </t>
  </si>
  <si>
    <t>E-mail- 13/04/23, João pedro - Desta forma a RNC-011 não está fechada. De acordo com a resposta da RNC, devemos continuar com a laje 02 na cota acima do acesso. Diante disso, podemos observar que a sarjeta (em vermelho) na região será obstruída (ver imagem).</t>
  </si>
  <si>
    <t>TR-3130-KP-91 ( OESTE)</t>
  </si>
  <si>
    <t>TRANSPORTADO DE CORREIA</t>
  </si>
  <si>
    <t>TR-313K-87-91(CT-313K-211)</t>
  </si>
  <si>
    <t>TR-313K-89</t>
  </si>
  <si>
    <t>TR-313K-87&amp;91 CALDA OESTE - (CT-313K-211)</t>
  </si>
  <si>
    <t>REVITALIZAÇÃO DA PISTA DE ROLAMENTO DA EP-313K-02 – INSPEÇÃO SEMANAL – SEMANA 16.2023</t>
  </si>
  <si>
    <t>VIGA DA PLATAFORMA EQUALIZADORA DE CORDA</t>
  </si>
  <si>
    <t>VIGAS DA CT-01</t>
  </si>
  <si>
    <t>TUBULAÇÃO</t>
  </si>
  <si>
    <t>PLATAFORMA EL 41.600</t>
  </si>
  <si>
    <t xml:space="preserve">REVITALIZAÇÃO DA PISTA DE ROLAMENTO DA EP-313K-02 – GAVETA PARA TROCA DE RODEIROS DA EP-313K-02 </t>
  </si>
  <si>
    <t xml:space="preserve">• Parte da armadura na região da gaveta foi montada com elevação de 14cm abaixo da cota do concreto acabado
DOCUMENTOS DE REFERÊNCIA 
• 3130KP-C-500127_ Rev_2
</t>
  </si>
  <si>
    <t>CANCELADA ( E-mail dia 04/05/23)</t>
  </si>
  <si>
    <t>AREA DE ARMAZENAGEM CT-3150KP-01</t>
  </si>
  <si>
    <t xml:space="preserve">Inspeção DUCTOR evidenciou desvios no armazenamento de estruturas  da CT-3150KP-01
Identificado material metalico para descarte(SUCATA) depositado sobre guarda-corpo e chapas de fechamento destinadas a montagem.
Situação propicia deformação das peças e danos a pintura.
 Conforme solicitado em especificação Vale EG-G-401 no item 12.0 ARMAZENAMENTO 
As áreas de armazenagem e manuseio de material deverão ser mantidas limpas e organizadas, minimizando os riscos de falhas no processo de preservação.
Todas as embalagens deverão ser armazenadas em local abrigado, limpo e seco, livre de pó e de gases corrosivos, de trabalho a quente, de caída de objetos, de contaminação e longe de áreas de tráfego intenso ou sujeitas a impacto ou abalroamento. 
Armazenamento externo é aceitável somente no caso de equipamento preparado para essa condição pelo fornecedor. 
Materiais desembalados, equipamentos ou estruturas não poderão ficar em contato com o solo e devem ser protegidos contra intempéries, sol e água.
</t>
  </si>
  <si>
    <t xml:space="preserve">Retirar todo material e armazenamento de forma correta </t>
  </si>
  <si>
    <t>Clodomir</t>
  </si>
  <si>
    <t>TORQUEAMENTO</t>
  </si>
  <si>
    <t>Bruno Fernandes</t>
  </si>
  <si>
    <t>RP-313KP-09</t>
  </si>
  <si>
    <t>SI -3150 KP-01</t>
  </si>
  <si>
    <t xml:space="preserve">Durante inspeção visual foram identificadas avarias na película de tinta dos guarda corpos (TAG: 15-101-1034 / 15-101-1039) e acondicionamento de materiais de forma inadequada no TR-313K-87. Danos nas estruturas e armazenamento não conforme com os parâmetros referentes a preservação dos materiais na obra para atendimento ao solicitado nos procedimentos EG-M-402 (Especificação Geral para Tratamento de Superfície e Pintura de Proteção) e PR-E-270 (Procedimento para Inspeção de Armazenamento e Preservação). 
Sendo necessário ação de correção e realização de organização na frente de serviço. 
</t>
  </si>
  <si>
    <t xml:space="preserve">Os guarda corpos serão armazenados em conformidade com o procedimento no palete de fornecimento </t>
  </si>
  <si>
    <t xml:space="preserve">Constatados desvios no armazenamento e preservação dos materiais a serem montados no TR-313K-87. Identificado estruturas dos suportes dos rolos depositadas em contato direto ao solo, soterradas, armazenadas em posições inadequadas gerando atrito entre as peças. Não conforme com os parâmetros solicitados no procedimento PR-E-270 (Procedimento para Inspeção de Armazenamento e Preservação), sendo necessário ação de correção. 
(Des. Referência: DF-3130KP-G-50005-501296)
</t>
  </si>
  <si>
    <t>Os cavaletes serão armazenados em conformidade com o procedimento</t>
  </si>
  <si>
    <t xml:space="preserve">nspeção DUCTOR evidenciou desvios na aplicação de torqueamento de ligações parafusadas de viga 00904AC  do CABLE RACK CT-3150KP-01
Identificado marcação de torque em parafuso desalinhado em relação a furação da estrutura com risco de cisalhamento devido a tensão concentrada.
Conforme solicitado em ES-S-401 no item 8.1 LIGAÇÕES PARAFUSADAS
Para a montagem das estruturas metálicas realizadas com ligações parafusadas, a contratada deverá atender aos seguintes requisitos, sem a eles se limitar:
Os deslocamentos e empenos das peças nunca deverão ser corrigidos tracionando-se os parafusos; • As faces das ligações parafusadas deverão apresentar-se perfeitamente desempenadas
</t>
  </si>
  <si>
    <t>CT- 3150KP-01</t>
  </si>
  <si>
    <t xml:space="preserve">Inspeção DUCTOR evidenciou desvios na aplicação de materiais de ligações parafusadas de coluna 00913AC  do CABLE RACK CT-3150KP-01
Identificado uso de material dissimilar, arruela galvanizada em ligação de chumbadores de aço comum
Conforme solicitado em CP-S-401Estruturas Metalicas no item 7.5 MATERIAIS 
Os materiais deverão ser fornecidos conforme a EG-S-401
As especificações dos materiais de parafusos, vigas, colunas etc. deverão ser compatíveis entre si, para evitar a formação de pilha galvânica e devem ter resistência estrutural e durabilidade compatíveis com as necessidades do projeto. 
 A utilização de materiais não previstos nesses documentos deverá ser submetida à apreciação da Vale.
</t>
  </si>
  <si>
    <t>TR 313K 91</t>
  </si>
  <si>
    <t xml:space="preserve">A inspeção DUCTOR identificou desvio na fixação de calço metálico instalado na base base de coluna C-01933 eixo 02 da CT-01
Identificado falta de aderencia do calço causando desprendimento da base
Conforme solicitado em especificação Vale ES-S-401 no item 8.3 MONTAGEM DAS COLUNAS 
A empresa de montagem deverá atender aos seguintes requisitos, sem a eles se limitar:
As placas de base das colunas deverão ser apoiadas em calços de chapas de aço previamente nivelados e chumbados nos blocos de concreto. As quantidades e dimensões destes calços deverão proporcionar, juntamente com os chumbadores, a estabilidade de coluna durante a montagem;
</t>
  </si>
  <si>
    <t xml:space="preserve">A inspeção DUCTOR identificou desvio na armazenagem de estrutura do Alimentador da CT-01
Identificado estrutura posicionada no solo com danos aparentes na pintura
Conforme solicitado em especificação Vale EG-G-401 no item 12.0 ARMAZENAMENTO 
Materiais desembalados, equipamentos ou estruturas não poderão ficar em contato com o solo e devem ser protegidos contra intempéries, sol e água. 
 Todos os equipamentos embalados e não embalados deverão ser armazenados sempre na sua posição normal de equilíbrio.
</t>
  </si>
  <si>
    <t>As vigas serão armazenadas em conformidade com procedimento</t>
  </si>
  <si>
    <t>Durante inspeção nos eixos 14 e 15 da calda leste do TR-91, foi identificado que faltam parafusos de fixação na parte superior da viga de sustentação</t>
  </si>
  <si>
    <t xml:space="preserve">Material será adequado em conformidade com o procedimento </t>
  </si>
  <si>
    <t xml:space="preserve">TR 313K 87 </t>
  </si>
  <si>
    <t xml:space="preserve">      Evidenciado desvios na fixação das colunas do transportador de correia do TR-313K-87. Conjunto de fixação (porcas, contra porcas) folgados em diversos eixos E-29, E-28, E27, E11, E10, E9 dentre outros ao longo do transportador de correia e ausência de grauteamento nas bases das colunas que já receberam outras peças de ligação, caracterizando não conformidade em relação aos parâmetros solicitados no procedimento ES-S-401. (Especificação de Serviços para Montagem de Estrutura Metálica).</t>
  </si>
  <si>
    <t xml:space="preserve">Será realizado a conformidade com o projeto de todas as bases </t>
  </si>
  <si>
    <t>CT / SI -3150 KP-01</t>
  </si>
  <si>
    <t>Sergio H</t>
  </si>
  <si>
    <t xml:space="preserve">TR-313KP- 91 </t>
  </si>
  <si>
    <t>Foi verificado por inspeção Ductor que a base dos relés foto elétrico na cabeceira leste está sem acabamento na solda e falta de pintura na cabeceira leste do TR 313KP 91.  Sem o local ser esmerilhado e pintado, conforme especificado em procedimento VALE ES-M-401_Montagem Eletromecânica_Rev_5, estando assim em não conformidade, sendo necessário tratamento de acordo com o procedimento mencionado</t>
  </si>
  <si>
    <t>BACIA DECANTAÇÃO</t>
  </si>
  <si>
    <t>• Foi evidenciado que o Projeto de detalhamento estrutural do ajuste da RAMPA da bacia de decantação 240, não foi implementado. Foi realizado cobertura com concreto lançado, sem atender especificações de projeto.</t>
  </si>
  <si>
    <t>CANCELADA ( E-mail dia 12/05/23)</t>
  </si>
  <si>
    <t xml:space="preserve">TR 313K -87 </t>
  </si>
  <si>
    <t>• Desenvolver a inspeção da face inferior das vigas, avaliar o cobrimento das armaduras nas áreas sombreadas;</t>
  </si>
  <si>
    <t>• Desenvolver a inspeção da face inferior das vigas, avaliar o cobrimento das armaduras nas áreas sombreadas</t>
  </si>
  <si>
    <t>BACIA OESTE SUPERIOR</t>
  </si>
  <si>
    <t>CT / SI 3150KP - 01</t>
  </si>
  <si>
    <t>A DUCTOR identificou durante inspeção na área do TR-91, que as equipes de solda não têm disponível estufa para armazenagem se consumíveis durante e após as atividades, o equipamento designado para essa função encontrasse fora de operação na área do TR-83</t>
  </si>
  <si>
    <t>RP 313KP-09</t>
  </si>
  <si>
    <t>A inspeção DUCTOR identificou que foi feito adaptação/ improviso emenda através de grampo “U”, em montagem de suporte de tubulação elétrica na parte superior da translação da RP 313KP 09,  EG-M-401 Montagem eletromecânica  item 15.2.3 suportes para fixação de elétrodutos deverão ser fabricados de acordo com os detalhes fornecidos ou previamente aprovados e deverão ser fixados nas estruturas por meio de soldas</t>
  </si>
  <si>
    <t xml:space="preserve">TALUDE RI </t>
  </si>
  <si>
    <t>RP-313K-09,</t>
  </si>
  <si>
    <t>Durante inspeção na área de estocagem de materiais na região próxima à RP-09, foi identificado que a unidade hidráulica da Bosch Rexroth que será montada no RP-09, está armazenada de forma inadequada, com a caixa aberta e sem cobertura por lona, o que favorece o acumulo de água nos componentes do equipamento em questão</t>
  </si>
  <si>
    <t>ADUTORA</t>
  </si>
  <si>
    <t>SI 3150KP - 01</t>
  </si>
  <si>
    <t xml:space="preserve">Em inspeção DUCTOR realizado em área foi observado o container de materiais dos fixadores mecânicos (parafusos, porcas e arruelas) em condições que precisam de adequação quanto ao armazenamento dos mesmos, encontravam-se desorganizados, soltos pelo chão, misturados e alguns sem identificação, assim como outros sem proteção contra intempéries e fora de padrão, necessitando de adequação para conformidade.
</t>
  </si>
  <si>
    <t>TR 313K 87</t>
  </si>
  <si>
    <t>Evidenciado desvios no armazenamento e preservação dos suportes das telas das proteções lateriais do transportador de correia TR-313K-87. Suportes posicionados em contato direto entre si causando danos na película de tinta das estruturas. (Desenho Referência: DF-3130KP-G-50005-M-500599)
Danos nas estruturas e armazenamento não conforme com os parâmetros referentes a preservação dos materiais na obra para atendimento ao solicitado nos procedimentos EG-M-402 (Especificação Geral para Tratamento de Superfície e Pintura de Proteção) e PR-E-270 (Procedimento para Inspeção de Armazenamento e Preservação).</t>
  </si>
  <si>
    <t xml:space="preserve">Material foi organizado imediatamente </t>
  </si>
  <si>
    <t>TR 313K 88/89</t>
  </si>
  <si>
    <t>Inspeção DUCTOR identificou suportes de leitos para cabos na parte inferior da plataforma do guincho tensionador de correia sem aplicação de esquema de pintura adequado antes da montagem e com emendas sem acabamento no corpo dos suportes, não conforme com os procedimentos EG-M-402, ES-M-401 e CP-E-501.</t>
  </si>
  <si>
    <t>TR 313KP 91</t>
  </si>
  <si>
    <t>A inspeção DUCTOR identificou que o painel de alimentação do guincho tencionador de correia do TR 313KP91 foi colocado na base sem  a montagem da proteção superior, ficando a furação dos parafusos da cobertura aberta ocasionando entrada de água e molhando componentes internos do painel (TRAFO DE CONTROLE E POSIVELMENTE O INVERSSOR) estando assim em não conformidade com PR-C-013 REV02, (PROCEDIMENTO DE PRESERVAÇÃO DE MATERIAL PARA PROJETO CAPITAL) sendo necessário ação de correção.</t>
  </si>
  <si>
    <t>CRT -OFICINA CENTRAL</t>
  </si>
  <si>
    <t>A armadura existente da laje demolida foi cortada curta e impossibilitou a dobra do gancho e não teve o alcance do projeto dentro da viga.</t>
  </si>
  <si>
    <t xml:space="preserve">• Executar complemento de armaduras das lajes, conforme indicação ao lado. </t>
  </si>
  <si>
    <t>Durante inspeção visual na montagem dos cavaletes da CT-313K-215, foi identificado cavalete montado com empeno na sapata localizado entre as estruturas CT215-B140 e CT215-B141. Necessário ação de correção para atendimento aos parâmetros especificados nos procedimentos PR-E-254 / PR-E-255.</t>
  </si>
  <si>
    <t>Durante inspeção visual na montagem dos cavaletes da CT-313K-215, foi identificado cavalete montado com empeno na sapata localizado entre as estruturas CT215-B140 e CT215-B141. Necessário ação de correção para atendimento aos parâmetros especificados nos procedimentos PR-E-254 / PR-E-255.  Desenho Referência: DF-3130KP-M-80005-L-00743</t>
  </si>
  <si>
    <t>Em inspeção realizada em campo pela Ductor foi identificado as proteções laterais do TR 36 de proteção da mesa de impacto com deformação, sem fixação de parafusos, aplicação de solda sem tratamento, sem tratamento de pintura e proteções desalinhadas.</t>
  </si>
  <si>
    <t>Durante inspeção na região do truck de translação do RP-313KP-09 foi identificado que os suportes das chaves fim de curso se apresentam com solda insuficiente, os suportes estão apenas ponteados porém já pintados</t>
  </si>
  <si>
    <t>Durante inspeção na laça do TR-09, foi identificado que a plataforma do pivô, está montada faltando parafusos em vários pontos das vigas de sustentação em ambos os lados, configurando um risco potencial de colapso</t>
  </si>
  <si>
    <t>Durante inspeção na calda leste do TR-91, foi identificado na montagem das proteções laterais, que o portão de acesso a área do virador de correia, está com a abertura comprometida por interferência na própria base, conforme o projeto DF-3130KP-G-50005-M-500272-01 o portão deve ter um ângulo de abertura em 90º</t>
  </si>
  <si>
    <t>Responsável Qualidade Contratada</t>
  </si>
  <si>
    <t>Contato</t>
  </si>
  <si>
    <t>Jones Peres</t>
  </si>
  <si>
    <t>(63) 99913-9245</t>
  </si>
  <si>
    <t>Ensaio de Elétrica (ELET.)</t>
  </si>
  <si>
    <t>Fabricação (ELET.)</t>
  </si>
  <si>
    <t>Testes</t>
  </si>
  <si>
    <t>Rodrigo Thompson</t>
  </si>
  <si>
    <t>LYNX Pátios Autônomos</t>
  </si>
  <si>
    <t>Sandro Acácio</t>
  </si>
  <si>
    <t>Robérico Lopes</t>
  </si>
  <si>
    <t>MCM Montagens</t>
  </si>
  <si>
    <t>Valdemar Gonçalves</t>
  </si>
  <si>
    <t>NIPLAN ITV</t>
  </si>
  <si>
    <t>NIPLAN Painéis Críticos</t>
  </si>
  <si>
    <t>Ge Power</t>
  </si>
  <si>
    <t>NIPLAN SDCI Pacote 2</t>
  </si>
  <si>
    <t>Carlos Moraes</t>
  </si>
  <si>
    <t>Ensaio de End's (MEC.)</t>
  </si>
  <si>
    <t>Piacentini Pátio N, LV3, 3ª linha</t>
  </si>
  <si>
    <t>Carina Brasil</t>
  </si>
  <si>
    <t>Jose Teles</t>
  </si>
  <si>
    <t>Rede Montagens-Ad.NR-10 SE-3130-A</t>
  </si>
  <si>
    <t>RA Engenharia Aterro Inerte</t>
  </si>
  <si>
    <t>Natanael Silva</t>
  </si>
  <si>
    <t>SCHNEIDER Painéis Críticos</t>
  </si>
  <si>
    <t>TSA Ampliação de Pátios</t>
  </si>
  <si>
    <t>TSA Pátios Autônomos</t>
  </si>
  <si>
    <t>Implantação Capital</t>
  </si>
  <si>
    <t>Implantação Corrente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</si>
</sst>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General&quot; dias&quot;"/>
  </numFmts>
  <fonts count="26">
    <font>
      <sz val="11"/>
      <color theme="1"/>
      <name val="Calibri"/>
      <family val="2"/>
      <scheme val="minor"/>
    </font>
    <font>
      <sz val="11"/>
      <color theme="0"/>
      <name val="Calibri"/>
      <family val="2"/>
      <scheme val="minor"/>
    </font>
    <font>
      <sz val="11"/>
      <name val="Calibri"/>
      <family val="2"/>
      <scheme val="minor"/>
    </font>
    <font>
      <b/>
      <sz val="18"/>
      <name val="Calibri"/>
      <family val="2"/>
      <scheme val="minor"/>
    </font>
    <font>
      <sz val="10"/>
      <name val="Calibri"/>
      <family val="2"/>
      <scheme val="minor"/>
    </font>
    <font>
      <sz val="9"/>
      <name val="Calibri"/>
      <family val="2"/>
      <scheme val="minor"/>
    </font>
    <font>
      <sz val="8"/>
      <name val="Calibri"/>
      <family val="2"/>
      <scheme val="minor"/>
    </font>
    <font>
      <b/>
      <sz val="25"/>
      <name val="Calibri"/>
      <family val="2"/>
      <scheme val="minor"/>
    </font>
    <font>
      <b/>
      <sz val="25"/>
      <color theme="0"/>
      <name val="Calibri"/>
      <family val="2"/>
      <scheme val="minor"/>
    </font>
    <font>
      <b/>
      <sz val="11"/>
      <color theme="1"/>
      <name val="Calibri"/>
      <family val="2"/>
      <scheme val="minor"/>
    </font>
    <font>
      <sz val="8"/>
      <color theme="1"/>
      <name val="Calibri"/>
      <family val="2"/>
      <scheme val="minor"/>
    </font>
    <font>
      <sz val="9"/>
      <color theme="1"/>
      <name val="Calibri"/>
      <family val="2"/>
      <scheme val="minor"/>
    </font>
    <font>
      <sz val="10"/>
      <color theme="1"/>
      <name val="Calibri"/>
      <family val="2"/>
      <scheme val="minor"/>
    </font>
    <font>
      <sz val="8.5"/>
      <color theme="1"/>
      <name val="Calibri"/>
      <family val="2"/>
      <scheme val="minor"/>
    </font>
    <font>
      <b/>
      <sz val="11"/>
      <color theme="6"/>
      <name val="Calibri"/>
      <family val="2"/>
      <scheme val="minor"/>
    </font>
    <font>
      <b/>
      <sz val="11"/>
      <color theme="6" tint="-0.249977111117893"/>
      <name val="Calibri"/>
      <family val="2"/>
      <scheme val="minor"/>
    </font>
    <font>
      <sz val="9"/>
      <name val="Arial"/>
      <family val="2"/>
    </font>
    <font>
      <b/>
      <sz val="16"/>
      <name val="Calibri"/>
      <family val="2"/>
      <scheme val="minor"/>
    </font>
    <font>
      <sz val="11"/>
      <name val="Calibri"/>
      <scheme val="minor"/>
    </font>
    <font>
      <sz val="10"/>
      <name val="Calibri"/>
      <scheme val="minor"/>
    </font>
    <font>
      <sz val="8"/>
      <name val="Calibri"/>
      <scheme val="minor"/>
    </font>
    <font>
      <sz val="9"/>
      <name val="Calibri"/>
      <scheme val="minor"/>
    </font>
    <font>
      <sz val="9"/>
      <color theme="1"/>
      <name val="Arial"/>
      <family val="2"/>
    </font>
    <font>
      <sz val="10"/>
      <color theme="1"/>
      <name val="Arial"/>
      <family val="2"/>
    </font>
    <font>
      <sz val="9"/>
      <color rgb="FF000000"/>
      <name val="Calibri"/>
      <family val="2"/>
      <scheme val="minor"/>
    </font>
    <font>
      <sz val="16"/>
      <name val="Calibri Light"/>
      <family val="2"/>
      <scheme val="major"/>
    </font>
  </fonts>
  <fills count="10">
    <fill>
      <patternFill patternType="none"/>
    </fill>
    <fill>
      <patternFill patternType="gray125"/>
    </fill>
    <fill>
      <patternFill patternType="solid">
        <fgColor theme="0" tint="-0.14999847407452621"/>
        <bgColor indexed="64"/>
      </patternFill>
    </fill>
    <fill>
      <patternFill patternType="solid">
        <fgColor theme="6"/>
        <bgColor indexed="64"/>
      </patternFill>
    </fill>
    <fill>
      <patternFill patternType="solid">
        <fgColor theme="6" tint="0.39997558519241921"/>
        <bgColor indexed="64"/>
      </patternFill>
    </fill>
    <fill>
      <patternFill patternType="solid">
        <fgColor theme="0"/>
        <bgColor indexed="64"/>
      </patternFill>
    </fill>
    <fill>
      <patternFill patternType="solid">
        <fgColor theme="6" tint="-0.499984740745262"/>
        <bgColor indexed="64"/>
      </patternFill>
    </fill>
    <fill>
      <patternFill patternType="solid">
        <fgColor rgb="FF00B050"/>
        <bgColor indexed="64"/>
      </patternFill>
    </fill>
    <fill>
      <patternFill patternType="solid">
        <fgColor theme="8"/>
        <bgColor indexed="64"/>
      </patternFill>
    </fill>
    <fill>
      <patternFill patternType="solid">
        <fgColor rgb="FFFFFF00"/>
        <bgColor indexed="64"/>
      </patternFill>
    </fill>
  </fills>
  <borders count="14">
    <border>
      <left/>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5" tint="0.39997558519241921"/>
      </left>
      <right/>
      <top style="thin">
        <color theme="5" tint="0.39997558519241921"/>
      </top>
      <bottom/>
      <diagonal/>
    </border>
    <border>
      <left/>
      <right/>
      <top style="thin">
        <color theme="5" tint="0.39997558519241921"/>
      </top>
      <bottom/>
      <diagonal/>
    </border>
    <border>
      <left style="medium">
        <color theme="5" tint="0.59999389629810485"/>
      </left>
      <right/>
      <top style="medium">
        <color theme="5" tint="0.59999389629810485"/>
      </top>
      <bottom style="medium">
        <color theme="5" tint="0.59999389629810485"/>
      </bottom>
      <diagonal/>
    </border>
    <border>
      <left/>
      <right/>
      <top style="medium">
        <color theme="5" tint="0.59999389629810485"/>
      </top>
      <bottom style="medium">
        <color theme="5" tint="0.59999389629810485"/>
      </bottom>
      <diagonal/>
    </border>
    <border>
      <left style="thin">
        <color theme="5" tint="0.39997558519241921"/>
      </left>
      <right/>
      <top/>
      <bottom style="thin">
        <color theme="5" tint="0.39997558519241921"/>
      </bottom>
      <diagonal/>
    </border>
    <border>
      <left/>
      <right/>
      <top/>
      <bottom style="thin">
        <color theme="5" tint="0.39997558519241921"/>
      </bottom>
      <diagonal/>
    </border>
    <border>
      <left style="thin">
        <color theme="5" tint="0.3999755851924192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13">
    <xf numFmtId="0" fontId="0" fillId="0" borderId="0" xfId="0"/>
    <xf numFmtId="0" fontId="1" fillId="0" borderId="0" xfId="0" applyFont="1" applyAlignment="1">
      <alignment horizontal="center" vertical="center" wrapText="1"/>
    </xf>
    <xf numFmtId="0" fontId="2" fillId="0" borderId="0" xfId="0" applyFont="1" applyAlignment="1">
      <alignment vertical="center"/>
    </xf>
    <xf numFmtId="0" fontId="3" fillId="0" borderId="0" xfId="0" applyFont="1" applyAlignment="1">
      <alignment horizontal="center" vertical="center"/>
    </xf>
    <xf numFmtId="0" fontId="2" fillId="0" borderId="0" xfId="0" applyFont="1"/>
    <xf numFmtId="0" fontId="2" fillId="0" borderId="0" xfId="0" applyFont="1" applyAlignment="1">
      <alignment horizontal="center" vertical="center"/>
    </xf>
    <xf numFmtId="164" fontId="2" fillId="0" borderId="0" xfId="0" applyNumberFormat="1" applyFont="1" applyAlignment="1">
      <alignment horizontal="center" vertical="center"/>
    </xf>
    <xf numFmtId="0" fontId="4" fillId="0" borderId="0" xfId="0" applyFont="1" applyAlignment="1">
      <alignment horizontal="center" vertical="center" wrapText="1"/>
    </xf>
    <xf numFmtId="0" fontId="2" fillId="0" borderId="1" xfId="0" applyFont="1" applyBorder="1" applyAlignment="1">
      <alignment horizontal="center" vertical="center"/>
    </xf>
    <xf numFmtId="0" fontId="4" fillId="0" borderId="2" xfId="0" applyFont="1" applyBorder="1" applyAlignment="1">
      <alignment horizontal="center" vertical="center" wrapText="1"/>
    </xf>
    <xf numFmtId="0" fontId="2" fillId="0" borderId="3" xfId="0" applyFont="1" applyBorder="1" applyAlignment="1">
      <alignment horizontal="center" vertical="center"/>
    </xf>
    <xf numFmtId="0" fontId="4" fillId="0" borderId="4" xfId="0" applyFont="1" applyBorder="1" applyAlignment="1">
      <alignment horizontal="center" vertical="center" wrapText="1"/>
    </xf>
    <xf numFmtId="0" fontId="2" fillId="0" borderId="5" xfId="0" applyFont="1" applyBorder="1" applyAlignment="1">
      <alignment horizontal="center" vertical="center"/>
    </xf>
    <xf numFmtId="0" fontId="4" fillId="0" borderId="6" xfId="0" applyFont="1" applyBorder="1" applyAlignment="1">
      <alignment horizontal="center" vertical="center" wrapText="1"/>
    </xf>
    <xf numFmtId="0" fontId="2" fillId="0" borderId="7" xfId="0" applyFont="1" applyBorder="1" applyAlignment="1">
      <alignment horizontal="center" vertical="center"/>
    </xf>
    <xf numFmtId="0" fontId="4" fillId="0" borderId="8" xfId="0" applyFont="1" applyBorder="1" applyAlignment="1">
      <alignment horizontal="center" vertical="center" wrapText="1"/>
    </xf>
    <xf numFmtId="0" fontId="2" fillId="0" borderId="8" xfId="0" applyFont="1" applyBorder="1" applyAlignment="1">
      <alignment horizontal="center" vertical="center"/>
    </xf>
    <xf numFmtId="0" fontId="2" fillId="0" borderId="2" xfId="0" applyFont="1" applyBorder="1" applyAlignment="1">
      <alignment horizontal="center" vertical="center"/>
    </xf>
    <xf numFmtId="0" fontId="2" fillId="0" borderId="10" xfId="0" applyFont="1" applyBorder="1" applyAlignment="1">
      <alignment vertical="center"/>
    </xf>
    <xf numFmtId="0" fontId="2" fillId="0" borderId="10" xfId="0" applyFont="1" applyBorder="1" applyAlignment="1">
      <alignment horizontal="center" vertical="center"/>
    </xf>
    <xf numFmtId="0" fontId="2" fillId="0" borderId="10" xfId="0" applyFont="1" applyBorder="1"/>
    <xf numFmtId="0" fontId="2" fillId="0" borderId="10" xfId="0" applyFont="1" applyBorder="1" applyAlignment="1">
      <alignment horizontal="center"/>
    </xf>
    <xf numFmtId="0" fontId="5" fillId="0" borderId="0" xfId="0" applyFont="1" applyAlignment="1">
      <alignment horizontal="center" vertical="center" wrapText="1"/>
    </xf>
    <xf numFmtId="164" fontId="2" fillId="0" borderId="0" xfId="0" applyNumberFormat="1" applyFont="1" applyAlignment="1">
      <alignment horizontal="center" vertical="center" wrapText="1"/>
    </xf>
    <xf numFmtId="0" fontId="2" fillId="0" borderId="0" xfId="0" applyFont="1" applyAlignment="1">
      <alignment horizontal="center" vertical="center" wrapText="1"/>
    </xf>
    <xf numFmtId="164" fontId="2" fillId="0" borderId="2" xfId="0" applyNumberFormat="1" applyFont="1" applyBorder="1" applyAlignment="1">
      <alignment horizontal="center" vertical="center"/>
    </xf>
    <xf numFmtId="164" fontId="2" fillId="0" borderId="4" xfId="0" applyNumberFormat="1" applyFont="1" applyBorder="1" applyAlignment="1">
      <alignment horizontal="center" vertical="center"/>
    </xf>
    <xf numFmtId="164" fontId="2" fillId="0" borderId="6" xfId="0" applyNumberFormat="1" applyFont="1" applyBorder="1" applyAlignment="1">
      <alignment horizontal="center" vertical="center"/>
    </xf>
    <xf numFmtId="164" fontId="2" fillId="0" borderId="8" xfId="0" applyNumberFormat="1" applyFont="1" applyBorder="1" applyAlignment="1">
      <alignment horizontal="center" vertical="center"/>
    </xf>
    <xf numFmtId="0" fontId="6" fillId="0" borderId="0" xfId="0" applyFont="1" applyAlignment="1">
      <alignment horizontal="center" vertical="center" wrapText="1"/>
    </xf>
    <xf numFmtId="0" fontId="2" fillId="2" borderId="0" xfId="0" applyFont="1" applyFill="1" applyAlignment="1">
      <alignment horizontal="center" vertical="center" wrapText="1"/>
    </xf>
    <xf numFmtId="0" fontId="2" fillId="4" borderId="0" xfId="0" applyFont="1" applyFill="1" applyAlignment="1">
      <alignment horizontal="center" vertical="center" wrapText="1"/>
    </xf>
    <xf numFmtId="0" fontId="6" fillId="0" borderId="0" xfId="0" applyFont="1" applyAlignment="1">
      <alignment vertical="top" wrapText="1"/>
    </xf>
    <xf numFmtId="0" fontId="6" fillId="0" borderId="2" xfId="0" applyFont="1" applyBorder="1" applyAlignment="1">
      <alignment vertical="top" wrapText="1"/>
    </xf>
    <xf numFmtId="0" fontId="6" fillId="0" borderId="4" xfId="0" applyFont="1" applyBorder="1" applyAlignment="1">
      <alignment vertical="top" wrapText="1"/>
    </xf>
    <xf numFmtId="0" fontId="6" fillId="0" borderId="6" xfId="0" applyFont="1" applyBorder="1" applyAlignment="1">
      <alignment vertical="top" wrapText="1"/>
    </xf>
    <xf numFmtId="0" fontId="6" fillId="0" borderId="8" xfId="0" applyFont="1" applyBorder="1" applyAlignment="1">
      <alignment vertical="top" wrapText="1"/>
    </xf>
    <xf numFmtId="0" fontId="6" fillId="0" borderId="0" xfId="0" applyFont="1" applyAlignment="1">
      <alignment horizontal="left" vertical="top" wrapText="1"/>
    </xf>
    <xf numFmtId="0" fontId="6" fillId="0" borderId="0" xfId="0" applyFont="1" applyAlignment="1">
      <alignment horizontal="justify" vertical="top" wrapText="1"/>
    </xf>
    <xf numFmtId="0" fontId="5" fillId="0" borderId="0" xfId="0" applyFont="1" applyAlignment="1">
      <alignment vertical="top" wrapText="1"/>
    </xf>
    <xf numFmtId="0" fontId="2" fillId="5" borderId="0" xfId="0" applyFont="1" applyFill="1" applyAlignment="1">
      <alignment vertical="center"/>
    </xf>
    <xf numFmtId="0" fontId="5" fillId="0" borderId="10" xfId="0" applyFont="1" applyBorder="1" applyAlignment="1">
      <alignment horizontal="center" vertical="center"/>
    </xf>
    <xf numFmtId="0" fontId="0" fillId="0" borderId="0" xfId="0" applyAlignment="1">
      <alignment vertical="center"/>
    </xf>
    <xf numFmtId="0" fontId="2" fillId="0" borderId="0" xfId="0" quotePrefix="1" applyFont="1" applyAlignment="1">
      <alignment vertical="center" wrapText="1"/>
    </xf>
    <xf numFmtId="0" fontId="3" fillId="0" borderId="0" xfId="0" applyFont="1" applyAlignment="1">
      <alignment horizontal="center"/>
    </xf>
    <xf numFmtId="0" fontId="9" fillId="0" borderId="0" xfId="0" applyFont="1" applyAlignment="1">
      <alignment horizontal="center" vertical="center"/>
    </xf>
    <xf numFmtId="0" fontId="11" fillId="0" borderId="0" xfId="0" applyFont="1" applyAlignment="1">
      <alignment horizontal="center" vertical="center"/>
    </xf>
    <xf numFmtId="0" fontId="11" fillId="0" borderId="0" xfId="0" applyFont="1" applyAlignment="1">
      <alignment horizontal="center" vertical="center" wrapText="1"/>
    </xf>
    <xf numFmtId="164" fontId="11" fillId="0" borderId="0" xfId="0" applyNumberFormat="1" applyFont="1" applyAlignment="1">
      <alignment horizontal="center" vertical="center"/>
    </xf>
    <xf numFmtId="165" fontId="9" fillId="0" borderId="0" xfId="0" applyNumberFormat="1" applyFont="1" applyAlignment="1">
      <alignment horizontal="center" vertical="center"/>
    </xf>
    <xf numFmtId="0" fontId="12" fillId="0" borderId="0" xfId="0" applyFont="1" applyAlignment="1">
      <alignment horizontal="center" vertical="center" wrapText="1"/>
    </xf>
    <xf numFmtId="0" fontId="14" fillId="0" borderId="0" xfId="0" applyFont="1" applyAlignment="1">
      <alignment vertical="center"/>
    </xf>
    <xf numFmtId="0" fontId="10" fillId="0" borderId="0" xfId="0" applyFont="1" applyAlignment="1">
      <alignment vertical="top" wrapText="1"/>
    </xf>
    <xf numFmtId="0" fontId="13" fillId="0" borderId="0" xfId="0" applyFont="1" applyAlignment="1">
      <alignment vertical="top" wrapText="1"/>
    </xf>
    <xf numFmtId="0" fontId="15" fillId="0" borderId="0" xfId="0" applyFont="1" applyAlignment="1">
      <alignment vertical="center"/>
    </xf>
    <xf numFmtId="0" fontId="6" fillId="0" borderId="0" xfId="0" applyFont="1" applyAlignment="1">
      <alignment horizontal="center" vertical="top" wrapText="1"/>
    </xf>
    <xf numFmtId="0" fontId="4" fillId="0" borderId="0" xfId="0" applyFont="1" applyAlignment="1">
      <alignment vertical="center" wrapText="1"/>
    </xf>
    <xf numFmtId="0" fontId="16" fillId="0" borderId="0" xfId="0" applyFont="1" applyAlignment="1">
      <alignment wrapText="1"/>
    </xf>
    <xf numFmtId="0" fontId="0" fillId="0" borderId="0" xfId="0" pivotButton="1"/>
    <xf numFmtId="0" fontId="0" fillId="0" borderId="0" xfId="0" applyAlignment="1">
      <alignment horizontal="left"/>
    </xf>
    <xf numFmtId="0" fontId="5" fillId="0" borderId="0" xfId="0" applyFont="1" applyAlignment="1">
      <alignment horizontal="center" vertical="top" wrapText="1"/>
    </xf>
    <xf numFmtId="0" fontId="1" fillId="7" borderId="0" xfId="0" applyFont="1" applyFill="1" applyAlignment="1">
      <alignment horizontal="center" vertical="center" wrapText="1"/>
    </xf>
    <xf numFmtId="0" fontId="1" fillId="8" borderId="0" xfId="0" applyFont="1" applyFill="1" applyAlignment="1">
      <alignment horizontal="center" vertical="center" wrapText="1"/>
    </xf>
    <xf numFmtId="0" fontId="2" fillId="5" borderId="0" xfId="0" applyFont="1" applyFill="1" applyAlignment="1">
      <alignment horizontal="center" vertical="center"/>
    </xf>
    <xf numFmtId="0" fontId="12" fillId="0" borderId="0" xfId="0" applyFont="1" applyAlignment="1">
      <alignment horizontal="center" wrapText="1"/>
    </xf>
    <xf numFmtId="0" fontId="2" fillId="0" borderId="0" xfId="0" applyFont="1" applyAlignment="1">
      <alignment vertical="center" wrapText="1"/>
    </xf>
    <xf numFmtId="0" fontId="2" fillId="0" borderId="8" xfId="0" applyFont="1" applyBorder="1" applyAlignment="1">
      <alignment horizontal="center" vertical="center" wrapText="1"/>
    </xf>
    <xf numFmtId="0" fontId="1" fillId="6" borderId="0" xfId="0" applyFont="1" applyFill="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4" xfId="0" applyFont="1" applyBorder="1" applyAlignment="1">
      <alignment horizontal="center" vertical="center"/>
    </xf>
    <xf numFmtId="0" fontId="2" fillId="0" borderId="6" xfId="0" applyFont="1" applyBorder="1" applyAlignment="1">
      <alignment horizontal="center" vertical="center" wrapText="1"/>
    </xf>
    <xf numFmtId="0" fontId="2" fillId="0" borderId="6" xfId="0" applyFont="1" applyBorder="1" applyAlignment="1">
      <alignment horizontal="center" vertical="center"/>
    </xf>
    <xf numFmtId="0" fontId="2" fillId="5" borderId="7" xfId="0" applyFont="1" applyFill="1" applyBorder="1" applyAlignment="1">
      <alignment horizontal="center" vertical="center"/>
    </xf>
    <xf numFmtId="0" fontId="2" fillId="0" borderId="9" xfId="0" applyFont="1" applyBorder="1" applyAlignment="1">
      <alignment horizontal="center" vertical="center"/>
    </xf>
    <xf numFmtId="0" fontId="2" fillId="0" borderId="0" xfId="0" applyFont="1" applyAlignment="1">
      <alignment horizontal="left" vertical="center"/>
    </xf>
    <xf numFmtId="0" fontId="2" fillId="7" borderId="0" xfId="0" applyFont="1" applyFill="1" applyAlignment="1">
      <alignment horizontal="center" vertical="center" wrapText="1"/>
    </xf>
    <xf numFmtId="0" fontId="2" fillId="5" borderId="0" xfId="0" applyFont="1" applyFill="1" applyAlignment="1">
      <alignment horizontal="center" vertical="center" wrapText="1"/>
    </xf>
    <xf numFmtId="0" fontId="6" fillId="0" borderId="0" xfId="0" applyFont="1" applyAlignment="1">
      <alignment horizontal="left" vertical="center" wrapText="1"/>
    </xf>
    <xf numFmtId="0" fontId="18" fillId="0" borderId="0" xfId="0" applyFont="1" applyAlignment="1">
      <alignment horizontal="center" vertical="center"/>
    </xf>
    <xf numFmtId="0" fontId="19" fillId="0" borderId="0" xfId="0" applyFont="1" applyAlignment="1">
      <alignment horizontal="center" vertical="center" wrapText="1"/>
    </xf>
    <xf numFmtId="0" fontId="20" fillId="0" borderId="0" xfId="0" applyFont="1" applyAlignment="1">
      <alignment vertical="top" wrapText="1"/>
    </xf>
    <xf numFmtId="0" fontId="21" fillId="0" borderId="0" xfId="0" applyFont="1" applyAlignment="1">
      <alignment horizontal="center" vertical="center" wrapText="1"/>
    </xf>
    <xf numFmtId="164" fontId="18" fillId="0" borderId="0" xfId="0" applyNumberFormat="1" applyFont="1" applyAlignment="1">
      <alignment horizontal="center" vertical="center"/>
    </xf>
    <xf numFmtId="164"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vertical="top" wrapText="1"/>
    </xf>
    <xf numFmtId="0" fontId="18" fillId="0" borderId="0" xfId="0" applyFont="1" applyAlignment="1">
      <alignment vertical="center" wrapText="1"/>
    </xf>
    <xf numFmtId="0" fontId="22" fillId="0" borderId="0" xfId="0" applyFont="1"/>
    <xf numFmtId="0" fontId="23" fillId="0" borderId="0" xfId="0" applyFont="1" applyAlignment="1">
      <alignment vertical="center"/>
    </xf>
    <xf numFmtId="0" fontId="24" fillId="0" borderId="0" xfId="0" applyFont="1" applyAlignment="1">
      <alignment vertical="top" wrapText="1"/>
    </xf>
    <xf numFmtId="0" fontId="21" fillId="9" borderId="0" xfId="0" applyFont="1" applyFill="1" applyAlignment="1">
      <alignment horizontal="center" vertical="center" wrapText="1"/>
    </xf>
    <xf numFmtId="0" fontId="23" fillId="0" borderId="0" xfId="0" applyFont="1" applyAlignment="1">
      <alignment vertical="top" wrapText="1"/>
    </xf>
    <xf numFmtId="0" fontId="5" fillId="9" borderId="0" xfId="0" applyFont="1" applyFill="1" applyAlignment="1">
      <alignment horizontal="center" vertical="center" wrapText="1"/>
    </xf>
    <xf numFmtId="0" fontId="22" fillId="0" borderId="0" xfId="0" applyFont="1" applyAlignment="1">
      <alignment vertical="center"/>
    </xf>
    <xf numFmtId="0" fontId="18" fillId="5" borderId="0" xfId="0" applyFont="1" applyFill="1" applyAlignment="1">
      <alignment horizontal="center" vertical="center"/>
    </xf>
    <xf numFmtId="0" fontId="4" fillId="5" borderId="0" xfId="0" applyFont="1" applyFill="1" applyAlignment="1">
      <alignment horizontal="center" vertical="center" wrapText="1"/>
    </xf>
    <xf numFmtId="0" fontId="19" fillId="5" borderId="0" xfId="0" applyFont="1" applyFill="1" applyAlignment="1">
      <alignment horizontal="center" vertical="center" wrapText="1"/>
    </xf>
    <xf numFmtId="0" fontId="20" fillId="5" borderId="0" xfId="0" applyFont="1" applyFill="1" applyAlignment="1">
      <alignment vertical="top" wrapText="1"/>
    </xf>
    <xf numFmtId="0" fontId="21" fillId="5" borderId="0" xfId="0" applyFont="1" applyFill="1" applyAlignment="1">
      <alignment horizontal="center" vertical="center" wrapText="1"/>
    </xf>
    <xf numFmtId="164" fontId="18" fillId="5" borderId="0" xfId="0" applyNumberFormat="1" applyFont="1" applyFill="1" applyAlignment="1">
      <alignment horizontal="center" vertical="center"/>
    </xf>
    <xf numFmtId="164" fontId="18" fillId="5" borderId="0" xfId="0" applyNumberFormat="1" applyFont="1" applyFill="1" applyAlignment="1">
      <alignment horizontal="center" vertical="center" wrapText="1"/>
    </xf>
    <xf numFmtId="0" fontId="18" fillId="5" borderId="0" xfId="0" applyFont="1" applyFill="1" applyAlignment="1">
      <alignment horizontal="center" vertical="center" wrapText="1"/>
    </xf>
    <xf numFmtId="0" fontId="20" fillId="5" borderId="0" xfId="0" applyFont="1" applyFill="1" applyAlignment="1">
      <alignment horizontal="center" vertical="center" wrapText="1"/>
    </xf>
    <xf numFmtId="0" fontId="21" fillId="5" borderId="0" xfId="0" applyFont="1" applyFill="1" applyAlignment="1">
      <alignment vertical="top" wrapText="1"/>
    </xf>
    <xf numFmtId="0" fontId="17" fillId="0" borderId="11" xfId="0" applyFont="1" applyBorder="1" applyAlignment="1">
      <alignment horizontal="center" vertical="center" wrapText="1"/>
    </xf>
    <xf numFmtId="0" fontId="17" fillId="0" borderId="12" xfId="0" applyFont="1" applyBorder="1" applyAlignment="1">
      <alignment horizontal="center" vertical="center"/>
    </xf>
    <xf numFmtId="0" fontId="17" fillId="0" borderId="13" xfId="0" applyFont="1" applyBorder="1" applyAlignment="1">
      <alignment horizontal="center" vertical="center"/>
    </xf>
    <xf numFmtId="0" fontId="7" fillId="2" borderId="0" xfId="0" applyFont="1" applyFill="1" applyAlignment="1">
      <alignment horizontal="center" vertical="center" wrapText="1"/>
    </xf>
    <xf numFmtId="0" fontId="8" fillId="3" borderId="0" xfId="0" applyFont="1" applyFill="1" applyAlignment="1">
      <alignment horizontal="center" vertical="center" wrapText="1"/>
    </xf>
    <xf numFmtId="0" fontId="2" fillId="9" borderId="0" xfId="0" applyFont="1" applyFill="1" applyAlignment="1">
      <alignment horizontal="center" vertical="center"/>
    </xf>
    <xf numFmtId="0" fontId="2" fillId="5" borderId="0" xfId="0" applyFont="1" applyFill="1" applyAlignment="1">
      <alignment vertical="center" wrapText="1"/>
    </xf>
  </cellXfs>
  <cellStyles count="1">
    <cellStyle name="Normal" xfId="0" builtinId="0"/>
  </cellStyles>
  <dxfs count="107">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8"/>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9"/>
        <color auto="1"/>
        <name val="Calibri"/>
        <scheme val="minor"/>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9"/>
        <color auto="1"/>
        <name val="Calibri"/>
        <scheme val="minor"/>
      </font>
      <numFmt numFmtId="0" formatCode="General"/>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8"/>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64" formatCode="dd/mm/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auto="1"/>
        <name val="Calibri"/>
        <scheme val="minor"/>
      </font>
      <fill>
        <patternFill patternType="none">
          <fgColor indexed="64"/>
          <bgColor auto="1"/>
        </patternFill>
      </fill>
      <alignment horizontal="center" vertical="center" textRotation="0" wrapText="1" indent="0" justifyLastLine="0" shrinkToFit="0" readingOrder="0"/>
    </dxf>
    <dxf>
      <font>
        <b val="0"/>
        <i val="0"/>
        <strike val="0"/>
        <outline val="0"/>
        <shadow val="0"/>
        <u val="none"/>
        <vertAlign val="baseline"/>
        <sz val="8"/>
        <color auto="1"/>
        <name val="Calibri"/>
        <scheme val="minor"/>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color auto="1"/>
        <name val="Calibri"/>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color auto="1"/>
        <name val="Calibri"/>
        <scheme val="minor"/>
      </font>
      <fill>
        <patternFill patternType="none">
          <fgColor indexed="64"/>
          <bgColor auto="1"/>
        </patternFill>
      </fill>
      <alignment horizontal="center" vertical="center" textRotation="0" indent="0" justifyLastLine="0" shrinkToFit="0" readingOrder="0"/>
    </dxf>
    <dxf>
      <font>
        <strike val="0"/>
        <outline val="0"/>
        <shadow val="0"/>
        <u val="none"/>
        <vertAlign val="baseline"/>
        <color auto="1"/>
        <name val="Calibri"/>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auto="1"/>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auto="1"/>
        <name val="Calibri"/>
        <scheme val="minor"/>
      </font>
      <fill>
        <patternFill patternType="none">
          <fgColor indexed="64"/>
          <bgColor auto="1"/>
        </patternFill>
      </fill>
      <alignment vertical="center" textRotation="0" indent="0" justifyLastLine="0" shrinkToFit="0" readingOrder="0"/>
    </dxf>
    <dxf>
      <font>
        <strike val="0"/>
        <outline val="0"/>
        <shadow val="0"/>
        <u val="none"/>
        <vertAlign val="baseline"/>
        <sz val="11"/>
        <color theme="0"/>
        <name val="Calibri"/>
        <scheme val="minor"/>
      </font>
      <alignment horizontal="center" vertical="center" textRotation="0" wrapText="1" indent="0" justifyLastLine="0" shrinkToFit="0" readingOrder="0"/>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color theme="0"/>
      </font>
      <fill>
        <patternFill>
          <bgColor rgb="FF00B050"/>
        </patternFill>
      </fill>
    </dxf>
    <dxf>
      <font>
        <color theme="0"/>
      </font>
      <fill>
        <patternFill>
          <bgColor rgb="FFFFC000"/>
        </patternFill>
      </fill>
    </dxf>
    <dxf>
      <font>
        <color theme="0"/>
      </font>
      <fill>
        <patternFill>
          <bgColor theme="7"/>
        </patternFill>
      </fill>
    </dxf>
    <dxf>
      <font>
        <b/>
        <i val="0"/>
        <strike val="0"/>
        <condense val="0"/>
        <extend val="0"/>
        <outline val="0"/>
        <shadow val="0"/>
        <u val="none"/>
        <vertAlign val="baseline"/>
        <sz val="11"/>
        <color theme="1"/>
        <name val="Calibri"/>
        <scheme val="minor"/>
      </font>
      <numFmt numFmtId="165" formatCode="General&quot; dias&quot;"/>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164" formatCode="dd/mm/yy;@"/>
      <alignment horizontal="center" vertical="center" textRotation="0" wrapText="0" indent="0" justifyLastLine="0" shrinkToFit="0" readingOrder="0"/>
    </dxf>
    <dxf>
      <font>
        <strike val="0"/>
        <outline val="0"/>
        <shadow val="0"/>
        <u val="none"/>
        <vertAlign val="baseline"/>
        <sz val="9"/>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164" formatCode="dd/mm/yy;@"/>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164" formatCode="dd/mm/yy;@"/>
      <alignment horizontal="center" vertical="center" textRotation="0" wrapText="0" indent="0" justifyLastLine="0" shrinkToFit="0" readingOrder="0"/>
    </dxf>
    <dxf>
      <font>
        <b val="0"/>
        <i val="0"/>
        <strike val="0"/>
        <condense val="0"/>
        <extend val="0"/>
        <outline val="0"/>
        <shadow val="0"/>
        <u val="none"/>
        <vertAlign val="baseline"/>
        <sz val="8.5"/>
        <color theme="1"/>
        <name val="Calibri"/>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9"/>
        <color theme="1"/>
        <name val="Calibri"/>
        <scheme val="minor"/>
      </font>
      <numFmt numFmtId="0" formatCode="General"/>
      <alignment horizontal="center" vertical="center" textRotation="0" wrapText="1" indent="0" justifyLastLine="0" shrinkToFit="0" readingOrder="0"/>
    </dxf>
    <dxf>
      <font>
        <strike val="0"/>
        <outline val="0"/>
        <shadow val="0"/>
        <u val="none"/>
        <vertAlign val="baseline"/>
        <sz val="9"/>
        <color theme="1"/>
        <name val="Calibri"/>
        <scheme val="minor"/>
      </font>
      <alignment horizontal="general" vertical="center" textRotation="0" indent="0" justifyLastLine="0" shrinkToFit="0" readingOrder="0"/>
    </dxf>
    <dxf>
      <font>
        <strike val="0"/>
        <outline val="0"/>
        <shadow val="0"/>
        <u val="none"/>
        <vertAlign val="baseline"/>
        <sz val="10"/>
        <color theme="1"/>
        <name val="Calibri"/>
        <scheme val="minor"/>
      </font>
      <alignment horizontal="center" vertical="center" textRotation="0" wrapText="1" indent="0" justifyLastLine="0" shrinkToFit="0" readingOrder="0"/>
    </dxf>
    <dxf>
      <font>
        <color theme="0"/>
      </font>
      <fill>
        <patternFill>
          <bgColor theme="8"/>
        </patternFill>
      </fill>
    </dxf>
    <dxf>
      <font>
        <color theme="0"/>
      </font>
      <fill>
        <patternFill>
          <bgColor theme="7"/>
        </patternFill>
      </fill>
    </dxf>
  </dxfs>
  <tableStyles count="0" defaultTableStyle="TableStyleMedium2" defaultPivotStyle="PivotStyleLight16"/>
  <colors>
    <mruColors>
      <color rgb="FFFFFFFF"/>
      <color rgb="FFF07092"/>
      <color rgb="FFEC4671"/>
      <color rgb="FF6F0B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7.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55" Type="http://schemas.openxmlformats.org/officeDocument/2006/relationships/customXml" Target="../customXml/item32.xml"/><Relationship Id="rId7" Type="http://schemas.microsoft.com/office/2007/relationships/slicerCache" Target="slicerCaches/slicerCache1.xml"/><Relationship Id="rId2" Type="http://schemas.openxmlformats.org/officeDocument/2006/relationships/worksheet" Target="worksheets/sheet2.xml"/><Relationship Id="rId16" Type="http://schemas.microsoft.com/office/2007/relationships/slicerCache" Target="slicerCaches/slicerCache10.xml"/><Relationship Id="rId29" Type="http://schemas.openxmlformats.org/officeDocument/2006/relationships/customXml" Target="../customXml/item6.xml"/><Relationship Id="rId11" Type="http://schemas.microsoft.com/office/2007/relationships/slicerCache" Target="slicerCaches/slicerCache5.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openxmlformats.org/officeDocument/2006/relationships/customXml" Target="../customXml/item30.xml"/><Relationship Id="rId58" Type="http://schemas.openxmlformats.org/officeDocument/2006/relationships/customXml" Target="../customXml/item35.xml"/><Relationship Id="rId5" Type="http://schemas.openxmlformats.org/officeDocument/2006/relationships/externalLink" Target="externalLinks/externalLink1.xml"/><Relationship Id="rId61" Type="http://schemas.microsoft.com/office/2006/relationships/vbaProject" Target="vbaProject.bin"/><Relationship Id="rId19" Type="http://schemas.openxmlformats.org/officeDocument/2006/relationships/connections" Target="connections.xml"/><Relationship Id="rId14" Type="http://schemas.microsoft.com/office/2007/relationships/slicerCache" Target="slicerCaches/slicerCache8.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56" Type="http://schemas.openxmlformats.org/officeDocument/2006/relationships/customXml" Target="../customXml/item33.xml"/><Relationship Id="rId8" Type="http://schemas.microsoft.com/office/2007/relationships/slicerCache" Target="slicerCaches/slicerCache2.xml"/><Relationship Id="rId51" Type="http://schemas.openxmlformats.org/officeDocument/2006/relationships/customXml" Target="../customXml/item28.xml"/><Relationship Id="rId3" Type="http://schemas.openxmlformats.org/officeDocument/2006/relationships/worksheet" Target="worksheets/sheet3.xml"/><Relationship Id="rId12" Type="http://schemas.microsoft.com/office/2007/relationships/slicerCache" Target="slicerCaches/slicerCache6.xml"/><Relationship Id="rId17" Type="http://schemas.microsoft.com/office/2007/relationships/slicerCache" Target="slicerCaches/slicerCache1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59" Type="http://schemas.openxmlformats.org/officeDocument/2006/relationships/customXml" Target="../customXml/item36.xml"/><Relationship Id="rId20" Type="http://schemas.openxmlformats.org/officeDocument/2006/relationships/styles" Target="styles.xml"/><Relationship Id="rId41" Type="http://schemas.openxmlformats.org/officeDocument/2006/relationships/customXml" Target="../customXml/item18.xml"/><Relationship Id="rId54" Type="http://schemas.openxmlformats.org/officeDocument/2006/relationships/customXml" Target="../customXml/item3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microsoft.com/office/2007/relationships/slicerCache" Target="slicerCaches/slicerCache9.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 Id="rId57" Type="http://schemas.openxmlformats.org/officeDocument/2006/relationships/customXml" Target="../customXml/item34.xml"/><Relationship Id="rId10" Type="http://schemas.microsoft.com/office/2007/relationships/slicerCache" Target="slicerCaches/slicerCache4.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60" Type="http://schemas.openxmlformats.org/officeDocument/2006/relationships/customXml" Target="../customXml/item37.xml"/><Relationship Id="rId4" Type="http://schemas.openxmlformats.org/officeDocument/2006/relationships/worksheet" Target="worksheets/sheet4.xml"/><Relationship Id="rId9"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r>
              <a:rPr lang="pt-BR" sz="1200" b="1" baseline="0">
                <a:solidFill>
                  <a:schemeClr val="accent4"/>
                </a:solidFill>
              </a:rPr>
              <a:t>RNC's pendentes por Dono</a:t>
            </a:r>
            <a:endParaRPr lang="pt-BR" sz="1200" b="1">
              <a:solidFill>
                <a:schemeClr val="accent4"/>
              </a:solidFill>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accent4"/>
              </a:solidFill>
              <a:latin typeface="+mn-lt"/>
              <a:ea typeface="+mn-ea"/>
              <a:cs typeface="+mn-cs"/>
            </a:defRPr>
          </a:pPr>
          <a:endParaRPr lang="en-US"/>
        </a:p>
      </c:txPr>
    </c:title>
    <c:autoTitleDeleted val="0"/>
    <c:plotArea>
      <c:layout>
        <c:manualLayout>
          <c:layoutTarget val="inner"/>
          <c:xMode val="edge"/>
          <c:yMode val="edge"/>
          <c:x val="0.27731542759609035"/>
          <c:y val="0.19090476190476191"/>
          <c:w val="0.69269138903649319"/>
          <c:h val="0.64299250093738269"/>
        </c:manualLayout>
      </c:layout>
      <c:barChart>
        <c:barDir val="col"/>
        <c:grouping val="stacked"/>
        <c:varyColors val="0"/>
        <c:ser>
          <c:idx val="0"/>
          <c:order val="0"/>
          <c:tx>
            <c:strRef>
              <c:f>Dashboard!$C$15</c:f>
              <c:strCache>
                <c:ptCount val="1"/>
                <c:pt idx="0">
                  <c:v>Pendente Executar ação</c:v>
                </c:pt>
              </c:strCache>
            </c:strRef>
          </c:tx>
          <c:spPr>
            <a:solidFill>
              <a:schemeClr val="accent4"/>
            </a:solidFill>
            <a:ln>
              <a:noFill/>
            </a:ln>
            <a:effectLst/>
          </c:spPr>
          <c:invertIfNegative val="0"/>
          <c:dLbls>
            <c:dLbl>
              <c:idx val="3"/>
              <c:layout>
                <c:manualLayout>
                  <c:x val="-3.2128514056224901E-3"/>
                  <c:y val="-5.7207496950205286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E0-4095-B651-611A38B7C87C}"/>
                </c:ext>
              </c:extLst>
            </c:dLbl>
            <c:spPr>
              <a:solidFill>
                <a:srgbClr val="FFFFFF">
                  <a:alpha val="6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Dashboard!$B$16:$B$19</c:f>
              <c:strCache>
                <c:ptCount val="4"/>
                <c:pt idx="0">
                  <c:v>Vinícius Pinho</c:v>
                </c:pt>
                <c:pt idx="1">
                  <c:v>Francisco Joslei</c:v>
                </c:pt>
                <c:pt idx="2">
                  <c:v>Antônio Cordeiro</c:v>
                </c:pt>
                <c:pt idx="3">
                  <c:v>Adalberto Coelho</c:v>
                </c:pt>
              </c:strCache>
            </c:strRef>
          </c:cat>
          <c:val>
            <c:numRef>
              <c:f>Dashboard!$C$16:$C$19</c:f>
              <c:numCache>
                <c:formatCode>General</c:formatCode>
                <c:ptCount val="4"/>
                <c:pt idx="0">
                  <c:v>179</c:v>
                </c:pt>
                <c:pt idx="1">
                  <c:v>69</c:v>
                </c:pt>
                <c:pt idx="2">
                  <c:v>25</c:v>
                </c:pt>
                <c:pt idx="3">
                  <c:v>22</c:v>
                </c:pt>
              </c:numCache>
            </c:numRef>
          </c:val>
          <c:extLst>
            <c:ext xmlns:c16="http://schemas.microsoft.com/office/drawing/2014/chart" uri="{C3380CC4-5D6E-409C-BE32-E72D297353CC}">
              <c16:uniqueId val="{00000000-06E0-4095-B651-611A38B7C87C}"/>
            </c:ext>
          </c:extLst>
        </c:ser>
        <c:dLbls>
          <c:showLegendKey val="0"/>
          <c:showVal val="0"/>
          <c:showCatName val="0"/>
          <c:showSerName val="0"/>
          <c:showPercent val="0"/>
          <c:showBubbleSize val="0"/>
        </c:dLbls>
        <c:gapWidth val="150"/>
        <c:overlap val="100"/>
        <c:axId val="-1886834416"/>
        <c:axId val="-1886835504"/>
      </c:barChart>
      <c:catAx>
        <c:axId val="-188683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835504"/>
        <c:crosses val="autoZero"/>
        <c:auto val="1"/>
        <c:lblAlgn val="ctr"/>
        <c:lblOffset val="100"/>
        <c:noMultiLvlLbl val="0"/>
      </c:catAx>
      <c:valAx>
        <c:axId val="-1886835504"/>
        <c:scaling>
          <c:orientation val="minMax"/>
        </c:scaling>
        <c:delete val="1"/>
        <c:axPos val="l"/>
        <c:majorGridlines>
          <c:spPr>
            <a:ln w="9525" cap="flat" cmpd="sng" algn="ctr">
              <a:solidFill>
                <a:schemeClr val="tx1">
                  <a:lumMod val="15000"/>
                  <a:lumOff val="85000"/>
                </a:schemeClr>
              </a:solidFill>
              <a:prstDash val="dash"/>
              <a:round/>
            </a:ln>
            <a:effectLst/>
          </c:spPr>
        </c:majorGridlines>
        <c:numFmt formatCode="General" sourceLinked="1"/>
        <c:majorTickMark val="none"/>
        <c:minorTickMark val="none"/>
        <c:tickLblPos val="nextTo"/>
        <c:crossAx val="-1886834416"/>
        <c:crosses val="autoZero"/>
        <c:crossBetween val="between"/>
        <c:majorUnit val="10"/>
        <c:minorUnit val="5"/>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image" Target="../media/image4.jpe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38100</xdr:rowOff>
    </xdr:from>
    <xdr:to>
      <xdr:col>3</xdr:col>
      <xdr:colOff>0</xdr:colOff>
      <xdr:row>12</xdr:row>
      <xdr:rowOff>161925</xdr:rowOff>
    </xdr:to>
    <xdr:graphicFrame macro="">
      <xdr:nvGraphicFramePr>
        <xdr:cNvPr id="2" name="Gráfico 1">
          <a:extLst>
            <a:ext uri="{FF2B5EF4-FFF2-40B4-BE49-F238E27FC236}">
              <a16:creationId xmlns:a16="http://schemas.microsoft.com/office/drawing/2014/main" id="{F0F088C0-4F34-47E0-BCC2-FBB45A3D82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352425</xdr:colOff>
      <xdr:row>9</xdr:row>
      <xdr:rowOff>57150</xdr:rowOff>
    </xdr:from>
    <xdr:to>
      <xdr:col>1</xdr:col>
      <xdr:colOff>657225</xdr:colOff>
      <xdr:row>10</xdr:row>
      <xdr:rowOff>171450</xdr:rowOff>
    </xdr:to>
    <xdr:pic macro="[0]!Atualizar">
      <xdr:nvPicPr>
        <xdr:cNvPr id="5" name="Gráfico 4" descr="Repetir com preenchimento sólido">
          <a:extLst>
            <a:ext uri="{FF2B5EF4-FFF2-40B4-BE49-F238E27FC236}">
              <a16:creationId xmlns:a16="http://schemas.microsoft.com/office/drawing/2014/main" id="{A054AF28-3389-46DC-9452-D37A669E5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2450" y="1581150"/>
          <a:ext cx="304800" cy="304800"/>
        </a:xfrm>
        <a:prstGeom prst="rect">
          <a:avLst/>
        </a:prstGeom>
      </xdr:spPr>
    </xdr:pic>
    <xdr:clientData/>
  </xdr:twoCellAnchor>
  <xdr:twoCellAnchor editAs="oneCell">
    <xdr:from>
      <xdr:col>0</xdr:col>
      <xdr:colOff>53789</xdr:colOff>
      <xdr:row>0</xdr:row>
      <xdr:rowOff>57150</xdr:rowOff>
    </xdr:from>
    <xdr:to>
      <xdr:col>1</xdr:col>
      <xdr:colOff>215714</xdr:colOff>
      <xdr:row>1</xdr:row>
      <xdr:rowOff>5254</xdr:rowOff>
    </xdr:to>
    <xdr:pic>
      <xdr:nvPicPr>
        <xdr:cNvPr id="4" name="Imagem 3">
          <a:extLst>
            <a:ext uri="{FF2B5EF4-FFF2-40B4-BE49-F238E27FC236}">
              <a16:creationId xmlns:a16="http://schemas.microsoft.com/office/drawing/2014/main" id="{643E9473-1B09-4063-A215-738C8FA2995E}"/>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3789" y="57150"/>
          <a:ext cx="361950" cy="138604"/>
        </a:xfrm>
        <a:prstGeom prst="rect">
          <a:avLst/>
        </a:prstGeom>
      </xdr:spPr>
    </xdr:pic>
    <xdr:clientData/>
  </xdr:twoCellAnchor>
  <xdr:twoCellAnchor editAs="oneCell">
    <xdr:from>
      <xdr:col>1</xdr:col>
      <xdr:colOff>342900</xdr:colOff>
      <xdr:row>0</xdr:row>
      <xdr:rowOff>49687</xdr:rowOff>
    </xdr:from>
    <xdr:to>
      <xdr:col>1</xdr:col>
      <xdr:colOff>885825</xdr:colOff>
      <xdr:row>1</xdr:row>
      <xdr:rowOff>31203</xdr:rowOff>
    </xdr:to>
    <xdr:pic>
      <xdr:nvPicPr>
        <xdr:cNvPr id="6" name="Imagem 5">
          <a:extLst>
            <a:ext uri="{FF2B5EF4-FFF2-40B4-BE49-F238E27FC236}">
              <a16:creationId xmlns:a16="http://schemas.microsoft.com/office/drawing/2014/main" id="{2A90F463-CD04-4678-962C-DA7181BEB0A5}"/>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42925" y="49687"/>
          <a:ext cx="542925" cy="172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676275</xdr:colOff>
      <xdr:row>0</xdr:row>
      <xdr:rowOff>0</xdr:rowOff>
    </xdr:from>
    <xdr:to>
      <xdr:col>3</xdr:col>
      <xdr:colOff>3867150</xdr:colOff>
      <xdr:row>5</xdr:row>
      <xdr:rowOff>0</xdr:rowOff>
    </xdr:to>
    <mc:AlternateContent xmlns:mc="http://schemas.openxmlformats.org/markup-compatibility/2006" xmlns:sle15="http://schemas.microsoft.com/office/drawing/2012/slicer">
      <mc:Choice Requires="sle15">
        <xdr:graphicFrame macro="">
          <xdr:nvGraphicFramePr>
            <xdr:cNvPr id="3" name="Dono">
              <a:extLst>
                <a:ext uri="{FF2B5EF4-FFF2-40B4-BE49-F238E27FC236}">
                  <a16:creationId xmlns:a16="http://schemas.microsoft.com/office/drawing/2014/main" id="{A0B96F03-BEB6-4787-A5C0-810C3AAD73FF}"/>
                </a:ext>
              </a:extLst>
            </xdr:cNvPr>
            <xdr:cNvGraphicFramePr/>
          </xdr:nvGraphicFramePr>
          <xdr:xfrm>
            <a:off x="0" y="0"/>
            <a:ext cx="0" cy="0"/>
          </xdr:xfrm>
          <a:graphic>
            <a:graphicData uri="http://schemas.microsoft.com/office/drawing/2010/slicer">
              <sle:slicer xmlns:sle="http://schemas.microsoft.com/office/drawing/2010/slicer" name="Dono"/>
            </a:graphicData>
          </a:graphic>
        </xdr:graphicFrame>
      </mc:Choice>
      <mc:Fallback xmlns="">
        <xdr:sp macro="" textlink="">
          <xdr:nvSpPr>
            <xdr:cNvPr id="0" name=""/>
            <xdr:cNvSpPr>
              <a:spLocks noTextEdit="1"/>
            </xdr:cNvSpPr>
          </xdr:nvSpPr>
          <xdr:spPr>
            <a:xfrm>
              <a:off x="1314450" y="0"/>
              <a:ext cx="4667250" cy="952500"/>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3</xdr:col>
      <xdr:colOff>3867150</xdr:colOff>
      <xdr:row>0</xdr:row>
      <xdr:rowOff>1</xdr:rowOff>
    </xdr:from>
    <xdr:to>
      <xdr:col>8</xdr:col>
      <xdr:colOff>466725</xdr:colOff>
      <xdr:row>5</xdr:row>
      <xdr:rowOff>0</xdr:rowOff>
    </xdr:to>
    <mc:AlternateContent xmlns:mc="http://schemas.openxmlformats.org/markup-compatibility/2006" xmlns:sle15="http://schemas.microsoft.com/office/drawing/2012/slicer">
      <mc:Choice Requires="sle15">
        <xdr:graphicFrame macro="">
          <xdr:nvGraphicFramePr>
            <xdr:cNvPr id="4" name="Contratada - Escopo 1">
              <a:extLst>
                <a:ext uri="{FF2B5EF4-FFF2-40B4-BE49-F238E27FC236}">
                  <a16:creationId xmlns:a16="http://schemas.microsoft.com/office/drawing/2014/main" id="{E79EB6E9-810E-40FA-8916-D1358F02B332}"/>
                </a:ext>
              </a:extLst>
            </xdr:cNvPr>
            <xdr:cNvGraphicFramePr/>
          </xdr:nvGraphicFramePr>
          <xdr:xfrm>
            <a:off x="0" y="0"/>
            <a:ext cx="0" cy="0"/>
          </xdr:xfrm>
          <a:graphic>
            <a:graphicData uri="http://schemas.microsoft.com/office/drawing/2010/slicer">
              <sle:slicer xmlns:sle="http://schemas.microsoft.com/office/drawing/2010/slicer" name="Contratada - Escopo 1"/>
            </a:graphicData>
          </a:graphic>
        </xdr:graphicFrame>
      </mc:Choice>
      <mc:Fallback xmlns="">
        <xdr:sp macro="" textlink="">
          <xdr:nvSpPr>
            <xdr:cNvPr id="0" name=""/>
            <xdr:cNvSpPr>
              <a:spLocks noTextEdit="1"/>
            </xdr:cNvSpPr>
          </xdr:nvSpPr>
          <xdr:spPr>
            <a:xfrm>
              <a:off x="5981700" y="1"/>
              <a:ext cx="4800600" cy="952499"/>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oneCell">
    <xdr:from>
      <xdr:col>0</xdr:col>
      <xdr:colOff>238125</xdr:colOff>
      <xdr:row>2</xdr:row>
      <xdr:rowOff>47625</xdr:rowOff>
    </xdr:from>
    <xdr:to>
      <xdr:col>0</xdr:col>
      <xdr:colOff>542925</xdr:colOff>
      <xdr:row>3</xdr:row>
      <xdr:rowOff>161925</xdr:rowOff>
    </xdr:to>
    <xdr:pic macro="[0]!Atualizar">
      <xdr:nvPicPr>
        <xdr:cNvPr id="5" name="Gráfico 4" descr="Repetir com preenchimento sólido">
          <a:extLst>
            <a:ext uri="{FF2B5EF4-FFF2-40B4-BE49-F238E27FC236}">
              <a16:creationId xmlns:a16="http://schemas.microsoft.com/office/drawing/2014/main" id="{0E7C7D64-6D49-43F3-9678-58BBA2834E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8125" y="238125"/>
          <a:ext cx="304800" cy="304800"/>
        </a:xfrm>
        <a:prstGeom prst="rect">
          <a:avLst/>
        </a:prstGeom>
      </xdr:spPr>
    </xdr:pic>
    <xdr:clientData/>
  </xdr:twoCellAnchor>
  <xdr:twoCellAnchor editAs="oneCell">
    <xdr:from>
      <xdr:col>0</xdr:col>
      <xdr:colOff>628650</xdr:colOff>
      <xdr:row>2</xdr:row>
      <xdr:rowOff>104775</xdr:rowOff>
    </xdr:from>
    <xdr:to>
      <xdr:col>1</xdr:col>
      <xdr:colOff>228600</xdr:colOff>
      <xdr:row>3</xdr:row>
      <xdr:rowOff>152400</xdr:rowOff>
    </xdr:to>
    <xdr:pic macro="[0]!LimparFiltros">
      <xdr:nvPicPr>
        <xdr:cNvPr id="10" name="Imagem 9">
          <a:extLst>
            <a:ext uri="{FF2B5EF4-FFF2-40B4-BE49-F238E27FC236}">
              <a16:creationId xmlns:a16="http://schemas.microsoft.com/office/drawing/2014/main" id="{8B7B8E29-C3CE-4EDA-8BDC-FEBF9B07020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28650" y="295275"/>
          <a:ext cx="238125" cy="238125"/>
        </a:xfrm>
        <a:prstGeom prst="rect">
          <a:avLst/>
        </a:prstGeom>
      </xdr:spPr>
    </xdr:pic>
    <xdr:clientData/>
  </xdr:twoCellAnchor>
  <xdr:twoCellAnchor editAs="oneCell">
    <xdr:from>
      <xdr:col>9</xdr:col>
      <xdr:colOff>0</xdr:colOff>
      <xdr:row>0</xdr:row>
      <xdr:rowOff>0</xdr:rowOff>
    </xdr:from>
    <xdr:to>
      <xdr:col>11</xdr:col>
      <xdr:colOff>0</xdr:colOff>
      <xdr:row>5</xdr:row>
      <xdr:rowOff>0</xdr:rowOff>
    </xdr:to>
    <mc:AlternateContent xmlns:mc="http://schemas.openxmlformats.org/markup-compatibility/2006" xmlns:sle15="http://schemas.microsoft.com/office/drawing/2012/slicer">
      <mc:Choice Requires="sle15">
        <xdr:graphicFrame macro="">
          <xdr:nvGraphicFramePr>
            <xdr:cNvPr id="11" name="Status Replan">
              <a:extLst>
                <a:ext uri="{FF2B5EF4-FFF2-40B4-BE49-F238E27FC236}">
                  <a16:creationId xmlns:a16="http://schemas.microsoft.com/office/drawing/2014/main" id="{B3A8FEE4-9848-4323-AC78-5EB5C136EB2A}"/>
                </a:ext>
              </a:extLst>
            </xdr:cNvPr>
            <xdr:cNvGraphicFramePr/>
          </xdr:nvGraphicFramePr>
          <xdr:xfrm>
            <a:off x="0" y="0"/>
            <a:ext cx="0" cy="0"/>
          </xdr:xfrm>
          <a:graphic>
            <a:graphicData uri="http://schemas.microsoft.com/office/drawing/2010/slicer">
              <sle:slicer xmlns:sle="http://schemas.microsoft.com/office/drawing/2010/slicer" name="Status Replan"/>
            </a:graphicData>
          </a:graphic>
        </xdr:graphicFrame>
      </mc:Choice>
      <mc:Fallback xmlns="">
        <xdr:sp macro="" textlink="">
          <xdr:nvSpPr>
            <xdr:cNvPr id="0" name=""/>
            <xdr:cNvSpPr>
              <a:spLocks noTextEdit="1"/>
            </xdr:cNvSpPr>
          </xdr:nvSpPr>
          <xdr:spPr>
            <a:xfrm>
              <a:off x="10963275" y="0"/>
              <a:ext cx="139065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419883</xdr:colOff>
      <xdr:row>0</xdr:row>
      <xdr:rowOff>0</xdr:rowOff>
    </xdr:from>
    <xdr:to>
      <xdr:col>3</xdr:col>
      <xdr:colOff>744803</xdr:colOff>
      <xdr:row>6</xdr:row>
      <xdr:rowOff>5595</xdr:rowOff>
    </xdr:to>
    <mc:AlternateContent xmlns:mc="http://schemas.openxmlformats.org/markup-compatibility/2006" xmlns:sle15="http://schemas.microsoft.com/office/drawing/2012/slicer">
      <mc:Choice Requires="sle15">
        <xdr:graphicFrame macro="">
          <xdr:nvGraphicFramePr>
            <xdr:cNvPr id="4" name="Contratada">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Contratada"/>
            </a:graphicData>
          </a:graphic>
        </xdr:graphicFrame>
      </mc:Choice>
      <mc:Fallback xmlns="">
        <xdr:sp macro="" textlink="">
          <xdr:nvSpPr>
            <xdr:cNvPr id="0" name=""/>
            <xdr:cNvSpPr>
              <a:spLocks noTextEdit="1"/>
            </xdr:cNvSpPr>
          </xdr:nvSpPr>
          <xdr:spPr>
            <a:xfrm>
              <a:off x="1753383" y="0"/>
              <a:ext cx="1217889" cy="1220033"/>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twoCellAnchor editAs="oneCell">
    <xdr:from>
      <xdr:col>0</xdr:col>
      <xdr:colOff>134471</xdr:colOff>
      <xdr:row>0</xdr:row>
      <xdr:rowOff>95148</xdr:rowOff>
    </xdr:from>
    <xdr:to>
      <xdr:col>0</xdr:col>
      <xdr:colOff>496421</xdr:colOff>
      <xdr:row>1</xdr:row>
      <xdr:rowOff>43252</xdr:rowOff>
    </xdr:to>
    <xdr:pic>
      <xdr:nvPicPr>
        <xdr:cNvPr id="11" name="Imagem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4471" y="95148"/>
          <a:ext cx="361950" cy="138604"/>
        </a:xfrm>
        <a:prstGeom prst="rect">
          <a:avLst/>
        </a:prstGeom>
      </xdr:spPr>
    </xdr:pic>
    <xdr:clientData/>
  </xdr:twoCellAnchor>
  <xdr:twoCellAnchor editAs="oneCell">
    <xdr:from>
      <xdr:col>0</xdr:col>
      <xdr:colOff>52107</xdr:colOff>
      <xdr:row>1</xdr:row>
      <xdr:rowOff>163885</xdr:rowOff>
    </xdr:from>
    <xdr:to>
      <xdr:col>0</xdr:col>
      <xdr:colOff>595032</xdr:colOff>
      <xdr:row>2</xdr:row>
      <xdr:rowOff>145401</xdr:rowOff>
    </xdr:to>
    <xdr:pic>
      <xdr:nvPicPr>
        <xdr:cNvPr id="12" name="Imagem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2107" y="354385"/>
          <a:ext cx="542925" cy="172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0</xdr:colOff>
      <xdr:row>0</xdr:row>
      <xdr:rowOff>0</xdr:rowOff>
    </xdr:from>
    <xdr:to>
      <xdr:col>22</xdr:col>
      <xdr:colOff>253773</xdr:colOff>
      <xdr:row>5</xdr:row>
      <xdr:rowOff>0</xdr:rowOff>
    </xdr:to>
    <mc:AlternateContent xmlns:mc="http://schemas.openxmlformats.org/markup-compatibility/2006" xmlns:sle15="http://schemas.microsoft.com/office/drawing/2012/slicer">
      <mc:Choice Requires="sle15">
        <xdr:graphicFrame macro="">
          <xdr:nvGraphicFramePr>
            <xdr:cNvPr id="8" name="Status Final">
              <a:extLst>
                <a:ext uri="{FF2B5EF4-FFF2-40B4-BE49-F238E27FC236}">
                  <a16:creationId xmlns:a16="http://schemas.microsoft.com/office/drawing/2014/main" id="{19746B47-12FC-45FB-A7A0-A0EB4514E433}"/>
                </a:ext>
              </a:extLst>
            </xdr:cNvPr>
            <xdr:cNvGraphicFramePr/>
          </xdr:nvGraphicFramePr>
          <xdr:xfrm>
            <a:off x="0" y="0"/>
            <a:ext cx="0" cy="0"/>
          </xdr:xfrm>
          <a:graphic>
            <a:graphicData uri="http://schemas.microsoft.com/office/drawing/2010/slicer">
              <sle:slicer xmlns:sle="http://schemas.microsoft.com/office/drawing/2010/slicer" name="Status Final"/>
            </a:graphicData>
          </a:graphic>
        </xdr:graphicFrame>
      </mc:Choice>
      <mc:Fallback xmlns="">
        <xdr:sp macro="" textlink="">
          <xdr:nvSpPr>
            <xdr:cNvPr id="0" name=""/>
            <xdr:cNvSpPr>
              <a:spLocks noTextEdit="1"/>
            </xdr:cNvSpPr>
          </xdr:nvSpPr>
          <xdr:spPr>
            <a:xfrm>
              <a:off x="7924271" y="0"/>
              <a:ext cx="2698750" cy="926042"/>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oneCell">
    <xdr:from>
      <xdr:col>12</xdr:col>
      <xdr:colOff>580336</xdr:colOff>
      <xdr:row>0</xdr:row>
      <xdr:rowOff>0</xdr:rowOff>
    </xdr:from>
    <xdr:to>
      <xdr:col>16</xdr:col>
      <xdr:colOff>95249</xdr:colOff>
      <xdr:row>5</xdr:row>
      <xdr:rowOff>0</xdr:rowOff>
    </xdr:to>
    <mc:AlternateContent xmlns:mc="http://schemas.openxmlformats.org/markup-compatibility/2006" xmlns:sle15="http://schemas.microsoft.com/office/drawing/2012/slicer">
      <mc:Choice Requires="sle15">
        <xdr:graphicFrame macro="">
          <xdr:nvGraphicFramePr>
            <xdr:cNvPr id="3" name="Status.1">
              <a:extLst>
                <a:ext uri="{FF2B5EF4-FFF2-40B4-BE49-F238E27FC236}">
                  <a16:creationId xmlns:a16="http://schemas.microsoft.com/office/drawing/2014/main" id="{7AE35410-8495-4F15-99EA-E55530B71FF7}"/>
                </a:ext>
              </a:extLst>
            </xdr:cNvPr>
            <xdr:cNvGraphicFramePr/>
          </xdr:nvGraphicFramePr>
          <xdr:xfrm>
            <a:off x="0" y="0"/>
            <a:ext cx="0" cy="0"/>
          </xdr:xfrm>
          <a:graphic>
            <a:graphicData uri="http://schemas.microsoft.com/office/drawing/2010/slicer">
              <sle:slicer xmlns:sle="http://schemas.microsoft.com/office/drawing/2010/slicer" name="Status.1"/>
            </a:graphicData>
          </a:graphic>
        </xdr:graphicFrame>
      </mc:Choice>
      <mc:Fallback xmlns="">
        <xdr:sp macro="" textlink="">
          <xdr:nvSpPr>
            <xdr:cNvPr id="0" name=""/>
            <xdr:cNvSpPr>
              <a:spLocks noTextEdit="1"/>
            </xdr:cNvSpPr>
          </xdr:nvSpPr>
          <xdr:spPr>
            <a:xfrm>
              <a:off x="3265857" y="0"/>
              <a:ext cx="1867060" cy="926042"/>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0</xdr:col>
      <xdr:colOff>592504</xdr:colOff>
      <xdr:row>0</xdr:row>
      <xdr:rowOff>1</xdr:rowOff>
    </xdr:from>
    <xdr:to>
      <xdr:col>2</xdr:col>
      <xdr:colOff>410103</xdr:colOff>
      <xdr:row>5</xdr:row>
      <xdr:rowOff>255323</xdr:rowOff>
    </xdr:to>
    <mc:AlternateContent xmlns:mc="http://schemas.openxmlformats.org/markup-compatibility/2006" xmlns:sle15="http://schemas.microsoft.com/office/drawing/2012/slicer">
      <mc:Choice Requires="sle15">
        <xdr:graphicFrame macro="">
          <xdr:nvGraphicFramePr>
            <xdr:cNvPr id="5" name="Empresa emitente">
              <a:extLst>
                <a:ext uri="{FF2B5EF4-FFF2-40B4-BE49-F238E27FC236}">
                  <a16:creationId xmlns:a16="http://schemas.microsoft.com/office/drawing/2014/main" id="{2FAC598B-EE32-4D14-BBF6-AB7550E5E899}"/>
                </a:ext>
              </a:extLst>
            </xdr:cNvPr>
            <xdr:cNvGraphicFramePr/>
          </xdr:nvGraphicFramePr>
          <xdr:xfrm>
            <a:off x="0" y="0"/>
            <a:ext cx="0" cy="0"/>
          </xdr:xfrm>
          <a:graphic>
            <a:graphicData uri="http://schemas.microsoft.com/office/drawing/2010/slicer">
              <sle:slicer xmlns:sle="http://schemas.microsoft.com/office/drawing/2010/slicer" name="Empresa emitente"/>
            </a:graphicData>
          </a:graphic>
        </xdr:graphicFrame>
      </mc:Choice>
      <mc:Fallback xmlns="">
        <xdr:sp macro="" textlink="">
          <xdr:nvSpPr>
            <xdr:cNvPr id="0" name=""/>
            <xdr:cNvSpPr>
              <a:spLocks noTextEdit="1"/>
            </xdr:cNvSpPr>
          </xdr:nvSpPr>
          <xdr:spPr>
            <a:xfrm>
              <a:off x="592504" y="1"/>
              <a:ext cx="1153745" cy="1181364"/>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oneCell">
    <xdr:from>
      <xdr:col>23</xdr:col>
      <xdr:colOff>0</xdr:colOff>
      <xdr:row>0</xdr:row>
      <xdr:rowOff>0</xdr:rowOff>
    </xdr:from>
    <xdr:to>
      <xdr:col>29</xdr:col>
      <xdr:colOff>260617</xdr:colOff>
      <xdr:row>5</xdr:row>
      <xdr:rowOff>0</xdr:rowOff>
    </xdr:to>
    <mc:AlternateContent xmlns:mc="http://schemas.openxmlformats.org/markup-compatibility/2006" xmlns:sle15="http://schemas.microsoft.com/office/drawing/2012/slicer">
      <mc:Choice Requires="sle15">
        <xdr:graphicFrame macro="">
          <xdr:nvGraphicFramePr>
            <xdr:cNvPr id="6" name="Dono.2">
              <a:extLst>
                <a:ext uri="{FF2B5EF4-FFF2-40B4-BE49-F238E27FC236}">
                  <a16:creationId xmlns:a16="http://schemas.microsoft.com/office/drawing/2014/main" id="{221D8C74-CAB7-44AE-BBD4-A31378F6A7A0}"/>
                </a:ext>
              </a:extLst>
            </xdr:cNvPr>
            <xdr:cNvGraphicFramePr/>
          </xdr:nvGraphicFramePr>
          <xdr:xfrm>
            <a:off x="0" y="0"/>
            <a:ext cx="0" cy="0"/>
          </xdr:xfrm>
          <a:graphic>
            <a:graphicData uri="http://schemas.microsoft.com/office/drawing/2010/slicer">
              <sle:slicer xmlns:sle="http://schemas.microsoft.com/office/drawing/2010/slicer" name="Dono.2"/>
            </a:graphicData>
          </a:graphic>
        </xdr:graphicFrame>
      </mc:Choice>
      <mc:Fallback xmlns="">
        <xdr:sp macro="" textlink="">
          <xdr:nvSpPr>
            <xdr:cNvPr id="0" name=""/>
            <xdr:cNvSpPr>
              <a:spLocks noTextEdit="1"/>
            </xdr:cNvSpPr>
          </xdr:nvSpPr>
          <xdr:spPr>
            <a:xfrm>
              <a:off x="17383125" y="0"/>
              <a:ext cx="4024313"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twoCellAnchor editAs="oneCell">
    <xdr:from>
      <xdr:col>16</xdr:col>
      <xdr:colOff>0</xdr:colOff>
      <xdr:row>0</xdr:row>
      <xdr:rowOff>1</xdr:rowOff>
    </xdr:from>
    <xdr:to>
      <xdr:col>19</xdr:col>
      <xdr:colOff>234159</xdr:colOff>
      <xdr:row>5</xdr:row>
      <xdr:rowOff>1</xdr:rowOff>
    </xdr:to>
    <mc:AlternateContent xmlns:mc="http://schemas.openxmlformats.org/markup-compatibility/2006" xmlns:sle15="http://schemas.microsoft.com/office/drawing/2012/slicer">
      <mc:Choice Requires="sle15">
        <xdr:graphicFrame macro="">
          <xdr:nvGraphicFramePr>
            <xdr:cNvPr id="7" name="Dono.1">
              <a:extLst>
                <a:ext uri="{FF2B5EF4-FFF2-40B4-BE49-F238E27FC236}">
                  <a16:creationId xmlns:a16="http://schemas.microsoft.com/office/drawing/2014/main" id="{8ED1E9F3-EBBA-4B8A-B415-1673128FB891}"/>
                </a:ext>
              </a:extLst>
            </xdr:cNvPr>
            <xdr:cNvGraphicFramePr/>
          </xdr:nvGraphicFramePr>
          <xdr:xfrm>
            <a:off x="0" y="0"/>
            <a:ext cx="0" cy="0"/>
          </xdr:xfrm>
          <a:graphic>
            <a:graphicData uri="http://schemas.microsoft.com/office/drawing/2010/slicer">
              <sle:slicer xmlns:sle="http://schemas.microsoft.com/office/drawing/2010/slicer" name="Dono.1"/>
            </a:graphicData>
          </a:graphic>
        </xdr:graphicFrame>
      </mc:Choice>
      <mc:Fallback xmlns="">
        <xdr:sp macro="" textlink="">
          <xdr:nvSpPr>
            <xdr:cNvPr id="0" name=""/>
            <xdr:cNvSpPr>
              <a:spLocks noTextEdit="1"/>
            </xdr:cNvSpPr>
          </xdr:nvSpPr>
          <xdr:spPr>
            <a:xfrm>
              <a:off x="5132917" y="1"/>
              <a:ext cx="2791354" cy="926042"/>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oneCell">
    <xdr:from>
      <xdr:col>31</xdr:col>
      <xdr:colOff>85725</xdr:colOff>
      <xdr:row>0</xdr:row>
      <xdr:rowOff>1</xdr:rowOff>
    </xdr:from>
    <xdr:to>
      <xdr:col>32</xdr:col>
      <xdr:colOff>4764</xdr:colOff>
      <xdr:row>5</xdr:row>
      <xdr:rowOff>251354</xdr:rowOff>
    </xdr:to>
    <mc:AlternateContent xmlns:mc="http://schemas.openxmlformats.org/markup-compatibility/2006" xmlns:sle15="http://schemas.microsoft.com/office/drawing/2012/slicer">
      <mc:Choice Requires="sle15">
        <xdr:graphicFrame macro="">
          <xdr:nvGraphicFramePr>
            <xdr:cNvPr id="9" name="Status DUCTOR">
              <a:extLst>
                <a:ext uri="{FF2B5EF4-FFF2-40B4-BE49-F238E27FC236}">
                  <a16:creationId xmlns:a16="http://schemas.microsoft.com/office/drawing/2014/main" id="{FB27CEE0-F07B-485D-845A-3E850FE24E2C}"/>
                </a:ext>
              </a:extLst>
            </xdr:cNvPr>
            <xdr:cNvGraphicFramePr/>
          </xdr:nvGraphicFramePr>
          <xdr:xfrm>
            <a:off x="0" y="0"/>
            <a:ext cx="0" cy="0"/>
          </xdr:xfrm>
          <a:graphic>
            <a:graphicData uri="http://schemas.microsoft.com/office/drawing/2010/slicer">
              <sle:slicer xmlns:sle="http://schemas.microsoft.com/office/drawing/2010/slicer" name="Status DUCTOR"/>
            </a:graphicData>
          </a:graphic>
        </xdr:graphicFrame>
      </mc:Choice>
      <mc:Fallback xmlns="">
        <xdr:sp macro="" textlink="">
          <xdr:nvSpPr>
            <xdr:cNvPr id="0" name=""/>
            <xdr:cNvSpPr>
              <a:spLocks noTextEdit="1"/>
            </xdr:cNvSpPr>
          </xdr:nvSpPr>
          <xdr:spPr>
            <a:xfrm>
              <a:off x="27879675" y="1"/>
              <a:ext cx="952502" cy="1165753"/>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twoCellAnchor editAs="oneCell">
    <xdr:from>
      <xdr:col>0</xdr:col>
      <xdr:colOff>119062</xdr:colOff>
      <xdr:row>3</xdr:row>
      <xdr:rowOff>132821</xdr:rowOff>
    </xdr:from>
    <xdr:to>
      <xdr:col>0</xdr:col>
      <xdr:colOff>463021</xdr:colOff>
      <xdr:row>5</xdr:row>
      <xdr:rowOff>114830</xdr:rowOff>
    </xdr:to>
    <xdr:pic macro="[0]!LimparFiltros">
      <xdr:nvPicPr>
        <xdr:cNvPr id="13" name="Imagem 12">
          <a:extLst>
            <a:ext uri="{FF2B5EF4-FFF2-40B4-BE49-F238E27FC236}">
              <a16:creationId xmlns:a16="http://schemas.microsoft.com/office/drawing/2014/main" id="{0F788E83-1549-4D62-BD9A-4B30C37259F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9062" y="685271"/>
          <a:ext cx="343959" cy="3439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51405</xdr:colOff>
      <xdr:row>1</xdr:row>
      <xdr:rowOff>57150</xdr:rowOff>
    </xdr:from>
    <xdr:to>
      <xdr:col>14</xdr:col>
      <xdr:colOff>564495</xdr:colOff>
      <xdr:row>16</xdr:row>
      <xdr:rowOff>1904</xdr:rowOff>
    </xdr:to>
    <mc:AlternateContent xmlns:mc="http://schemas.openxmlformats.org/markup-compatibility/2006" xmlns:sle15="http://schemas.microsoft.com/office/drawing/2012/slicer">
      <mc:Choice Requires="sle15">
        <xdr:graphicFrame macro="">
          <xdr:nvGraphicFramePr>
            <xdr:cNvPr id="2" name="Contratada - Escop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ntratada - Escopo"/>
            </a:graphicData>
          </a:graphic>
        </xdr:graphicFrame>
      </mc:Choice>
      <mc:Fallback xmlns="">
        <xdr:sp macro="" textlink="">
          <xdr:nvSpPr>
            <xdr:cNvPr id="0" name=""/>
            <xdr:cNvSpPr>
              <a:spLocks noTextEdit="1"/>
            </xdr:cNvSpPr>
          </xdr:nvSpPr>
          <xdr:spPr>
            <a:xfrm>
              <a:off x="11350436" y="247650"/>
              <a:ext cx="4156403" cy="2800349"/>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
    </sheetNames>
    <definedNames>
      <definedName name="ControleRNC"/>
      <definedName name="FiscalVale"/>
    </defined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077.670457638887" backgroundQuery="1" createdVersion="7" refreshedVersion="6" minRefreshableVersion="3" recordCount="19" xr:uid="{00000000-000A-0000-FFFF-FFFF03000000}">
  <cacheSource type="external" connectionId="9"/>
  <cacheFields count="3">
    <cacheField name="Dono" numFmtId="0">
      <sharedItems containsBlank="1" count="16">
        <m/>
        <s v="Adalberto Coelho"/>
        <s v="Antônio Cordeiro"/>
        <s v="Jonathas Amorim"/>
        <s v="Francisco Joslei"/>
        <s v="Vinícius Pinho"/>
        <s v="Thiago Arci"/>
        <s v="Adriano Sales"/>
        <s v="Lucas Bezerra"/>
        <s v="Yves Carvalho"/>
        <s v="João Parente"/>
        <s v="José Rafull" u="1"/>
        <s v="Tacila Lima" u="1"/>
        <s v="Romeu Costa" u="1"/>
        <s v="Rafael Morgado" u="1"/>
        <s v="Antonio Cordeiro" u="1"/>
      </sharedItems>
    </cacheField>
    <cacheField name="Contagem" numFmtId="0">
      <sharedItems containsSemiMixedTypes="0" containsString="0" containsNumber="1" containsInteger="1" minValue="1" maxValue="179" count="11">
        <n v="2"/>
        <n v="9"/>
        <n v="1"/>
        <n v="3"/>
        <n v="39"/>
        <n v="69"/>
        <n v="25"/>
        <n v="22"/>
        <n v="179"/>
        <n v="5"/>
        <n v="4"/>
      </sharedItems>
    </cacheField>
    <cacheField name="Etapa" numFmtId="0">
      <sharedItems count="2">
        <s v="Elaborar ação"/>
        <s v="Executar ação"/>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
  <r>
    <x v="0"/>
    <x v="0"/>
    <x v="0"/>
  </r>
  <r>
    <x v="1"/>
    <x v="1"/>
    <x v="0"/>
  </r>
  <r>
    <x v="2"/>
    <x v="0"/>
    <x v="0"/>
  </r>
  <r>
    <x v="3"/>
    <x v="2"/>
    <x v="0"/>
  </r>
  <r>
    <x v="4"/>
    <x v="3"/>
    <x v="0"/>
  </r>
  <r>
    <x v="5"/>
    <x v="4"/>
    <x v="0"/>
  </r>
  <r>
    <x v="6"/>
    <x v="0"/>
    <x v="0"/>
  </r>
  <r>
    <x v="7"/>
    <x v="2"/>
    <x v="0"/>
  </r>
  <r>
    <x v="4"/>
    <x v="5"/>
    <x v="1"/>
  </r>
  <r>
    <x v="2"/>
    <x v="6"/>
    <x v="1"/>
  </r>
  <r>
    <x v="1"/>
    <x v="7"/>
    <x v="1"/>
  </r>
  <r>
    <x v="5"/>
    <x v="8"/>
    <x v="1"/>
  </r>
  <r>
    <x v="0"/>
    <x v="0"/>
    <x v="1"/>
  </r>
  <r>
    <x v="8"/>
    <x v="9"/>
    <x v="1"/>
  </r>
  <r>
    <x v="9"/>
    <x v="2"/>
    <x v="1"/>
  </r>
  <r>
    <x v="10"/>
    <x v="2"/>
    <x v="1"/>
  </r>
  <r>
    <x v="3"/>
    <x v="2"/>
    <x v="1"/>
  </r>
  <r>
    <x v="6"/>
    <x v="0"/>
    <x v="1"/>
  </r>
  <r>
    <x v="7"/>
    <x v="1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35095" applyNumberFormats="0" applyBorderFormats="0" applyFontFormats="0" applyPatternFormats="0" applyAlignmentFormats="0" applyWidthHeightFormats="1" dataCaption="Valores" updatedVersion="6" minRefreshableVersion="3" colGrandTotals="0" itemPrintTitles="1" createdVersion="7" indent="0" outline="1" outlineData="1" multipleFieldFilters="0" rowHeaderCaption="Fiscal Vale" colHeaderCaption="" fieldListSortAscending="1">
  <location ref="B14:D27" firstHeaderRow="1" firstDataRow="2" firstDataCol="1"/>
  <pivotFields count="3">
    <pivotField axis="axisRow" showAll="0" sortType="descending">
      <items count="17">
        <item x="2"/>
        <item x="4"/>
        <item m="1" x="11"/>
        <item x="5"/>
        <item x="1"/>
        <item m="1" x="14"/>
        <item m="1" x="13"/>
        <item x="8"/>
        <item x="9"/>
        <item x="7"/>
        <item x="0"/>
        <item m="1" x="12"/>
        <item m="1" x="15"/>
        <item x="10"/>
        <item x="3"/>
        <item x="6"/>
        <item t="default"/>
      </items>
      <autoSortScope>
        <pivotArea dataOnly="0" outline="0" fieldPosition="0">
          <references count="2">
            <reference field="4294967294" count="1" selected="0">
              <x v="0"/>
            </reference>
            <reference field="2" count="1" selected="0">
              <x v="0"/>
            </reference>
          </references>
        </pivotArea>
      </autoSortScope>
    </pivotField>
    <pivotField dataField="1" showAll="0"/>
    <pivotField axis="axisCol" showAll="0">
      <items count="3">
        <item n="Pendente Executar ação" x="1"/>
        <item x="0"/>
        <item t="default"/>
      </items>
    </pivotField>
  </pivotFields>
  <rowFields count="1">
    <field x="0"/>
  </rowFields>
  <rowItems count="12">
    <i>
      <x v="3"/>
    </i>
    <i>
      <x v="1"/>
    </i>
    <i>
      <x/>
    </i>
    <i>
      <x v="4"/>
    </i>
    <i>
      <x v="7"/>
    </i>
    <i>
      <x v="9"/>
    </i>
    <i>
      <x v="15"/>
    </i>
    <i>
      <x v="10"/>
    </i>
    <i>
      <x v="14"/>
    </i>
    <i>
      <x v="13"/>
    </i>
    <i>
      <x v="8"/>
    </i>
    <i t="grand">
      <x/>
    </i>
  </rowItems>
  <colFields count="1">
    <field x="2"/>
  </colFields>
  <colItems count="2">
    <i>
      <x/>
    </i>
    <i>
      <x v="1"/>
    </i>
  </colItems>
  <dataFields count="1">
    <dataField name="Resumo" fld="1" baseField="0" baseItem="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4" xr16:uid="{00000000-0016-0000-0100-000000000000}" autoFormatId="16" applyNumberFormats="0" applyBorderFormats="0" applyFontFormats="0" applyPatternFormats="0" applyAlignmentFormats="0" applyWidthHeightFormats="0">
  <queryTableRefresh nextId="51">
    <queryTableFields count="11">
      <queryTableField id="28" name="Dono" tableColumnId="24"/>
      <queryTableField id="5" name="Contratada - Escopo" tableColumnId="5"/>
      <queryTableField id="1" name="Nº RNC" tableColumnId="1"/>
      <queryTableField id="45" name="Descrição da RNC" tableColumnId="32"/>
      <queryTableField id="26" name="Ação" tableColumnId="23"/>
      <queryTableField id="34" name="Data Prevista" tableColumnId="29"/>
      <queryTableField id="29" name="Status" tableColumnId="25"/>
      <queryTableField id="35" name="Data Replan" tableColumnId="30"/>
      <queryTableField id="48" name="Status Replan" tableColumnId="33"/>
      <queryTableField id="33" name="Data Emissão" tableColumnId="28"/>
      <queryTableField id="36" name="Dias desde a emissão"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2" xr16:uid="{00000000-0016-0000-0300-000001000000}" autoFormatId="16" applyNumberFormats="0" applyBorderFormats="0" applyFontFormats="0" applyPatternFormats="0" applyAlignmentFormats="0" applyWidthHeightFormats="0">
  <queryTableRefresh nextId="2">
    <queryTableFields count="1">
      <queryTableField id="1" name="Fiscal Vale"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ratada___Escopo" xr10:uid="{00000000-0013-0000-FFFF-FFFF01000000}" sourceName="Contratada - Escopo">
  <extLst>
    <x:ext xmlns:x15="http://schemas.microsoft.com/office/spreadsheetml/2010/11/main" uri="{2F2917AC-EB37-4324-AD4E-5DD8C200BD13}">
      <x15:tableSlicerCache tableId="4"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ratada" xr10:uid="{00000000-0013-0000-FFFF-FFFF02000000}" sourceName="Contratada - Escopo">
  <extLst>
    <x:ext xmlns:x15="http://schemas.microsoft.com/office/spreadsheetml/2010/11/main" uri="{2F2917AC-EB37-4324-AD4E-5DD8C200BD13}">
      <x15:tableSlicerCache tableId="1"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_Final" xr10:uid="{00000000-0013-0000-FFFF-FFFF03000000}" sourceName="Status Epata 2">
  <extLst>
    <x:ext xmlns:x15="http://schemas.microsoft.com/office/spreadsheetml/2010/11/main" uri="{2F2917AC-EB37-4324-AD4E-5DD8C200BD13}">
      <x15:tableSlicerCache tableId="1" column="4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1" xr10:uid="{00000000-0013-0000-FFFF-FFFF04000000}" sourceName="Status Etapa 1">
  <extLst>
    <x:ext xmlns:x15="http://schemas.microsoft.com/office/spreadsheetml/2010/11/main" uri="{2F2917AC-EB37-4324-AD4E-5DD8C200BD13}">
      <x15:tableSlicerCache tableId="1" column="4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Empresa_emitente" xr10:uid="{00000000-0013-0000-FFFF-FFFF05000000}" sourceName="Empresa emitente">
  <extLst>
    <x:ext xmlns:x15="http://schemas.microsoft.com/office/spreadsheetml/2010/11/main" uri="{2F2917AC-EB37-4324-AD4E-5DD8C200BD13}">
      <x15:tableSlicerCache tableId="1"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ono.2" xr10:uid="{00000000-0013-0000-FFFF-FFFF06000000}" sourceName="Dono.2">
  <extLst>
    <x:ext xmlns:x15="http://schemas.microsoft.com/office/spreadsheetml/2010/11/main" uri="{2F2917AC-EB37-4324-AD4E-5DD8C200BD13}">
      <x15:tableSlicerCache tableId="1" column="1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ono.1" xr10:uid="{00000000-0013-0000-FFFF-FFFF07000000}" sourceName="Dono.1">
  <extLst>
    <x:ext xmlns:x15="http://schemas.microsoft.com/office/spreadsheetml/2010/11/main" uri="{2F2917AC-EB37-4324-AD4E-5DD8C200BD13}">
      <x15:tableSlicerCache tableId="1"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_DUCTOR" xr10:uid="{00000000-0013-0000-FFFF-FFFF08000000}" sourceName="Status DUCTOR">
  <extLst>
    <x:ext xmlns:x15="http://schemas.microsoft.com/office/spreadsheetml/2010/11/main" uri="{2F2917AC-EB37-4324-AD4E-5DD8C200BD13}">
      <x15:tableSlicerCache tableId="1" column="9"/>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Dono" xr10:uid="{00000000-0013-0000-FFFF-FFFF09000000}" sourceName="Dono">
  <extLst>
    <x:ext xmlns:x15="http://schemas.microsoft.com/office/spreadsheetml/2010/11/main" uri="{2F2917AC-EB37-4324-AD4E-5DD8C200BD13}">
      <x15:tableSlicerCache tableId="9" column="24"/>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ratada___Escopo1" xr10:uid="{00000000-0013-0000-FFFF-FFFF0A000000}" sourceName="Contratada - Escopo">
  <extLst>
    <x:ext xmlns:x15="http://schemas.microsoft.com/office/spreadsheetml/2010/11/main" uri="{2F2917AC-EB37-4324-AD4E-5DD8C200BD13}">
      <x15:tableSlicerCache tableId="9" column="5"/>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tatus_Replan" xr10:uid="{00000000-0013-0000-FFFF-FFFF0B000000}" sourceName="Status Replan">
  <extLst>
    <x:ext xmlns:x15="http://schemas.microsoft.com/office/spreadsheetml/2010/11/main" uri="{2F2917AC-EB37-4324-AD4E-5DD8C200BD13}">
      <x15:tableSlicerCache tableId="9" column="3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no" xr10:uid="{00000000-0014-0000-FFFF-FFFF01000000}" cache="SegmentaçãodeDados_Dono" caption="Dono" columnCount="4" style="SlicerStyleOther1" rowHeight="241300"/>
  <slicer name="Contratada - Escopo 1" xr10:uid="{00000000-0014-0000-FFFF-FFFF02000000}" cache="SegmentaçãodeDados_Contratada___Escopo1" caption="Contratada - Escopo" columnCount="4" style="SlicerStyleOther1" rowHeight="241300"/>
  <slicer name="Status Replan" xr10:uid="{00000000-0014-0000-FFFF-FFFF03000000}" cache="SegmentaçãodeDados_Status_Replan" caption="Status Replan"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tada" xr10:uid="{00000000-0014-0000-FFFF-FFFF04000000}" cache="SegmentaçãodeDados_Contratada" caption="Contratada - Escopo" startItem="24" style="SlicerStyleLight3" rowHeight="241300"/>
  <slicer name="Status Final" xr10:uid="{00000000-0014-0000-FFFF-FFFF05000000}" cache="SegmentaçãodeDados_Status_Final" caption="Status Epata 2" columnCount="3" style="SlicerStyleLight3" rowHeight="241300"/>
  <slicer name="Status.1" xr10:uid="{00000000-0014-0000-FFFF-FFFF06000000}" cache="SegmentaçãodeDados_Status.1" caption="Status Etapa 1" columnCount="2" style="SlicerStyleDark3" rowHeight="241300"/>
  <slicer name="Empresa emitente" xr10:uid="{00000000-0014-0000-FFFF-FFFF07000000}" cache="SegmentaçãodeDados_Empresa_emitente" caption="Empresa emitente" style="SlicerStyleLight3" rowHeight="241300"/>
  <slicer name="Dono.2" xr10:uid="{00000000-0014-0000-FFFF-FFFF08000000}" cache="SegmentaçãodeDados_Dono.2" caption="Dono.2" startItem="3" columnCount="3" style="SlicerStyleLight3" rowHeight="241300"/>
  <slicer name="Dono.1" xr10:uid="{00000000-0014-0000-FFFF-FFFF09000000}" cache="SegmentaçãodeDados_Dono.1" caption="Dono.1" startItem="6" columnCount="3" style="SlicerStyleDark3" rowHeight="241300"/>
  <slicer name="Status DUCTOR" xr10:uid="{00000000-0014-0000-FFFF-FFFF0A000000}" cache="SegmentaçãodeDados_Status_DUCTOR" caption="Status DUCTOR" style="SlicerStyleLigh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tada - Escopo" xr10:uid="{00000000-0014-0000-FFFF-FFFF0B000000}" cache="SegmentaçãodeDados_Contratada___Escopo" caption="Contratada - Escopo" columnCount="2" style="SlicerStyleLight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0000000}" name="Dias_em_atraso_Etapa2" displayName="Dias_em_atraso_Etapa2" ref="A6:K317" tableType="queryTable" totalsRowShown="0" headerRowDxfId="104" dataDxfId="103">
  <autoFilter ref="A6:K317"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24" xr3:uid="{00000000-0010-0000-0000-000018000000}" uniqueName="24" name="Dono" queryTableFieldId="28" dataDxfId="102"/>
    <tableColumn id="5" xr3:uid="{00000000-0010-0000-0000-000005000000}" uniqueName="5" name="Contratada - Escopo" queryTableFieldId="5" dataDxfId="101"/>
    <tableColumn id="1" xr3:uid="{00000000-0010-0000-0000-000001000000}" uniqueName="1" name="Nº RNC" queryTableFieldId="1" dataDxfId="100"/>
    <tableColumn id="32" xr3:uid="{00000000-0010-0000-0000-000020000000}" uniqueName="32" name="Descrição da RNC" queryTableFieldId="45" dataDxfId="99"/>
    <tableColumn id="23" xr3:uid="{00000000-0010-0000-0000-000017000000}" uniqueName="23" name="Ação" queryTableFieldId="26" dataDxfId="98"/>
    <tableColumn id="29" xr3:uid="{00000000-0010-0000-0000-00001D000000}" uniqueName="29" name="Data Prevista" queryTableFieldId="34" dataDxfId="97"/>
    <tableColumn id="25" xr3:uid="{00000000-0010-0000-0000-000019000000}" uniqueName="25" name="Status" queryTableFieldId="29" dataDxfId="96"/>
    <tableColumn id="30" xr3:uid="{00000000-0010-0000-0000-00001E000000}" uniqueName="30" name="Data Replan" queryTableFieldId="35" dataDxfId="95"/>
    <tableColumn id="33" xr3:uid="{00000000-0010-0000-0000-000021000000}" uniqueName="33" name="Status Replan" queryTableFieldId="48" dataDxfId="94"/>
    <tableColumn id="28" xr3:uid="{00000000-0010-0000-0000-00001C000000}" uniqueName="28" name="Data Emissão" queryTableFieldId="33" dataDxfId="93"/>
    <tableColumn id="31" xr3:uid="{00000000-0010-0000-0000-00001F000000}" uniqueName="31" name="Dias desde a emissão" queryTableFieldId="36" dataDxfId="9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ontroleRNC" displayName="ControleRNC" ref="A7:AJ1051" totalsRowShown="0" headerRowDxfId="43" dataDxfId="42">
  <autoFilter ref="A7:AJ1051" xr:uid="{00000000-0009-0000-0100-000001000000}"/>
  <tableColumns count="36">
    <tableColumn id="1" xr3:uid="{00000000-0010-0000-0100-000001000000}" name="Nº RNC" dataDxfId="41"/>
    <tableColumn id="26" xr3:uid="{00000000-0010-0000-0100-00001A000000}" name="Projeto" dataDxfId="40"/>
    <tableColumn id="3" xr3:uid="{00000000-0010-0000-0100-000003000000}" name="Emitente" dataDxfId="39"/>
    <tableColumn id="4" xr3:uid="{00000000-0010-0000-0100-000004000000}" name="Empresa emitente" dataDxfId="38"/>
    <tableColumn id="5" xr3:uid="{00000000-0010-0000-0100-000005000000}" name="Contratada - Escopo" dataDxfId="37"/>
    <tableColumn id="13" xr3:uid="{00000000-0010-0000-0100-00000D000000}" name="Área Responsável" dataDxfId="36"/>
    <tableColumn id="19" xr3:uid="{00000000-0010-0000-0100-000013000000}" name="Disciplina" dataDxfId="35"/>
    <tableColumn id="24" xr3:uid="{00000000-0010-0000-0100-000018000000}" name="Local / estrutura" dataDxfId="34"/>
    <tableColumn id="25" xr3:uid="{00000000-0010-0000-0100-000019000000}" name="Categoria" dataDxfId="33"/>
    <tableColumn id="7" xr3:uid="{00000000-0010-0000-0100-000007000000}" name="Descrição da RNC" dataDxfId="32"/>
    <tableColumn id="39" xr3:uid="{00000000-0010-0000-0100-000027000000}" name="Crit." dataDxfId="31"/>
    <tableColumn id="23" xr3:uid="{00000000-0010-0000-0100-000017000000}" name="Data Emissão" dataDxfId="30"/>
    <tableColumn id="28" xr3:uid="{00000000-0010-0000-0100-00001C000000}" name="Prev.1" dataDxfId="29">
      <calculatedColumnFormula>WORKDAY(ControleRNC[[#This Row],[Data Emissão]],VLOOKUP(K8,$F$1:$G$4,2,0))</calculatedColumnFormula>
    </tableColumn>
    <tableColumn id="21" xr3:uid="{00000000-0010-0000-0100-000015000000}" name="Replan.1" dataDxfId="28"/>
    <tableColumn id="10" xr3:uid="{00000000-0010-0000-0100-00000A000000}" name="Real.1" dataDxfId="27"/>
    <tableColumn id="35" xr3:uid="{00000000-0010-0000-0100-000023000000}" name="Dias Prev.1" dataDxfId="26"/>
    <tableColumn id="36" xr3:uid="{00000000-0010-0000-0100-000024000000}" name="Dias Real.1" dataDxfId="25">
      <calculatedColumnFormula>IF(ControleRNC[[#This Row],[Real.1]]="",TODAY()-ControleRNC[[#This Row],[Prev.1]],ControleRNC[[#This Row],[Real.1]]-ControleRNC[[#This Row],[Prev.1]])</calculatedColumnFormula>
    </tableColumn>
    <tableColumn id="8" xr3:uid="{00000000-0010-0000-0100-000008000000}" name="Dono.1" dataDxfId="24"/>
    <tableColumn id="15" xr3:uid="{00000000-0010-0000-0100-00000F000000}" name="Comentário Etapa 1" dataDxfId="23"/>
    <tableColumn id="41" xr3:uid="{00000000-0010-0000-0100-000029000000}" name="Status Etapa 1" dataDxfId="22">
      <calculatedColumnFormula>IF(ControleRNC[[#This Row],[Real.1]]&lt;&gt;"","Concluída",IF(ControleRNC[[#This Row],[Prev.1]]&lt;TODAY(),"Atraso","No prazo"))</calculatedColumnFormula>
    </tableColumn>
    <tableColumn id="11" xr3:uid="{00000000-0010-0000-0100-00000B000000}" name="Ação" dataDxfId="21"/>
    <tableColumn id="12" xr3:uid="{00000000-0010-0000-0100-00000C000000}" name="Comentário Etapa 2" dataDxfId="20"/>
    <tableColumn id="29" xr3:uid="{00000000-0010-0000-0100-00001D000000}" name="Prev.2" dataDxfId="19">
      <calculatedColumnFormula>WORKDAY(ControleRNC[[#This Row],[Prev.1]],ControleRNC[[#This Row],[Dias Prev.2]])</calculatedColumnFormula>
    </tableColumn>
    <tableColumn id="18" xr3:uid="{00000000-0010-0000-0100-000012000000}" name="Replan.2" dataDxfId="18"/>
    <tableColumn id="30" xr3:uid="{00000000-0010-0000-0100-00001E000000}" name="Real.2" dataDxfId="17"/>
    <tableColumn id="37" xr3:uid="{00000000-0010-0000-0100-000025000000}" name="Dias Prev.2" dataDxfId="16">
      <calculatedColumnFormula>VLOOKUP(ControleRNC[[#This Row],[Crit.]],$F$1:$G$4,2,0)</calculatedColumnFormula>
    </tableColumn>
    <tableColumn id="38" xr3:uid="{00000000-0010-0000-0100-000026000000}" name="Dias Real.2" dataDxfId="15">
      <calculatedColumnFormula>IF(ControleRNC[[#This Row],[Real.2]]="",TODAY()-ControleRNC[[#This Row],[Prev.2]],ControleRNC[[#This Row],[Real.2]]-ControleRNC[[#This Row],[Prev.2]])</calculatedColumnFormula>
    </tableColumn>
    <tableColumn id="14" xr3:uid="{00000000-0010-0000-0100-00000E000000}" name="Dono.2" dataDxfId="14"/>
    <tableColumn id="42" xr3:uid="{00000000-0010-0000-0100-00002A000000}" name="Status Epata 2" dataDxfId="13">
      <calculatedColumnFormula>IF(ControleRNC[[#This Row],[Real.2]]&lt;&gt;"","Concluída",
IF(ControleRNC[[#This Row],[Prev.2]]&lt;TODAY(),"Atraso","No prazo"))</calculatedColumnFormula>
    </tableColumn>
    <tableColumn id="2" xr3:uid="{00000000-0010-0000-0100-000002000000}" name="Tempo Médio Etapa 2" dataDxfId="12">
      <calculatedColumnFormula>IF(ControleRNC[[#This Row],[Status Epata 2]]="Concluída","",IF(ControleRNC[[#This Row],[Real.2]]="",TODAY()-ControleRNC[[#This Row],[Data Emissão]],ControleRNC[[#This Row],[Real.2]]-ControleRNC[[#This Row],[Data Emissão]]))</calculatedColumnFormula>
    </tableColumn>
    <tableColumn id="9" xr3:uid="{00000000-0010-0000-0100-000009000000}" name="Status DUCTOR" dataDxfId="11">
      <calculatedColumnFormula>IF(ControleRNC[[#This Row],[Real.2]]&lt;&gt;"","Concluída",
IF(AND(ControleRNC[[#This Row],[Prev.2]]&lt;TODAY(),OR(ControleRNC[[#This Row],[Replan.2]]&lt;TODAY(),ControleRNC[[#This Row],[Replan.2]]="")),"Atraso","No prazo"))</calculatedColumnFormula>
    </tableColumn>
    <tableColumn id="6" xr3:uid="{00000000-0010-0000-0100-000006000000}" name="O atraso na conclusão é pertinente, _x000a_SIM ou NÃO?" dataDxfId="10"/>
    <tableColumn id="16" xr3:uid="{00000000-0010-0000-0100-000010000000}" name="Etapa Eng" dataDxfId="9">
      <calculatedColumnFormula>IF(ControleRNC[[#This Row],[Área Responsável]]="Engenharia",ControleRNC[[#This Row],[Status Etapa 1]],"Contratada")</calculatedColumnFormula>
    </tableColumn>
    <tableColumn id="22" xr3:uid="{00000000-0010-0000-0100-000016000000}" name="Etapa contr" dataDxfId="8">
      <calculatedColumnFormula>IF(ControleRNC[[#This Row],[Área Responsável]]="Contratada",ControleRNC[[#This Row],[Status DUCTOR]],"Engenharia")</calculatedColumnFormula>
    </tableColumn>
    <tableColumn id="27" xr3:uid="{00000000-0010-0000-0100-00001B000000}" name="Status Engenharia" dataDxfId="7">
      <calculatedColumnFormula>IF(ControleRNC[[#This Row],[Etapa Eng]]="Concluída","Fechado",IF(ControleRNC[[#This Row],[Etapa Eng]]="Contratada","Contratada","Aberto"))</calculatedColumnFormula>
    </tableColumn>
    <tableColumn id="31" xr3:uid="{00000000-0010-0000-0100-00001F000000}" name="Status Contratada" dataDxfId="6">
      <calculatedColumnFormula>IF(ControleRNC[[#This Row],[Etapa contr]]="Concluída","Fechado",IF(ControleRNC[[#This Row],[Etapa contr]]="Engenharia","Engenharia","Aberto"))</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ategoria" displayName="Categoria" ref="A1:A36" totalsRowShown="0">
  <autoFilter ref="A1:A36" xr:uid="{00000000-0009-0000-0100-000002000000}"/>
  <sortState xmlns:xlrd2="http://schemas.microsoft.com/office/spreadsheetml/2017/richdata2" ref="A2:A25">
    <sortCondition ref="A2"/>
  </sortState>
  <tableColumns count="1">
    <tableColumn id="1" xr3:uid="{00000000-0010-0000-0200-000001000000}" name="Categoria"/>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Disciplina" displayName="Disciplina" ref="C1:C7" totalsRowShown="0">
  <autoFilter ref="C1:C7" xr:uid="{00000000-0009-0000-0100-000003000000}"/>
  <sortState xmlns:xlrd2="http://schemas.microsoft.com/office/spreadsheetml/2017/richdata2" ref="C2:C7">
    <sortCondition ref="C2"/>
  </sortState>
  <tableColumns count="1">
    <tableColumn id="1" xr3:uid="{00000000-0010-0000-0300-000001000000}" name="Disciplina"/>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Contratada_Escopo" displayName="Contratada_Escopo" ref="E1:H45" totalsRowShown="0" dataDxfId="5">
  <autoFilter ref="E1:H45" xr:uid="{00000000-0009-0000-0100-000004000000}"/>
  <sortState xmlns:xlrd2="http://schemas.microsoft.com/office/spreadsheetml/2017/richdata2" ref="E2:F17">
    <sortCondition ref="E2"/>
  </sortState>
  <tableColumns count="4">
    <tableColumn id="1" xr3:uid="{00000000-0010-0000-0400-000001000000}" name="Contratada - Escopo" dataDxfId="4"/>
    <tableColumn id="2" xr3:uid="{00000000-0010-0000-0400-000002000000}" name="Fiscal Vale" dataDxfId="3"/>
    <tableColumn id="3" xr3:uid="{00000000-0010-0000-0400-000003000000}" name="Responsável Qualidade Contratada" dataDxfId="2"/>
    <tableColumn id="4" xr3:uid="{00000000-0010-0000-0400-000004000000}" name="Contato" dataDxfId="1"/>
  </tableColumns>
  <tableStyleInfo name="TableStyleMedium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FiscalVale" displayName="FiscalVale" ref="Q1:Q17" tableType="queryTable" totalsRowShown="0">
  <autoFilter ref="Q1:Q17" xr:uid="{00000000-0009-0000-0100-000005000000}"/>
  <tableColumns count="1">
    <tableColumn id="1" xr3:uid="{00000000-0010-0000-0500-000001000000}" uniqueName="1" name="Fiscal Vale" queryTableFieldId="1" dataDxfId="0"/>
  </tableColumns>
  <tableStyleInfo name="TableStyleMedium4" showFirstColumn="0" showLastColumn="0" showRowStripes="1" showColumnStripes="0"/>
</table>
</file>

<file path=xl/theme/theme1.xml><?xml version="1.0" encoding="utf-8"?>
<a:theme xmlns:a="http://schemas.openxmlformats.org/drawingml/2006/main" name="Tema do Office">
  <a:themeElements>
    <a:clrScheme name="Paleta de Cores Vale">
      <a:dk1>
        <a:srgbClr val="212121"/>
      </a:dk1>
      <a:lt1>
        <a:sysClr val="window" lastClr="FFFFFF"/>
      </a:lt1>
      <a:dk2>
        <a:srgbClr val="44546A"/>
      </a:dk2>
      <a:lt2>
        <a:srgbClr val="E7E6E6"/>
      </a:lt2>
      <a:accent1>
        <a:srgbClr val="007E7A"/>
      </a:accent1>
      <a:accent2>
        <a:srgbClr val="3D7EDB"/>
      </a:accent2>
      <a:accent3>
        <a:srgbClr val="747678"/>
      </a:accent3>
      <a:accent4>
        <a:srgbClr val="BB133E"/>
      </a:accent4>
      <a:accent5>
        <a:srgbClr val="FFC000"/>
      </a:accent5>
      <a:accent6>
        <a:srgbClr val="EDB111"/>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7"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5"/>
  <dimension ref="B14:E359"/>
  <sheetViews>
    <sheetView showGridLines="0" zoomScaleNormal="100" workbookViewId="0">
      <selection activeCell="H10" sqref="H10"/>
    </sheetView>
  </sheetViews>
  <sheetFormatPr defaultColWidth="9.140625" defaultRowHeight="14.45"/>
  <cols>
    <col min="1" max="1" width="3" style="42" customWidth="1"/>
    <col min="2" max="2" width="23.140625" style="42" customWidth="1"/>
    <col min="3" max="3" width="24.42578125" style="42" customWidth="1"/>
    <col min="4" max="4" width="10.7109375" style="42" bestFit="1" customWidth="1"/>
    <col min="5" max="5" width="9.5703125" style="42" customWidth="1"/>
    <col min="6" max="6" width="2.28515625" style="42" customWidth="1"/>
    <col min="7" max="16384" width="9.140625" style="42"/>
  </cols>
  <sheetData>
    <row r="14" spans="2:4" hidden="1">
      <c r="B14" s="58" t="s">
        <v>0</v>
      </c>
      <c r="C14" s="58" t="s">
        <v>1</v>
      </c>
      <c r="D14"/>
    </row>
    <row r="15" spans="2:4">
      <c r="B15" s="58" t="s">
        <v>2</v>
      </c>
      <c r="C15" t="s">
        <v>3</v>
      </c>
      <c r="D15" t="s">
        <v>4</v>
      </c>
    </row>
    <row r="16" spans="2:4">
      <c r="B16" s="59" t="s">
        <v>5</v>
      </c>
      <c r="C16">
        <v>179</v>
      </c>
      <c r="D16">
        <v>39</v>
      </c>
    </row>
    <row r="17" spans="2:5">
      <c r="B17" s="59" t="s">
        <v>6</v>
      </c>
      <c r="C17">
        <v>69</v>
      </c>
      <c r="D17">
        <v>3</v>
      </c>
      <c r="E17"/>
    </row>
    <row r="18" spans="2:5">
      <c r="B18" s="59" t="s">
        <v>7</v>
      </c>
      <c r="C18">
        <v>25</v>
      </c>
      <c r="D18">
        <v>2</v>
      </c>
      <c r="E18"/>
    </row>
    <row r="19" spans="2:5">
      <c r="B19" s="59" t="s">
        <v>8</v>
      </c>
      <c r="C19">
        <v>22</v>
      </c>
      <c r="D19">
        <v>9</v>
      </c>
      <c r="E19"/>
    </row>
    <row r="20" spans="2:5">
      <c r="B20" s="59" t="s">
        <v>9</v>
      </c>
      <c r="C20">
        <v>5</v>
      </c>
      <c r="D20"/>
      <c r="E20"/>
    </row>
    <row r="21" spans="2:5">
      <c r="B21" s="59" t="s">
        <v>10</v>
      </c>
      <c r="C21">
        <v>4</v>
      </c>
      <c r="D21">
        <v>1</v>
      </c>
      <c r="E21"/>
    </row>
    <row r="22" spans="2:5">
      <c r="B22" s="59" t="s">
        <v>11</v>
      </c>
      <c r="C22">
        <v>2</v>
      </c>
      <c r="D22">
        <v>2</v>
      </c>
      <c r="E22"/>
    </row>
    <row r="23" spans="2:5">
      <c r="B23" s="59" t="s">
        <v>12</v>
      </c>
      <c r="C23">
        <v>2</v>
      </c>
      <c r="D23">
        <v>2</v>
      </c>
      <c r="E23"/>
    </row>
    <row r="24" spans="2:5">
      <c r="B24" s="59" t="s">
        <v>13</v>
      </c>
      <c r="C24">
        <v>1</v>
      </c>
      <c r="D24">
        <v>1</v>
      </c>
      <c r="E24"/>
    </row>
    <row r="25" spans="2:5">
      <c r="B25" s="59" t="s">
        <v>14</v>
      </c>
      <c r="C25">
        <v>1</v>
      </c>
      <c r="D25"/>
      <c r="E25"/>
    </row>
    <row r="26" spans="2:5">
      <c r="B26" s="59" t="s">
        <v>15</v>
      </c>
      <c r="C26">
        <v>1</v>
      </c>
      <c r="D26"/>
      <c r="E26"/>
    </row>
    <row r="27" spans="2:5">
      <c r="B27" s="59" t="s">
        <v>16</v>
      </c>
      <c r="C27">
        <v>311</v>
      </c>
      <c r="D27">
        <v>59</v>
      </c>
      <c r="E27"/>
    </row>
    <row r="28" spans="2:5">
      <c r="B28"/>
      <c r="C28"/>
      <c r="D28"/>
      <c r="E28"/>
    </row>
    <row r="29" spans="2:5">
      <c r="B29"/>
      <c r="C29"/>
      <c r="D29"/>
      <c r="E29"/>
    </row>
    <row r="30" spans="2:5">
      <c r="B30"/>
      <c r="C30"/>
      <c r="D30"/>
      <c r="E30"/>
    </row>
    <row r="31" spans="2:5">
      <c r="B31"/>
      <c r="C31"/>
      <c r="D31"/>
      <c r="E31"/>
    </row>
    <row r="32" spans="2:5">
      <c r="B32"/>
      <c r="C32"/>
      <c r="D32"/>
      <c r="E32"/>
    </row>
    <row r="33" spans="2:5">
      <c r="B33"/>
      <c r="C33"/>
      <c r="D33"/>
      <c r="E33"/>
    </row>
    <row r="34" spans="2:5">
      <c r="B34"/>
      <c r="C34"/>
      <c r="D34"/>
      <c r="E34"/>
    </row>
    <row r="35" spans="2:5">
      <c r="B35"/>
      <c r="C35"/>
      <c r="D35"/>
      <c r="E35"/>
    </row>
    <row r="36" spans="2:5">
      <c r="B36"/>
      <c r="C36"/>
      <c r="D36"/>
      <c r="E36"/>
    </row>
    <row r="37" spans="2:5">
      <c r="B37"/>
      <c r="C37"/>
      <c r="D37"/>
      <c r="E37"/>
    </row>
    <row r="38" spans="2:5">
      <c r="B38"/>
      <c r="C38"/>
      <c r="D38"/>
      <c r="E38"/>
    </row>
    <row r="39" spans="2:5">
      <c r="B39"/>
      <c r="C39"/>
      <c r="D39"/>
      <c r="E39"/>
    </row>
    <row r="40" spans="2:5">
      <c r="B40"/>
      <c r="C40"/>
      <c r="D40"/>
      <c r="E40"/>
    </row>
    <row r="41" spans="2:5">
      <c r="B41"/>
      <c r="C41"/>
      <c r="D41"/>
      <c r="E41"/>
    </row>
    <row r="42" spans="2:5">
      <c r="B42"/>
      <c r="C42"/>
      <c r="D42"/>
      <c r="E42"/>
    </row>
    <row r="43" spans="2:5">
      <c r="B43"/>
      <c r="C43"/>
      <c r="D43"/>
      <c r="E43"/>
    </row>
    <row r="44" spans="2:5">
      <c r="B44"/>
      <c r="C44"/>
      <c r="D44"/>
      <c r="E44"/>
    </row>
    <row r="45" spans="2:5">
      <c r="B45"/>
      <c r="C45"/>
      <c r="D45"/>
      <c r="E45"/>
    </row>
    <row r="46" spans="2:5">
      <c r="B46"/>
      <c r="C46"/>
      <c r="D46"/>
      <c r="E46"/>
    </row>
    <row r="47" spans="2:5">
      <c r="B47"/>
      <c r="C47"/>
      <c r="D47"/>
      <c r="E47"/>
    </row>
    <row r="48" spans="2:5">
      <c r="B48"/>
      <c r="C48"/>
      <c r="D48"/>
      <c r="E48"/>
    </row>
    <row r="49" spans="2:5">
      <c r="B49"/>
      <c r="C49"/>
      <c r="D49"/>
      <c r="E49"/>
    </row>
    <row r="50" spans="2:5">
      <c r="B50"/>
      <c r="C50"/>
      <c r="D50"/>
      <c r="E50"/>
    </row>
    <row r="51" spans="2:5">
      <c r="B51"/>
      <c r="C51"/>
      <c r="D51"/>
      <c r="E51"/>
    </row>
    <row r="52" spans="2:5">
      <c r="B52"/>
      <c r="C52"/>
      <c r="D52"/>
      <c r="E52"/>
    </row>
    <row r="53" spans="2:5">
      <c r="B53"/>
      <c r="C53"/>
      <c r="D53"/>
      <c r="E53"/>
    </row>
    <row r="54" spans="2:5">
      <c r="B54"/>
      <c r="C54"/>
      <c r="D54"/>
      <c r="E54"/>
    </row>
    <row r="55" spans="2:5">
      <c r="B55"/>
      <c r="C55"/>
      <c r="D55"/>
      <c r="E55"/>
    </row>
    <row r="56" spans="2:5">
      <c r="B56"/>
      <c r="C56"/>
      <c r="D56"/>
      <c r="E56"/>
    </row>
    <row r="57" spans="2:5">
      <c r="B57"/>
      <c r="C57"/>
      <c r="D57"/>
      <c r="E57"/>
    </row>
    <row r="58" spans="2:5">
      <c r="B58"/>
      <c r="C58"/>
      <c r="D58"/>
      <c r="E58"/>
    </row>
    <row r="59" spans="2:5">
      <c r="B59"/>
      <c r="C59"/>
      <c r="D59"/>
      <c r="E59"/>
    </row>
    <row r="60" spans="2:5">
      <c r="B60"/>
      <c r="C60"/>
      <c r="D60"/>
      <c r="E60"/>
    </row>
    <row r="61" spans="2:5">
      <c r="B61"/>
      <c r="C61"/>
      <c r="D61"/>
      <c r="E61"/>
    </row>
    <row r="62" spans="2:5">
      <c r="B62"/>
      <c r="C62"/>
      <c r="D62"/>
      <c r="E62"/>
    </row>
    <row r="63" spans="2:5">
      <c r="B63"/>
      <c r="C63"/>
      <c r="D63"/>
      <c r="E63"/>
    </row>
    <row r="64" spans="2:5">
      <c r="B64"/>
      <c r="C64"/>
      <c r="D64"/>
      <c r="E64"/>
    </row>
    <row r="65" spans="2:5">
      <c r="B65"/>
      <c r="C65"/>
      <c r="D65"/>
      <c r="E65"/>
    </row>
    <row r="66" spans="2:5">
      <c r="B66"/>
      <c r="C66"/>
      <c r="D66"/>
      <c r="E66"/>
    </row>
    <row r="67" spans="2:5">
      <c r="B67"/>
      <c r="C67"/>
      <c r="D67"/>
      <c r="E67"/>
    </row>
    <row r="68" spans="2:5">
      <c r="B68"/>
      <c r="C68"/>
      <c r="D68"/>
      <c r="E68"/>
    </row>
    <row r="69" spans="2:5">
      <c r="B69"/>
      <c r="C69"/>
      <c r="D69"/>
      <c r="E69"/>
    </row>
    <row r="70" spans="2:5">
      <c r="B70"/>
      <c r="C70"/>
      <c r="D70"/>
      <c r="E70"/>
    </row>
    <row r="71" spans="2:5">
      <c r="B71"/>
      <c r="C71"/>
      <c r="D71"/>
      <c r="E71"/>
    </row>
    <row r="72" spans="2:5">
      <c r="B72"/>
      <c r="C72"/>
      <c r="D72"/>
      <c r="E72"/>
    </row>
    <row r="73" spans="2:5">
      <c r="B73"/>
      <c r="C73"/>
      <c r="D73"/>
      <c r="E73"/>
    </row>
    <row r="74" spans="2:5">
      <c r="B74"/>
      <c r="C74"/>
      <c r="D74"/>
      <c r="E74"/>
    </row>
    <row r="75" spans="2:5">
      <c r="B75"/>
      <c r="C75"/>
      <c r="D75"/>
      <c r="E75"/>
    </row>
    <row r="76" spans="2:5">
      <c r="B76"/>
      <c r="C76"/>
      <c r="D76"/>
      <c r="E76"/>
    </row>
    <row r="77" spans="2:5">
      <c r="B77"/>
      <c r="C77"/>
      <c r="D77"/>
      <c r="E77"/>
    </row>
    <row r="78" spans="2:5">
      <c r="B78"/>
      <c r="C78"/>
      <c r="D78"/>
      <c r="E78"/>
    </row>
    <row r="79" spans="2:5">
      <c r="B79"/>
      <c r="C79"/>
      <c r="D79"/>
      <c r="E79"/>
    </row>
    <row r="80" spans="2:5">
      <c r="B80"/>
      <c r="C80"/>
      <c r="D80"/>
      <c r="E80"/>
    </row>
    <row r="81" spans="2:5">
      <c r="B81"/>
      <c r="C81"/>
      <c r="D81"/>
      <c r="E81"/>
    </row>
    <row r="82" spans="2:5">
      <c r="B82"/>
      <c r="C82"/>
      <c r="D82"/>
      <c r="E82"/>
    </row>
    <row r="83" spans="2:5">
      <c r="B83"/>
      <c r="C83"/>
      <c r="D83"/>
      <c r="E83"/>
    </row>
    <row r="84" spans="2:5">
      <c r="B84"/>
      <c r="C84"/>
      <c r="D84"/>
      <c r="E84"/>
    </row>
    <row r="85" spans="2:5">
      <c r="B85"/>
      <c r="C85"/>
      <c r="D85"/>
      <c r="E85"/>
    </row>
    <row r="86" spans="2:5">
      <c r="B86"/>
      <c r="C86"/>
      <c r="D86"/>
      <c r="E86"/>
    </row>
    <row r="87" spans="2:5">
      <c r="B87"/>
      <c r="C87"/>
      <c r="D87"/>
      <c r="E87"/>
    </row>
    <row r="88" spans="2:5">
      <c r="B88"/>
      <c r="C88"/>
      <c r="D88"/>
      <c r="E88"/>
    </row>
    <row r="89" spans="2:5">
      <c r="B89"/>
      <c r="C89"/>
      <c r="D89"/>
      <c r="E89"/>
    </row>
    <row r="90" spans="2:5">
      <c r="B90"/>
      <c r="C90"/>
      <c r="D90"/>
      <c r="E90"/>
    </row>
    <row r="91" spans="2:5">
      <c r="B91"/>
      <c r="C91"/>
      <c r="D91"/>
      <c r="E91"/>
    </row>
    <row r="92" spans="2:5">
      <c r="B92"/>
      <c r="C92"/>
      <c r="D92"/>
      <c r="E92"/>
    </row>
    <row r="93" spans="2:5">
      <c r="B93"/>
      <c r="C93"/>
      <c r="D93"/>
      <c r="E93"/>
    </row>
    <row r="94" spans="2:5">
      <c r="B94"/>
      <c r="C94"/>
      <c r="D94"/>
      <c r="E94"/>
    </row>
    <row r="95" spans="2:5">
      <c r="B95"/>
      <c r="C95"/>
      <c r="D95"/>
      <c r="E95"/>
    </row>
    <row r="96" spans="2:5">
      <c r="B96"/>
      <c r="C96"/>
      <c r="D96"/>
      <c r="E96"/>
    </row>
    <row r="97" spans="2:5">
      <c r="B97"/>
      <c r="C97"/>
      <c r="D97"/>
      <c r="E97"/>
    </row>
    <row r="98" spans="2:5">
      <c r="B98"/>
      <c r="C98"/>
      <c r="D98"/>
      <c r="E98"/>
    </row>
    <row r="99" spans="2:5">
      <c r="B99"/>
      <c r="C99"/>
      <c r="D99"/>
      <c r="E99"/>
    </row>
    <row r="100" spans="2:5">
      <c r="B100"/>
      <c r="C100"/>
      <c r="D100"/>
      <c r="E100"/>
    </row>
    <row r="101" spans="2:5">
      <c r="B101"/>
      <c r="C101"/>
      <c r="D101"/>
      <c r="E101"/>
    </row>
    <row r="102" spans="2:5">
      <c r="B102"/>
      <c r="C102"/>
      <c r="D102"/>
      <c r="E102"/>
    </row>
    <row r="103" spans="2:5">
      <c r="B103"/>
      <c r="C103"/>
      <c r="D103"/>
      <c r="E103"/>
    </row>
    <row r="104" spans="2:5">
      <c r="B104"/>
      <c r="C104"/>
      <c r="D104"/>
      <c r="E104"/>
    </row>
    <row r="105" spans="2:5">
      <c r="B105"/>
      <c r="C105"/>
      <c r="D105"/>
      <c r="E105"/>
    </row>
    <row r="106" spans="2:5">
      <c r="B106"/>
      <c r="C106"/>
      <c r="D106"/>
      <c r="E106"/>
    </row>
    <row r="107" spans="2:5">
      <c r="B107"/>
      <c r="C107"/>
      <c r="D107"/>
      <c r="E107"/>
    </row>
    <row r="108" spans="2:5">
      <c r="B108"/>
      <c r="C108"/>
      <c r="D108"/>
      <c r="E108"/>
    </row>
    <row r="109" spans="2:5">
      <c r="B109"/>
      <c r="C109"/>
      <c r="D109"/>
      <c r="E109"/>
    </row>
    <row r="110" spans="2:5">
      <c r="B110"/>
      <c r="C110"/>
      <c r="D110"/>
      <c r="E110"/>
    </row>
    <row r="111" spans="2:5">
      <c r="B111"/>
      <c r="C111"/>
      <c r="D111"/>
      <c r="E111"/>
    </row>
    <row r="112" spans="2:5">
      <c r="B112"/>
      <c r="C112"/>
      <c r="D112"/>
      <c r="E112"/>
    </row>
    <row r="113" spans="2:5">
      <c r="B113"/>
      <c r="C113"/>
      <c r="D113"/>
      <c r="E113"/>
    </row>
    <row r="114" spans="2:5">
      <c r="B114"/>
      <c r="C114"/>
      <c r="D114"/>
      <c r="E114"/>
    </row>
    <row r="115" spans="2:5">
      <c r="B115"/>
      <c r="C115"/>
      <c r="D115"/>
      <c r="E115"/>
    </row>
    <row r="116" spans="2:5">
      <c r="B116"/>
      <c r="C116"/>
      <c r="D116"/>
      <c r="E116"/>
    </row>
    <row r="117" spans="2:5">
      <c r="B117"/>
      <c r="C117"/>
      <c r="D117"/>
      <c r="E117"/>
    </row>
    <row r="118" spans="2:5">
      <c r="B118"/>
      <c r="C118"/>
      <c r="D118"/>
      <c r="E118"/>
    </row>
    <row r="119" spans="2:5">
      <c r="B119"/>
      <c r="C119"/>
      <c r="D119"/>
      <c r="E119"/>
    </row>
    <row r="120" spans="2:5">
      <c r="B120"/>
      <c r="C120"/>
      <c r="D120"/>
      <c r="E120"/>
    </row>
    <row r="121" spans="2:5">
      <c r="B121"/>
      <c r="C121"/>
      <c r="D121"/>
      <c r="E121"/>
    </row>
    <row r="122" spans="2:5">
      <c r="B122"/>
      <c r="C122"/>
      <c r="D122"/>
      <c r="E122"/>
    </row>
    <row r="123" spans="2:5">
      <c r="B123"/>
      <c r="C123"/>
      <c r="D123"/>
      <c r="E123"/>
    </row>
    <row r="124" spans="2:5">
      <c r="B124"/>
      <c r="C124"/>
      <c r="D124"/>
      <c r="E124"/>
    </row>
    <row r="125" spans="2:5">
      <c r="B125"/>
      <c r="C125"/>
      <c r="D125"/>
      <c r="E125"/>
    </row>
    <row r="126" spans="2:5">
      <c r="B126"/>
      <c r="C126"/>
      <c r="D126"/>
      <c r="E126"/>
    </row>
    <row r="127" spans="2:5">
      <c r="B127"/>
      <c r="C127"/>
      <c r="D127"/>
      <c r="E127"/>
    </row>
    <row r="128" spans="2:5">
      <c r="B128"/>
      <c r="C128"/>
      <c r="D128"/>
      <c r="E128"/>
    </row>
    <row r="129" spans="2:5">
      <c r="B129"/>
      <c r="C129"/>
      <c r="D129"/>
      <c r="E129"/>
    </row>
    <row r="130" spans="2:5">
      <c r="B130"/>
      <c r="C130"/>
      <c r="D130"/>
      <c r="E130"/>
    </row>
    <row r="131" spans="2:5">
      <c r="B131"/>
      <c r="C131"/>
      <c r="D131"/>
      <c r="E131"/>
    </row>
    <row r="132" spans="2:5">
      <c r="B132"/>
      <c r="C132"/>
      <c r="D132"/>
      <c r="E132"/>
    </row>
    <row r="133" spans="2:5">
      <c r="B133"/>
      <c r="C133"/>
      <c r="D133"/>
      <c r="E133"/>
    </row>
    <row r="134" spans="2:5">
      <c r="B134"/>
      <c r="C134"/>
      <c r="D134"/>
      <c r="E134"/>
    </row>
    <row r="135" spans="2:5">
      <c r="B135"/>
      <c r="C135"/>
      <c r="D135"/>
      <c r="E135"/>
    </row>
    <row r="136" spans="2:5">
      <c r="B136"/>
      <c r="C136"/>
      <c r="D136"/>
      <c r="E136"/>
    </row>
    <row r="137" spans="2:5">
      <c r="B137"/>
      <c r="C137"/>
      <c r="D137"/>
      <c r="E137"/>
    </row>
    <row r="138" spans="2:5">
      <c r="B138"/>
      <c r="C138"/>
      <c r="D138"/>
      <c r="E138"/>
    </row>
    <row r="139" spans="2:5">
      <c r="B139"/>
      <c r="C139"/>
      <c r="D139"/>
      <c r="E139"/>
    </row>
    <row r="140" spans="2:5">
      <c r="B140"/>
      <c r="C140"/>
      <c r="D140"/>
      <c r="E140"/>
    </row>
    <row r="141" spans="2:5">
      <c r="B141"/>
      <c r="C141"/>
      <c r="D141"/>
      <c r="E141"/>
    </row>
    <row r="142" spans="2:5">
      <c r="B142"/>
      <c r="C142"/>
      <c r="D142"/>
      <c r="E142"/>
    </row>
    <row r="143" spans="2:5">
      <c r="B143"/>
      <c r="C143"/>
      <c r="D143"/>
      <c r="E143"/>
    </row>
    <row r="144" spans="2:5">
      <c r="B144"/>
      <c r="C144"/>
      <c r="D144"/>
      <c r="E144"/>
    </row>
    <row r="145" spans="2:5">
      <c r="B145"/>
      <c r="C145"/>
      <c r="D145"/>
      <c r="E145"/>
    </row>
    <row r="146" spans="2:5">
      <c r="B146"/>
      <c r="C146"/>
      <c r="D146"/>
      <c r="E146"/>
    </row>
    <row r="147" spans="2:5">
      <c r="B147"/>
      <c r="C147"/>
      <c r="D147"/>
      <c r="E147"/>
    </row>
    <row r="148" spans="2:5">
      <c r="B148"/>
      <c r="C148"/>
      <c r="D148"/>
      <c r="E148"/>
    </row>
    <row r="149" spans="2:5">
      <c r="B149"/>
      <c r="C149"/>
      <c r="D149"/>
      <c r="E149"/>
    </row>
    <row r="150" spans="2:5">
      <c r="B150"/>
      <c r="C150"/>
      <c r="D150"/>
      <c r="E150"/>
    </row>
    <row r="151" spans="2:5">
      <c r="B151"/>
      <c r="C151"/>
      <c r="D151"/>
      <c r="E151"/>
    </row>
    <row r="152" spans="2:5">
      <c r="B152"/>
      <c r="C152"/>
      <c r="D152"/>
      <c r="E152"/>
    </row>
    <row r="153" spans="2:5">
      <c r="B153"/>
      <c r="C153"/>
      <c r="D153"/>
      <c r="E153"/>
    </row>
    <row r="154" spans="2:5">
      <c r="B154"/>
      <c r="C154"/>
      <c r="D154"/>
      <c r="E154"/>
    </row>
    <row r="155" spans="2:5">
      <c r="B155"/>
      <c r="C155"/>
      <c r="D155"/>
      <c r="E155"/>
    </row>
    <row r="156" spans="2:5">
      <c r="B156"/>
      <c r="C156"/>
      <c r="D156"/>
      <c r="E156"/>
    </row>
    <row r="157" spans="2:5">
      <c r="B157"/>
      <c r="C157"/>
      <c r="D157"/>
      <c r="E157"/>
    </row>
    <row r="158" spans="2:5">
      <c r="B158"/>
      <c r="C158"/>
      <c r="D158"/>
      <c r="E158"/>
    </row>
    <row r="159" spans="2:5">
      <c r="B159"/>
      <c r="C159"/>
      <c r="D159"/>
      <c r="E159"/>
    </row>
    <row r="160" spans="2:5">
      <c r="B160"/>
      <c r="C160"/>
      <c r="D160"/>
      <c r="E160"/>
    </row>
    <row r="161" spans="2:5">
      <c r="B161"/>
      <c r="C161"/>
      <c r="D161"/>
      <c r="E161"/>
    </row>
    <row r="162" spans="2:5">
      <c r="B162"/>
      <c r="C162"/>
      <c r="D162"/>
      <c r="E162"/>
    </row>
    <row r="163" spans="2:5">
      <c r="B163"/>
      <c r="C163"/>
      <c r="D163"/>
      <c r="E163"/>
    </row>
    <row r="164" spans="2:5">
      <c r="B164"/>
      <c r="C164"/>
      <c r="D164"/>
      <c r="E164"/>
    </row>
    <row r="165" spans="2:5">
      <c r="B165"/>
      <c r="C165"/>
      <c r="D165"/>
      <c r="E165"/>
    </row>
    <row r="166" spans="2:5">
      <c r="B166"/>
      <c r="C166"/>
      <c r="D166"/>
      <c r="E166"/>
    </row>
    <row r="167" spans="2:5">
      <c r="B167"/>
      <c r="C167"/>
      <c r="D167"/>
      <c r="E167"/>
    </row>
    <row r="168" spans="2:5">
      <c r="B168"/>
      <c r="C168"/>
      <c r="D168"/>
      <c r="E168"/>
    </row>
    <row r="169" spans="2:5">
      <c r="B169"/>
      <c r="C169"/>
      <c r="D169"/>
      <c r="E169"/>
    </row>
    <row r="170" spans="2:5">
      <c r="B170"/>
      <c r="C170"/>
      <c r="D170"/>
      <c r="E170"/>
    </row>
    <row r="171" spans="2:5">
      <c r="B171"/>
      <c r="C171"/>
      <c r="D171"/>
      <c r="E171"/>
    </row>
    <row r="172" spans="2:5">
      <c r="B172"/>
      <c r="C172"/>
      <c r="D172"/>
      <c r="E172"/>
    </row>
    <row r="173" spans="2:5">
      <c r="B173"/>
      <c r="C173"/>
      <c r="D173"/>
      <c r="E173"/>
    </row>
    <row r="174" spans="2:5">
      <c r="B174"/>
      <c r="C174"/>
      <c r="D174"/>
      <c r="E174"/>
    </row>
    <row r="175" spans="2:5">
      <c r="B175"/>
      <c r="C175"/>
      <c r="D175"/>
      <c r="E175"/>
    </row>
    <row r="176" spans="2:5">
      <c r="B176"/>
      <c r="C176"/>
      <c r="D176"/>
      <c r="E176"/>
    </row>
    <row r="177" spans="2:5">
      <c r="B177"/>
      <c r="C177"/>
      <c r="D177"/>
      <c r="E177"/>
    </row>
    <row r="178" spans="2:5">
      <c r="B178"/>
      <c r="C178"/>
      <c r="D178"/>
      <c r="E178"/>
    </row>
    <row r="179" spans="2:5">
      <c r="B179"/>
      <c r="C179"/>
      <c r="D179"/>
      <c r="E179"/>
    </row>
    <row r="180" spans="2:5">
      <c r="B180"/>
      <c r="C180"/>
      <c r="D180"/>
      <c r="E180"/>
    </row>
    <row r="181" spans="2:5">
      <c r="B181"/>
      <c r="C181"/>
      <c r="D181"/>
      <c r="E181"/>
    </row>
    <row r="182" spans="2:5">
      <c r="B182"/>
      <c r="C182"/>
      <c r="D182"/>
      <c r="E182"/>
    </row>
    <row r="183" spans="2:5">
      <c r="B183"/>
      <c r="C183"/>
      <c r="D183"/>
      <c r="E183"/>
    </row>
    <row r="184" spans="2:5">
      <c r="B184"/>
      <c r="C184"/>
      <c r="D184"/>
      <c r="E184"/>
    </row>
    <row r="185" spans="2:5">
      <c r="B185"/>
      <c r="C185"/>
      <c r="D185"/>
      <c r="E185"/>
    </row>
    <row r="186" spans="2:5">
      <c r="B186"/>
      <c r="C186"/>
      <c r="D186"/>
      <c r="E186"/>
    </row>
    <row r="187" spans="2:5">
      <c r="B187"/>
      <c r="C187"/>
      <c r="D187"/>
      <c r="E187"/>
    </row>
    <row r="188" spans="2:5">
      <c r="B188"/>
      <c r="C188"/>
      <c r="D188"/>
      <c r="E188"/>
    </row>
    <row r="189" spans="2:5">
      <c r="B189"/>
      <c r="C189"/>
      <c r="D189"/>
      <c r="E189"/>
    </row>
    <row r="190" spans="2:5">
      <c r="B190"/>
      <c r="C190"/>
      <c r="D190"/>
      <c r="E190"/>
    </row>
    <row r="191" spans="2:5">
      <c r="B191"/>
      <c r="C191"/>
      <c r="D191"/>
      <c r="E191"/>
    </row>
    <row r="192" spans="2:5">
      <c r="B192"/>
      <c r="C192"/>
      <c r="D192"/>
      <c r="E192"/>
    </row>
    <row r="193" spans="2:5">
      <c r="B193"/>
      <c r="C193"/>
      <c r="D193"/>
      <c r="E193"/>
    </row>
    <row r="194" spans="2:5">
      <c r="B194"/>
      <c r="C194"/>
      <c r="D194"/>
      <c r="E194"/>
    </row>
    <row r="195" spans="2:5">
      <c r="B195"/>
      <c r="C195"/>
      <c r="D195"/>
    </row>
    <row r="196" spans="2:5">
      <c r="B196"/>
      <c r="C196"/>
      <c r="D196"/>
    </row>
    <row r="197" spans="2:5">
      <c r="B197"/>
      <c r="C197"/>
      <c r="D197"/>
    </row>
    <row r="198" spans="2:5">
      <c r="B198"/>
      <c r="C198"/>
      <c r="D198"/>
    </row>
    <row r="199" spans="2:5">
      <c r="B199"/>
      <c r="C199"/>
      <c r="D199"/>
    </row>
    <row r="200" spans="2:5">
      <c r="B200"/>
      <c r="C200"/>
      <c r="D200"/>
    </row>
    <row r="201" spans="2:5">
      <c r="B201"/>
      <c r="C201"/>
      <c r="D201"/>
    </row>
    <row r="202" spans="2:5">
      <c r="B202"/>
      <c r="C202"/>
      <c r="D202"/>
    </row>
    <row r="203" spans="2:5">
      <c r="B203"/>
      <c r="C203"/>
      <c r="D203"/>
    </row>
    <row r="204" spans="2:5">
      <c r="B204"/>
      <c r="C204"/>
      <c r="D204"/>
    </row>
    <row r="205" spans="2:5">
      <c r="B205"/>
      <c r="C205"/>
      <c r="D205"/>
    </row>
    <row r="206" spans="2:5">
      <c r="B206"/>
      <c r="C206"/>
      <c r="D206"/>
    </row>
    <row r="207" spans="2:5">
      <c r="B207"/>
      <c r="C207"/>
      <c r="D207"/>
    </row>
    <row r="208" spans="2:5">
      <c r="B208"/>
      <c r="C208"/>
      <c r="D208"/>
    </row>
    <row r="209" spans="2:4">
      <c r="B209"/>
      <c r="C209"/>
      <c r="D209"/>
    </row>
    <row r="210" spans="2:4">
      <c r="B210"/>
      <c r="C210"/>
      <c r="D210"/>
    </row>
    <row r="211" spans="2:4">
      <c r="B211"/>
      <c r="C211"/>
      <c r="D211"/>
    </row>
    <row r="212" spans="2:4">
      <c r="B212"/>
      <c r="C212"/>
      <c r="D212"/>
    </row>
    <row r="213" spans="2:4">
      <c r="B213"/>
      <c r="C213"/>
      <c r="D213"/>
    </row>
    <row r="214" spans="2:4">
      <c r="B214"/>
      <c r="C214"/>
      <c r="D214"/>
    </row>
    <row r="215" spans="2:4">
      <c r="B215"/>
      <c r="C215"/>
      <c r="D215"/>
    </row>
    <row r="216" spans="2:4">
      <c r="B216"/>
      <c r="C216"/>
      <c r="D216"/>
    </row>
    <row r="217" spans="2:4">
      <c r="B217"/>
      <c r="C217"/>
      <c r="D217"/>
    </row>
    <row r="218" spans="2:4">
      <c r="B218"/>
      <c r="C218"/>
      <c r="D218"/>
    </row>
    <row r="219" spans="2:4">
      <c r="B219"/>
      <c r="C219"/>
      <c r="D219"/>
    </row>
    <row r="220" spans="2:4">
      <c r="B220"/>
      <c r="C220"/>
      <c r="D220"/>
    </row>
    <row r="221" spans="2:4">
      <c r="B221"/>
      <c r="C221"/>
      <c r="D221"/>
    </row>
    <row r="222" spans="2:4">
      <c r="B222"/>
      <c r="C222"/>
      <c r="D222"/>
    </row>
    <row r="223" spans="2:4">
      <c r="B223"/>
      <c r="C223"/>
      <c r="D223"/>
    </row>
    <row r="224" spans="2:4">
      <c r="B224"/>
      <c r="C224"/>
      <c r="D224"/>
    </row>
    <row r="225" spans="2:4">
      <c r="B225"/>
      <c r="C225"/>
      <c r="D225"/>
    </row>
    <row r="226" spans="2:4">
      <c r="B226"/>
      <c r="C226"/>
      <c r="D226"/>
    </row>
    <row r="227" spans="2:4">
      <c r="B227"/>
      <c r="C227"/>
      <c r="D227"/>
    </row>
    <row r="228" spans="2:4">
      <c r="B228"/>
      <c r="C228"/>
      <c r="D228"/>
    </row>
    <row r="229" spans="2:4">
      <c r="B229"/>
      <c r="C229"/>
      <c r="D229"/>
    </row>
    <row r="230" spans="2:4">
      <c r="B230"/>
      <c r="C230"/>
      <c r="D230"/>
    </row>
    <row r="231" spans="2:4">
      <c r="B231"/>
      <c r="C231"/>
      <c r="D231"/>
    </row>
    <row r="232" spans="2:4">
      <c r="B232"/>
      <c r="C232"/>
      <c r="D232"/>
    </row>
    <row r="233" spans="2:4">
      <c r="B233"/>
      <c r="C233"/>
      <c r="D233"/>
    </row>
    <row r="234" spans="2:4">
      <c r="B234"/>
      <c r="C234"/>
      <c r="D234"/>
    </row>
    <row r="235" spans="2:4">
      <c r="B235"/>
      <c r="C235"/>
      <c r="D235"/>
    </row>
    <row r="236" spans="2:4">
      <c r="B236"/>
      <c r="C236"/>
      <c r="D236"/>
    </row>
    <row r="237" spans="2:4">
      <c r="B237"/>
      <c r="C237"/>
      <c r="D237"/>
    </row>
    <row r="238" spans="2:4">
      <c r="B238"/>
      <c r="C238"/>
      <c r="D238"/>
    </row>
    <row r="239" spans="2:4">
      <c r="B239"/>
      <c r="C239"/>
      <c r="D239"/>
    </row>
    <row r="240" spans="2:4">
      <c r="B240"/>
      <c r="C240"/>
      <c r="D240"/>
    </row>
    <row r="241" spans="2:4">
      <c r="B241"/>
      <c r="C241"/>
      <c r="D241"/>
    </row>
    <row r="242" spans="2:4">
      <c r="B242"/>
      <c r="C242"/>
      <c r="D242"/>
    </row>
    <row r="243" spans="2:4">
      <c r="B243"/>
      <c r="C243"/>
      <c r="D243"/>
    </row>
    <row r="244" spans="2:4">
      <c r="B244"/>
      <c r="C244"/>
      <c r="D244"/>
    </row>
    <row r="245" spans="2:4">
      <c r="B245"/>
      <c r="C245"/>
      <c r="D245"/>
    </row>
    <row r="246" spans="2:4">
      <c r="B246"/>
      <c r="C246"/>
      <c r="D246"/>
    </row>
    <row r="247" spans="2:4">
      <c r="B247"/>
      <c r="C247"/>
      <c r="D247"/>
    </row>
    <row r="248" spans="2:4">
      <c r="B248"/>
      <c r="C248"/>
      <c r="D248"/>
    </row>
    <row r="249" spans="2:4">
      <c r="B249"/>
      <c r="C249"/>
      <c r="D249"/>
    </row>
    <row r="250" spans="2:4">
      <c r="B250"/>
      <c r="C250"/>
      <c r="D250"/>
    </row>
    <row r="251" spans="2:4">
      <c r="B251"/>
      <c r="C251"/>
      <c r="D251"/>
    </row>
    <row r="252" spans="2:4">
      <c r="B252"/>
      <c r="C252"/>
      <c r="D252"/>
    </row>
    <row r="253" spans="2:4">
      <c r="B253"/>
      <c r="C253"/>
      <c r="D253"/>
    </row>
    <row r="254" spans="2:4">
      <c r="B254"/>
      <c r="C254"/>
      <c r="D254"/>
    </row>
    <row r="255" spans="2:4">
      <c r="B255"/>
      <c r="C255"/>
      <c r="D255"/>
    </row>
    <row r="256" spans="2:4">
      <c r="B256"/>
      <c r="C256"/>
      <c r="D256"/>
    </row>
    <row r="257" spans="2:4">
      <c r="B257"/>
      <c r="C257"/>
      <c r="D257"/>
    </row>
    <row r="258" spans="2:4">
      <c r="B258"/>
      <c r="C258"/>
      <c r="D258"/>
    </row>
    <row r="259" spans="2:4">
      <c r="B259"/>
      <c r="C259"/>
      <c r="D259"/>
    </row>
    <row r="260" spans="2:4">
      <c r="B260"/>
      <c r="C260"/>
      <c r="D260"/>
    </row>
    <row r="261" spans="2:4">
      <c r="B261"/>
      <c r="C261"/>
      <c r="D261"/>
    </row>
    <row r="262" spans="2:4">
      <c r="B262"/>
      <c r="C262"/>
      <c r="D262"/>
    </row>
    <row r="263" spans="2:4">
      <c r="B263"/>
      <c r="C263"/>
      <c r="D263"/>
    </row>
    <row r="264" spans="2:4">
      <c r="B264"/>
      <c r="C264"/>
      <c r="D264"/>
    </row>
    <row r="265" spans="2:4">
      <c r="B265"/>
      <c r="C265"/>
      <c r="D265"/>
    </row>
    <row r="266" spans="2:4">
      <c r="B266"/>
      <c r="C266"/>
      <c r="D266"/>
    </row>
    <row r="267" spans="2:4">
      <c r="B267"/>
      <c r="C267"/>
      <c r="D267"/>
    </row>
    <row r="268" spans="2:4">
      <c r="B268"/>
      <c r="C268"/>
      <c r="D268"/>
    </row>
    <row r="269" spans="2:4">
      <c r="B269"/>
      <c r="C269"/>
      <c r="D269"/>
    </row>
    <row r="270" spans="2:4">
      <c r="B270"/>
      <c r="C270"/>
      <c r="D270"/>
    </row>
    <row r="271" spans="2:4">
      <c r="B271"/>
      <c r="C271"/>
      <c r="D271"/>
    </row>
    <row r="272" spans="2:4">
      <c r="B272"/>
      <c r="C272"/>
      <c r="D272"/>
    </row>
    <row r="273" spans="2:4">
      <c r="B273"/>
      <c r="C273"/>
      <c r="D273"/>
    </row>
    <row r="274" spans="2:4">
      <c r="B274"/>
      <c r="C274"/>
      <c r="D274"/>
    </row>
    <row r="275" spans="2:4">
      <c r="B275"/>
      <c r="C275"/>
      <c r="D275"/>
    </row>
    <row r="276" spans="2:4">
      <c r="B276"/>
      <c r="C276"/>
      <c r="D276"/>
    </row>
    <row r="277" spans="2:4">
      <c r="B277"/>
      <c r="C277"/>
      <c r="D277"/>
    </row>
    <row r="278" spans="2:4">
      <c r="B278"/>
      <c r="C278"/>
      <c r="D278"/>
    </row>
    <row r="279" spans="2:4">
      <c r="B279"/>
      <c r="C279"/>
      <c r="D279"/>
    </row>
    <row r="280" spans="2:4">
      <c r="B280"/>
      <c r="C280"/>
      <c r="D280"/>
    </row>
    <row r="281" spans="2:4">
      <c r="B281"/>
      <c r="C281"/>
      <c r="D281"/>
    </row>
    <row r="282" spans="2:4">
      <c r="B282"/>
      <c r="C282"/>
      <c r="D282"/>
    </row>
    <row r="283" spans="2:4">
      <c r="B283"/>
      <c r="C283"/>
      <c r="D283"/>
    </row>
    <row r="284" spans="2:4">
      <c r="B284"/>
      <c r="C284"/>
      <c r="D284"/>
    </row>
    <row r="285" spans="2:4">
      <c r="B285"/>
      <c r="C285"/>
      <c r="D285"/>
    </row>
    <row r="286" spans="2:4">
      <c r="B286"/>
      <c r="C286"/>
      <c r="D286"/>
    </row>
    <row r="287" spans="2:4">
      <c r="B287"/>
      <c r="C287"/>
      <c r="D287"/>
    </row>
    <row r="288" spans="2:4">
      <c r="B288"/>
      <c r="C288"/>
      <c r="D288"/>
    </row>
    <row r="289" spans="2:4">
      <c r="B289"/>
      <c r="C289"/>
      <c r="D289"/>
    </row>
    <row r="290" spans="2:4">
      <c r="B290"/>
      <c r="C290"/>
      <c r="D290"/>
    </row>
    <row r="291" spans="2:4">
      <c r="B291"/>
      <c r="C291"/>
      <c r="D291"/>
    </row>
    <row r="292" spans="2:4">
      <c r="B292"/>
      <c r="C292"/>
      <c r="D292"/>
    </row>
    <row r="293" spans="2:4">
      <c r="B293"/>
      <c r="C293"/>
      <c r="D293"/>
    </row>
    <row r="294" spans="2:4">
      <c r="B294"/>
      <c r="C294"/>
      <c r="D294"/>
    </row>
    <row r="295" spans="2:4">
      <c r="B295"/>
      <c r="C295"/>
      <c r="D295"/>
    </row>
    <row r="296" spans="2:4">
      <c r="B296"/>
      <c r="C296"/>
      <c r="D296"/>
    </row>
    <row r="297" spans="2:4">
      <c r="B297"/>
      <c r="C297"/>
      <c r="D297"/>
    </row>
    <row r="298" spans="2:4">
      <c r="B298"/>
      <c r="C298"/>
      <c r="D298"/>
    </row>
    <row r="299" spans="2:4">
      <c r="B299"/>
      <c r="C299"/>
      <c r="D299"/>
    </row>
    <row r="300" spans="2:4">
      <c r="B300"/>
      <c r="C300"/>
      <c r="D300"/>
    </row>
    <row r="301" spans="2:4">
      <c r="B301"/>
      <c r="C301"/>
      <c r="D301"/>
    </row>
    <row r="302" spans="2:4">
      <c r="B302"/>
      <c r="C302"/>
      <c r="D302"/>
    </row>
    <row r="303" spans="2:4">
      <c r="B303"/>
      <c r="C303"/>
      <c r="D303"/>
    </row>
    <row r="304" spans="2:4">
      <c r="B304"/>
      <c r="C304"/>
      <c r="D304"/>
    </row>
    <row r="305" spans="2:4">
      <c r="B305"/>
      <c r="C305"/>
      <c r="D305"/>
    </row>
    <row r="306" spans="2:4">
      <c r="B306"/>
      <c r="C306"/>
      <c r="D306"/>
    </row>
    <row r="307" spans="2:4">
      <c r="B307"/>
      <c r="C307"/>
      <c r="D307"/>
    </row>
    <row r="308" spans="2:4">
      <c r="B308"/>
      <c r="C308"/>
      <c r="D308"/>
    </row>
    <row r="309" spans="2:4">
      <c r="B309"/>
      <c r="C309"/>
      <c r="D309"/>
    </row>
    <row r="310" spans="2:4">
      <c r="B310"/>
      <c r="C310"/>
      <c r="D310"/>
    </row>
    <row r="311" spans="2:4">
      <c r="B311"/>
      <c r="C311"/>
      <c r="D311"/>
    </row>
    <row r="312" spans="2:4">
      <c r="B312"/>
      <c r="C312"/>
      <c r="D312"/>
    </row>
    <row r="313" spans="2:4">
      <c r="B313"/>
      <c r="C313"/>
      <c r="D313"/>
    </row>
    <row r="314" spans="2:4">
      <c r="B314"/>
      <c r="C314"/>
      <c r="D314"/>
    </row>
    <row r="315" spans="2:4">
      <c r="B315"/>
      <c r="C315"/>
      <c r="D315"/>
    </row>
    <row r="316" spans="2:4">
      <c r="B316"/>
      <c r="C316"/>
      <c r="D316"/>
    </row>
    <row r="317" spans="2:4">
      <c r="B317"/>
      <c r="C317"/>
      <c r="D317"/>
    </row>
    <row r="318" spans="2:4">
      <c r="B318"/>
      <c r="C318"/>
      <c r="D318"/>
    </row>
    <row r="319" spans="2:4">
      <c r="B319"/>
      <c r="C319"/>
      <c r="D319"/>
    </row>
    <row r="320" spans="2:4">
      <c r="B320"/>
      <c r="C320"/>
      <c r="D320"/>
    </row>
    <row r="321" spans="2:4">
      <c r="B321"/>
      <c r="C321"/>
      <c r="D321"/>
    </row>
    <row r="322" spans="2:4">
      <c r="B322"/>
      <c r="C322"/>
      <c r="D322"/>
    </row>
    <row r="323" spans="2:4">
      <c r="B323"/>
      <c r="C323"/>
      <c r="D323"/>
    </row>
    <row r="324" spans="2:4">
      <c r="B324"/>
      <c r="C324"/>
      <c r="D324"/>
    </row>
    <row r="325" spans="2:4">
      <c r="B325"/>
      <c r="C325"/>
      <c r="D325"/>
    </row>
    <row r="326" spans="2:4">
      <c r="B326"/>
      <c r="C326"/>
      <c r="D326"/>
    </row>
    <row r="327" spans="2:4">
      <c r="B327"/>
      <c r="C327"/>
      <c r="D327"/>
    </row>
    <row r="328" spans="2:4">
      <c r="B328"/>
      <c r="C328"/>
      <c r="D328"/>
    </row>
    <row r="329" spans="2:4">
      <c r="B329"/>
      <c r="C329"/>
      <c r="D329"/>
    </row>
    <row r="330" spans="2:4">
      <c r="B330"/>
      <c r="C330"/>
      <c r="D330"/>
    </row>
    <row r="331" spans="2:4">
      <c r="B331"/>
      <c r="C331"/>
      <c r="D331"/>
    </row>
    <row r="332" spans="2:4">
      <c r="B332"/>
      <c r="C332"/>
      <c r="D332"/>
    </row>
    <row r="333" spans="2:4">
      <c r="B333"/>
      <c r="C333"/>
      <c r="D333"/>
    </row>
    <row r="334" spans="2:4">
      <c r="B334"/>
      <c r="C334"/>
      <c r="D334"/>
    </row>
    <row r="335" spans="2:4">
      <c r="B335"/>
      <c r="C335"/>
      <c r="D335"/>
    </row>
    <row r="336" spans="2:4">
      <c r="B336"/>
      <c r="C336"/>
      <c r="D336"/>
    </row>
    <row r="337" spans="2:4">
      <c r="B337"/>
      <c r="C337"/>
      <c r="D337"/>
    </row>
    <row r="338" spans="2:4">
      <c r="B338"/>
      <c r="C338"/>
      <c r="D338"/>
    </row>
    <row r="339" spans="2:4">
      <c r="B339"/>
      <c r="C339"/>
      <c r="D339"/>
    </row>
    <row r="340" spans="2:4">
      <c r="B340"/>
      <c r="C340"/>
      <c r="D340"/>
    </row>
    <row r="341" spans="2:4">
      <c r="B341"/>
      <c r="C341"/>
      <c r="D341"/>
    </row>
    <row r="342" spans="2:4">
      <c r="B342"/>
      <c r="C342"/>
      <c r="D342"/>
    </row>
    <row r="343" spans="2:4">
      <c r="B343"/>
      <c r="C343"/>
      <c r="D343"/>
    </row>
    <row r="344" spans="2:4">
      <c r="B344"/>
      <c r="C344"/>
      <c r="D344"/>
    </row>
    <row r="345" spans="2:4">
      <c r="B345"/>
      <c r="C345"/>
      <c r="D345"/>
    </row>
    <row r="346" spans="2:4">
      <c r="B346"/>
      <c r="C346"/>
      <c r="D346"/>
    </row>
    <row r="347" spans="2:4">
      <c r="B347"/>
      <c r="C347"/>
      <c r="D347"/>
    </row>
    <row r="348" spans="2:4">
      <c r="B348"/>
      <c r="C348"/>
      <c r="D348"/>
    </row>
    <row r="349" spans="2:4">
      <c r="B349"/>
      <c r="C349"/>
      <c r="D349"/>
    </row>
    <row r="350" spans="2:4">
      <c r="B350"/>
      <c r="C350"/>
      <c r="D350"/>
    </row>
    <row r="351" spans="2:4">
      <c r="B351"/>
      <c r="C351"/>
      <c r="D351"/>
    </row>
    <row r="352" spans="2:4">
      <c r="B352"/>
      <c r="C352"/>
      <c r="D352"/>
    </row>
    <row r="353" spans="2:4">
      <c r="B353"/>
      <c r="C353"/>
      <c r="D353"/>
    </row>
    <row r="354" spans="2:4">
      <c r="B354"/>
      <c r="C354"/>
      <c r="D354"/>
    </row>
    <row r="355" spans="2:4">
      <c r="B355"/>
      <c r="C355"/>
      <c r="D355"/>
    </row>
    <row r="356" spans="2:4">
      <c r="B356"/>
      <c r="C356"/>
      <c r="D356"/>
    </row>
    <row r="357" spans="2:4">
      <c r="B357"/>
      <c r="C357"/>
      <c r="D357"/>
    </row>
    <row r="358" spans="2:4">
      <c r="B358"/>
      <c r="C358"/>
      <c r="D358"/>
    </row>
    <row r="359" spans="2:4">
      <c r="B359"/>
      <c r="C359"/>
      <c r="D359"/>
    </row>
  </sheetData>
  <conditionalFormatting pivot="1" sqref="C16:D27">
    <cfRule type="dataBar" priority="1">
      <dataBar>
        <cfvo type="min"/>
        <cfvo type="max"/>
        <color theme="7"/>
      </dataBar>
      <extLst>
        <ext xmlns:x14="http://schemas.microsoft.com/office/spreadsheetml/2009/9/main" uri="{B025F937-C7B1-47D3-B67F-A62EFF666E3E}">
          <x14:id>{BDB8C781-23BA-4A13-8931-BE5158ADB5A7}</x14:id>
        </ext>
      </extLst>
    </cfRule>
  </conditionalFormatting>
  <pageMargins left="0.511811024" right="0.511811024" top="0.78740157499999996" bottom="0.78740157499999996" header="0.31496062000000002" footer="0.31496062000000002"/>
  <pageSetup paperSize="9" orientation="portrait" r:id="rId2"/>
  <drawing r:id="rId3"/>
  <extLst>
    <ext xmlns:x14="http://schemas.microsoft.com/office/spreadsheetml/2009/9/main" uri="{78C0D931-6437-407d-A8EE-F0AAD7539E65}">
      <x14:conditionalFormattings>
        <x14:conditionalFormatting xmlns:xm="http://schemas.microsoft.com/office/excel/2006/main" pivot="1">
          <x14:cfRule type="dataBar" id="{BDB8C781-23BA-4A13-8931-BE5158ADB5A7}">
            <x14:dataBar minLength="0" maxLength="100" border="1" negativeBarBorderColorSameAsPositive="0">
              <x14:cfvo type="autoMin"/>
              <x14:cfvo type="autoMax"/>
              <x14:borderColor theme="7"/>
              <x14:negativeFillColor rgb="FFFF0000"/>
              <x14:negativeBorderColor rgb="FFFF0000"/>
              <x14:axisColor rgb="FF000000"/>
            </x14:dataBar>
          </x14:cfRule>
          <xm:sqref>C16:D27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4"/>
  <dimension ref="A1:K317"/>
  <sheetViews>
    <sheetView showGridLines="0" workbookViewId="0">
      <pane ySplit="6" topLeftCell="A94" activePane="bottomLeft" state="frozen"/>
      <selection pane="bottomLeft" activeCell="A6" sqref="A6:K317"/>
    </sheetView>
  </sheetViews>
  <sheetFormatPr defaultColWidth="9.140625" defaultRowHeight="14.45"/>
  <cols>
    <col min="1" max="1" width="9.5703125" style="42" customWidth="1"/>
    <col min="2" max="2" width="13.28515625" style="42" customWidth="1"/>
    <col min="3" max="3" width="8.85546875" style="42" customWidth="1"/>
    <col min="4" max="4" width="65.5703125" style="42" customWidth="1"/>
    <col min="5" max="5" width="30" style="42" customWidth="1"/>
    <col min="6" max="7" width="9.7109375" style="42" customWidth="1"/>
    <col min="8" max="8" width="8" style="42" customWidth="1"/>
    <col min="9" max="9" width="9.7109375" style="42" customWidth="1"/>
    <col min="10" max="11" width="10.42578125" style="42" customWidth="1"/>
    <col min="12" max="12" width="14.5703125" style="42" customWidth="1"/>
    <col min="13" max="13" width="13.5703125" style="42" customWidth="1"/>
    <col min="14" max="14" width="9.85546875" style="42" bestFit="1" customWidth="1"/>
    <col min="15" max="15" width="15.5703125" style="42" bestFit="1" customWidth="1"/>
    <col min="16" max="16" width="13.140625" style="42" bestFit="1" customWidth="1"/>
    <col min="17" max="17" width="22.7109375" style="42" bestFit="1" customWidth="1"/>
    <col min="18" max="18" width="81.140625" style="42" bestFit="1" customWidth="1"/>
    <col min="19" max="19" width="27.85546875" style="42" bestFit="1" customWidth="1"/>
    <col min="20" max="20" width="81.140625" style="42" bestFit="1" customWidth="1"/>
    <col min="21" max="21" width="7" style="42" bestFit="1" customWidth="1"/>
    <col min="22" max="22" width="14.85546875" style="42" bestFit="1" customWidth="1"/>
    <col min="23" max="23" width="81.140625" style="42" bestFit="1" customWidth="1"/>
    <col min="24" max="24" width="20.7109375" style="42" bestFit="1" customWidth="1"/>
    <col min="25" max="25" width="10.7109375" style="42" bestFit="1" customWidth="1"/>
    <col min="26" max="26" width="11" style="42" bestFit="1" customWidth="1"/>
    <col min="27" max="27" width="8.7109375" style="42" bestFit="1" customWidth="1"/>
    <col min="28" max="28" width="13" style="42" bestFit="1" customWidth="1"/>
    <col min="29" max="29" width="12.85546875" style="42" bestFit="1" customWidth="1"/>
    <col min="30" max="30" width="16.42578125" style="42" bestFit="1" customWidth="1"/>
    <col min="31" max="31" width="15.5703125" style="42" bestFit="1" customWidth="1"/>
    <col min="32" max="32" width="22.7109375" style="42" bestFit="1" customWidth="1"/>
    <col min="33" max="33" width="16.7109375" style="42" bestFit="1" customWidth="1"/>
    <col min="34" max="16384" width="9.140625" style="42"/>
  </cols>
  <sheetData>
    <row r="1" spans="1:11">
      <c r="A1" s="54" t="s">
        <v>17</v>
      </c>
    </row>
    <row r="2" spans="1:11">
      <c r="A2" s="51"/>
    </row>
    <row r="5" spans="1:11">
      <c r="A5" s="45">
        <f>SUBTOTAL(3,Dias_em_atraso_Etapa2[Dono])</f>
        <v>309</v>
      </c>
      <c r="I5" s="45">
        <f>SUBTOTAL(3,Dias_em_atraso_Etapa2[Status Replan])</f>
        <v>311</v>
      </c>
    </row>
    <row r="6" spans="1:11" ht="27.6">
      <c r="A6" s="50" t="s">
        <v>18</v>
      </c>
      <c r="B6" s="50" t="s">
        <v>19</v>
      </c>
      <c r="C6" s="50" t="s">
        <v>20</v>
      </c>
      <c r="D6" s="50" t="s">
        <v>21</v>
      </c>
      <c r="E6" s="50" t="s">
        <v>22</v>
      </c>
      <c r="F6" s="50" t="s">
        <v>23</v>
      </c>
      <c r="G6" s="50" t="s">
        <v>24</v>
      </c>
      <c r="H6" s="50" t="s">
        <v>25</v>
      </c>
      <c r="I6" s="50" t="s">
        <v>26</v>
      </c>
      <c r="J6" s="50" t="s">
        <v>27</v>
      </c>
      <c r="K6" s="50" t="s">
        <v>28</v>
      </c>
    </row>
    <row r="7" spans="1:11" ht="34.5" customHeight="1">
      <c r="A7" s="47" t="s">
        <v>6</v>
      </c>
      <c r="B7" s="47" t="s">
        <v>29</v>
      </c>
      <c r="C7" s="46" t="s">
        <v>30</v>
      </c>
      <c r="D7" s="52" t="s">
        <v>31</v>
      </c>
      <c r="E7" s="53" t="s">
        <v>32</v>
      </c>
      <c r="F7" s="48">
        <v>44335</v>
      </c>
      <c r="G7" s="46" t="s">
        <v>33</v>
      </c>
      <c r="H7" s="48">
        <v>45097</v>
      </c>
      <c r="I7" s="46" t="s">
        <v>34</v>
      </c>
      <c r="J7" s="48">
        <v>44327</v>
      </c>
      <c r="K7" s="49">
        <v>750</v>
      </c>
    </row>
    <row r="8" spans="1:11" ht="34.5" customHeight="1">
      <c r="A8" s="47" t="s">
        <v>7</v>
      </c>
      <c r="B8" s="47" t="s">
        <v>35</v>
      </c>
      <c r="C8" s="46" t="s">
        <v>36</v>
      </c>
      <c r="D8" s="52" t="s">
        <v>37</v>
      </c>
      <c r="E8" s="53" t="s">
        <v>38</v>
      </c>
      <c r="F8" s="48">
        <v>44389</v>
      </c>
      <c r="G8" s="46" t="s">
        <v>33</v>
      </c>
      <c r="H8" s="48">
        <v>44650</v>
      </c>
      <c r="I8" s="46" t="s">
        <v>33</v>
      </c>
      <c r="J8" s="48">
        <v>44380</v>
      </c>
      <c r="K8" s="49">
        <v>697</v>
      </c>
    </row>
    <row r="9" spans="1:11" ht="34.5" customHeight="1">
      <c r="A9" s="47" t="s">
        <v>6</v>
      </c>
      <c r="B9" s="47" t="s">
        <v>39</v>
      </c>
      <c r="C9" s="46" t="s">
        <v>40</v>
      </c>
      <c r="D9" s="52" t="s">
        <v>41</v>
      </c>
      <c r="E9" s="53" t="s">
        <v>42</v>
      </c>
      <c r="F9" s="48">
        <v>44468</v>
      </c>
      <c r="G9" s="46" t="s">
        <v>33</v>
      </c>
      <c r="H9" s="48">
        <v>45097</v>
      </c>
      <c r="I9" s="46" t="s">
        <v>34</v>
      </c>
      <c r="J9" s="48">
        <v>44460</v>
      </c>
      <c r="K9" s="49">
        <v>617</v>
      </c>
    </row>
    <row r="10" spans="1:11" ht="34.5" customHeight="1">
      <c r="A10" s="47" t="s">
        <v>6</v>
      </c>
      <c r="B10" s="47" t="s">
        <v>29</v>
      </c>
      <c r="C10" s="46" t="s">
        <v>43</v>
      </c>
      <c r="D10" s="52" t="s">
        <v>44</v>
      </c>
      <c r="E10" s="53" t="s">
        <v>45</v>
      </c>
      <c r="F10" s="48">
        <v>44496</v>
      </c>
      <c r="G10" s="46" t="s">
        <v>33</v>
      </c>
      <c r="H10" s="48">
        <v>45076</v>
      </c>
      <c r="I10" s="46" t="s">
        <v>33</v>
      </c>
      <c r="J10" s="48">
        <v>44488</v>
      </c>
      <c r="K10" s="49">
        <v>589</v>
      </c>
    </row>
    <row r="11" spans="1:11" ht="34.5" customHeight="1">
      <c r="A11" s="47" t="s">
        <v>6</v>
      </c>
      <c r="B11" s="47" t="s">
        <v>29</v>
      </c>
      <c r="C11" s="46" t="s">
        <v>46</v>
      </c>
      <c r="D11" s="52" t="s">
        <v>47</v>
      </c>
      <c r="E11" s="53" t="s">
        <v>48</v>
      </c>
      <c r="F11" s="48">
        <v>44529</v>
      </c>
      <c r="G11" s="46" t="s">
        <v>33</v>
      </c>
      <c r="H11" s="48">
        <v>45087</v>
      </c>
      <c r="I11" s="46" t="s">
        <v>34</v>
      </c>
      <c r="J11" s="48">
        <v>44520</v>
      </c>
      <c r="K11" s="49">
        <v>557</v>
      </c>
    </row>
    <row r="12" spans="1:11" ht="34.5" customHeight="1">
      <c r="A12" s="47" t="s">
        <v>6</v>
      </c>
      <c r="B12" s="47" t="s">
        <v>29</v>
      </c>
      <c r="C12" s="46" t="s">
        <v>49</v>
      </c>
      <c r="D12" s="52" t="s">
        <v>50</v>
      </c>
      <c r="E12" s="53" t="s">
        <v>51</v>
      </c>
      <c r="F12" s="48">
        <v>44529</v>
      </c>
      <c r="G12" s="46" t="s">
        <v>33</v>
      </c>
      <c r="H12" s="48">
        <v>45097</v>
      </c>
      <c r="I12" s="46" t="s">
        <v>34</v>
      </c>
      <c r="J12" s="48">
        <v>44520</v>
      </c>
      <c r="K12" s="49">
        <v>557</v>
      </c>
    </row>
    <row r="13" spans="1:11" ht="34.5" customHeight="1">
      <c r="A13" s="47" t="s">
        <v>6</v>
      </c>
      <c r="B13" s="47" t="s">
        <v>39</v>
      </c>
      <c r="C13" s="46" t="s">
        <v>52</v>
      </c>
      <c r="D13" s="52" t="s">
        <v>53</v>
      </c>
      <c r="E13" s="53" t="s">
        <v>54</v>
      </c>
      <c r="F13" s="48">
        <v>44530</v>
      </c>
      <c r="G13" s="46" t="s">
        <v>33</v>
      </c>
      <c r="H13" s="48">
        <v>45097</v>
      </c>
      <c r="I13" s="46" t="s">
        <v>34</v>
      </c>
      <c r="J13" s="48">
        <v>44522</v>
      </c>
      <c r="K13" s="49">
        <v>555</v>
      </c>
    </row>
    <row r="14" spans="1:11" ht="34.5" customHeight="1">
      <c r="A14" s="47" t="s">
        <v>6</v>
      </c>
      <c r="B14" s="47" t="s">
        <v>29</v>
      </c>
      <c r="C14" s="46" t="s">
        <v>30</v>
      </c>
      <c r="D14" s="52" t="s">
        <v>55</v>
      </c>
      <c r="E14" s="53" t="s">
        <v>56</v>
      </c>
      <c r="F14" s="48">
        <v>44533</v>
      </c>
      <c r="G14" s="46" t="s">
        <v>33</v>
      </c>
      <c r="H14" s="48">
        <v>45087</v>
      </c>
      <c r="I14" s="46" t="s">
        <v>34</v>
      </c>
      <c r="J14" s="48">
        <v>44525</v>
      </c>
      <c r="K14" s="49">
        <v>552</v>
      </c>
    </row>
    <row r="15" spans="1:11" ht="34.5" customHeight="1">
      <c r="A15" s="47" t="s">
        <v>7</v>
      </c>
      <c r="B15" s="47" t="s">
        <v>35</v>
      </c>
      <c r="C15" s="46" t="s">
        <v>57</v>
      </c>
      <c r="D15" s="52" t="s">
        <v>58</v>
      </c>
      <c r="E15" s="53" t="s">
        <v>59</v>
      </c>
      <c r="F15" s="48">
        <v>44537</v>
      </c>
      <c r="G15" s="46" t="s">
        <v>33</v>
      </c>
      <c r="H15" s="48">
        <v>44650</v>
      </c>
      <c r="I15" s="46" t="s">
        <v>33</v>
      </c>
      <c r="J15" s="48">
        <v>44529</v>
      </c>
      <c r="K15" s="49">
        <v>548</v>
      </c>
    </row>
    <row r="16" spans="1:11" ht="34.5" customHeight="1">
      <c r="A16" s="47" t="s">
        <v>6</v>
      </c>
      <c r="B16" s="47" t="s">
        <v>29</v>
      </c>
      <c r="C16" s="46" t="s">
        <v>60</v>
      </c>
      <c r="D16" s="52" t="s">
        <v>61</v>
      </c>
      <c r="E16" s="53" t="s">
        <v>62</v>
      </c>
      <c r="F16" s="48">
        <v>44557</v>
      </c>
      <c r="G16" s="46" t="s">
        <v>33</v>
      </c>
      <c r="H16" s="48">
        <v>45083</v>
      </c>
      <c r="I16" s="46" t="s">
        <v>34</v>
      </c>
      <c r="J16" s="48">
        <v>44547</v>
      </c>
      <c r="K16" s="49">
        <v>530</v>
      </c>
    </row>
    <row r="17" spans="1:11" ht="34.5" customHeight="1">
      <c r="A17" s="47" t="s">
        <v>7</v>
      </c>
      <c r="B17" s="47" t="s">
        <v>35</v>
      </c>
      <c r="C17" s="46" t="s">
        <v>63</v>
      </c>
      <c r="D17" s="52" t="s">
        <v>64</v>
      </c>
      <c r="E17" s="53" t="s">
        <v>65</v>
      </c>
      <c r="F17" s="48">
        <v>44558</v>
      </c>
      <c r="G17" s="46" t="s">
        <v>33</v>
      </c>
      <c r="H17" s="48">
        <v>44651</v>
      </c>
      <c r="I17" s="46" t="s">
        <v>33</v>
      </c>
      <c r="J17" s="48">
        <v>44550</v>
      </c>
      <c r="K17" s="49">
        <v>527</v>
      </c>
    </row>
    <row r="18" spans="1:11" ht="34.5" customHeight="1">
      <c r="A18" s="47" t="s">
        <v>6</v>
      </c>
      <c r="B18" s="47" t="s">
        <v>29</v>
      </c>
      <c r="C18" s="46" t="s">
        <v>66</v>
      </c>
      <c r="D18" s="52" t="s">
        <v>67</v>
      </c>
      <c r="E18" s="53" t="s">
        <v>68</v>
      </c>
      <c r="F18" s="48">
        <v>44573</v>
      </c>
      <c r="G18" s="46" t="s">
        <v>33</v>
      </c>
      <c r="H18" s="48">
        <v>45079</v>
      </c>
      <c r="I18" s="46" t="s">
        <v>34</v>
      </c>
      <c r="J18" s="48">
        <v>44565</v>
      </c>
      <c r="K18" s="49">
        <v>512</v>
      </c>
    </row>
    <row r="19" spans="1:11" ht="34.5" customHeight="1">
      <c r="A19" s="47" t="s">
        <v>6</v>
      </c>
      <c r="B19" s="47" t="s">
        <v>39</v>
      </c>
      <c r="C19" s="46" t="s">
        <v>66</v>
      </c>
      <c r="D19" s="52" t="s">
        <v>69</v>
      </c>
      <c r="E19" s="53" t="s">
        <v>70</v>
      </c>
      <c r="F19" s="48">
        <v>44579</v>
      </c>
      <c r="G19" s="46" t="s">
        <v>33</v>
      </c>
      <c r="H19" s="48">
        <v>45097</v>
      </c>
      <c r="I19" s="46" t="s">
        <v>34</v>
      </c>
      <c r="J19" s="48">
        <v>44571</v>
      </c>
      <c r="K19" s="49">
        <v>506</v>
      </c>
    </row>
    <row r="20" spans="1:11" ht="34.5" customHeight="1">
      <c r="A20" s="47" t="s">
        <v>6</v>
      </c>
      <c r="B20" s="47" t="s">
        <v>29</v>
      </c>
      <c r="C20" s="46" t="s">
        <v>71</v>
      </c>
      <c r="D20" s="52" t="s">
        <v>72</v>
      </c>
      <c r="E20" s="53" t="s">
        <v>73</v>
      </c>
      <c r="F20" s="48">
        <v>44586</v>
      </c>
      <c r="G20" s="46" t="s">
        <v>33</v>
      </c>
      <c r="H20" s="48">
        <v>45097</v>
      </c>
      <c r="I20" s="46" t="s">
        <v>34</v>
      </c>
      <c r="J20" s="48">
        <v>44578</v>
      </c>
      <c r="K20" s="49">
        <v>499</v>
      </c>
    </row>
    <row r="21" spans="1:11" ht="34.5" customHeight="1">
      <c r="A21" s="47" t="s">
        <v>6</v>
      </c>
      <c r="B21" s="47" t="s">
        <v>39</v>
      </c>
      <c r="C21" s="46" t="s">
        <v>74</v>
      </c>
      <c r="D21" s="52" t="s">
        <v>75</v>
      </c>
      <c r="E21" s="53" t="s">
        <v>76</v>
      </c>
      <c r="F21" s="48">
        <v>44589</v>
      </c>
      <c r="G21" s="46" t="s">
        <v>33</v>
      </c>
      <c r="H21" s="48">
        <v>45097</v>
      </c>
      <c r="I21" s="46" t="s">
        <v>34</v>
      </c>
      <c r="J21" s="48">
        <v>44581</v>
      </c>
      <c r="K21" s="49">
        <v>496</v>
      </c>
    </row>
    <row r="22" spans="1:11" ht="34.5" customHeight="1">
      <c r="A22" s="47" t="s">
        <v>8</v>
      </c>
      <c r="B22" s="47" t="s">
        <v>77</v>
      </c>
      <c r="C22" s="46" t="s">
        <v>78</v>
      </c>
      <c r="D22" s="52" t="s">
        <v>79</v>
      </c>
      <c r="E22" s="53" t="s">
        <v>80</v>
      </c>
      <c r="F22" s="48">
        <v>44603</v>
      </c>
      <c r="G22" s="46" t="s">
        <v>33</v>
      </c>
      <c r="H22" s="48">
        <v>44671</v>
      </c>
      <c r="I22" s="46" t="s">
        <v>33</v>
      </c>
      <c r="J22" s="48">
        <v>44595</v>
      </c>
      <c r="K22" s="49">
        <v>482</v>
      </c>
    </row>
    <row r="23" spans="1:11" ht="34.5" customHeight="1">
      <c r="A23" s="47" t="s">
        <v>7</v>
      </c>
      <c r="B23" s="47" t="s">
        <v>35</v>
      </c>
      <c r="C23" s="46" t="s">
        <v>81</v>
      </c>
      <c r="D23" s="52" t="s">
        <v>82</v>
      </c>
      <c r="E23" s="53" t="s">
        <v>83</v>
      </c>
      <c r="F23" s="48">
        <v>44603</v>
      </c>
      <c r="G23" s="46" t="s">
        <v>33</v>
      </c>
      <c r="H23" s="48">
        <v>44645</v>
      </c>
      <c r="I23" s="46" t="s">
        <v>33</v>
      </c>
      <c r="J23" s="48">
        <v>44595</v>
      </c>
      <c r="K23" s="49">
        <v>482</v>
      </c>
    </row>
    <row r="24" spans="1:11" ht="34.5" customHeight="1">
      <c r="A24" s="47" t="s">
        <v>6</v>
      </c>
      <c r="B24" s="47" t="s">
        <v>29</v>
      </c>
      <c r="C24" s="46" t="s">
        <v>84</v>
      </c>
      <c r="D24" s="52" t="s">
        <v>85</v>
      </c>
      <c r="E24" s="53" t="s">
        <v>86</v>
      </c>
      <c r="F24" s="48">
        <v>44700</v>
      </c>
      <c r="G24" s="46" t="s">
        <v>33</v>
      </c>
      <c r="H24" s="48">
        <v>45076</v>
      </c>
      <c r="I24" s="46" t="s">
        <v>33</v>
      </c>
      <c r="J24" s="48">
        <v>44692</v>
      </c>
      <c r="K24" s="49">
        <v>385</v>
      </c>
    </row>
    <row r="25" spans="1:11" ht="34.5" customHeight="1">
      <c r="A25" s="47" t="s">
        <v>5</v>
      </c>
      <c r="B25" s="47" t="s">
        <v>87</v>
      </c>
      <c r="C25" s="46" t="s">
        <v>88</v>
      </c>
      <c r="D25" s="52" t="s">
        <v>89</v>
      </c>
      <c r="E25" s="53" t="s">
        <v>90</v>
      </c>
      <c r="F25" s="48">
        <v>44743</v>
      </c>
      <c r="G25" s="46" t="s">
        <v>33</v>
      </c>
      <c r="H25" s="48"/>
      <c r="I25" s="46" t="s">
        <v>33</v>
      </c>
      <c r="J25" s="48">
        <v>44735</v>
      </c>
      <c r="K25" s="49">
        <v>342</v>
      </c>
    </row>
    <row r="26" spans="1:11" ht="34.5" customHeight="1">
      <c r="A26" s="47" t="s">
        <v>5</v>
      </c>
      <c r="B26" s="47" t="s">
        <v>87</v>
      </c>
      <c r="C26" s="46" t="s">
        <v>91</v>
      </c>
      <c r="D26" s="52" t="s">
        <v>92</v>
      </c>
      <c r="E26" s="53" t="s">
        <v>93</v>
      </c>
      <c r="F26" s="48">
        <v>44762</v>
      </c>
      <c r="G26" s="46" t="s">
        <v>33</v>
      </c>
      <c r="H26" s="48">
        <v>44804</v>
      </c>
      <c r="I26" s="46" t="s">
        <v>33</v>
      </c>
      <c r="J26" s="48">
        <v>44754</v>
      </c>
      <c r="K26" s="49">
        <v>323</v>
      </c>
    </row>
    <row r="27" spans="1:11" ht="34.5" customHeight="1">
      <c r="A27" s="47" t="s">
        <v>5</v>
      </c>
      <c r="B27" s="47" t="s">
        <v>87</v>
      </c>
      <c r="C27" s="46" t="s">
        <v>94</v>
      </c>
      <c r="D27" s="52" t="s">
        <v>95</v>
      </c>
      <c r="E27" s="53" t="s">
        <v>96</v>
      </c>
      <c r="F27" s="48">
        <v>44769</v>
      </c>
      <c r="G27" s="46" t="s">
        <v>33</v>
      </c>
      <c r="H27" s="48"/>
      <c r="I27" s="46" t="s">
        <v>33</v>
      </c>
      <c r="J27" s="48">
        <v>44761</v>
      </c>
      <c r="K27" s="49">
        <v>316</v>
      </c>
    </row>
    <row r="28" spans="1:11" ht="34.5" customHeight="1">
      <c r="A28" s="47" t="s">
        <v>8</v>
      </c>
      <c r="B28" s="47" t="s">
        <v>77</v>
      </c>
      <c r="C28" s="46" t="s">
        <v>97</v>
      </c>
      <c r="D28" s="52" t="s">
        <v>98</v>
      </c>
      <c r="E28" s="53"/>
      <c r="F28" s="48">
        <v>44774</v>
      </c>
      <c r="G28" s="46" t="s">
        <v>33</v>
      </c>
      <c r="H28" s="48"/>
      <c r="I28" s="46" t="s">
        <v>33</v>
      </c>
      <c r="J28" s="48">
        <v>44764</v>
      </c>
      <c r="K28" s="49">
        <v>313</v>
      </c>
    </row>
    <row r="29" spans="1:11" ht="34.5" customHeight="1">
      <c r="A29" s="47" t="s">
        <v>6</v>
      </c>
      <c r="B29" s="47" t="s">
        <v>29</v>
      </c>
      <c r="C29" s="46" t="s">
        <v>99</v>
      </c>
      <c r="D29" s="52" t="s">
        <v>100</v>
      </c>
      <c r="E29" s="53" t="s">
        <v>101</v>
      </c>
      <c r="F29" s="48">
        <v>44775</v>
      </c>
      <c r="G29" s="46" t="s">
        <v>33</v>
      </c>
      <c r="H29" s="48">
        <v>45093</v>
      </c>
      <c r="I29" s="46" t="s">
        <v>34</v>
      </c>
      <c r="J29" s="48">
        <v>44767</v>
      </c>
      <c r="K29" s="49">
        <v>310</v>
      </c>
    </row>
    <row r="30" spans="1:11" ht="34.5" customHeight="1">
      <c r="A30" s="47"/>
      <c r="B30" s="47" t="s">
        <v>102</v>
      </c>
      <c r="C30" s="46" t="s">
        <v>66</v>
      </c>
      <c r="D30" s="52" t="s">
        <v>103</v>
      </c>
      <c r="E30" s="53"/>
      <c r="F30" s="48">
        <v>44777</v>
      </c>
      <c r="G30" s="46" t="s">
        <v>33</v>
      </c>
      <c r="H30" s="48"/>
      <c r="I30" s="46" t="s">
        <v>33</v>
      </c>
      <c r="J30" s="48">
        <v>44771</v>
      </c>
      <c r="K30" s="49">
        <v>306</v>
      </c>
    </row>
    <row r="31" spans="1:11" ht="34.5" customHeight="1">
      <c r="A31" s="47" t="s">
        <v>5</v>
      </c>
      <c r="B31" s="47" t="s">
        <v>87</v>
      </c>
      <c r="C31" s="46" t="s">
        <v>104</v>
      </c>
      <c r="D31" s="52" t="s">
        <v>105</v>
      </c>
      <c r="E31" s="53" t="s">
        <v>106</v>
      </c>
      <c r="F31" s="48">
        <v>44784</v>
      </c>
      <c r="G31" s="46" t="s">
        <v>33</v>
      </c>
      <c r="H31" s="48"/>
      <c r="I31" s="46" t="s">
        <v>33</v>
      </c>
      <c r="J31" s="48">
        <v>44776</v>
      </c>
      <c r="K31" s="49">
        <v>301</v>
      </c>
    </row>
    <row r="32" spans="1:11" ht="34.5" customHeight="1">
      <c r="A32" s="47" t="s">
        <v>8</v>
      </c>
      <c r="B32" s="47" t="s">
        <v>77</v>
      </c>
      <c r="C32" s="46" t="s">
        <v>107</v>
      </c>
      <c r="D32" s="52" t="s">
        <v>108</v>
      </c>
      <c r="E32" s="53" t="s">
        <v>109</v>
      </c>
      <c r="F32" s="48">
        <v>44784</v>
      </c>
      <c r="G32" s="46" t="s">
        <v>33</v>
      </c>
      <c r="H32" s="48"/>
      <c r="I32" s="46" t="s">
        <v>33</v>
      </c>
      <c r="J32" s="48">
        <v>44776</v>
      </c>
      <c r="K32" s="49">
        <v>301</v>
      </c>
    </row>
    <row r="33" spans="1:11" ht="34.5" customHeight="1">
      <c r="A33" s="47" t="s">
        <v>5</v>
      </c>
      <c r="B33" s="47" t="s">
        <v>87</v>
      </c>
      <c r="C33" s="46" t="s">
        <v>110</v>
      </c>
      <c r="D33" s="52" t="s">
        <v>111</v>
      </c>
      <c r="E33" s="53" t="s">
        <v>112</v>
      </c>
      <c r="F33" s="48">
        <v>44785</v>
      </c>
      <c r="G33" s="46" t="s">
        <v>33</v>
      </c>
      <c r="H33" s="48"/>
      <c r="I33" s="46" t="s">
        <v>33</v>
      </c>
      <c r="J33" s="48">
        <v>44777</v>
      </c>
      <c r="K33" s="49">
        <v>300</v>
      </c>
    </row>
    <row r="34" spans="1:11" ht="34.5" customHeight="1">
      <c r="A34" s="47" t="s">
        <v>8</v>
      </c>
      <c r="B34" s="47" t="s">
        <v>77</v>
      </c>
      <c r="C34" s="46" t="s">
        <v>110</v>
      </c>
      <c r="D34" s="52" t="s">
        <v>113</v>
      </c>
      <c r="E34" s="53" t="s">
        <v>114</v>
      </c>
      <c r="F34" s="48">
        <v>44790</v>
      </c>
      <c r="G34" s="46" t="s">
        <v>33</v>
      </c>
      <c r="H34" s="48"/>
      <c r="I34" s="46" t="s">
        <v>33</v>
      </c>
      <c r="J34" s="48">
        <v>44784</v>
      </c>
      <c r="K34" s="49">
        <v>293</v>
      </c>
    </row>
    <row r="35" spans="1:11" ht="34.5" customHeight="1">
      <c r="A35" s="47" t="s">
        <v>8</v>
      </c>
      <c r="B35" s="47" t="s">
        <v>77</v>
      </c>
      <c r="C35" s="46" t="s">
        <v>115</v>
      </c>
      <c r="D35" s="52" t="s">
        <v>116</v>
      </c>
      <c r="E35" s="53" t="s">
        <v>117</v>
      </c>
      <c r="F35" s="48">
        <v>44795</v>
      </c>
      <c r="G35" s="46" t="s">
        <v>33</v>
      </c>
      <c r="H35" s="48"/>
      <c r="I35" s="46" t="s">
        <v>33</v>
      </c>
      <c r="J35" s="48">
        <v>44785</v>
      </c>
      <c r="K35" s="49">
        <v>292</v>
      </c>
    </row>
    <row r="36" spans="1:11" ht="34.5" customHeight="1">
      <c r="A36" s="47" t="s">
        <v>6</v>
      </c>
      <c r="B36" s="47" t="s">
        <v>29</v>
      </c>
      <c r="C36" s="46" t="s">
        <v>118</v>
      </c>
      <c r="D36" s="52" t="s">
        <v>119</v>
      </c>
      <c r="E36" s="53" t="s">
        <v>120</v>
      </c>
      <c r="F36" s="48">
        <v>44795</v>
      </c>
      <c r="G36" s="46" t="s">
        <v>33</v>
      </c>
      <c r="H36" s="48">
        <v>45097</v>
      </c>
      <c r="I36" s="46" t="s">
        <v>34</v>
      </c>
      <c r="J36" s="48">
        <v>44785</v>
      </c>
      <c r="K36" s="49">
        <v>292</v>
      </c>
    </row>
    <row r="37" spans="1:11" ht="34.5" customHeight="1">
      <c r="A37" s="47" t="s">
        <v>7</v>
      </c>
      <c r="B37" s="47" t="s">
        <v>35</v>
      </c>
      <c r="C37" s="46" t="s">
        <v>66</v>
      </c>
      <c r="D37" s="52" t="s">
        <v>121</v>
      </c>
      <c r="E37" s="53" t="s">
        <v>122</v>
      </c>
      <c r="F37" s="48">
        <v>44796</v>
      </c>
      <c r="G37" s="46" t="s">
        <v>33</v>
      </c>
      <c r="H37" s="48"/>
      <c r="I37" s="46" t="s">
        <v>33</v>
      </c>
      <c r="J37" s="48">
        <v>44788</v>
      </c>
      <c r="K37" s="49">
        <v>289</v>
      </c>
    </row>
    <row r="38" spans="1:11" ht="34.5" customHeight="1">
      <c r="A38" s="47" t="s">
        <v>8</v>
      </c>
      <c r="B38" s="47" t="s">
        <v>77</v>
      </c>
      <c r="C38" s="46" t="s">
        <v>118</v>
      </c>
      <c r="D38" s="52" t="s">
        <v>123</v>
      </c>
      <c r="E38" s="53"/>
      <c r="F38" s="48">
        <v>44799</v>
      </c>
      <c r="G38" s="46" t="s">
        <v>33</v>
      </c>
      <c r="H38" s="48"/>
      <c r="I38" s="46" t="s">
        <v>33</v>
      </c>
      <c r="J38" s="48">
        <v>44791</v>
      </c>
      <c r="K38" s="49">
        <v>286</v>
      </c>
    </row>
    <row r="39" spans="1:11" ht="34.5" customHeight="1">
      <c r="A39" s="47" t="s">
        <v>7</v>
      </c>
      <c r="B39" s="47" t="s">
        <v>35</v>
      </c>
      <c r="C39" s="46" t="s">
        <v>74</v>
      </c>
      <c r="D39" s="52" t="s">
        <v>124</v>
      </c>
      <c r="E39" s="53"/>
      <c r="F39" s="48">
        <v>44799</v>
      </c>
      <c r="G39" s="46" t="s">
        <v>33</v>
      </c>
      <c r="H39" s="48"/>
      <c r="I39" s="46" t="s">
        <v>33</v>
      </c>
      <c r="J39" s="48">
        <v>44791</v>
      </c>
      <c r="K39" s="49">
        <v>286</v>
      </c>
    </row>
    <row r="40" spans="1:11" ht="34.5" customHeight="1">
      <c r="A40" s="47" t="s">
        <v>6</v>
      </c>
      <c r="B40" s="47" t="s">
        <v>29</v>
      </c>
      <c r="C40" s="46" t="s">
        <v>125</v>
      </c>
      <c r="D40" s="52" t="s">
        <v>126</v>
      </c>
      <c r="E40" s="53" t="s">
        <v>127</v>
      </c>
      <c r="F40" s="48">
        <v>44811</v>
      </c>
      <c r="G40" s="46" t="s">
        <v>33</v>
      </c>
      <c r="H40" s="48">
        <v>45097</v>
      </c>
      <c r="I40" s="46" t="s">
        <v>34</v>
      </c>
      <c r="J40" s="48">
        <v>44803</v>
      </c>
      <c r="K40" s="49">
        <v>274</v>
      </c>
    </row>
    <row r="41" spans="1:11" ht="34.5" customHeight="1">
      <c r="A41" s="47" t="s">
        <v>8</v>
      </c>
      <c r="B41" s="47" t="s">
        <v>77</v>
      </c>
      <c r="C41" s="46" t="s">
        <v>128</v>
      </c>
      <c r="D41" s="52" t="s">
        <v>129</v>
      </c>
      <c r="E41" s="53" t="s">
        <v>130</v>
      </c>
      <c r="F41" s="48">
        <v>44824</v>
      </c>
      <c r="G41" s="46" t="s">
        <v>33</v>
      </c>
      <c r="H41" s="48"/>
      <c r="I41" s="46" t="s">
        <v>33</v>
      </c>
      <c r="J41" s="48">
        <v>44816</v>
      </c>
      <c r="K41" s="49">
        <v>261</v>
      </c>
    </row>
    <row r="42" spans="1:11" ht="34.5" customHeight="1">
      <c r="A42" s="47" t="s">
        <v>8</v>
      </c>
      <c r="B42" s="47" t="s">
        <v>77</v>
      </c>
      <c r="C42" s="46" t="s">
        <v>131</v>
      </c>
      <c r="D42" s="52" t="s">
        <v>132</v>
      </c>
      <c r="E42" s="53" t="s">
        <v>133</v>
      </c>
      <c r="F42" s="48">
        <v>44824</v>
      </c>
      <c r="G42" s="46" t="s">
        <v>33</v>
      </c>
      <c r="H42" s="48"/>
      <c r="I42" s="46" t="s">
        <v>33</v>
      </c>
      <c r="J42" s="48">
        <v>44816</v>
      </c>
      <c r="K42" s="49">
        <v>261</v>
      </c>
    </row>
    <row r="43" spans="1:11" ht="34.5" customHeight="1">
      <c r="A43" s="47" t="s">
        <v>9</v>
      </c>
      <c r="B43" s="47" t="s">
        <v>134</v>
      </c>
      <c r="C43" s="46" t="s">
        <v>66</v>
      </c>
      <c r="D43" s="52" t="s">
        <v>135</v>
      </c>
      <c r="E43" s="53" t="s">
        <v>136</v>
      </c>
      <c r="F43" s="48">
        <v>44832</v>
      </c>
      <c r="G43" s="46" t="s">
        <v>33</v>
      </c>
      <c r="H43" s="48"/>
      <c r="I43" s="46" t="s">
        <v>33</v>
      </c>
      <c r="J43" s="48">
        <v>44824</v>
      </c>
      <c r="K43" s="49">
        <v>253</v>
      </c>
    </row>
    <row r="44" spans="1:11" ht="34.5" customHeight="1">
      <c r="A44" s="47" t="s">
        <v>5</v>
      </c>
      <c r="B44" s="47" t="s">
        <v>87</v>
      </c>
      <c r="C44" s="46" t="s">
        <v>137</v>
      </c>
      <c r="D44" s="52" t="s">
        <v>138</v>
      </c>
      <c r="E44" s="53" t="s">
        <v>139</v>
      </c>
      <c r="F44" s="48">
        <v>44832</v>
      </c>
      <c r="G44" s="46" t="s">
        <v>33</v>
      </c>
      <c r="H44" s="48"/>
      <c r="I44" s="46" t="s">
        <v>33</v>
      </c>
      <c r="J44" s="48">
        <v>44824</v>
      </c>
      <c r="K44" s="49">
        <v>253</v>
      </c>
    </row>
    <row r="45" spans="1:11" ht="34.5" customHeight="1">
      <c r="A45" s="47" t="s">
        <v>5</v>
      </c>
      <c r="B45" s="47" t="s">
        <v>87</v>
      </c>
      <c r="C45" s="46" t="s">
        <v>140</v>
      </c>
      <c r="D45" s="52" t="s">
        <v>141</v>
      </c>
      <c r="E45" s="53" t="s">
        <v>142</v>
      </c>
      <c r="F45" s="48">
        <v>44837</v>
      </c>
      <c r="G45" s="46" t="s">
        <v>33</v>
      </c>
      <c r="H45" s="48"/>
      <c r="I45" s="46" t="s">
        <v>33</v>
      </c>
      <c r="J45" s="48">
        <v>44827</v>
      </c>
      <c r="K45" s="49">
        <v>250</v>
      </c>
    </row>
    <row r="46" spans="1:11" ht="34.5" customHeight="1">
      <c r="A46" s="47" t="s">
        <v>7</v>
      </c>
      <c r="B46" s="47" t="s">
        <v>35</v>
      </c>
      <c r="C46" s="46" t="s">
        <v>78</v>
      </c>
      <c r="D46" s="52" t="s">
        <v>143</v>
      </c>
      <c r="E46" s="53"/>
      <c r="F46" s="48">
        <v>44838</v>
      </c>
      <c r="G46" s="46" t="s">
        <v>33</v>
      </c>
      <c r="H46" s="48"/>
      <c r="I46" s="46" t="s">
        <v>33</v>
      </c>
      <c r="J46" s="48">
        <v>44830</v>
      </c>
      <c r="K46" s="49">
        <v>247</v>
      </c>
    </row>
    <row r="47" spans="1:11" ht="34.5" customHeight="1">
      <c r="A47" s="47" t="s">
        <v>5</v>
      </c>
      <c r="B47" s="47" t="s">
        <v>87</v>
      </c>
      <c r="C47" s="46" t="s">
        <v>144</v>
      </c>
      <c r="D47" s="52" t="s">
        <v>145</v>
      </c>
      <c r="E47" s="53" t="s">
        <v>146</v>
      </c>
      <c r="F47" s="48">
        <v>44838</v>
      </c>
      <c r="G47" s="46" t="s">
        <v>33</v>
      </c>
      <c r="H47" s="48"/>
      <c r="I47" s="46" t="s">
        <v>33</v>
      </c>
      <c r="J47" s="48">
        <v>44830</v>
      </c>
      <c r="K47" s="49">
        <v>247</v>
      </c>
    </row>
    <row r="48" spans="1:11" ht="34.5" customHeight="1">
      <c r="A48" s="47" t="s">
        <v>5</v>
      </c>
      <c r="B48" s="47" t="s">
        <v>87</v>
      </c>
      <c r="C48" s="46" t="s">
        <v>147</v>
      </c>
      <c r="D48" s="52" t="s">
        <v>148</v>
      </c>
      <c r="E48" s="53" t="s">
        <v>149</v>
      </c>
      <c r="F48" s="48">
        <v>44838</v>
      </c>
      <c r="G48" s="46" t="s">
        <v>33</v>
      </c>
      <c r="H48" s="48"/>
      <c r="I48" s="46" t="s">
        <v>33</v>
      </c>
      <c r="J48" s="48">
        <v>44830</v>
      </c>
      <c r="K48" s="49">
        <v>247</v>
      </c>
    </row>
    <row r="49" spans="1:11" ht="34.5" customHeight="1">
      <c r="A49" s="47" t="s">
        <v>9</v>
      </c>
      <c r="B49" s="47" t="s">
        <v>134</v>
      </c>
      <c r="C49" s="46" t="s">
        <v>74</v>
      </c>
      <c r="D49" s="52" t="s">
        <v>150</v>
      </c>
      <c r="E49" s="53" t="s">
        <v>151</v>
      </c>
      <c r="F49" s="48">
        <v>44840</v>
      </c>
      <c r="G49" s="46" t="s">
        <v>33</v>
      </c>
      <c r="H49" s="48"/>
      <c r="I49" s="46" t="s">
        <v>33</v>
      </c>
      <c r="J49" s="48">
        <v>44832</v>
      </c>
      <c r="K49" s="49">
        <v>245</v>
      </c>
    </row>
    <row r="50" spans="1:11" ht="34.5" customHeight="1">
      <c r="A50" s="47" t="s">
        <v>6</v>
      </c>
      <c r="B50" s="47" t="s">
        <v>39</v>
      </c>
      <c r="C50" s="46" t="s">
        <v>152</v>
      </c>
      <c r="D50" s="52" t="s">
        <v>153</v>
      </c>
      <c r="E50" s="53" t="s">
        <v>154</v>
      </c>
      <c r="F50" s="48">
        <v>44840</v>
      </c>
      <c r="G50" s="46" t="s">
        <v>33</v>
      </c>
      <c r="H50" s="48">
        <v>45103</v>
      </c>
      <c r="I50" s="46" t="s">
        <v>34</v>
      </c>
      <c r="J50" s="48">
        <v>44832</v>
      </c>
      <c r="K50" s="49">
        <v>245</v>
      </c>
    </row>
    <row r="51" spans="1:11" ht="34.5" customHeight="1">
      <c r="A51" s="47" t="s">
        <v>6</v>
      </c>
      <c r="B51" s="47" t="s">
        <v>29</v>
      </c>
      <c r="C51" s="46" t="s">
        <v>78</v>
      </c>
      <c r="D51" s="52" t="s">
        <v>155</v>
      </c>
      <c r="E51" s="53" t="s">
        <v>156</v>
      </c>
      <c r="F51" s="48">
        <v>44841</v>
      </c>
      <c r="G51" s="46" t="s">
        <v>33</v>
      </c>
      <c r="H51" s="48">
        <v>45087</v>
      </c>
      <c r="I51" s="46" t="s">
        <v>34</v>
      </c>
      <c r="J51" s="48">
        <v>44833</v>
      </c>
      <c r="K51" s="49">
        <v>244</v>
      </c>
    </row>
    <row r="52" spans="1:11" ht="34.5" customHeight="1">
      <c r="A52" s="47" t="s">
        <v>8</v>
      </c>
      <c r="B52" s="47" t="s">
        <v>77</v>
      </c>
      <c r="C52" s="46" t="s">
        <v>157</v>
      </c>
      <c r="D52" s="52" t="s">
        <v>158</v>
      </c>
      <c r="E52" s="53"/>
      <c r="F52" s="48">
        <v>44845</v>
      </c>
      <c r="G52" s="46" t="s">
        <v>33</v>
      </c>
      <c r="H52" s="48"/>
      <c r="I52" s="46" t="s">
        <v>33</v>
      </c>
      <c r="J52" s="48">
        <v>44837</v>
      </c>
      <c r="K52" s="49">
        <v>240</v>
      </c>
    </row>
    <row r="53" spans="1:11" ht="34.5" customHeight="1">
      <c r="A53" s="47" t="s">
        <v>8</v>
      </c>
      <c r="B53" s="47" t="s">
        <v>77</v>
      </c>
      <c r="C53" s="46" t="s">
        <v>159</v>
      </c>
      <c r="D53" s="52" t="s">
        <v>160</v>
      </c>
      <c r="E53" s="53" t="s">
        <v>161</v>
      </c>
      <c r="F53" s="48">
        <v>44845</v>
      </c>
      <c r="G53" s="46" t="s">
        <v>33</v>
      </c>
      <c r="H53" s="48"/>
      <c r="I53" s="46" t="s">
        <v>33</v>
      </c>
      <c r="J53" s="48">
        <v>44837</v>
      </c>
      <c r="K53" s="49">
        <v>240</v>
      </c>
    </row>
    <row r="54" spans="1:11" ht="34.5" customHeight="1">
      <c r="A54" s="47" t="s">
        <v>8</v>
      </c>
      <c r="B54" s="47" t="s">
        <v>77</v>
      </c>
      <c r="C54" s="46" t="s">
        <v>162</v>
      </c>
      <c r="D54" s="52" t="s">
        <v>163</v>
      </c>
      <c r="E54" s="53" t="s">
        <v>164</v>
      </c>
      <c r="F54" s="48">
        <v>44845</v>
      </c>
      <c r="G54" s="46" t="s">
        <v>33</v>
      </c>
      <c r="H54" s="48"/>
      <c r="I54" s="46" t="s">
        <v>33</v>
      </c>
      <c r="J54" s="48">
        <v>44837</v>
      </c>
      <c r="K54" s="49">
        <v>240</v>
      </c>
    </row>
    <row r="55" spans="1:11" ht="34.5" customHeight="1">
      <c r="A55" s="47" t="s">
        <v>5</v>
      </c>
      <c r="B55" s="47" t="s">
        <v>87</v>
      </c>
      <c r="C55" s="46" t="s">
        <v>165</v>
      </c>
      <c r="D55" s="52" t="s">
        <v>166</v>
      </c>
      <c r="E55" s="53" t="s">
        <v>167</v>
      </c>
      <c r="F55" s="48">
        <v>44847</v>
      </c>
      <c r="G55" s="46" t="s">
        <v>33</v>
      </c>
      <c r="H55" s="48"/>
      <c r="I55" s="46" t="s">
        <v>33</v>
      </c>
      <c r="J55" s="48">
        <v>44839</v>
      </c>
      <c r="K55" s="49">
        <v>238</v>
      </c>
    </row>
    <row r="56" spans="1:11" ht="34.5" customHeight="1">
      <c r="A56" s="47" t="s">
        <v>6</v>
      </c>
      <c r="B56" s="47" t="s">
        <v>39</v>
      </c>
      <c r="C56" s="46" t="s">
        <v>168</v>
      </c>
      <c r="D56" s="52" t="s">
        <v>169</v>
      </c>
      <c r="E56" s="53" t="s">
        <v>170</v>
      </c>
      <c r="F56" s="48">
        <v>44848</v>
      </c>
      <c r="G56" s="46" t="s">
        <v>33</v>
      </c>
      <c r="H56" s="48">
        <v>45076</v>
      </c>
      <c r="I56" s="46" t="s">
        <v>33</v>
      </c>
      <c r="J56" s="48">
        <v>44840</v>
      </c>
      <c r="K56" s="49">
        <v>237</v>
      </c>
    </row>
    <row r="57" spans="1:11" ht="34.5" customHeight="1">
      <c r="A57" s="47" t="s">
        <v>6</v>
      </c>
      <c r="B57" s="47" t="s">
        <v>29</v>
      </c>
      <c r="C57" s="46" t="s">
        <v>171</v>
      </c>
      <c r="D57" s="52" t="s">
        <v>172</v>
      </c>
      <c r="E57" s="53" t="s">
        <v>173</v>
      </c>
      <c r="F57" s="48">
        <v>44848</v>
      </c>
      <c r="G57" s="46" t="s">
        <v>33</v>
      </c>
      <c r="H57" s="48">
        <v>45076</v>
      </c>
      <c r="I57" s="46" t="s">
        <v>33</v>
      </c>
      <c r="J57" s="48">
        <v>44840</v>
      </c>
      <c r="K57" s="49">
        <v>237</v>
      </c>
    </row>
    <row r="58" spans="1:11" ht="34.5" customHeight="1">
      <c r="A58" s="47" t="s">
        <v>9</v>
      </c>
      <c r="B58" s="47" t="s">
        <v>134</v>
      </c>
      <c r="C58" s="46" t="s">
        <v>174</v>
      </c>
      <c r="D58" s="52" t="s">
        <v>175</v>
      </c>
      <c r="E58" s="53" t="s">
        <v>151</v>
      </c>
      <c r="F58" s="48">
        <v>44852</v>
      </c>
      <c r="G58" s="46" t="s">
        <v>33</v>
      </c>
      <c r="H58" s="48"/>
      <c r="I58" s="46" t="s">
        <v>33</v>
      </c>
      <c r="J58" s="48">
        <v>44844</v>
      </c>
      <c r="K58" s="49">
        <v>233</v>
      </c>
    </row>
    <row r="59" spans="1:11" ht="34.5" customHeight="1">
      <c r="A59" s="47" t="s">
        <v>8</v>
      </c>
      <c r="B59" s="47" t="s">
        <v>77</v>
      </c>
      <c r="C59" s="46" t="s">
        <v>176</v>
      </c>
      <c r="D59" s="52" t="s">
        <v>177</v>
      </c>
      <c r="E59" s="53"/>
      <c r="F59" s="48">
        <v>44852</v>
      </c>
      <c r="G59" s="46" t="s">
        <v>33</v>
      </c>
      <c r="H59" s="48"/>
      <c r="I59" s="46" t="s">
        <v>33</v>
      </c>
      <c r="J59" s="48">
        <v>44844</v>
      </c>
      <c r="K59" s="49">
        <v>233</v>
      </c>
    </row>
    <row r="60" spans="1:11" ht="34.5" customHeight="1">
      <c r="A60" s="47" t="s">
        <v>8</v>
      </c>
      <c r="B60" s="47" t="s">
        <v>77</v>
      </c>
      <c r="C60" s="46" t="s">
        <v>178</v>
      </c>
      <c r="D60" s="52" t="s">
        <v>179</v>
      </c>
      <c r="E60" s="53"/>
      <c r="F60" s="48">
        <v>44853</v>
      </c>
      <c r="G60" s="46" t="s">
        <v>33</v>
      </c>
      <c r="H60" s="48"/>
      <c r="I60" s="46" t="s">
        <v>33</v>
      </c>
      <c r="J60" s="48">
        <v>44845</v>
      </c>
      <c r="K60" s="49">
        <v>232</v>
      </c>
    </row>
    <row r="61" spans="1:11" ht="34.5" customHeight="1">
      <c r="A61" s="47" t="s">
        <v>6</v>
      </c>
      <c r="B61" s="47" t="s">
        <v>39</v>
      </c>
      <c r="C61" s="46" t="s">
        <v>180</v>
      </c>
      <c r="D61" s="52" t="s">
        <v>181</v>
      </c>
      <c r="E61" s="53" t="s">
        <v>182</v>
      </c>
      <c r="F61" s="48">
        <v>44855</v>
      </c>
      <c r="G61" s="46" t="s">
        <v>33</v>
      </c>
      <c r="H61" s="48">
        <v>45076</v>
      </c>
      <c r="I61" s="46" t="s">
        <v>33</v>
      </c>
      <c r="J61" s="48">
        <v>44847</v>
      </c>
      <c r="K61" s="49">
        <v>230</v>
      </c>
    </row>
    <row r="62" spans="1:11" ht="34.5" customHeight="1">
      <c r="A62" s="47" t="s">
        <v>8</v>
      </c>
      <c r="B62" s="47" t="s">
        <v>77</v>
      </c>
      <c r="C62" s="46" t="s">
        <v>183</v>
      </c>
      <c r="D62" s="52" t="s">
        <v>184</v>
      </c>
      <c r="E62" s="53" t="s">
        <v>185</v>
      </c>
      <c r="F62" s="48">
        <v>44858</v>
      </c>
      <c r="G62" s="46" t="s">
        <v>33</v>
      </c>
      <c r="H62" s="48"/>
      <c r="I62" s="46" t="s">
        <v>33</v>
      </c>
      <c r="J62" s="48">
        <v>44848</v>
      </c>
      <c r="K62" s="49">
        <v>229</v>
      </c>
    </row>
    <row r="63" spans="1:11" ht="34.5" customHeight="1">
      <c r="A63" s="47" t="s">
        <v>15</v>
      </c>
      <c r="B63" s="47" t="s">
        <v>186</v>
      </c>
      <c r="C63" s="46" t="s">
        <v>66</v>
      </c>
      <c r="D63" s="52" t="s">
        <v>187</v>
      </c>
      <c r="E63" s="53" t="s">
        <v>188</v>
      </c>
      <c r="F63" s="48">
        <v>44858</v>
      </c>
      <c r="G63" s="46" t="s">
        <v>33</v>
      </c>
      <c r="H63" s="48"/>
      <c r="I63" s="46" t="s">
        <v>33</v>
      </c>
      <c r="J63" s="48">
        <v>44848</v>
      </c>
      <c r="K63" s="49">
        <v>229</v>
      </c>
    </row>
    <row r="64" spans="1:11" ht="34.5" customHeight="1">
      <c r="A64" s="47" t="s">
        <v>8</v>
      </c>
      <c r="B64" s="47" t="s">
        <v>77</v>
      </c>
      <c r="C64" s="46" t="s">
        <v>189</v>
      </c>
      <c r="D64" s="52" t="s">
        <v>190</v>
      </c>
      <c r="E64" s="53"/>
      <c r="F64" s="48">
        <v>44859</v>
      </c>
      <c r="G64" s="46" t="s">
        <v>33</v>
      </c>
      <c r="H64" s="48"/>
      <c r="I64" s="46" t="s">
        <v>33</v>
      </c>
      <c r="J64" s="48">
        <v>44851</v>
      </c>
      <c r="K64" s="49">
        <v>226</v>
      </c>
    </row>
    <row r="65" spans="1:11" ht="34.5" customHeight="1">
      <c r="A65" s="47" t="s">
        <v>8</v>
      </c>
      <c r="B65" s="47" t="s">
        <v>77</v>
      </c>
      <c r="C65" s="46" t="s">
        <v>191</v>
      </c>
      <c r="D65" s="52" t="s">
        <v>192</v>
      </c>
      <c r="E65" s="53" t="s">
        <v>193</v>
      </c>
      <c r="F65" s="48">
        <v>44859</v>
      </c>
      <c r="G65" s="46" t="s">
        <v>33</v>
      </c>
      <c r="H65" s="48"/>
      <c r="I65" s="46" t="s">
        <v>33</v>
      </c>
      <c r="J65" s="48">
        <v>44851</v>
      </c>
      <c r="K65" s="49">
        <v>226</v>
      </c>
    </row>
    <row r="66" spans="1:11" ht="34.5" customHeight="1">
      <c r="A66" s="47" t="s">
        <v>8</v>
      </c>
      <c r="B66" s="47" t="s">
        <v>77</v>
      </c>
      <c r="C66" s="46" t="s">
        <v>194</v>
      </c>
      <c r="D66" s="52" t="s">
        <v>195</v>
      </c>
      <c r="E66" s="53" t="s">
        <v>196</v>
      </c>
      <c r="F66" s="48">
        <v>44859</v>
      </c>
      <c r="G66" s="46" t="s">
        <v>33</v>
      </c>
      <c r="H66" s="48"/>
      <c r="I66" s="46" t="s">
        <v>33</v>
      </c>
      <c r="J66" s="48">
        <v>44851</v>
      </c>
      <c r="K66" s="49">
        <v>226</v>
      </c>
    </row>
    <row r="67" spans="1:11" ht="34.5" customHeight="1">
      <c r="A67" s="47" t="s">
        <v>7</v>
      </c>
      <c r="B67" s="47" t="s">
        <v>35</v>
      </c>
      <c r="C67" s="46" t="s">
        <v>197</v>
      </c>
      <c r="D67" s="52" t="s">
        <v>198</v>
      </c>
      <c r="E67" s="53" t="s">
        <v>199</v>
      </c>
      <c r="F67" s="48">
        <v>44861</v>
      </c>
      <c r="G67" s="46" t="s">
        <v>33</v>
      </c>
      <c r="H67" s="48"/>
      <c r="I67" s="46" t="s">
        <v>33</v>
      </c>
      <c r="J67" s="48">
        <v>44853</v>
      </c>
      <c r="K67" s="49">
        <v>224</v>
      </c>
    </row>
    <row r="68" spans="1:11" ht="34.5" customHeight="1">
      <c r="A68" s="47" t="s">
        <v>7</v>
      </c>
      <c r="B68" s="47" t="s">
        <v>35</v>
      </c>
      <c r="C68" s="46" t="s">
        <v>200</v>
      </c>
      <c r="D68" s="52" t="s">
        <v>201</v>
      </c>
      <c r="E68" s="53" t="s">
        <v>202</v>
      </c>
      <c r="F68" s="48">
        <v>44861</v>
      </c>
      <c r="G68" s="46" t="s">
        <v>33</v>
      </c>
      <c r="H68" s="48"/>
      <c r="I68" s="46" t="s">
        <v>33</v>
      </c>
      <c r="J68" s="48">
        <v>44853</v>
      </c>
      <c r="K68" s="49">
        <v>224</v>
      </c>
    </row>
    <row r="69" spans="1:11" ht="34.5" customHeight="1">
      <c r="A69" s="47" t="s">
        <v>9</v>
      </c>
      <c r="B69" s="47" t="s">
        <v>134</v>
      </c>
      <c r="C69" s="46" t="s">
        <v>203</v>
      </c>
      <c r="D69" s="52" t="s">
        <v>204</v>
      </c>
      <c r="E69" s="53" t="s">
        <v>205</v>
      </c>
      <c r="F69" s="48">
        <v>44861</v>
      </c>
      <c r="G69" s="46" t="s">
        <v>33</v>
      </c>
      <c r="H69" s="48"/>
      <c r="I69" s="46" t="s">
        <v>33</v>
      </c>
      <c r="J69" s="48">
        <v>44853</v>
      </c>
      <c r="K69" s="49">
        <v>224</v>
      </c>
    </row>
    <row r="70" spans="1:11" ht="34.5" customHeight="1">
      <c r="A70" s="47" t="s">
        <v>7</v>
      </c>
      <c r="B70" s="47" t="s">
        <v>35</v>
      </c>
      <c r="C70" s="46" t="s">
        <v>206</v>
      </c>
      <c r="D70" s="52" t="s">
        <v>207</v>
      </c>
      <c r="E70" s="53" t="s">
        <v>208</v>
      </c>
      <c r="F70" s="48">
        <v>44861</v>
      </c>
      <c r="G70" s="46" t="s">
        <v>33</v>
      </c>
      <c r="H70" s="48"/>
      <c r="I70" s="46" t="s">
        <v>33</v>
      </c>
      <c r="J70" s="48">
        <v>44853</v>
      </c>
      <c r="K70" s="49">
        <v>224</v>
      </c>
    </row>
    <row r="71" spans="1:11" ht="34.5" customHeight="1">
      <c r="A71" s="47" t="s">
        <v>7</v>
      </c>
      <c r="B71" s="47" t="s">
        <v>35</v>
      </c>
      <c r="C71" s="46" t="s">
        <v>71</v>
      </c>
      <c r="D71" s="52" t="s">
        <v>209</v>
      </c>
      <c r="E71" s="53" t="s">
        <v>210</v>
      </c>
      <c r="F71" s="48">
        <v>44861</v>
      </c>
      <c r="G71" s="46" t="s">
        <v>33</v>
      </c>
      <c r="H71" s="48"/>
      <c r="I71" s="46" t="s">
        <v>33</v>
      </c>
      <c r="J71" s="48">
        <v>44853</v>
      </c>
      <c r="K71" s="49">
        <v>224</v>
      </c>
    </row>
    <row r="72" spans="1:11" ht="34.5" customHeight="1">
      <c r="A72" s="47" t="s">
        <v>7</v>
      </c>
      <c r="B72" s="47" t="s">
        <v>35</v>
      </c>
      <c r="C72" s="46" t="s">
        <v>180</v>
      </c>
      <c r="D72" s="52" t="s">
        <v>211</v>
      </c>
      <c r="E72" s="53" t="s">
        <v>212</v>
      </c>
      <c r="F72" s="48">
        <v>44861</v>
      </c>
      <c r="G72" s="46" t="s">
        <v>33</v>
      </c>
      <c r="H72" s="48"/>
      <c r="I72" s="46" t="s">
        <v>33</v>
      </c>
      <c r="J72" s="48">
        <v>44853</v>
      </c>
      <c r="K72" s="49">
        <v>224</v>
      </c>
    </row>
    <row r="73" spans="1:11" ht="34.5" customHeight="1">
      <c r="A73" s="47" t="s">
        <v>7</v>
      </c>
      <c r="B73" s="47" t="s">
        <v>35</v>
      </c>
      <c r="C73" s="46" t="s">
        <v>213</v>
      </c>
      <c r="D73" s="52" t="s">
        <v>214</v>
      </c>
      <c r="E73" s="53" t="s">
        <v>215</v>
      </c>
      <c r="F73" s="48">
        <v>44861</v>
      </c>
      <c r="G73" s="46" t="s">
        <v>33</v>
      </c>
      <c r="H73" s="48"/>
      <c r="I73" s="46" t="s">
        <v>33</v>
      </c>
      <c r="J73" s="48">
        <v>44853</v>
      </c>
      <c r="K73" s="49">
        <v>224</v>
      </c>
    </row>
    <row r="74" spans="1:11" ht="34.5" customHeight="1">
      <c r="A74" s="47" t="s">
        <v>7</v>
      </c>
      <c r="B74" s="47" t="s">
        <v>35</v>
      </c>
      <c r="C74" s="46" t="s">
        <v>216</v>
      </c>
      <c r="D74" s="52" t="s">
        <v>217</v>
      </c>
      <c r="E74" s="53" t="s">
        <v>218</v>
      </c>
      <c r="F74" s="48">
        <v>44865</v>
      </c>
      <c r="G74" s="46" t="s">
        <v>33</v>
      </c>
      <c r="H74" s="48"/>
      <c r="I74" s="46" t="s">
        <v>33</v>
      </c>
      <c r="J74" s="48">
        <v>44855</v>
      </c>
      <c r="K74" s="49">
        <v>222</v>
      </c>
    </row>
    <row r="75" spans="1:11" ht="34.5" customHeight="1">
      <c r="A75" s="47" t="s">
        <v>7</v>
      </c>
      <c r="B75" s="47" t="s">
        <v>35</v>
      </c>
      <c r="C75" s="46" t="s">
        <v>219</v>
      </c>
      <c r="D75" s="52" t="s">
        <v>217</v>
      </c>
      <c r="E75" s="53" t="s">
        <v>220</v>
      </c>
      <c r="F75" s="48">
        <v>44865</v>
      </c>
      <c r="G75" s="46" t="s">
        <v>33</v>
      </c>
      <c r="H75" s="48"/>
      <c r="I75" s="46" t="s">
        <v>33</v>
      </c>
      <c r="J75" s="48">
        <v>44855</v>
      </c>
      <c r="K75" s="49">
        <v>222</v>
      </c>
    </row>
    <row r="76" spans="1:11" ht="34.5" customHeight="1">
      <c r="A76" s="47" t="s">
        <v>9</v>
      </c>
      <c r="B76" s="47" t="s">
        <v>134</v>
      </c>
      <c r="C76" s="46" t="s">
        <v>171</v>
      </c>
      <c r="D76" s="52" t="s">
        <v>221</v>
      </c>
      <c r="E76" s="53" t="s">
        <v>151</v>
      </c>
      <c r="F76" s="48">
        <v>44865</v>
      </c>
      <c r="G76" s="46" t="s">
        <v>33</v>
      </c>
      <c r="H76" s="48"/>
      <c r="I76" s="46" t="s">
        <v>33</v>
      </c>
      <c r="J76" s="48">
        <v>44855</v>
      </c>
      <c r="K76" s="49">
        <v>222</v>
      </c>
    </row>
    <row r="77" spans="1:11" ht="34.5" customHeight="1">
      <c r="A77" s="47" t="s">
        <v>8</v>
      </c>
      <c r="B77" s="47" t="s">
        <v>77</v>
      </c>
      <c r="C77" s="46" t="s">
        <v>222</v>
      </c>
      <c r="D77" s="52" t="s">
        <v>223</v>
      </c>
      <c r="E77" s="53"/>
      <c r="F77" s="48">
        <v>44866</v>
      </c>
      <c r="G77" s="46" t="s">
        <v>33</v>
      </c>
      <c r="H77" s="48"/>
      <c r="I77" s="46" t="s">
        <v>33</v>
      </c>
      <c r="J77" s="48">
        <v>44858</v>
      </c>
      <c r="K77" s="49">
        <v>219</v>
      </c>
    </row>
    <row r="78" spans="1:11" ht="34.5" customHeight="1">
      <c r="A78" s="47" t="s">
        <v>6</v>
      </c>
      <c r="B78" s="47" t="s">
        <v>29</v>
      </c>
      <c r="C78" s="46" t="s">
        <v>197</v>
      </c>
      <c r="D78" s="52" t="s">
        <v>224</v>
      </c>
      <c r="E78" s="53" t="s">
        <v>225</v>
      </c>
      <c r="F78" s="48">
        <v>44867</v>
      </c>
      <c r="G78" s="46" t="s">
        <v>33</v>
      </c>
      <c r="H78" s="48">
        <v>45083</v>
      </c>
      <c r="I78" s="46" t="s">
        <v>34</v>
      </c>
      <c r="J78" s="48">
        <v>44859</v>
      </c>
      <c r="K78" s="49">
        <v>218</v>
      </c>
    </row>
    <row r="79" spans="1:11" ht="34.5" customHeight="1">
      <c r="A79" s="47" t="s">
        <v>6</v>
      </c>
      <c r="B79" s="47" t="s">
        <v>29</v>
      </c>
      <c r="C79" s="46" t="s">
        <v>226</v>
      </c>
      <c r="D79" s="52" t="s">
        <v>227</v>
      </c>
      <c r="E79" s="53" t="s">
        <v>228</v>
      </c>
      <c r="F79" s="48">
        <v>44867</v>
      </c>
      <c r="G79" s="46" t="s">
        <v>33</v>
      </c>
      <c r="H79" s="48">
        <v>45097</v>
      </c>
      <c r="I79" s="46" t="s">
        <v>34</v>
      </c>
      <c r="J79" s="48">
        <v>44859</v>
      </c>
      <c r="K79" s="49">
        <v>218</v>
      </c>
    </row>
    <row r="80" spans="1:11" ht="34.5" customHeight="1">
      <c r="A80" s="47" t="s">
        <v>7</v>
      </c>
      <c r="B80" s="47" t="s">
        <v>35</v>
      </c>
      <c r="C80" s="46" t="s">
        <v>229</v>
      </c>
      <c r="D80" s="52" t="s">
        <v>230</v>
      </c>
      <c r="E80" s="53" t="s">
        <v>231</v>
      </c>
      <c r="F80" s="48">
        <v>44872</v>
      </c>
      <c r="G80" s="46" t="s">
        <v>33</v>
      </c>
      <c r="H80" s="48"/>
      <c r="I80" s="46" t="s">
        <v>33</v>
      </c>
      <c r="J80" s="48">
        <v>44862</v>
      </c>
      <c r="K80" s="49">
        <v>215</v>
      </c>
    </row>
    <row r="81" spans="1:11" ht="34.5" customHeight="1">
      <c r="A81" s="47" t="s">
        <v>7</v>
      </c>
      <c r="B81" s="47" t="s">
        <v>35</v>
      </c>
      <c r="C81" s="46" t="s">
        <v>232</v>
      </c>
      <c r="D81" s="52" t="s">
        <v>233</v>
      </c>
      <c r="E81" s="53" t="s">
        <v>234</v>
      </c>
      <c r="F81" s="48">
        <v>44872</v>
      </c>
      <c r="G81" s="46" t="s">
        <v>33</v>
      </c>
      <c r="H81" s="48"/>
      <c r="I81" s="46" t="s">
        <v>33</v>
      </c>
      <c r="J81" s="48">
        <v>44862</v>
      </c>
      <c r="K81" s="49">
        <v>215</v>
      </c>
    </row>
    <row r="82" spans="1:11" ht="34.5" customHeight="1">
      <c r="A82" s="47" t="s">
        <v>7</v>
      </c>
      <c r="B82" s="47" t="s">
        <v>35</v>
      </c>
      <c r="C82" s="46" t="s">
        <v>235</v>
      </c>
      <c r="D82" s="52" t="s">
        <v>236</v>
      </c>
      <c r="E82" s="53" t="s">
        <v>237</v>
      </c>
      <c r="F82" s="48">
        <v>44872</v>
      </c>
      <c r="G82" s="46" t="s">
        <v>33</v>
      </c>
      <c r="H82" s="48"/>
      <c r="I82" s="46" t="s">
        <v>33</v>
      </c>
      <c r="J82" s="48">
        <v>44862</v>
      </c>
      <c r="K82" s="49">
        <v>215</v>
      </c>
    </row>
    <row r="83" spans="1:11" ht="34.5" customHeight="1">
      <c r="A83" s="47" t="s">
        <v>7</v>
      </c>
      <c r="B83" s="47" t="s">
        <v>35</v>
      </c>
      <c r="C83" s="46" t="s">
        <v>238</v>
      </c>
      <c r="D83" s="52" t="s">
        <v>239</v>
      </c>
      <c r="E83" s="53" t="s">
        <v>240</v>
      </c>
      <c r="F83" s="48">
        <v>44872</v>
      </c>
      <c r="G83" s="46" t="s">
        <v>33</v>
      </c>
      <c r="H83" s="48"/>
      <c r="I83" s="46" t="s">
        <v>33</v>
      </c>
      <c r="J83" s="48">
        <v>44862</v>
      </c>
      <c r="K83" s="49">
        <v>215</v>
      </c>
    </row>
    <row r="84" spans="1:11" ht="34.5" customHeight="1">
      <c r="A84" s="47" t="s">
        <v>7</v>
      </c>
      <c r="B84" s="47" t="s">
        <v>35</v>
      </c>
      <c r="C84" s="46" t="s">
        <v>81</v>
      </c>
      <c r="D84" s="52" t="s">
        <v>241</v>
      </c>
      <c r="E84" s="53" t="s">
        <v>242</v>
      </c>
      <c r="F84" s="48">
        <v>44872</v>
      </c>
      <c r="G84" s="46" t="s">
        <v>33</v>
      </c>
      <c r="H84" s="48"/>
      <c r="I84" s="46" t="s">
        <v>33</v>
      </c>
      <c r="J84" s="48">
        <v>44862</v>
      </c>
      <c r="K84" s="49">
        <v>215</v>
      </c>
    </row>
    <row r="85" spans="1:11" ht="34.5" customHeight="1">
      <c r="A85" s="47" t="s">
        <v>7</v>
      </c>
      <c r="B85" s="47" t="s">
        <v>35</v>
      </c>
      <c r="C85" s="46" t="s">
        <v>243</v>
      </c>
      <c r="D85" s="52" t="s">
        <v>244</v>
      </c>
      <c r="E85" s="53" t="s">
        <v>240</v>
      </c>
      <c r="F85" s="48">
        <v>44872</v>
      </c>
      <c r="G85" s="46" t="s">
        <v>33</v>
      </c>
      <c r="H85" s="48"/>
      <c r="I85" s="46" t="s">
        <v>33</v>
      </c>
      <c r="J85" s="48">
        <v>44862</v>
      </c>
      <c r="K85" s="49">
        <v>215</v>
      </c>
    </row>
    <row r="86" spans="1:11" ht="79.900000000000006">
      <c r="A86" s="47" t="s">
        <v>7</v>
      </c>
      <c r="B86" s="47" t="s">
        <v>35</v>
      </c>
      <c r="C86" s="46" t="s">
        <v>245</v>
      </c>
      <c r="D86" s="52" t="s">
        <v>246</v>
      </c>
      <c r="E86" s="53" t="s">
        <v>247</v>
      </c>
      <c r="F86" s="48">
        <v>44874</v>
      </c>
      <c r="G86" s="46" t="s">
        <v>33</v>
      </c>
      <c r="H86" s="48"/>
      <c r="I86" s="46" t="s">
        <v>33</v>
      </c>
      <c r="J86" s="48">
        <v>44866</v>
      </c>
      <c r="K86" s="49">
        <v>211</v>
      </c>
    </row>
    <row r="87" spans="1:11" ht="56.25" customHeight="1">
      <c r="A87" s="47" t="s">
        <v>7</v>
      </c>
      <c r="B87" s="47" t="s">
        <v>35</v>
      </c>
      <c r="C87" s="46" t="s">
        <v>248</v>
      </c>
      <c r="D87" s="52" t="s">
        <v>249</v>
      </c>
      <c r="E87" s="53" t="s">
        <v>250</v>
      </c>
      <c r="F87" s="48">
        <v>44874</v>
      </c>
      <c r="G87" s="46" t="s">
        <v>33</v>
      </c>
      <c r="H87" s="48"/>
      <c r="I87" s="46" t="s">
        <v>33</v>
      </c>
      <c r="J87" s="48">
        <v>44866</v>
      </c>
      <c r="K87" s="49">
        <v>211</v>
      </c>
    </row>
    <row r="88" spans="1:11" ht="39" customHeight="1">
      <c r="A88" s="47" t="s">
        <v>7</v>
      </c>
      <c r="B88" s="47" t="s">
        <v>35</v>
      </c>
      <c r="C88" s="46" t="s">
        <v>152</v>
      </c>
      <c r="D88" s="52" t="s">
        <v>251</v>
      </c>
      <c r="E88" s="53" t="s">
        <v>252</v>
      </c>
      <c r="F88" s="48">
        <v>44876</v>
      </c>
      <c r="G88" s="46" t="s">
        <v>33</v>
      </c>
      <c r="H88" s="48"/>
      <c r="I88" s="46" t="s">
        <v>33</v>
      </c>
      <c r="J88" s="48">
        <v>44872</v>
      </c>
      <c r="K88" s="49">
        <v>205</v>
      </c>
    </row>
    <row r="89" spans="1:11" ht="153">
      <c r="A89" s="47" t="s">
        <v>5</v>
      </c>
      <c r="B89" s="47" t="s">
        <v>87</v>
      </c>
      <c r="C89" s="46" t="s">
        <v>253</v>
      </c>
      <c r="D89" s="52" t="s">
        <v>254</v>
      </c>
      <c r="E89" s="53" t="s">
        <v>255</v>
      </c>
      <c r="F89" s="48">
        <v>44876</v>
      </c>
      <c r="G89" s="46" t="s">
        <v>33</v>
      </c>
      <c r="H89" s="48"/>
      <c r="I89" s="46" t="s">
        <v>33</v>
      </c>
      <c r="J89" s="48">
        <v>44872</v>
      </c>
      <c r="K89" s="49">
        <v>205</v>
      </c>
    </row>
    <row r="90" spans="1:11" ht="163.15">
      <c r="A90" s="47" t="s">
        <v>5</v>
      </c>
      <c r="B90" s="47" t="s">
        <v>87</v>
      </c>
      <c r="C90" s="46" t="s">
        <v>256</v>
      </c>
      <c r="D90" s="52" t="s">
        <v>257</v>
      </c>
      <c r="E90" s="53" t="s">
        <v>258</v>
      </c>
      <c r="F90" s="48">
        <v>44876</v>
      </c>
      <c r="G90" s="46" t="s">
        <v>33</v>
      </c>
      <c r="H90" s="48"/>
      <c r="I90" s="46" t="s">
        <v>33</v>
      </c>
      <c r="J90" s="48">
        <v>44872</v>
      </c>
      <c r="K90" s="49">
        <v>205</v>
      </c>
    </row>
    <row r="91" spans="1:11" ht="71.45">
      <c r="A91" s="47" t="s">
        <v>8</v>
      </c>
      <c r="B91" s="47" t="s">
        <v>77</v>
      </c>
      <c r="C91" s="46" t="s">
        <v>259</v>
      </c>
      <c r="D91" s="52" t="s">
        <v>260</v>
      </c>
      <c r="E91" s="53" t="s">
        <v>261</v>
      </c>
      <c r="F91" s="48">
        <v>44879</v>
      </c>
      <c r="G91" s="46" t="s">
        <v>33</v>
      </c>
      <c r="H91" s="48">
        <v>44937</v>
      </c>
      <c r="I91" s="46" t="s">
        <v>33</v>
      </c>
      <c r="J91" s="48">
        <v>44873</v>
      </c>
      <c r="K91" s="49">
        <v>204</v>
      </c>
    </row>
    <row r="92" spans="1:11" ht="40.9">
      <c r="A92" s="47" t="s">
        <v>7</v>
      </c>
      <c r="B92" s="47" t="s">
        <v>35</v>
      </c>
      <c r="C92" s="46" t="s">
        <v>262</v>
      </c>
      <c r="D92" s="52" t="s">
        <v>263</v>
      </c>
      <c r="E92" s="53" t="s">
        <v>264</v>
      </c>
      <c r="F92" s="48">
        <v>44882</v>
      </c>
      <c r="G92" s="46" t="s">
        <v>33</v>
      </c>
      <c r="H92" s="48"/>
      <c r="I92" s="46" t="s">
        <v>33</v>
      </c>
      <c r="J92" s="48">
        <v>44874</v>
      </c>
      <c r="K92" s="49">
        <v>203</v>
      </c>
    </row>
    <row r="93" spans="1:11" ht="148.15">
      <c r="A93" s="47" t="s">
        <v>5</v>
      </c>
      <c r="B93" s="47" t="s">
        <v>87</v>
      </c>
      <c r="C93" s="46" t="s">
        <v>265</v>
      </c>
      <c r="D93" s="52" t="s">
        <v>266</v>
      </c>
      <c r="E93" s="53" t="s">
        <v>267</v>
      </c>
      <c r="F93" s="48">
        <v>44883</v>
      </c>
      <c r="G93" s="46" t="s">
        <v>33</v>
      </c>
      <c r="H93" s="48"/>
      <c r="I93" s="46" t="s">
        <v>33</v>
      </c>
      <c r="J93" s="48">
        <v>44875</v>
      </c>
      <c r="K93" s="49">
        <v>202</v>
      </c>
    </row>
    <row r="94" spans="1:11" ht="148.15">
      <c r="A94" s="47" t="s">
        <v>5</v>
      </c>
      <c r="B94" s="47" t="s">
        <v>87</v>
      </c>
      <c r="C94" s="46" t="s">
        <v>268</v>
      </c>
      <c r="D94" s="52" t="s">
        <v>269</v>
      </c>
      <c r="E94" s="53" t="s">
        <v>270</v>
      </c>
      <c r="F94" s="48">
        <v>44883</v>
      </c>
      <c r="G94" s="46" t="s">
        <v>33</v>
      </c>
      <c r="H94" s="48"/>
      <c r="I94" s="46" t="s">
        <v>33</v>
      </c>
      <c r="J94" s="48">
        <v>44875</v>
      </c>
      <c r="K94" s="49">
        <v>202</v>
      </c>
    </row>
    <row r="95" spans="1:11" ht="40.9">
      <c r="A95" s="47"/>
      <c r="B95" s="47" t="s">
        <v>102</v>
      </c>
      <c r="C95" s="46" t="s">
        <v>74</v>
      </c>
      <c r="D95" s="52" t="s">
        <v>271</v>
      </c>
      <c r="E95" s="53"/>
      <c r="F95" s="48">
        <v>44883</v>
      </c>
      <c r="G95" s="46" t="s">
        <v>33</v>
      </c>
      <c r="H95" s="48"/>
      <c r="I95" s="46" t="s">
        <v>33</v>
      </c>
      <c r="J95" s="48">
        <v>44875</v>
      </c>
      <c r="K95" s="49">
        <v>202</v>
      </c>
    </row>
    <row r="96" spans="1:11" ht="24">
      <c r="A96" s="47" t="s">
        <v>6</v>
      </c>
      <c r="B96" s="47" t="s">
        <v>39</v>
      </c>
      <c r="C96" s="46" t="s">
        <v>272</v>
      </c>
      <c r="D96" s="52" t="s">
        <v>273</v>
      </c>
      <c r="E96" s="53"/>
      <c r="F96" s="48">
        <v>44883</v>
      </c>
      <c r="G96" s="46" t="s">
        <v>33</v>
      </c>
      <c r="H96" s="48">
        <v>45074</v>
      </c>
      <c r="I96" s="46" t="s">
        <v>33</v>
      </c>
      <c r="J96" s="48">
        <v>44875</v>
      </c>
      <c r="K96" s="49">
        <v>202</v>
      </c>
    </row>
    <row r="97" spans="1:11" ht="34.15">
      <c r="A97" s="47" t="s">
        <v>6</v>
      </c>
      <c r="B97" s="47" t="s">
        <v>39</v>
      </c>
      <c r="C97" s="46" t="s">
        <v>274</v>
      </c>
      <c r="D97" s="52" t="s">
        <v>275</v>
      </c>
      <c r="E97" s="53" t="s">
        <v>276</v>
      </c>
      <c r="F97" s="48">
        <v>44883</v>
      </c>
      <c r="G97" s="46" t="s">
        <v>33</v>
      </c>
      <c r="H97" s="48">
        <v>45074</v>
      </c>
      <c r="I97" s="46" t="s">
        <v>33</v>
      </c>
      <c r="J97" s="48">
        <v>44875</v>
      </c>
      <c r="K97" s="49">
        <v>202</v>
      </c>
    </row>
    <row r="98" spans="1:11" ht="71.45">
      <c r="A98" s="47" t="s">
        <v>6</v>
      </c>
      <c r="B98" s="47" t="s">
        <v>29</v>
      </c>
      <c r="C98" s="46" t="s">
        <v>157</v>
      </c>
      <c r="D98" s="52" t="s">
        <v>277</v>
      </c>
      <c r="E98" s="53" t="s">
        <v>278</v>
      </c>
      <c r="F98" s="48">
        <v>44889</v>
      </c>
      <c r="G98" s="46" t="s">
        <v>33</v>
      </c>
      <c r="H98" s="48">
        <v>45076</v>
      </c>
      <c r="I98" s="46" t="s">
        <v>33</v>
      </c>
      <c r="J98" s="48">
        <v>44881</v>
      </c>
      <c r="K98" s="49">
        <v>196</v>
      </c>
    </row>
    <row r="99" spans="1:11" ht="51">
      <c r="A99" s="47" t="s">
        <v>6</v>
      </c>
      <c r="B99" s="47" t="s">
        <v>29</v>
      </c>
      <c r="C99" s="46" t="s">
        <v>128</v>
      </c>
      <c r="D99" s="52" t="s">
        <v>279</v>
      </c>
      <c r="E99" s="53" t="s">
        <v>228</v>
      </c>
      <c r="F99" s="48">
        <v>44889</v>
      </c>
      <c r="G99" s="46" t="s">
        <v>33</v>
      </c>
      <c r="H99" s="48">
        <v>45097</v>
      </c>
      <c r="I99" s="46" t="s">
        <v>34</v>
      </c>
      <c r="J99" s="48">
        <v>44881</v>
      </c>
      <c r="K99" s="49">
        <v>196</v>
      </c>
    </row>
    <row r="100" spans="1:11" ht="61.15">
      <c r="A100" s="47" t="s">
        <v>6</v>
      </c>
      <c r="B100" s="47" t="s">
        <v>29</v>
      </c>
      <c r="C100" s="46" t="s">
        <v>162</v>
      </c>
      <c r="D100" s="52" t="s">
        <v>280</v>
      </c>
      <c r="E100" s="53" t="s">
        <v>228</v>
      </c>
      <c r="F100" s="48">
        <v>44890</v>
      </c>
      <c r="G100" s="46" t="s">
        <v>33</v>
      </c>
      <c r="H100" s="48">
        <v>45097</v>
      </c>
      <c r="I100" s="46" t="s">
        <v>34</v>
      </c>
      <c r="J100" s="48">
        <v>44882</v>
      </c>
      <c r="K100" s="49">
        <v>195</v>
      </c>
    </row>
    <row r="101" spans="1:11" ht="159.6">
      <c r="A101" s="47" t="s">
        <v>5</v>
      </c>
      <c r="B101" s="47" t="s">
        <v>281</v>
      </c>
      <c r="C101" s="46" t="s">
        <v>66</v>
      </c>
      <c r="D101" s="52" t="s">
        <v>282</v>
      </c>
      <c r="E101" s="53" t="s">
        <v>283</v>
      </c>
      <c r="F101" s="48">
        <v>44894</v>
      </c>
      <c r="G101" s="46" t="s">
        <v>33</v>
      </c>
      <c r="H101" s="48">
        <v>44956</v>
      </c>
      <c r="I101" s="46" t="s">
        <v>33</v>
      </c>
      <c r="J101" s="48">
        <v>44886</v>
      </c>
      <c r="K101" s="49">
        <v>191</v>
      </c>
    </row>
    <row r="102" spans="1:11" ht="91.9">
      <c r="A102" s="47" t="s">
        <v>5</v>
      </c>
      <c r="B102" s="47" t="s">
        <v>281</v>
      </c>
      <c r="C102" s="46" t="s">
        <v>66</v>
      </c>
      <c r="D102" s="52" t="s">
        <v>284</v>
      </c>
      <c r="E102" s="53" t="s">
        <v>285</v>
      </c>
      <c r="F102" s="48">
        <v>44895</v>
      </c>
      <c r="G102" s="46" t="s">
        <v>33</v>
      </c>
      <c r="H102" s="48">
        <v>44946</v>
      </c>
      <c r="I102" s="46" t="s">
        <v>33</v>
      </c>
      <c r="J102" s="48">
        <v>44887</v>
      </c>
      <c r="K102" s="49">
        <v>190</v>
      </c>
    </row>
    <row r="103" spans="1:11" ht="61.15">
      <c r="A103" s="47" t="s">
        <v>8</v>
      </c>
      <c r="B103" s="47" t="s">
        <v>77</v>
      </c>
      <c r="C103" s="46" t="s">
        <v>286</v>
      </c>
      <c r="D103" s="52" t="s">
        <v>287</v>
      </c>
      <c r="E103" s="53"/>
      <c r="F103" s="48">
        <v>44893</v>
      </c>
      <c r="G103" s="46" t="s">
        <v>33</v>
      </c>
      <c r="H103" s="48"/>
      <c r="I103" s="46" t="s">
        <v>33</v>
      </c>
      <c r="J103" s="48">
        <v>44887</v>
      </c>
      <c r="K103" s="49">
        <v>190</v>
      </c>
    </row>
    <row r="104" spans="1:11" ht="112.15">
      <c r="A104" s="47" t="s">
        <v>5</v>
      </c>
      <c r="B104" s="47" t="s">
        <v>281</v>
      </c>
      <c r="C104" s="46" t="s">
        <v>174</v>
      </c>
      <c r="D104" s="52" t="s">
        <v>288</v>
      </c>
      <c r="E104" s="53" t="s">
        <v>289</v>
      </c>
      <c r="F104" s="48">
        <v>44900</v>
      </c>
      <c r="G104" s="46" t="s">
        <v>33</v>
      </c>
      <c r="H104" s="48">
        <v>44951</v>
      </c>
      <c r="I104" s="46" t="s">
        <v>33</v>
      </c>
      <c r="J104" s="48">
        <v>44890</v>
      </c>
      <c r="K104" s="49">
        <v>187</v>
      </c>
    </row>
    <row r="105" spans="1:11" ht="81.599999999999994">
      <c r="A105" s="47" t="s">
        <v>6</v>
      </c>
      <c r="B105" s="47" t="s">
        <v>29</v>
      </c>
      <c r="C105" s="46" t="s">
        <v>290</v>
      </c>
      <c r="D105" s="52" t="s">
        <v>291</v>
      </c>
      <c r="E105" s="53" t="s">
        <v>292</v>
      </c>
      <c r="F105" s="48">
        <v>44902</v>
      </c>
      <c r="G105" s="46" t="s">
        <v>33</v>
      </c>
      <c r="H105" s="48">
        <v>45074</v>
      </c>
      <c r="I105" s="46" t="s">
        <v>33</v>
      </c>
      <c r="J105" s="48">
        <v>44894</v>
      </c>
      <c r="K105" s="49">
        <v>183</v>
      </c>
    </row>
    <row r="106" spans="1:11" ht="159.6">
      <c r="A106" s="47" t="s">
        <v>5</v>
      </c>
      <c r="B106" s="47" t="s">
        <v>281</v>
      </c>
      <c r="C106" s="46" t="s">
        <v>174</v>
      </c>
      <c r="D106" s="52" t="s">
        <v>293</v>
      </c>
      <c r="E106" s="53" t="s">
        <v>294</v>
      </c>
      <c r="F106" s="48">
        <v>44903</v>
      </c>
      <c r="G106" s="46" t="s">
        <v>33</v>
      </c>
      <c r="H106" s="48">
        <v>45076</v>
      </c>
      <c r="I106" s="46" t="s">
        <v>33</v>
      </c>
      <c r="J106" s="48">
        <v>44895</v>
      </c>
      <c r="K106" s="49">
        <v>182</v>
      </c>
    </row>
    <row r="107" spans="1:11" ht="24">
      <c r="A107" s="47" t="s">
        <v>5</v>
      </c>
      <c r="B107" s="47" t="s">
        <v>281</v>
      </c>
      <c r="C107" s="46" t="s">
        <v>203</v>
      </c>
      <c r="D107" s="52" t="s">
        <v>295</v>
      </c>
      <c r="E107" s="53" t="s">
        <v>296</v>
      </c>
      <c r="F107" s="48">
        <v>44914</v>
      </c>
      <c r="G107" s="46" t="s">
        <v>33</v>
      </c>
      <c r="H107" s="48">
        <v>44946</v>
      </c>
      <c r="I107" s="46" t="s">
        <v>33</v>
      </c>
      <c r="J107" s="48">
        <v>44904</v>
      </c>
      <c r="K107" s="49">
        <v>173</v>
      </c>
    </row>
    <row r="108" spans="1:11" ht="68.45">
      <c r="A108" s="47" t="s">
        <v>5</v>
      </c>
      <c r="B108" s="47" t="s">
        <v>281</v>
      </c>
      <c r="C108" s="46" t="s">
        <v>78</v>
      </c>
      <c r="D108" s="52" t="s">
        <v>297</v>
      </c>
      <c r="E108" s="53" t="s">
        <v>298</v>
      </c>
      <c r="F108" s="48">
        <v>44914</v>
      </c>
      <c r="G108" s="46" t="s">
        <v>33</v>
      </c>
      <c r="H108" s="48">
        <v>45076</v>
      </c>
      <c r="I108" s="46" t="s">
        <v>33</v>
      </c>
      <c r="J108" s="48">
        <v>44904</v>
      </c>
      <c r="K108" s="49">
        <v>173</v>
      </c>
    </row>
    <row r="109" spans="1:11" ht="112.15">
      <c r="A109" s="47" t="s">
        <v>5</v>
      </c>
      <c r="B109" s="47" t="s">
        <v>281</v>
      </c>
      <c r="C109" s="46" t="s">
        <v>78</v>
      </c>
      <c r="D109" s="52" t="s">
        <v>299</v>
      </c>
      <c r="E109" s="53" t="s">
        <v>300</v>
      </c>
      <c r="F109" s="48">
        <v>44914</v>
      </c>
      <c r="G109" s="46" t="s">
        <v>33</v>
      </c>
      <c r="H109" s="48">
        <v>44986</v>
      </c>
      <c r="I109" s="46" t="s">
        <v>33</v>
      </c>
      <c r="J109" s="48">
        <v>44904</v>
      </c>
      <c r="K109" s="49">
        <v>173</v>
      </c>
    </row>
    <row r="110" spans="1:11" ht="112.15">
      <c r="A110" s="47" t="s">
        <v>5</v>
      </c>
      <c r="B110" s="47" t="s">
        <v>281</v>
      </c>
      <c r="C110" s="46" t="s">
        <v>171</v>
      </c>
      <c r="D110" s="52" t="s">
        <v>301</v>
      </c>
      <c r="E110" s="53" t="s">
        <v>302</v>
      </c>
      <c r="F110" s="48">
        <v>44921</v>
      </c>
      <c r="G110" s="46" t="s">
        <v>33</v>
      </c>
      <c r="H110" s="48">
        <v>45046</v>
      </c>
      <c r="I110" s="46" t="s">
        <v>33</v>
      </c>
      <c r="J110" s="48">
        <v>44911</v>
      </c>
      <c r="K110" s="49">
        <v>166</v>
      </c>
    </row>
    <row r="111" spans="1:11" ht="122.45">
      <c r="A111" s="47" t="s">
        <v>5</v>
      </c>
      <c r="B111" s="47" t="s">
        <v>87</v>
      </c>
      <c r="C111" s="46" t="s">
        <v>303</v>
      </c>
      <c r="D111" s="52" t="s">
        <v>304</v>
      </c>
      <c r="E111" s="53" t="s">
        <v>305</v>
      </c>
      <c r="F111" s="48">
        <v>44921</v>
      </c>
      <c r="G111" s="46" t="s">
        <v>33</v>
      </c>
      <c r="H111" s="48"/>
      <c r="I111" s="46" t="s">
        <v>33</v>
      </c>
      <c r="J111" s="48">
        <v>44911</v>
      </c>
      <c r="K111" s="49">
        <v>166</v>
      </c>
    </row>
    <row r="112" spans="1:11" ht="57">
      <c r="A112" s="47" t="s">
        <v>5</v>
      </c>
      <c r="B112" s="47" t="s">
        <v>87</v>
      </c>
      <c r="C112" s="46" t="s">
        <v>306</v>
      </c>
      <c r="D112" s="52" t="s">
        <v>307</v>
      </c>
      <c r="E112" s="53" t="s">
        <v>308</v>
      </c>
      <c r="F112" s="48">
        <v>44921</v>
      </c>
      <c r="G112" s="46" t="s">
        <v>33</v>
      </c>
      <c r="H112" s="48"/>
      <c r="I112" s="46" t="s">
        <v>33</v>
      </c>
      <c r="J112" s="48">
        <v>44912</v>
      </c>
      <c r="K112" s="49">
        <v>165</v>
      </c>
    </row>
    <row r="113" spans="1:11" ht="81.599999999999994">
      <c r="A113" s="47" t="s">
        <v>5</v>
      </c>
      <c r="B113" s="47" t="s">
        <v>281</v>
      </c>
      <c r="C113" s="46" t="s">
        <v>168</v>
      </c>
      <c r="D113" s="52" t="s">
        <v>309</v>
      </c>
      <c r="E113" s="53" t="s">
        <v>310</v>
      </c>
      <c r="F113" s="48">
        <v>44921</v>
      </c>
      <c r="G113" s="46" t="s">
        <v>33</v>
      </c>
      <c r="H113" s="48">
        <v>44962</v>
      </c>
      <c r="I113" s="46" t="s">
        <v>33</v>
      </c>
      <c r="J113" s="48">
        <v>44912</v>
      </c>
      <c r="K113" s="49">
        <v>165</v>
      </c>
    </row>
    <row r="114" spans="1:11" ht="40.9">
      <c r="A114" s="47" t="s">
        <v>6</v>
      </c>
      <c r="B114" s="47" t="s">
        <v>29</v>
      </c>
      <c r="C114" s="46" t="s">
        <v>311</v>
      </c>
      <c r="D114" s="52" t="s">
        <v>312</v>
      </c>
      <c r="E114" s="53" t="s">
        <v>313</v>
      </c>
      <c r="F114" s="48">
        <v>44923</v>
      </c>
      <c r="G114" s="46" t="s">
        <v>33</v>
      </c>
      <c r="H114" s="48">
        <v>45071</v>
      </c>
      <c r="I114" s="46" t="s">
        <v>33</v>
      </c>
      <c r="J114" s="48">
        <v>44915</v>
      </c>
      <c r="K114" s="49">
        <v>162</v>
      </c>
    </row>
    <row r="115" spans="1:11" ht="61.15">
      <c r="A115" s="47" t="s">
        <v>6</v>
      </c>
      <c r="B115" s="47" t="s">
        <v>29</v>
      </c>
      <c r="C115" s="46" t="s">
        <v>115</v>
      </c>
      <c r="D115" s="52" t="s">
        <v>314</v>
      </c>
      <c r="E115" s="53" t="s">
        <v>313</v>
      </c>
      <c r="F115" s="48">
        <v>44923</v>
      </c>
      <c r="G115" s="46" t="s">
        <v>33</v>
      </c>
      <c r="H115" s="48">
        <v>45074</v>
      </c>
      <c r="I115" s="46" t="s">
        <v>33</v>
      </c>
      <c r="J115" s="48">
        <v>44915</v>
      </c>
      <c r="K115" s="49">
        <v>162</v>
      </c>
    </row>
    <row r="116" spans="1:11" ht="81.599999999999994">
      <c r="A116" s="47" t="s">
        <v>5</v>
      </c>
      <c r="B116" s="47" t="s">
        <v>281</v>
      </c>
      <c r="C116" s="46" t="s">
        <v>180</v>
      </c>
      <c r="D116" s="52" t="s">
        <v>315</v>
      </c>
      <c r="E116" s="53" t="s">
        <v>316</v>
      </c>
      <c r="F116" s="48">
        <v>44924</v>
      </c>
      <c r="G116" s="46" t="s">
        <v>33</v>
      </c>
      <c r="H116" s="48">
        <v>44951</v>
      </c>
      <c r="I116" s="46" t="s">
        <v>33</v>
      </c>
      <c r="J116" s="48">
        <v>44916</v>
      </c>
      <c r="K116" s="49">
        <v>161</v>
      </c>
    </row>
    <row r="117" spans="1:11" ht="61.15">
      <c r="A117" s="47" t="s">
        <v>5</v>
      </c>
      <c r="B117" s="47" t="s">
        <v>281</v>
      </c>
      <c r="C117" s="46" t="s">
        <v>71</v>
      </c>
      <c r="D117" s="52" t="s">
        <v>317</v>
      </c>
      <c r="E117" s="53" t="s">
        <v>318</v>
      </c>
      <c r="F117" s="48">
        <v>44924</v>
      </c>
      <c r="G117" s="46" t="s">
        <v>33</v>
      </c>
      <c r="H117" s="48">
        <v>45074</v>
      </c>
      <c r="I117" s="46" t="s">
        <v>33</v>
      </c>
      <c r="J117" s="48">
        <v>44916</v>
      </c>
      <c r="K117" s="49">
        <v>161</v>
      </c>
    </row>
    <row r="118" spans="1:11" ht="376.15">
      <c r="A118" s="47" t="s">
        <v>14</v>
      </c>
      <c r="B118" s="47" t="s">
        <v>319</v>
      </c>
      <c r="C118" s="46" t="s">
        <v>66</v>
      </c>
      <c r="D118" s="52" t="s">
        <v>320</v>
      </c>
      <c r="E118" s="53" t="s">
        <v>321</v>
      </c>
      <c r="F118" s="48">
        <v>44925</v>
      </c>
      <c r="G118" s="46" t="s">
        <v>33</v>
      </c>
      <c r="H118" s="48"/>
      <c r="I118" s="46" t="s">
        <v>33</v>
      </c>
      <c r="J118" s="48">
        <v>44917</v>
      </c>
      <c r="K118" s="49">
        <v>160</v>
      </c>
    </row>
    <row r="119" spans="1:11" ht="125.45">
      <c r="A119" s="47" t="s">
        <v>5</v>
      </c>
      <c r="B119" s="47" t="s">
        <v>281</v>
      </c>
      <c r="C119" s="46" t="s">
        <v>213</v>
      </c>
      <c r="D119" s="52" t="s">
        <v>322</v>
      </c>
      <c r="E119" s="53" t="s">
        <v>322</v>
      </c>
      <c r="F119" s="48">
        <v>44929</v>
      </c>
      <c r="G119" s="46" t="s">
        <v>33</v>
      </c>
      <c r="H119" s="48">
        <v>45107</v>
      </c>
      <c r="I119" s="46" t="s">
        <v>34</v>
      </c>
      <c r="J119" s="48">
        <v>44921</v>
      </c>
      <c r="K119" s="49">
        <v>156</v>
      </c>
    </row>
    <row r="120" spans="1:11" ht="250.9">
      <c r="A120" s="47" t="s">
        <v>5</v>
      </c>
      <c r="B120" s="47" t="s">
        <v>281</v>
      </c>
      <c r="C120" s="46" t="s">
        <v>197</v>
      </c>
      <c r="D120" s="52" t="s">
        <v>323</v>
      </c>
      <c r="E120" s="53" t="s">
        <v>324</v>
      </c>
      <c r="F120" s="48">
        <v>44932</v>
      </c>
      <c r="G120" s="46" t="s">
        <v>33</v>
      </c>
      <c r="H120" s="48"/>
      <c r="I120" s="46" t="s">
        <v>33</v>
      </c>
      <c r="J120" s="48">
        <v>44924</v>
      </c>
      <c r="K120" s="49">
        <v>153</v>
      </c>
    </row>
    <row r="121" spans="1:11" ht="81.599999999999994">
      <c r="A121" s="47" t="s">
        <v>5</v>
      </c>
      <c r="B121" s="47" t="s">
        <v>281</v>
      </c>
      <c r="C121" s="46" t="s">
        <v>206</v>
      </c>
      <c r="D121" s="52" t="s">
        <v>325</v>
      </c>
      <c r="E121" s="53" t="s">
        <v>326</v>
      </c>
      <c r="F121" s="48">
        <v>44932</v>
      </c>
      <c r="G121" s="46" t="s">
        <v>33</v>
      </c>
      <c r="H121" s="48">
        <v>45107</v>
      </c>
      <c r="I121" s="46" t="s">
        <v>34</v>
      </c>
      <c r="J121" s="48">
        <v>44924</v>
      </c>
      <c r="K121" s="49">
        <v>153</v>
      </c>
    </row>
    <row r="122" spans="1:11" ht="40.9">
      <c r="A122" s="47" t="s">
        <v>6</v>
      </c>
      <c r="B122" s="47" t="s">
        <v>39</v>
      </c>
      <c r="C122" s="46" t="s">
        <v>88</v>
      </c>
      <c r="D122" s="52" t="s">
        <v>327</v>
      </c>
      <c r="E122" s="53" t="s">
        <v>328</v>
      </c>
      <c r="F122" s="48">
        <v>44930</v>
      </c>
      <c r="G122" s="46" t="s">
        <v>33</v>
      </c>
      <c r="H122" s="48">
        <v>45097</v>
      </c>
      <c r="I122" s="46" t="s">
        <v>34</v>
      </c>
      <c r="J122" s="48">
        <v>44924</v>
      </c>
      <c r="K122" s="49">
        <v>153</v>
      </c>
    </row>
    <row r="123" spans="1:11" ht="68.45">
      <c r="A123" s="47" t="s">
        <v>5</v>
      </c>
      <c r="B123" s="47" t="s">
        <v>281</v>
      </c>
      <c r="C123" s="46" t="s">
        <v>329</v>
      </c>
      <c r="D123" s="52" t="s">
        <v>330</v>
      </c>
      <c r="E123" s="53" t="s">
        <v>331</v>
      </c>
      <c r="F123" s="48">
        <v>44936</v>
      </c>
      <c r="G123" s="46" t="s">
        <v>33</v>
      </c>
      <c r="H123" s="48"/>
      <c r="I123" s="46" t="s">
        <v>33</v>
      </c>
      <c r="J123" s="48">
        <v>44928</v>
      </c>
      <c r="K123" s="49">
        <v>149</v>
      </c>
    </row>
    <row r="124" spans="1:11" ht="61.15">
      <c r="A124" s="47" t="s">
        <v>5</v>
      </c>
      <c r="B124" s="47" t="s">
        <v>281</v>
      </c>
      <c r="C124" s="46" t="s">
        <v>332</v>
      </c>
      <c r="D124" s="52" t="s">
        <v>333</v>
      </c>
      <c r="E124" s="53" t="s">
        <v>334</v>
      </c>
      <c r="F124" s="48">
        <v>44936</v>
      </c>
      <c r="G124" s="46" t="s">
        <v>33</v>
      </c>
      <c r="H124" s="48"/>
      <c r="I124" s="46" t="s">
        <v>33</v>
      </c>
      <c r="J124" s="48">
        <v>44928</v>
      </c>
      <c r="K124" s="49">
        <v>149</v>
      </c>
    </row>
    <row r="125" spans="1:11" ht="163.15">
      <c r="A125" s="47" t="s">
        <v>5</v>
      </c>
      <c r="B125" s="47" t="s">
        <v>281</v>
      </c>
      <c r="C125" s="46" t="s">
        <v>335</v>
      </c>
      <c r="D125" s="52" t="s">
        <v>336</v>
      </c>
      <c r="E125" s="53" t="s">
        <v>151</v>
      </c>
      <c r="F125" s="48">
        <v>44936</v>
      </c>
      <c r="G125" s="46" t="s">
        <v>33</v>
      </c>
      <c r="H125" s="48"/>
      <c r="I125" s="46" t="s">
        <v>33</v>
      </c>
      <c r="J125" s="48">
        <v>44928</v>
      </c>
      <c r="K125" s="49">
        <v>149</v>
      </c>
    </row>
    <row r="126" spans="1:11" ht="81.599999999999994">
      <c r="A126" s="47" t="s">
        <v>5</v>
      </c>
      <c r="B126" s="47" t="s">
        <v>87</v>
      </c>
      <c r="C126" s="46" t="s">
        <v>337</v>
      </c>
      <c r="D126" s="52" t="s">
        <v>338</v>
      </c>
      <c r="E126" s="53" t="s">
        <v>339</v>
      </c>
      <c r="F126" s="48">
        <v>44937</v>
      </c>
      <c r="G126" s="46" t="s">
        <v>33</v>
      </c>
      <c r="H126" s="48"/>
      <c r="I126" s="46" t="s">
        <v>33</v>
      </c>
      <c r="J126" s="48">
        <v>44929</v>
      </c>
      <c r="K126" s="49">
        <v>148</v>
      </c>
    </row>
    <row r="127" spans="1:11" ht="102">
      <c r="A127" s="47" t="s">
        <v>5</v>
      </c>
      <c r="B127" s="47" t="s">
        <v>281</v>
      </c>
      <c r="C127" s="46" t="s">
        <v>340</v>
      </c>
      <c r="D127" s="52" t="s">
        <v>341</v>
      </c>
      <c r="E127" s="53" t="s">
        <v>342</v>
      </c>
      <c r="F127" s="48">
        <v>44942</v>
      </c>
      <c r="G127" s="46" t="s">
        <v>33</v>
      </c>
      <c r="H127" s="48"/>
      <c r="I127" s="46" t="s">
        <v>33</v>
      </c>
      <c r="J127" s="48">
        <v>44932</v>
      </c>
      <c r="K127" s="49">
        <v>145</v>
      </c>
    </row>
    <row r="128" spans="1:11" ht="71.45">
      <c r="A128" s="47" t="s">
        <v>5</v>
      </c>
      <c r="B128" s="47" t="s">
        <v>281</v>
      </c>
      <c r="C128" s="46" t="s">
        <v>343</v>
      </c>
      <c r="D128" s="52" t="s">
        <v>344</v>
      </c>
      <c r="E128" s="53" t="s">
        <v>345</v>
      </c>
      <c r="F128" s="48">
        <v>44943</v>
      </c>
      <c r="G128" s="46" t="s">
        <v>33</v>
      </c>
      <c r="H128" s="48"/>
      <c r="I128" s="46" t="s">
        <v>33</v>
      </c>
      <c r="J128" s="48">
        <v>44935</v>
      </c>
      <c r="K128" s="49">
        <v>142</v>
      </c>
    </row>
    <row r="129" spans="1:11" ht="91.9">
      <c r="A129" s="47" t="s">
        <v>5</v>
      </c>
      <c r="B129" s="47" t="s">
        <v>281</v>
      </c>
      <c r="C129" s="46" t="s">
        <v>346</v>
      </c>
      <c r="D129" s="52" t="s">
        <v>347</v>
      </c>
      <c r="E129" s="53" t="s">
        <v>348</v>
      </c>
      <c r="F129" s="48">
        <v>44943</v>
      </c>
      <c r="G129" s="46" t="s">
        <v>33</v>
      </c>
      <c r="H129" s="48"/>
      <c r="I129" s="46" t="s">
        <v>33</v>
      </c>
      <c r="J129" s="48">
        <v>44935</v>
      </c>
      <c r="K129" s="49">
        <v>142</v>
      </c>
    </row>
    <row r="130" spans="1:11" ht="102.6">
      <c r="A130" s="47" t="s">
        <v>6</v>
      </c>
      <c r="B130" s="47" t="s">
        <v>29</v>
      </c>
      <c r="C130" s="46" t="s">
        <v>349</v>
      </c>
      <c r="D130" s="52" t="s">
        <v>350</v>
      </c>
      <c r="E130" s="53" t="s">
        <v>351</v>
      </c>
      <c r="F130" s="48">
        <v>44944</v>
      </c>
      <c r="G130" s="46" t="s">
        <v>33</v>
      </c>
      <c r="H130" s="48">
        <v>45074</v>
      </c>
      <c r="I130" s="46" t="s">
        <v>33</v>
      </c>
      <c r="J130" s="48">
        <v>44936</v>
      </c>
      <c r="K130" s="49">
        <v>141</v>
      </c>
    </row>
    <row r="131" spans="1:11" ht="34.15">
      <c r="A131" s="47" t="s">
        <v>6</v>
      </c>
      <c r="B131" s="47" t="s">
        <v>29</v>
      </c>
      <c r="C131" s="46" t="s">
        <v>352</v>
      </c>
      <c r="D131" s="52" t="s">
        <v>353</v>
      </c>
      <c r="E131" s="53" t="s">
        <v>354</v>
      </c>
      <c r="F131" s="48">
        <v>44944</v>
      </c>
      <c r="G131" s="46" t="s">
        <v>33</v>
      </c>
      <c r="H131" s="48">
        <v>45079</v>
      </c>
      <c r="I131" s="46" t="s">
        <v>34</v>
      </c>
      <c r="J131" s="48">
        <v>44936</v>
      </c>
      <c r="K131" s="49">
        <v>141</v>
      </c>
    </row>
    <row r="132" spans="1:11" ht="79.900000000000006">
      <c r="A132" s="47" t="s">
        <v>5</v>
      </c>
      <c r="B132" s="47" t="s">
        <v>87</v>
      </c>
      <c r="C132" s="46" t="s">
        <v>355</v>
      </c>
      <c r="D132" s="52" t="s">
        <v>356</v>
      </c>
      <c r="E132" s="53" t="s">
        <v>357</v>
      </c>
      <c r="F132" s="48">
        <v>44945</v>
      </c>
      <c r="G132" s="46" t="s">
        <v>33</v>
      </c>
      <c r="H132" s="48"/>
      <c r="I132" s="46" t="s">
        <v>33</v>
      </c>
      <c r="J132" s="48">
        <v>44937</v>
      </c>
      <c r="K132" s="49">
        <v>140</v>
      </c>
    </row>
    <row r="133" spans="1:11" ht="114">
      <c r="A133" s="47" t="s">
        <v>5</v>
      </c>
      <c r="B133" s="47" t="s">
        <v>281</v>
      </c>
      <c r="C133" s="46" t="s">
        <v>358</v>
      </c>
      <c r="D133" s="52" t="s">
        <v>359</v>
      </c>
      <c r="E133" s="53" t="s">
        <v>360</v>
      </c>
      <c r="F133" s="48">
        <v>44946</v>
      </c>
      <c r="G133" s="46" t="s">
        <v>33</v>
      </c>
      <c r="H133" s="48"/>
      <c r="I133" s="46" t="s">
        <v>33</v>
      </c>
      <c r="J133" s="48">
        <v>44938</v>
      </c>
      <c r="K133" s="49">
        <v>139</v>
      </c>
    </row>
    <row r="134" spans="1:11" ht="40.9">
      <c r="A134" s="47" t="s">
        <v>6</v>
      </c>
      <c r="B134" s="47" t="s">
        <v>39</v>
      </c>
      <c r="C134" s="46" t="s">
        <v>361</v>
      </c>
      <c r="D134" s="52" t="s">
        <v>362</v>
      </c>
      <c r="E134" s="53" t="s">
        <v>363</v>
      </c>
      <c r="F134" s="48">
        <v>44949</v>
      </c>
      <c r="G134" s="46" t="s">
        <v>33</v>
      </c>
      <c r="H134" s="48">
        <v>45097</v>
      </c>
      <c r="I134" s="46" t="s">
        <v>34</v>
      </c>
      <c r="J134" s="48">
        <v>44939</v>
      </c>
      <c r="K134" s="49">
        <v>138</v>
      </c>
    </row>
    <row r="135" spans="1:11" ht="71.45">
      <c r="A135" s="47" t="s">
        <v>6</v>
      </c>
      <c r="B135" s="47" t="s">
        <v>29</v>
      </c>
      <c r="C135" s="46" t="s">
        <v>364</v>
      </c>
      <c r="D135" s="52" t="s">
        <v>365</v>
      </c>
      <c r="E135" s="53" t="s">
        <v>366</v>
      </c>
      <c r="F135" s="48">
        <v>44946</v>
      </c>
      <c r="G135" s="46" t="s">
        <v>33</v>
      </c>
      <c r="H135" s="48">
        <v>45087</v>
      </c>
      <c r="I135" s="46" t="s">
        <v>34</v>
      </c>
      <c r="J135" s="48">
        <v>44942</v>
      </c>
      <c r="K135" s="49">
        <v>135</v>
      </c>
    </row>
    <row r="136" spans="1:11" ht="114">
      <c r="A136" s="47" t="s">
        <v>5</v>
      </c>
      <c r="B136" s="47" t="s">
        <v>281</v>
      </c>
      <c r="C136" s="46" t="s">
        <v>367</v>
      </c>
      <c r="D136" s="52" t="s">
        <v>368</v>
      </c>
      <c r="E136" s="53" t="s">
        <v>369</v>
      </c>
      <c r="F136" s="48">
        <v>44950</v>
      </c>
      <c r="G136" s="46" t="s">
        <v>33</v>
      </c>
      <c r="H136" s="48"/>
      <c r="I136" s="46" t="s">
        <v>33</v>
      </c>
      <c r="J136" s="48">
        <v>44942</v>
      </c>
      <c r="K136" s="49">
        <v>135</v>
      </c>
    </row>
    <row r="137" spans="1:11" ht="61.15">
      <c r="A137" s="47" t="s">
        <v>6</v>
      </c>
      <c r="B137" s="47" t="s">
        <v>29</v>
      </c>
      <c r="C137" s="46" t="s">
        <v>370</v>
      </c>
      <c r="D137" s="52" t="s">
        <v>371</v>
      </c>
      <c r="E137" s="53" t="s">
        <v>372</v>
      </c>
      <c r="F137" s="48">
        <v>44951</v>
      </c>
      <c r="G137" s="46" t="s">
        <v>33</v>
      </c>
      <c r="H137" s="48">
        <v>45076</v>
      </c>
      <c r="I137" s="46" t="s">
        <v>33</v>
      </c>
      <c r="J137" s="48">
        <v>44943</v>
      </c>
      <c r="K137" s="49">
        <v>134</v>
      </c>
    </row>
    <row r="138" spans="1:11" ht="91.9">
      <c r="A138" s="47" t="s">
        <v>5</v>
      </c>
      <c r="B138" s="47" t="s">
        <v>281</v>
      </c>
      <c r="C138" s="46" t="s">
        <v>373</v>
      </c>
      <c r="D138" s="52" t="s">
        <v>374</v>
      </c>
      <c r="E138" s="53" t="s">
        <v>375</v>
      </c>
      <c r="F138" s="48">
        <v>44950</v>
      </c>
      <c r="G138" s="46" t="s">
        <v>33</v>
      </c>
      <c r="H138" s="48"/>
      <c r="I138" s="46" t="s">
        <v>33</v>
      </c>
      <c r="J138" s="48">
        <v>44944</v>
      </c>
      <c r="K138" s="49">
        <v>133</v>
      </c>
    </row>
    <row r="139" spans="1:11" ht="153">
      <c r="A139" s="47" t="s">
        <v>5</v>
      </c>
      <c r="B139" s="47" t="s">
        <v>281</v>
      </c>
      <c r="C139" s="46" t="s">
        <v>376</v>
      </c>
      <c r="D139" s="52" t="s">
        <v>377</v>
      </c>
      <c r="E139" s="53" t="s">
        <v>378</v>
      </c>
      <c r="F139" s="48">
        <v>44953</v>
      </c>
      <c r="G139" s="46" t="s">
        <v>33</v>
      </c>
      <c r="H139" s="48"/>
      <c r="I139" s="46" t="s">
        <v>33</v>
      </c>
      <c r="J139" s="48">
        <v>44945</v>
      </c>
      <c r="K139" s="49">
        <v>132</v>
      </c>
    </row>
    <row r="140" spans="1:11" ht="125.45">
      <c r="A140" s="47" t="s">
        <v>5</v>
      </c>
      <c r="B140" s="47" t="s">
        <v>281</v>
      </c>
      <c r="C140" s="46" t="s">
        <v>379</v>
      </c>
      <c r="D140" s="52" t="s">
        <v>380</v>
      </c>
      <c r="E140" s="53" t="s">
        <v>381</v>
      </c>
      <c r="F140" s="48">
        <v>44953</v>
      </c>
      <c r="G140" s="46" t="s">
        <v>33</v>
      </c>
      <c r="H140" s="48"/>
      <c r="I140" s="46" t="s">
        <v>33</v>
      </c>
      <c r="J140" s="48">
        <v>44945</v>
      </c>
      <c r="K140" s="49">
        <v>132</v>
      </c>
    </row>
    <row r="141" spans="1:11" ht="91.15">
      <c r="A141" s="47" t="s">
        <v>6</v>
      </c>
      <c r="B141" s="47" t="s">
        <v>29</v>
      </c>
      <c r="C141" s="46" t="s">
        <v>382</v>
      </c>
      <c r="D141" s="52" t="s">
        <v>383</v>
      </c>
      <c r="E141" s="53" t="s">
        <v>384</v>
      </c>
      <c r="F141" s="48">
        <v>44957</v>
      </c>
      <c r="G141" s="46" t="s">
        <v>33</v>
      </c>
      <c r="H141" s="48">
        <v>45076</v>
      </c>
      <c r="I141" s="46" t="s">
        <v>33</v>
      </c>
      <c r="J141" s="48">
        <v>44949</v>
      </c>
      <c r="K141" s="49">
        <v>128</v>
      </c>
    </row>
    <row r="142" spans="1:11" ht="91.9">
      <c r="A142" s="47" t="s">
        <v>5</v>
      </c>
      <c r="B142" s="47" t="s">
        <v>281</v>
      </c>
      <c r="C142" s="46" t="s">
        <v>385</v>
      </c>
      <c r="D142" s="52" t="s">
        <v>386</v>
      </c>
      <c r="E142" s="53" t="s">
        <v>387</v>
      </c>
      <c r="F142" s="48">
        <v>44959</v>
      </c>
      <c r="G142" s="46" t="s">
        <v>33</v>
      </c>
      <c r="H142" s="48"/>
      <c r="I142" s="46" t="s">
        <v>33</v>
      </c>
      <c r="J142" s="48">
        <v>44951</v>
      </c>
      <c r="K142" s="49">
        <v>126</v>
      </c>
    </row>
    <row r="143" spans="1:11" ht="71.45">
      <c r="A143" s="47" t="s">
        <v>5</v>
      </c>
      <c r="B143" s="47" t="s">
        <v>281</v>
      </c>
      <c r="C143" s="46" t="s">
        <v>388</v>
      </c>
      <c r="D143" s="52" t="s">
        <v>389</v>
      </c>
      <c r="E143" s="53" t="s">
        <v>390</v>
      </c>
      <c r="F143" s="48">
        <v>44959</v>
      </c>
      <c r="G143" s="46" t="s">
        <v>33</v>
      </c>
      <c r="H143" s="48"/>
      <c r="I143" s="46" t="s">
        <v>33</v>
      </c>
      <c r="J143" s="48">
        <v>44951</v>
      </c>
      <c r="K143" s="49">
        <v>126</v>
      </c>
    </row>
    <row r="144" spans="1:11" ht="148.15">
      <c r="A144" s="47" t="s">
        <v>5</v>
      </c>
      <c r="B144" s="47" t="s">
        <v>281</v>
      </c>
      <c r="C144" s="46" t="s">
        <v>361</v>
      </c>
      <c r="D144" s="52" t="s">
        <v>391</v>
      </c>
      <c r="E144" s="53" t="s">
        <v>392</v>
      </c>
      <c r="F144" s="48">
        <v>44959</v>
      </c>
      <c r="G144" s="46" t="s">
        <v>33</v>
      </c>
      <c r="H144" s="48"/>
      <c r="I144" s="46" t="s">
        <v>33</v>
      </c>
      <c r="J144" s="48">
        <v>44951</v>
      </c>
      <c r="K144" s="49">
        <v>126</v>
      </c>
    </row>
    <row r="145" spans="1:11" ht="81.599999999999994">
      <c r="A145" s="47" t="s">
        <v>5</v>
      </c>
      <c r="B145" s="47" t="s">
        <v>281</v>
      </c>
      <c r="C145" s="46" t="s">
        <v>393</v>
      </c>
      <c r="D145" s="52" t="s">
        <v>394</v>
      </c>
      <c r="E145" s="53" t="s">
        <v>395</v>
      </c>
      <c r="F145" s="48">
        <v>44959</v>
      </c>
      <c r="G145" s="46" t="s">
        <v>33</v>
      </c>
      <c r="H145" s="48"/>
      <c r="I145" s="46" t="s">
        <v>33</v>
      </c>
      <c r="J145" s="48">
        <v>44951</v>
      </c>
      <c r="K145" s="49">
        <v>126</v>
      </c>
    </row>
    <row r="146" spans="1:11" ht="34.15">
      <c r="A146" s="47" t="s">
        <v>5</v>
      </c>
      <c r="B146" s="47" t="s">
        <v>87</v>
      </c>
      <c r="C146" s="46" t="s">
        <v>396</v>
      </c>
      <c r="D146" s="52" t="s">
        <v>397</v>
      </c>
      <c r="E146" s="53" t="s">
        <v>398</v>
      </c>
      <c r="F146" s="48">
        <v>44963</v>
      </c>
      <c r="G146" s="46" t="s">
        <v>33</v>
      </c>
      <c r="H146" s="48"/>
      <c r="I146" s="46" t="s">
        <v>33</v>
      </c>
      <c r="J146" s="48">
        <v>44954</v>
      </c>
      <c r="K146" s="49">
        <v>123</v>
      </c>
    </row>
    <row r="147" spans="1:11" ht="79.900000000000006">
      <c r="A147" s="47" t="s">
        <v>5</v>
      </c>
      <c r="B147" s="47" t="s">
        <v>281</v>
      </c>
      <c r="C147" s="46" t="s">
        <v>399</v>
      </c>
      <c r="D147" s="52" t="s">
        <v>400</v>
      </c>
      <c r="E147" s="53" t="s">
        <v>401</v>
      </c>
      <c r="F147" s="48">
        <v>44964</v>
      </c>
      <c r="G147" s="46" t="s">
        <v>33</v>
      </c>
      <c r="H147" s="48"/>
      <c r="I147" s="46" t="s">
        <v>33</v>
      </c>
      <c r="J147" s="48">
        <v>44956</v>
      </c>
      <c r="K147" s="49">
        <v>121</v>
      </c>
    </row>
    <row r="148" spans="1:11" ht="61.15">
      <c r="A148" s="47" t="s">
        <v>5</v>
      </c>
      <c r="B148" s="47" t="s">
        <v>281</v>
      </c>
      <c r="C148" s="46" t="s">
        <v>402</v>
      </c>
      <c r="D148" s="52" t="s">
        <v>403</v>
      </c>
      <c r="E148" s="53" t="s">
        <v>404</v>
      </c>
      <c r="F148" s="48">
        <v>44964</v>
      </c>
      <c r="G148" s="46" t="s">
        <v>33</v>
      </c>
      <c r="H148" s="48"/>
      <c r="I148" s="46" t="s">
        <v>33</v>
      </c>
      <c r="J148" s="48">
        <v>44956</v>
      </c>
      <c r="K148" s="49">
        <v>121</v>
      </c>
    </row>
    <row r="149" spans="1:11" ht="57">
      <c r="A149" s="47" t="s">
        <v>6</v>
      </c>
      <c r="B149" s="47" t="s">
        <v>29</v>
      </c>
      <c r="C149" s="46" t="s">
        <v>405</v>
      </c>
      <c r="D149" s="52" t="s">
        <v>406</v>
      </c>
      <c r="E149" s="53" t="s">
        <v>407</v>
      </c>
      <c r="F149" s="48">
        <v>44964</v>
      </c>
      <c r="G149" s="46" t="s">
        <v>33</v>
      </c>
      <c r="H149" s="48">
        <v>45097</v>
      </c>
      <c r="I149" s="46" t="s">
        <v>34</v>
      </c>
      <c r="J149" s="48">
        <v>44956</v>
      </c>
      <c r="K149" s="49">
        <v>121</v>
      </c>
    </row>
    <row r="150" spans="1:11" ht="79.900000000000006">
      <c r="A150" s="47" t="s">
        <v>6</v>
      </c>
      <c r="B150" s="47" t="s">
        <v>29</v>
      </c>
      <c r="C150" s="46" t="s">
        <v>408</v>
      </c>
      <c r="D150" s="52" t="s">
        <v>409</v>
      </c>
      <c r="E150" s="53" t="s">
        <v>410</v>
      </c>
      <c r="F150" s="48">
        <v>44965</v>
      </c>
      <c r="G150" s="46" t="s">
        <v>33</v>
      </c>
      <c r="H150" s="48">
        <v>45076</v>
      </c>
      <c r="I150" s="46" t="s">
        <v>33</v>
      </c>
      <c r="J150" s="48">
        <v>44957</v>
      </c>
      <c r="K150" s="49">
        <v>120</v>
      </c>
    </row>
    <row r="151" spans="1:11" ht="148.15">
      <c r="A151" s="47" t="s">
        <v>6</v>
      </c>
      <c r="B151" s="47" t="s">
        <v>29</v>
      </c>
      <c r="C151" s="46" t="s">
        <v>411</v>
      </c>
      <c r="D151" s="52" t="s">
        <v>412</v>
      </c>
      <c r="E151" s="53" t="s">
        <v>413</v>
      </c>
      <c r="F151" s="48">
        <v>44965</v>
      </c>
      <c r="G151" s="46" t="s">
        <v>33</v>
      </c>
      <c r="H151" s="48">
        <v>45076</v>
      </c>
      <c r="I151" s="46" t="s">
        <v>33</v>
      </c>
      <c r="J151" s="48">
        <v>44957</v>
      </c>
      <c r="K151" s="49">
        <v>120</v>
      </c>
    </row>
    <row r="152" spans="1:11" ht="296.45">
      <c r="A152" s="47" t="s">
        <v>6</v>
      </c>
      <c r="B152" s="47" t="s">
        <v>29</v>
      </c>
      <c r="C152" s="46" t="s">
        <v>414</v>
      </c>
      <c r="D152" s="52" t="s">
        <v>415</v>
      </c>
      <c r="E152" s="53" t="s">
        <v>416</v>
      </c>
      <c r="F152" s="48">
        <v>44965</v>
      </c>
      <c r="G152" s="46" t="s">
        <v>33</v>
      </c>
      <c r="H152" s="48">
        <v>45079</v>
      </c>
      <c r="I152" s="46" t="s">
        <v>34</v>
      </c>
      <c r="J152" s="48">
        <v>44957</v>
      </c>
      <c r="K152" s="49">
        <v>120</v>
      </c>
    </row>
    <row r="153" spans="1:11" ht="79.900000000000006">
      <c r="A153" s="47" t="s">
        <v>6</v>
      </c>
      <c r="B153" s="47" t="s">
        <v>29</v>
      </c>
      <c r="C153" s="46" t="s">
        <v>417</v>
      </c>
      <c r="D153" s="52" t="s">
        <v>418</v>
      </c>
      <c r="E153" s="53" t="s">
        <v>410</v>
      </c>
      <c r="F153" s="48">
        <v>44965</v>
      </c>
      <c r="G153" s="46" t="s">
        <v>33</v>
      </c>
      <c r="H153" s="48">
        <v>45079</v>
      </c>
      <c r="I153" s="46" t="s">
        <v>34</v>
      </c>
      <c r="J153" s="48">
        <v>44957</v>
      </c>
      <c r="K153" s="49">
        <v>120</v>
      </c>
    </row>
    <row r="154" spans="1:11" ht="81.599999999999994">
      <c r="A154" s="47" t="s">
        <v>13</v>
      </c>
      <c r="B154" s="47" t="s">
        <v>419</v>
      </c>
      <c r="C154" s="46" t="s">
        <v>420</v>
      </c>
      <c r="D154" s="52" t="s">
        <v>421</v>
      </c>
      <c r="E154" s="53"/>
      <c r="F154" s="48">
        <v>44964</v>
      </c>
      <c r="G154" s="46" t="s">
        <v>33</v>
      </c>
      <c r="H154" s="48"/>
      <c r="I154" s="46" t="s">
        <v>33</v>
      </c>
      <c r="J154" s="48">
        <v>44958</v>
      </c>
      <c r="K154" s="49">
        <v>119</v>
      </c>
    </row>
    <row r="155" spans="1:11" ht="30.6">
      <c r="A155" s="47" t="s">
        <v>6</v>
      </c>
      <c r="B155" s="47" t="s">
        <v>29</v>
      </c>
      <c r="C155" s="46" t="s">
        <v>422</v>
      </c>
      <c r="D155" s="52" t="s">
        <v>423</v>
      </c>
      <c r="E155" s="53" t="s">
        <v>424</v>
      </c>
      <c r="F155" s="48">
        <v>44970</v>
      </c>
      <c r="G155" s="46" t="s">
        <v>33</v>
      </c>
      <c r="H155" s="48">
        <v>45097</v>
      </c>
      <c r="I155" s="46" t="s">
        <v>34</v>
      </c>
      <c r="J155" s="48">
        <v>44960</v>
      </c>
      <c r="K155" s="49">
        <v>117</v>
      </c>
    </row>
    <row r="156" spans="1:11" ht="68.45">
      <c r="A156" s="47" t="s">
        <v>5</v>
      </c>
      <c r="B156" s="47" t="s">
        <v>281</v>
      </c>
      <c r="C156" s="46" t="s">
        <v>425</v>
      </c>
      <c r="D156" s="52" t="s">
        <v>426</v>
      </c>
      <c r="E156" s="53" t="s">
        <v>427</v>
      </c>
      <c r="F156" s="48">
        <v>44971</v>
      </c>
      <c r="G156" s="46" t="s">
        <v>33</v>
      </c>
      <c r="H156" s="48"/>
      <c r="I156" s="46" t="s">
        <v>33</v>
      </c>
      <c r="J156" s="48">
        <v>44963</v>
      </c>
      <c r="K156" s="49">
        <v>114</v>
      </c>
    </row>
    <row r="157" spans="1:11" ht="61.15">
      <c r="A157" s="47" t="s">
        <v>5</v>
      </c>
      <c r="B157" s="47" t="s">
        <v>281</v>
      </c>
      <c r="C157" s="46" t="s">
        <v>428</v>
      </c>
      <c r="D157" s="52" t="s">
        <v>429</v>
      </c>
      <c r="E157" s="53" t="s">
        <v>430</v>
      </c>
      <c r="F157" s="48">
        <v>44971</v>
      </c>
      <c r="G157" s="46" t="s">
        <v>33</v>
      </c>
      <c r="H157" s="48"/>
      <c r="I157" s="46" t="s">
        <v>33</v>
      </c>
      <c r="J157" s="48">
        <v>44963</v>
      </c>
      <c r="K157" s="49">
        <v>114</v>
      </c>
    </row>
    <row r="158" spans="1:11" ht="61.15">
      <c r="A158" s="47" t="s">
        <v>5</v>
      </c>
      <c r="B158" s="47" t="s">
        <v>281</v>
      </c>
      <c r="C158" s="46" t="s">
        <v>431</v>
      </c>
      <c r="D158" s="52" t="s">
        <v>432</v>
      </c>
      <c r="E158" s="53" t="s">
        <v>433</v>
      </c>
      <c r="F158" s="48">
        <v>44971</v>
      </c>
      <c r="G158" s="46" t="s">
        <v>33</v>
      </c>
      <c r="H158" s="48"/>
      <c r="I158" s="46" t="s">
        <v>33</v>
      </c>
      <c r="J158" s="48">
        <v>44963</v>
      </c>
      <c r="K158" s="49">
        <v>114</v>
      </c>
    </row>
    <row r="159" spans="1:11" ht="30.6">
      <c r="A159" s="47" t="s">
        <v>6</v>
      </c>
      <c r="B159" s="47" t="s">
        <v>434</v>
      </c>
      <c r="C159" s="46" t="s">
        <v>420</v>
      </c>
      <c r="D159" s="52" t="s">
        <v>435</v>
      </c>
      <c r="E159" s="53"/>
      <c r="F159" s="48">
        <v>44971</v>
      </c>
      <c r="G159" s="46" t="s">
        <v>33</v>
      </c>
      <c r="H159" s="48"/>
      <c r="I159" s="46" t="s">
        <v>33</v>
      </c>
      <c r="J159" s="48">
        <v>44963</v>
      </c>
      <c r="K159" s="49">
        <v>114</v>
      </c>
    </row>
    <row r="160" spans="1:11" ht="71.45">
      <c r="A160" s="47" t="s">
        <v>5</v>
      </c>
      <c r="B160" s="47" t="s">
        <v>281</v>
      </c>
      <c r="C160" s="46" t="s">
        <v>436</v>
      </c>
      <c r="D160" s="52" t="s">
        <v>437</v>
      </c>
      <c r="E160" s="53" t="s">
        <v>438</v>
      </c>
      <c r="F160" s="48">
        <v>44971</v>
      </c>
      <c r="G160" s="46" t="s">
        <v>33</v>
      </c>
      <c r="H160" s="48"/>
      <c r="I160" s="46" t="s">
        <v>33</v>
      </c>
      <c r="J160" s="48">
        <v>44963</v>
      </c>
      <c r="K160" s="49">
        <v>114</v>
      </c>
    </row>
    <row r="161" spans="1:11" ht="61.15">
      <c r="A161" s="47" t="s">
        <v>5</v>
      </c>
      <c r="B161" s="47" t="s">
        <v>281</v>
      </c>
      <c r="C161" s="46" t="s">
        <v>439</v>
      </c>
      <c r="D161" s="52" t="s">
        <v>440</v>
      </c>
      <c r="E161" s="53" t="s">
        <v>430</v>
      </c>
      <c r="F161" s="48">
        <v>44971</v>
      </c>
      <c r="G161" s="46" t="s">
        <v>33</v>
      </c>
      <c r="H161" s="48"/>
      <c r="I161" s="46" t="s">
        <v>33</v>
      </c>
      <c r="J161" s="48">
        <v>44963</v>
      </c>
      <c r="K161" s="49">
        <v>114</v>
      </c>
    </row>
    <row r="162" spans="1:11" ht="81.599999999999994">
      <c r="A162" s="47" t="s">
        <v>5</v>
      </c>
      <c r="B162" s="47" t="s">
        <v>87</v>
      </c>
      <c r="C162" s="46" t="s">
        <v>382</v>
      </c>
      <c r="D162" s="52" t="s">
        <v>441</v>
      </c>
      <c r="E162" s="53" t="s">
        <v>442</v>
      </c>
      <c r="F162" s="48">
        <v>44973</v>
      </c>
      <c r="G162" s="46" t="s">
        <v>33</v>
      </c>
      <c r="H162" s="48"/>
      <c r="I162" s="46" t="s">
        <v>33</v>
      </c>
      <c r="J162" s="48">
        <v>44965</v>
      </c>
      <c r="K162" s="49">
        <v>112</v>
      </c>
    </row>
    <row r="163" spans="1:11" ht="142.9">
      <c r="A163" s="47" t="s">
        <v>5</v>
      </c>
      <c r="B163" s="47" t="s">
        <v>281</v>
      </c>
      <c r="C163" s="46" t="s">
        <v>443</v>
      </c>
      <c r="D163" s="52" t="s">
        <v>444</v>
      </c>
      <c r="E163" s="53" t="s">
        <v>445</v>
      </c>
      <c r="F163" s="48">
        <v>44971</v>
      </c>
      <c r="G163" s="46" t="s">
        <v>33</v>
      </c>
      <c r="H163" s="48"/>
      <c r="I163" s="46" t="s">
        <v>33</v>
      </c>
      <c r="J163" s="48">
        <v>44965</v>
      </c>
      <c r="K163" s="49">
        <v>112</v>
      </c>
    </row>
    <row r="164" spans="1:11" ht="79.900000000000006">
      <c r="A164" s="47" t="s">
        <v>5</v>
      </c>
      <c r="B164" s="47" t="s">
        <v>281</v>
      </c>
      <c r="C164" s="46" t="s">
        <v>446</v>
      </c>
      <c r="D164" s="52" t="s">
        <v>447</v>
      </c>
      <c r="E164" s="53" t="s">
        <v>448</v>
      </c>
      <c r="F164" s="48">
        <v>44974</v>
      </c>
      <c r="G164" s="46" t="s">
        <v>33</v>
      </c>
      <c r="H164" s="48"/>
      <c r="I164" s="46" t="s">
        <v>33</v>
      </c>
      <c r="J164" s="48">
        <v>44966</v>
      </c>
      <c r="K164" s="49">
        <v>111</v>
      </c>
    </row>
    <row r="165" spans="1:11" ht="114">
      <c r="A165" s="47" t="s">
        <v>5</v>
      </c>
      <c r="B165" s="47" t="s">
        <v>281</v>
      </c>
      <c r="C165" s="46" t="s">
        <v>449</v>
      </c>
      <c r="D165" s="52" t="s">
        <v>450</v>
      </c>
      <c r="E165" s="53" t="s">
        <v>451</v>
      </c>
      <c r="F165" s="48">
        <v>44977</v>
      </c>
      <c r="G165" s="46" t="s">
        <v>33</v>
      </c>
      <c r="H165" s="48"/>
      <c r="I165" s="46" t="s">
        <v>33</v>
      </c>
      <c r="J165" s="48">
        <v>44967</v>
      </c>
      <c r="K165" s="49">
        <v>110</v>
      </c>
    </row>
    <row r="166" spans="1:11" ht="205.15">
      <c r="A166" s="47" t="s">
        <v>5</v>
      </c>
      <c r="B166" s="47" t="s">
        <v>281</v>
      </c>
      <c r="C166" s="46" t="s">
        <v>352</v>
      </c>
      <c r="D166" s="52" t="s">
        <v>452</v>
      </c>
      <c r="E166" s="53" t="s">
        <v>453</v>
      </c>
      <c r="F166" s="48">
        <v>44977</v>
      </c>
      <c r="G166" s="46" t="s">
        <v>33</v>
      </c>
      <c r="H166" s="48"/>
      <c r="I166" s="46" t="s">
        <v>33</v>
      </c>
      <c r="J166" s="48">
        <v>44967</v>
      </c>
      <c r="K166" s="49">
        <v>110</v>
      </c>
    </row>
    <row r="167" spans="1:11" ht="61.15">
      <c r="A167" s="47" t="s">
        <v>5</v>
      </c>
      <c r="B167" s="47" t="s">
        <v>281</v>
      </c>
      <c r="C167" s="46" t="s">
        <v>349</v>
      </c>
      <c r="D167" s="52" t="s">
        <v>454</v>
      </c>
      <c r="E167" s="53"/>
      <c r="F167" s="48">
        <v>44977</v>
      </c>
      <c r="G167" s="46" t="s">
        <v>33</v>
      </c>
      <c r="H167" s="48"/>
      <c r="I167" s="46" t="s">
        <v>33</v>
      </c>
      <c r="J167" s="48">
        <v>44968</v>
      </c>
      <c r="K167" s="49">
        <v>109</v>
      </c>
    </row>
    <row r="168" spans="1:11" ht="34.15">
      <c r="A168" s="47" t="s">
        <v>5</v>
      </c>
      <c r="B168" s="47" t="s">
        <v>281</v>
      </c>
      <c r="C168" s="46" t="s">
        <v>455</v>
      </c>
      <c r="D168" s="52" t="s">
        <v>456</v>
      </c>
      <c r="E168" s="53" t="s">
        <v>378</v>
      </c>
      <c r="F168" s="48">
        <v>44978</v>
      </c>
      <c r="G168" s="46" t="s">
        <v>33</v>
      </c>
      <c r="H168" s="48"/>
      <c r="I168" s="46" t="s">
        <v>33</v>
      </c>
      <c r="J168" s="48">
        <v>44970</v>
      </c>
      <c r="K168" s="49">
        <v>107</v>
      </c>
    </row>
    <row r="169" spans="1:11" ht="61.15">
      <c r="A169" s="47" t="s">
        <v>5</v>
      </c>
      <c r="B169" s="47" t="s">
        <v>281</v>
      </c>
      <c r="C169" s="46" t="s">
        <v>457</v>
      </c>
      <c r="D169" s="52" t="s">
        <v>458</v>
      </c>
      <c r="E169" s="53" t="s">
        <v>459</v>
      </c>
      <c r="F169" s="48">
        <v>44980</v>
      </c>
      <c r="G169" s="46" t="s">
        <v>33</v>
      </c>
      <c r="H169" s="48"/>
      <c r="I169" s="46" t="s">
        <v>33</v>
      </c>
      <c r="J169" s="48">
        <v>44972</v>
      </c>
      <c r="K169" s="49">
        <v>105</v>
      </c>
    </row>
    <row r="170" spans="1:11" ht="102.6">
      <c r="A170" s="47" t="s">
        <v>5</v>
      </c>
      <c r="B170" s="47" t="s">
        <v>281</v>
      </c>
      <c r="C170" s="46" t="s">
        <v>460</v>
      </c>
      <c r="D170" s="52" t="s">
        <v>461</v>
      </c>
      <c r="E170" s="53" t="s">
        <v>462</v>
      </c>
      <c r="F170" s="48">
        <v>44980</v>
      </c>
      <c r="G170" s="46" t="s">
        <v>33</v>
      </c>
      <c r="H170" s="48"/>
      <c r="I170" s="46" t="s">
        <v>33</v>
      </c>
      <c r="J170" s="48">
        <v>44972</v>
      </c>
      <c r="K170" s="49">
        <v>105</v>
      </c>
    </row>
    <row r="171" spans="1:11" ht="24">
      <c r="A171" s="47" t="s">
        <v>6</v>
      </c>
      <c r="B171" s="47" t="s">
        <v>29</v>
      </c>
      <c r="C171" s="46" t="s">
        <v>463</v>
      </c>
      <c r="D171" s="52" t="s">
        <v>464</v>
      </c>
      <c r="E171" s="53" t="s">
        <v>465</v>
      </c>
      <c r="F171" s="48">
        <v>44980</v>
      </c>
      <c r="G171" s="46" t="s">
        <v>33</v>
      </c>
      <c r="H171" s="48">
        <v>45076</v>
      </c>
      <c r="I171" s="46" t="s">
        <v>33</v>
      </c>
      <c r="J171" s="48">
        <v>44972</v>
      </c>
      <c r="K171" s="49">
        <v>105</v>
      </c>
    </row>
    <row r="172" spans="1:11" ht="30.6">
      <c r="A172" s="47" t="s">
        <v>6</v>
      </c>
      <c r="B172" s="47" t="s">
        <v>29</v>
      </c>
      <c r="C172" s="46" t="s">
        <v>466</v>
      </c>
      <c r="D172" s="52" t="s">
        <v>467</v>
      </c>
      <c r="E172" s="53" t="s">
        <v>468</v>
      </c>
      <c r="F172" s="48">
        <v>44980</v>
      </c>
      <c r="G172" s="46" t="s">
        <v>33</v>
      </c>
      <c r="H172" s="48">
        <v>45076</v>
      </c>
      <c r="I172" s="46" t="s">
        <v>33</v>
      </c>
      <c r="J172" s="48">
        <v>44972</v>
      </c>
      <c r="K172" s="49">
        <v>105</v>
      </c>
    </row>
    <row r="173" spans="1:11" ht="81.599999999999994">
      <c r="A173" s="47" t="s">
        <v>5</v>
      </c>
      <c r="B173" s="47" t="s">
        <v>281</v>
      </c>
      <c r="C173" s="46" t="s">
        <v>414</v>
      </c>
      <c r="D173" s="52" t="s">
        <v>469</v>
      </c>
      <c r="E173" s="53" t="s">
        <v>470</v>
      </c>
      <c r="F173" s="48">
        <v>44984</v>
      </c>
      <c r="G173" s="46" t="s">
        <v>33</v>
      </c>
      <c r="H173" s="48"/>
      <c r="I173" s="46" t="s">
        <v>33</v>
      </c>
      <c r="J173" s="48">
        <v>44974</v>
      </c>
      <c r="K173" s="49">
        <v>103</v>
      </c>
    </row>
    <row r="174" spans="1:11" ht="102.6">
      <c r="A174" s="47" t="s">
        <v>5</v>
      </c>
      <c r="B174" s="47" t="s">
        <v>281</v>
      </c>
      <c r="C174" s="46" t="s">
        <v>382</v>
      </c>
      <c r="D174" s="52" t="s">
        <v>471</v>
      </c>
      <c r="E174" s="53" t="s">
        <v>472</v>
      </c>
      <c r="F174" s="48">
        <v>44984</v>
      </c>
      <c r="G174" s="46" t="s">
        <v>33</v>
      </c>
      <c r="H174" s="48"/>
      <c r="I174" s="46" t="s">
        <v>33</v>
      </c>
      <c r="J174" s="48">
        <v>44974</v>
      </c>
      <c r="K174" s="49">
        <v>103</v>
      </c>
    </row>
    <row r="175" spans="1:11" ht="102.6">
      <c r="A175" s="47" t="s">
        <v>5</v>
      </c>
      <c r="B175" s="47" t="s">
        <v>281</v>
      </c>
      <c r="C175" s="46" t="s">
        <v>408</v>
      </c>
      <c r="D175" s="52" t="s">
        <v>473</v>
      </c>
      <c r="E175" s="53" t="s">
        <v>474</v>
      </c>
      <c r="F175" s="48">
        <v>44988</v>
      </c>
      <c r="G175" s="46" t="s">
        <v>33</v>
      </c>
      <c r="H175" s="48"/>
      <c r="I175" s="46" t="s">
        <v>33</v>
      </c>
      <c r="J175" s="48">
        <v>44980</v>
      </c>
      <c r="K175" s="49">
        <v>97</v>
      </c>
    </row>
    <row r="176" spans="1:11" ht="102">
      <c r="A176" s="47" t="s">
        <v>5</v>
      </c>
      <c r="B176" s="47" t="s">
        <v>281</v>
      </c>
      <c r="C176" s="46" t="s">
        <v>417</v>
      </c>
      <c r="D176" s="52" t="s">
        <v>475</v>
      </c>
      <c r="E176" s="53" t="s">
        <v>476</v>
      </c>
      <c r="F176" s="48">
        <v>44988</v>
      </c>
      <c r="G176" s="46" t="s">
        <v>33</v>
      </c>
      <c r="H176" s="48"/>
      <c r="I176" s="46" t="s">
        <v>33</v>
      </c>
      <c r="J176" s="48">
        <v>44980</v>
      </c>
      <c r="K176" s="49">
        <v>97</v>
      </c>
    </row>
    <row r="177" spans="1:11" ht="153">
      <c r="A177" s="47" t="s">
        <v>5</v>
      </c>
      <c r="B177" s="47" t="s">
        <v>87</v>
      </c>
      <c r="C177" s="46" t="s">
        <v>417</v>
      </c>
      <c r="D177" s="52" t="s">
        <v>477</v>
      </c>
      <c r="E177" s="53"/>
      <c r="F177" s="48">
        <v>44986</v>
      </c>
      <c r="G177" s="46" t="s">
        <v>33</v>
      </c>
      <c r="H177" s="48"/>
      <c r="I177" s="46" t="s">
        <v>33</v>
      </c>
      <c r="J177" s="48">
        <v>44980</v>
      </c>
      <c r="K177" s="49">
        <v>97</v>
      </c>
    </row>
    <row r="178" spans="1:11" ht="68.45">
      <c r="A178" s="47" t="s">
        <v>5</v>
      </c>
      <c r="B178" s="47" t="s">
        <v>281</v>
      </c>
      <c r="C178" s="46" t="s">
        <v>478</v>
      </c>
      <c r="D178" s="52" t="s">
        <v>479</v>
      </c>
      <c r="E178" s="53" t="s">
        <v>480</v>
      </c>
      <c r="F178" s="48">
        <v>44988</v>
      </c>
      <c r="G178" s="46" t="s">
        <v>33</v>
      </c>
      <c r="H178" s="48"/>
      <c r="I178" s="46" t="s">
        <v>33</v>
      </c>
      <c r="J178" s="48">
        <v>44984</v>
      </c>
      <c r="K178" s="49">
        <v>93</v>
      </c>
    </row>
    <row r="179" spans="1:11" ht="102.6">
      <c r="A179" s="47" t="s">
        <v>5</v>
      </c>
      <c r="B179" s="47" t="s">
        <v>281</v>
      </c>
      <c r="C179" s="46" t="s">
        <v>481</v>
      </c>
      <c r="D179" s="52" t="s">
        <v>482</v>
      </c>
      <c r="E179" s="53" t="s">
        <v>483</v>
      </c>
      <c r="F179" s="48">
        <v>44992</v>
      </c>
      <c r="G179" s="46" t="s">
        <v>33</v>
      </c>
      <c r="H179" s="48"/>
      <c r="I179" s="46" t="s">
        <v>33</v>
      </c>
      <c r="J179" s="48">
        <v>44984</v>
      </c>
      <c r="K179" s="49">
        <v>93</v>
      </c>
    </row>
    <row r="180" spans="1:11" ht="61.15">
      <c r="A180" s="47" t="s">
        <v>5</v>
      </c>
      <c r="B180" s="47" t="s">
        <v>281</v>
      </c>
      <c r="C180" s="46" t="s">
        <v>484</v>
      </c>
      <c r="D180" s="52" t="s">
        <v>485</v>
      </c>
      <c r="E180" s="53" t="s">
        <v>151</v>
      </c>
      <c r="F180" s="48">
        <v>44992</v>
      </c>
      <c r="G180" s="46" t="s">
        <v>33</v>
      </c>
      <c r="H180" s="48"/>
      <c r="I180" s="46" t="s">
        <v>33</v>
      </c>
      <c r="J180" s="48">
        <v>44984</v>
      </c>
      <c r="K180" s="49">
        <v>93</v>
      </c>
    </row>
    <row r="181" spans="1:11" ht="91.9">
      <c r="A181" s="47" t="s">
        <v>5</v>
      </c>
      <c r="B181" s="47" t="s">
        <v>281</v>
      </c>
      <c r="C181" s="46" t="s">
        <v>411</v>
      </c>
      <c r="D181" s="52" t="s">
        <v>486</v>
      </c>
      <c r="E181" s="53" t="s">
        <v>487</v>
      </c>
      <c r="F181" s="48">
        <v>44992</v>
      </c>
      <c r="G181" s="46" t="s">
        <v>33</v>
      </c>
      <c r="H181" s="48"/>
      <c r="I181" s="46" t="s">
        <v>33</v>
      </c>
      <c r="J181" s="48">
        <v>44984</v>
      </c>
      <c r="K181" s="49">
        <v>93</v>
      </c>
    </row>
    <row r="182" spans="1:11" ht="34.15">
      <c r="A182" s="47" t="s">
        <v>5</v>
      </c>
      <c r="B182" s="47" t="s">
        <v>281</v>
      </c>
      <c r="C182" s="46" t="s">
        <v>488</v>
      </c>
      <c r="D182" s="52" t="s">
        <v>489</v>
      </c>
      <c r="E182" s="53" t="s">
        <v>378</v>
      </c>
      <c r="F182" s="48">
        <v>44992</v>
      </c>
      <c r="G182" s="46" t="s">
        <v>33</v>
      </c>
      <c r="H182" s="48"/>
      <c r="I182" s="46" t="s">
        <v>33</v>
      </c>
      <c r="J182" s="48">
        <v>44984</v>
      </c>
      <c r="K182" s="49">
        <v>93</v>
      </c>
    </row>
    <row r="183" spans="1:11" ht="61.15">
      <c r="A183" s="47" t="s">
        <v>5</v>
      </c>
      <c r="B183" s="47" t="s">
        <v>281</v>
      </c>
      <c r="C183" s="46" t="s">
        <v>490</v>
      </c>
      <c r="D183" s="52" t="s">
        <v>491</v>
      </c>
      <c r="E183" s="53" t="s">
        <v>492</v>
      </c>
      <c r="F183" s="48">
        <v>44992</v>
      </c>
      <c r="G183" s="46" t="s">
        <v>33</v>
      </c>
      <c r="H183" s="48"/>
      <c r="I183" s="46" t="s">
        <v>33</v>
      </c>
      <c r="J183" s="48">
        <v>44984</v>
      </c>
      <c r="K183" s="49">
        <v>93</v>
      </c>
    </row>
    <row r="184" spans="1:11" ht="68.45">
      <c r="A184" s="47" t="s">
        <v>5</v>
      </c>
      <c r="B184" s="47" t="s">
        <v>281</v>
      </c>
      <c r="C184" s="46" t="s">
        <v>493</v>
      </c>
      <c r="D184" s="52" t="s">
        <v>494</v>
      </c>
      <c r="E184" s="53" t="s">
        <v>495</v>
      </c>
      <c r="F184" s="48">
        <v>44993</v>
      </c>
      <c r="G184" s="46" t="s">
        <v>33</v>
      </c>
      <c r="H184" s="48"/>
      <c r="I184" s="46" t="s">
        <v>33</v>
      </c>
      <c r="J184" s="48">
        <v>44985</v>
      </c>
      <c r="K184" s="49">
        <v>92</v>
      </c>
    </row>
    <row r="185" spans="1:11" ht="61.15">
      <c r="A185" s="47" t="s">
        <v>5</v>
      </c>
      <c r="B185" s="47" t="s">
        <v>281</v>
      </c>
      <c r="C185" s="46" t="s">
        <v>496</v>
      </c>
      <c r="D185" s="52" t="s">
        <v>497</v>
      </c>
      <c r="E185" s="53" t="s">
        <v>498</v>
      </c>
      <c r="F185" s="48">
        <v>44994</v>
      </c>
      <c r="G185" s="46" t="s">
        <v>33</v>
      </c>
      <c r="H185" s="48"/>
      <c r="I185" s="46" t="s">
        <v>33</v>
      </c>
      <c r="J185" s="48">
        <v>44986</v>
      </c>
      <c r="K185" s="49">
        <v>91</v>
      </c>
    </row>
    <row r="186" spans="1:11" ht="102.6">
      <c r="A186" s="47" t="s">
        <v>5</v>
      </c>
      <c r="B186" s="47" t="s">
        <v>281</v>
      </c>
      <c r="C186" s="46" t="s">
        <v>499</v>
      </c>
      <c r="D186" s="52" t="s">
        <v>500</v>
      </c>
      <c r="E186" s="53" t="s">
        <v>501</v>
      </c>
      <c r="F186" s="48">
        <v>44994</v>
      </c>
      <c r="G186" s="46" t="s">
        <v>33</v>
      </c>
      <c r="H186" s="48">
        <v>45022</v>
      </c>
      <c r="I186" s="46" t="s">
        <v>33</v>
      </c>
      <c r="J186" s="48">
        <v>44986</v>
      </c>
      <c r="K186" s="49">
        <v>91</v>
      </c>
    </row>
    <row r="187" spans="1:11" ht="91.9">
      <c r="A187" s="47" t="s">
        <v>5</v>
      </c>
      <c r="B187" s="47" t="s">
        <v>281</v>
      </c>
      <c r="C187" s="46" t="s">
        <v>502</v>
      </c>
      <c r="D187" s="52" t="s">
        <v>503</v>
      </c>
      <c r="E187" s="53"/>
      <c r="F187" s="48">
        <v>44993</v>
      </c>
      <c r="G187" s="46" t="s">
        <v>33</v>
      </c>
      <c r="H187" s="48"/>
      <c r="I187" s="46" t="s">
        <v>33</v>
      </c>
      <c r="J187" s="48">
        <v>44987</v>
      </c>
      <c r="K187" s="49">
        <v>90</v>
      </c>
    </row>
    <row r="188" spans="1:11" ht="91.9">
      <c r="A188" s="47" t="s">
        <v>5</v>
      </c>
      <c r="B188" s="47" t="s">
        <v>281</v>
      </c>
      <c r="C188" s="46" t="s">
        <v>504</v>
      </c>
      <c r="D188" s="52" t="s">
        <v>505</v>
      </c>
      <c r="E188" s="53" t="s">
        <v>506</v>
      </c>
      <c r="F188" s="48">
        <v>44999</v>
      </c>
      <c r="G188" s="46" t="s">
        <v>33</v>
      </c>
      <c r="H188" s="48"/>
      <c r="I188" s="46" t="s">
        <v>33</v>
      </c>
      <c r="J188" s="48">
        <v>44991</v>
      </c>
      <c r="K188" s="49">
        <v>86</v>
      </c>
    </row>
    <row r="189" spans="1:11" ht="81.599999999999994">
      <c r="A189" s="47" t="s">
        <v>5</v>
      </c>
      <c r="B189" s="47" t="s">
        <v>281</v>
      </c>
      <c r="C189" s="46" t="s">
        <v>507</v>
      </c>
      <c r="D189" s="52" t="s">
        <v>508</v>
      </c>
      <c r="E189" s="53" t="s">
        <v>509</v>
      </c>
      <c r="F189" s="48">
        <v>44999</v>
      </c>
      <c r="G189" s="46" t="s">
        <v>33</v>
      </c>
      <c r="H189" s="48"/>
      <c r="I189" s="46" t="s">
        <v>33</v>
      </c>
      <c r="J189" s="48">
        <v>44991</v>
      </c>
      <c r="K189" s="49">
        <v>86</v>
      </c>
    </row>
    <row r="190" spans="1:11" ht="81.599999999999994">
      <c r="A190" s="47" t="s">
        <v>5</v>
      </c>
      <c r="B190" s="47" t="s">
        <v>281</v>
      </c>
      <c r="C190" s="46" t="s">
        <v>510</v>
      </c>
      <c r="D190" s="52" t="s">
        <v>511</v>
      </c>
      <c r="E190" s="53" t="s">
        <v>512</v>
      </c>
      <c r="F190" s="48">
        <v>44999</v>
      </c>
      <c r="G190" s="46" t="s">
        <v>33</v>
      </c>
      <c r="H190" s="48"/>
      <c r="I190" s="46" t="s">
        <v>33</v>
      </c>
      <c r="J190" s="48">
        <v>44991</v>
      </c>
      <c r="K190" s="49">
        <v>86</v>
      </c>
    </row>
    <row r="191" spans="1:11" ht="159.6">
      <c r="A191" s="47" t="s">
        <v>6</v>
      </c>
      <c r="B191" s="47" t="s">
        <v>29</v>
      </c>
      <c r="C191" s="46" t="s">
        <v>499</v>
      </c>
      <c r="D191" s="52" t="s">
        <v>513</v>
      </c>
      <c r="E191" s="53" t="s">
        <v>514</v>
      </c>
      <c r="F191" s="48">
        <v>45000</v>
      </c>
      <c r="G191" s="46" t="s">
        <v>33</v>
      </c>
      <c r="H191" s="48">
        <v>45079</v>
      </c>
      <c r="I191" s="46" t="s">
        <v>34</v>
      </c>
      <c r="J191" s="48">
        <v>44992</v>
      </c>
      <c r="K191" s="49">
        <v>85</v>
      </c>
    </row>
    <row r="192" spans="1:11" ht="216.6">
      <c r="A192" s="47" t="s">
        <v>6</v>
      </c>
      <c r="B192" s="47" t="s">
        <v>29</v>
      </c>
      <c r="C192" s="46" t="s">
        <v>496</v>
      </c>
      <c r="D192" s="52" t="s">
        <v>515</v>
      </c>
      <c r="E192" s="53" t="s">
        <v>516</v>
      </c>
      <c r="F192" s="48">
        <v>45000</v>
      </c>
      <c r="G192" s="46" t="s">
        <v>33</v>
      </c>
      <c r="H192" s="48">
        <v>45076</v>
      </c>
      <c r="I192" s="46" t="s">
        <v>33</v>
      </c>
      <c r="J192" s="48">
        <v>44992</v>
      </c>
      <c r="K192" s="49">
        <v>85</v>
      </c>
    </row>
    <row r="193" spans="1:11" ht="205.15">
      <c r="A193" s="47" t="s">
        <v>6</v>
      </c>
      <c r="B193" s="47" t="s">
        <v>29</v>
      </c>
      <c r="C193" s="46" t="s">
        <v>510</v>
      </c>
      <c r="D193" s="52" t="s">
        <v>517</v>
      </c>
      <c r="E193" s="53" t="s">
        <v>518</v>
      </c>
      <c r="F193" s="48">
        <v>45000</v>
      </c>
      <c r="G193" s="46" t="s">
        <v>33</v>
      </c>
      <c r="H193" s="48">
        <v>45087</v>
      </c>
      <c r="I193" s="46" t="s">
        <v>34</v>
      </c>
      <c r="J193" s="48">
        <v>44992</v>
      </c>
      <c r="K193" s="49">
        <v>85</v>
      </c>
    </row>
    <row r="194" spans="1:11" ht="91.15">
      <c r="A194" s="47" t="s">
        <v>6</v>
      </c>
      <c r="B194" s="47" t="s">
        <v>29</v>
      </c>
      <c r="C194" s="46" t="s">
        <v>493</v>
      </c>
      <c r="D194" s="52" t="s">
        <v>519</v>
      </c>
      <c r="E194" s="53" t="s">
        <v>520</v>
      </c>
      <c r="F194" s="48">
        <v>45000</v>
      </c>
      <c r="G194" s="46" t="s">
        <v>33</v>
      </c>
      <c r="H194" s="48">
        <v>45076</v>
      </c>
      <c r="I194" s="46" t="s">
        <v>33</v>
      </c>
      <c r="J194" s="48">
        <v>44992</v>
      </c>
      <c r="K194" s="49">
        <v>85</v>
      </c>
    </row>
    <row r="195" spans="1:11" ht="81.599999999999994">
      <c r="A195" s="47" t="s">
        <v>5</v>
      </c>
      <c r="B195" s="47" t="s">
        <v>281</v>
      </c>
      <c r="C195" s="46" t="s">
        <v>521</v>
      </c>
      <c r="D195" s="52" t="s">
        <v>522</v>
      </c>
      <c r="E195" s="53" t="s">
        <v>523</v>
      </c>
      <c r="F195" s="48">
        <v>45000</v>
      </c>
      <c r="G195" s="46" t="s">
        <v>33</v>
      </c>
      <c r="H195" s="48"/>
      <c r="I195" s="46" t="s">
        <v>33</v>
      </c>
      <c r="J195" s="48">
        <v>44992</v>
      </c>
      <c r="K195" s="49">
        <v>85</v>
      </c>
    </row>
    <row r="196" spans="1:11" ht="102.6">
      <c r="A196" s="47" t="s">
        <v>6</v>
      </c>
      <c r="B196" s="47" t="s">
        <v>29</v>
      </c>
      <c r="C196" s="46" t="s">
        <v>481</v>
      </c>
      <c r="D196" s="52" t="s">
        <v>524</v>
      </c>
      <c r="E196" s="53" t="s">
        <v>525</v>
      </c>
      <c r="F196" s="48">
        <v>45000</v>
      </c>
      <c r="G196" s="46" t="s">
        <v>33</v>
      </c>
      <c r="H196" s="48">
        <v>45076</v>
      </c>
      <c r="I196" s="46" t="s">
        <v>33</v>
      </c>
      <c r="J196" s="48">
        <v>44992</v>
      </c>
      <c r="K196" s="49">
        <v>85</v>
      </c>
    </row>
    <row r="197" spans="1:11" ht="61.15">
      <c r="A197" s="47" t="s">
        <v>5</v>
      </c>
      <c r="B197" s="47" t="s">
        <v>281</v>
      </c>
      <c r="C197" s="46" t="s">
        <v>335</v>
      </c>
      <c r="D197" s="52" t="s">
        <v>526</v>
      </c>
      <c r="E197" s="53"/>
      <c r="F197" s="48">
        <v>44998</v>
      </c>
      <c r="G197" s="46" t="s">
        <v>33</v>
      </c>
      <c r="H197" s="48"/>
      <c r="I197" s="46" t="s">
        <v>33</v>
      </c>
      <c r="J197" s="48">
        <v>44992</v>
      </c>
      <c r="K197" s="49">
        <v>85</v>
      </c>
    </row>
    <row r="198" spans="1:11" ht="79.900000000000006">
      <c r="A198" s="47" t="s">
        <v>5</v>
      </c>
      <c r="B198" s="47" t="s">
        <v>281</v>
      </c>
      <c r="C198" s="46" t="s">
        <v>405</v>
      </c>
      <c r="D198" s="52" t="s">
        <v>527</v>
      </c>
      <c r="E198" s="53" t="s">
        <v>528</v>
      </c>
      <c r="F198" s="48">
        <v>45001</v>
      </c>
      <c r="G198" s="46" t="s">
        <v>33</v>
      </c>
      <c r="H198" s="48"/>
      <c r="I198" s="46" t="s">
        <v>33</v>
      </c>
      <c r="J198" s="48">
        <v>44993</v>
      </c>
      <c r="K198" s="49">
        <v>84</v>
      </c>
    </row>
    <row r="199" spans="1:11" ht="61.15">
      <c r="A199" s="47" t="s">
        <v>5</v>
      </c>
      <c r="B199" s="47" t="s">
        <v>281</v>
      </c>
      <c r="C199" s="46" t="s">
        <v>529</v>
      </c>
      <c r="D199" s="52" t="s">
        <v>530</v>
      </c>
      <c r="E199" s="53" t="s">
        <v>531</v>
      </c>
      <c r="F199" s="48">
        <v>45001</v>
      </c>
      <c r="G199" s="46" t="s">
        <v>33</v>
      </c>
      <c r="H199" s="48"/>
      <c r="I199" s="46" t="s">
        <v>33</v>
      </c>
      <c r="J199" s="48">
        <v>44993</v>
      </c>
      <c r="K199" s="49">
        <v>84</v>
      </c>
    </row>
    <row r="200" spans="1:11" ht="71.45">
      <c r="A200" s="47" t="s">
        <v>5</v>
      </c>
      <c r="B200" s="47" t="s">
        <v>281</v>
      </c>
      <c r="C200" s="46" t="s">
        <v>532</v>
      </c>
      <c r="D200" s="52" t="s">
        <v>533</v>
      </c>
      <c r="E200" s="53" t="s">
        <v>534</v>
      </c>
      <c r="F200" s="48">
        <v>45001</v>
      </c>
      <c r="G200" s="46" t="s">
        <v>33</v>
      </c>
      <c r="H200" s="48"/>
      <c r="I200" s="46" t="s">
        <v>33</v>
      </c>
      <c r="J200" s="48">
        <v>44993</v>
      </c>
      <c r="K200" s="49">
        <v>84</v>
      </c>
    </row>
    <row r="201" spans="1:11" ht="61.15">
      <c r="A201" s="47" t="s">
        <v>5</v>
      </c>
      <c r="B201" s="47" t="s">
        <v>281</v>
      </c>
      <c r="C201" s="46" t="s">
        <v>422</v>
      </c>
      <c r="D201" s="52" t="s">
        <v>535</v>
      </c>
      <c r="E201" s="53" t="s">
        <v>536</v>
      </c>
      <c r="F201" s="48">
        <v>45001</v>
      </c>
      <c r="G201" s="46" t="s">
        <v>33</v>
      </c>
      <c r="H201" s="48"/>
      <c r="I201" s="46" t="s">
        <v>33</v>
      </c>
      <c r="J201" s="48">
        <v>44993</v>
      </c>
      <c r="K201" s="49">
        <v>84</v>
      </c>
    </row>
    <row r="202" spans="1:11" ht="182.45">
      <c r="A202" s="47" t="s">
        <v>5</v>
      </c>
      <c r="B202" s="47" t="s">
        <v>281</v>
      </c>
      <c r="C202" s="46" t="s">
        <v>537</v>
      </c>
      <c r="D202" s="52" t="s">
        <v>538</v>
      </c>
      <c r="E202" s="53" t="s">
        <v>539</v>
      </c>
      <c r="F202" s="48">
        <v>45001</v>
      </c>
      <c r="G202" s="46" t="s">
        <v>33</v>
      </c>
      <c r="H202" s="48"/>
      <c r="I202" s="46" t="s">
        <v>33</v>
      </c>
      <c r="J202" s="48">
        <v>44993</v>
      </c>
      <c r="K202" s="49">
        <v>84</v>
      </c>
    </row>
    <row r="203" spans="1:11" ht="204">
      <c r="A203" s="47" t="s">
        <v>11</v>
      </c>
      <c r="B203" s="47" t="s">
        <v>540</v>
      </c>
      <c r="C203" s="46" t="s">
        <v>420</v>
      </c>
      <c r="D203" s="52" t="s">
        <v>541</v>
      </c>
      <c r="E203" s="53"/>
      <c r="F203" s="48">
        <v>44999</v>
      </c>
      <c r="G203" s="46" t="s">
        <v>33</v>
      </c>
      <c r="H203" s="48"/>
      <c r="I203" s="46" t="s">
        <v>33</v>
      </c>
      <c r="J203" s="48">
        <v>44993</v>
      </c>
      <c r="K203" s="49">
        <v>84</v>
      </c>
    </row>
    <row r="204" spans="1:11" ht="51">
      <c r="A204" s="47" t="s">
        <v>5</v>
      </c>
      <c r="B204" s="47" t="s">
        <v>281</v>
      </c>
      <c r="C204" s="46" t="s">
        <v>370</v>
      </c>
      <c r="D204" s="52" t="s">
        <v>542</v>
      </c>
      <c r="E204" s="53" t="s">
        <v>543</v>
      </c>
      <c r="F204" s="48">
        <v>45001</v>
      </c>
      <c r="G204" s="46" t="s">
        <v>33</v>
      </c>
      <c r="H204" s="48"/>
      <c r="I204" s="46" t="s">
        <v>33</v>
      </c>
      <c r="J204" s="48">
        <v>44993</v>
      </c>
      <c r="K204" s="49">
        <v>84</v>
      </c>
    </row>
    <row r="205" spans="1:11" ht="79.900000000000006">
      <c r="A205" s="47" t="s">
        <v>5</v>
      </c>
      <c r="B205" s="47" t="s">
        <v>281</v>
      </c>
      <c r="C205" s="46" t="s">
        <v>364</v>
      </c>
      <c r="D205" s="52" t="s">
        <v>544</v>
      </c>
      <c r="E205" s="53" t="s">
        <v>545</v>
      </c>
      <c r="F205" s="48">
        <v>45001</v>
      </c>
      <c r="G205" s="46" t="s">
        <v>33</v>
      </c>
      <c r="H205" s="48"/>
      <c r="I205" s="46" t="s">
        <v>33</v>
      </c>
      <c r="J205" s="48">
        <v>44993</v>
      </c>
      <c r="K205" s="49">
        <v>84</v>
      </c>
    </row>
    <row r="206" spans="1:11" ht="71.45">
      <c r="A206" s="47" t="s">
        <v>5</v>
      </c>
      <c r="B206" s="47" t="s">
        <v>281</v>
      </c>
      <c r="C206" s="46" t="s">
        <v>546</v>
      </c>
      <c r="D206" s="52" t="s">
        <v>547</v>
      </c>
      <c r="E206" s="53" t="s">
        <v>548</v>
      </c>
      <c r="F206" s="48">
        <v>45002</v>
      </c>
      <c r="G206" s="46" t="s">
        <v>33</v>
      </c>
      <c r="H206" s="48"/>
      <c r="I206" s="46" t="s">
        <v>33</v>
      </c>
      <c r="J206" s="48">
        <v>44994</v>
      </c>
      <c r="K206" s="49">
        <v>83</v>
      </c>
    </row>
    <row r="207" spans="1:11" ht="112.15">
      <c r="A207" s="47" t="s">
        <v>5</v>
      </c>
      <c r="B207" s="47" t="s">
        <v>281</v>
      </c>
      <c r="C207" s="46" t="s">
        <v>549</v>
      </c>
      <c r="D207" s="52" t="s">
        <v>550</v>
      </c>
      <c r="E207" s="53" t="s">
        <v>151</v>
      </c>
      <c r="F207" s="48">
        <v>45002</v>
      </c>
      <c r="G207" s="46" t="s">
        <v>33</v>
      </c>
      <c r="H207" s="48"/>
      <c r="I207" s="46" t="s">
        <v>33</v>
      </c>
      <c r="J207" s="48">
        <v>44994</v>
      </c>
      <c r="K207" s="49">
        <v>83</v>
      </c>
    </row>
    <row r="208" spans="1:11" ht="132.6">
      <c r="A208" s="47" t="s">
        <v>10</v>
      </c>
      <c r="B208" s="47" t="s">
        <v>551</v>
      </c>
      <c r="C208" s="46" t="s">
        <v>552</v>
      </c>
      <c r="D208" s="52" t="s">
        <v>553</v>
      </c>
      <c r="E208" s="53"/>
      <c r="F208" s="48">
        <v>45002</v>
      </c>
      <c r="G208" s="46" t="s">
        <v>33</v>
      </c>
      <c r="H208" s="48"/>
      <c r="I208" s="46" t="s">
        <v>33</v>
      </c>
      <c r="J208" s="48">
        <v>44994</v>
      </c>
      <c r="K208" s="49">
        <v>83</v>
      </c>
    </row>
    <row r="209" spans="1:11" ht="71.45">
      <c r="A209" s="47" t="s">
        <v>5</v>
      </c>
      <c r="B209" s="47" t="s">
        <v>281</v>
      </c>
      <c r="C209" s="46" t="s">
        <v>554</v>
      </c>
      <c r="D209" s="52" t="s">
        <v>555</v>
      </c>
      <c r="E209" s="53" t="s">
        <v>151</v>
      </c>
      <c r="F209" s="48">
        <v>45002</v>
      </c>
      <c r="G209" s="46" t="s">
        <v>33</v>
      </c>
      <c r="H209" s="48"/>
      <c r="I209" s="46" t="s">
        <v>33</v>
      </c>
      <c r="J209" s="48">
        <v>44994</v>
      </c>
      <c r="K209" s="49">
        <v>83</v>
      </c>
    </row>
    <row r="210" spans="1:11" ht="61.15">
      <c r="A210" s="47" t="s">
        <v>5</v>
      </c>
      <c r="B210" s="47" t="s">
        <v>281</v>
      </c>
      <c r="C210" s="46" t="s">
        <v>556</v>
      </c>
      <c r="D210" s="52" t="s">
        <v>557</v>
      </c>
      <c r="E210" s="53" t="s">
        <v>558</v>
      </c>
      <c r="F210" s="48">
        <v>45002</v>
      </c>
      <c r="G210" s="46" t="s">
        <v>33</v>
      </c>
      <c r="H210" s="48"/>
      <c r="I210" s="46" t="s">
        <v>33</v>
      </c>
      <c r="J210" s="48">
        <v>44994</v>
      </c>
      <c r="K210" s="49">
        <v>83</v>
      </c>
    </row>
    <row r="211" spans="1:11" ht="159.6">
      <c r="A211" s="47" t="s">
        <v>5</v>
      </c>
      <c r="B211" s="47" t="s">
        <v>281</v>
      </c>
      <c r="C211" s="46" t="s">
        <v>466</v>
      </c>
      <c r="D211" s="52" t="s">
        <v>559</v>
      </c>
      <c r="E211" s="53" t="s">
        <v>560</v>
      </c>
      <c r="F211" s="48">
        <v>45002</v>
      </c>
      <c r="G211" s="46" t="s">
        <v>33</v>
      </c>
      <c r="H211" s="48"/>
      <c r="I211" s="46" t="s">
        <v>33</v>
      </c>
      <c r="J211" s="48">
        <v>44994</v>
      </c>
      <c r="K211" s="49">
        <v>83</v>
      </c>
    </row>
    <row r="212" spans="1:11" ht="61.15">
      <c r="A212" s="47" t="s">
        <v>5</v>
      </c>
      <c r="B212" s="47" t="s">
        <v>281</v>
      </c>
      <c r="C212" s="46" t="s">
        <v>463</v>
      </c>
      <c r="D212" s="52" t="s">
        <v>561</v>
      </c>
      <c r="E212" s="53" t="s">
        <v>562</v>
      </c>
      <c r="F212" s="48">
        <v>45002</v>
      </c>
      <c r="G212" s="46" t="s">
        <v>33</v>
      </c>
      <c r="H212" s="48"/>
      <c r="I212" s="46" t="s">
        <v>33</v>
      </c>
      <c r="J212" s="48">
        <v>44994</v>
      </c>
      <c r="K212" s="49">
        <v>83</v>
      </c>
    </row>
    <row r="213" spans="1:11" ht="153">
      <c r="A213" s="47" t="s">
        <v>10</v>
      </c>
      <c r="B213" s="47" t="s">
        <v>551</v>
      </c>
      <c r="C213" s="46" t="s">
        <v>563</v>
      </c>
      <c r="D213" s="52" t="s">
        <v>564</v>
      </c>
      <c r="E213" s="53" t="s">
        <v>565</v>
      </c>
      <c r="F213" s="48">
        <v>45002</v>
      </c>
      <c r="G213" s="46" t="s">
        <v>33</v>
      </c>
      <c r="H213" s="48"/>
      <c r="I213" s="46" t="s">
        <v>33</v>
      </c>
      <c r="J213" s="48">
        <v>44994</v>
      </c>
      <c r="K213" s="49">
        <v>83</v>
      </c>
    </row>
    <row r="214" spans="1:11" ht="71.45">
      <c r="A214" s="47" t="s">
        <v>5</v>
      </c>
      <c r="B214" s="47" t="s">
        <v>281</v>
      </c>
      <c r="C214" s="46" t="s">
        <v>566</v>
      </c>
      <c r="D214" s="52" t="s">
        <v>567</v>
      </c>
      <c r="E214" s="53" t="s">
        <v>151</v>
      </c>
      <c r="F214" s="48">
        <v>45002</v>
      </c>
      <c r="G214" s="46" t="s">
        <v>33</v>
      </c>
      <c r="H214" s="48"/>
      <c r="I214" s="46" t="s">
        <v>33</v>
      </c>
      <c r="J214" s="48">
        <v>44994</v>
      </c>
      <c r="K214" s="49">
        <v>83</v>
      </c>
    </row>
    <row r="215" spans="1:11" ht="71.45">
      <c r="A215" s="47" t="s">
        <v>5</v>
      </c>
      <c r="B215" s="47" t="s">
        <v>281</v>
      </c>
      <c r="C215" s="46" t="s">
        <v>568</v>
      </c>
      <c r="D215" s="52" t="s">
        <v>569</v>
      </c>
      <c r="E215" s="53" t="s">
        <v>151</v>
      </c>
      <c r="F215" s="48">
        <v>45005</v>
      </c>
      <c r="G215" s="46" t="s">
        <v>33</v>
      </c>
      <c r="H215" s="48"/>
      <c r="I215" s="46" t="s">
        <v>33</v>
      </c>
      <c r="J215" s="48">
        <v>44995</v>
      </c>
      <c r="K215" s="49">
        <v>82</v>
      </c>
    </row>
    <row r="216" spans="1:11" ht="91.9">
      <c r="A216" s="47" t="s">
        <v>5</v>
      </c>
      <c r="B216" s="47" t="s">
        <v>281</v>
      </c>
      <c r="C216" s="46" t="s">
        <v>570</v>
      </c>
      <c r="D216" s="52" t="s">
        <v>571</v>
      </c>
      <c r="E216" s="53" t="s">
        <v>572</v>
      </c>
      <c r="F216" s="48">
        <v>45005</v>
      </c>
      <c r="G216" s="46" t="s">
        <v>33</v>
      </c>
      <c r="H216" s="48"/>
      <c r="I216" s="46" t="s">
        <v>33</v>
      </c>
      <c r="J216" s="48">
        <v>44995</v>
      </c>
      <c r="K216" s="49">
        <v>82</v>
      </c>
    </row>
    <row r="217" spans="1:11" ht="68.45">
      <c r="A217" s="47" t="s">
        <v>5</v>
      </c>
      <c r="B217" s="47" t="s">
        <v>281</v>
      </c>
      <c r="C217" s="46" t="s">
        <v>573</v>
      </c>
      <c r="D217" s="52" t="s">
        <v>574</v>
      </c>
      <c r="E217" s="53" t="s">
        <v>575</v>
      </c>
      <c r="F217" s="48">
        <v>45008</v>
      </c>
      <c r="G217" s="46" t="s">
        <v>33</v>
      </c>
      <c r="H217" s="48"/>
      <c r="I217" s="46" t="s">
        <v>33</v>
      </c>
      <c r="J217" s="48">
        <v>45000</v>
      </c>
      <c r="K217" s="49">
        <v>77</v>
      </c>
    </row>
    <row r="218" spans="1:11" ht="61.15">
      <c r="A218" s="47" t="s">
        <v>5</v>
      </c>
      <c r="B218" s="47" t="s">
        <v>281</v>
      </c>
      <c r="C218" s="46" t="s">
        <v>576</v>
      </c>
      <c r="D218" s="52" t="s">
        <v>577</v>
      </c>
      <c r="E218" s="53" t="s">
        <v>578</v>
      </c>
      <c r="F218" s="48">
        <v>45008</v>
      </c>
      <c r="G218" s="46" t="s">
        <v>33</v>
      </c>
      <c r="H218" s="48"/>
      <c r="I218" s="46" t="s">
        <v>33</v>
      </c>
      <c r="J218" s="48">
        <v>45000</v>
      </c>
      <c r="K218" s="49">
        <v>77</v>
      </c>
    </row>
    <row r="219" spans="1:11" ht="102.6">
      <c r="A219" s="47" t="s">
        <v>6</v>
      </c>
      <c r="B219" s="47" t="s">
        <v>29</v>
      </c>
      <c r="C219" s="46" t="s">
        <v>521</v>
      </c>
      <c r="D219" s="52" t="s">
        <v>579</v>
      </c>
      <c r="E219" s="53" t="s">
        <v>580</v>
      </c>
      <c r="F219" s="48">
        <v>45008</v>
      </c>
      <c r="G219" s="46" t="s">
        <v>33</v>
      </c>
      <c r="H219" s="48">
        <v>45087</v>
      </c>
      <c r="I219" s="46" t="s">
        <v>34</v>
      </c>
      <c r="J219" s="48">
        <v>45000</v>
      </c>
      <c r="K219" s="49">
        <v>77</v>
      </c>
    </row>
    <row r="220" spans="1:11" ht="79.900000000000006">
      <c r="A220" s="47" t="s">
        <v>6</v>
      </c>
      <c r="B220" s="47" t="s">
        <v>29</v>
      </c>
      <c r="C220" s="46" t="s">
        <v>504</v>
      </c>
      <c r="D220" s="52" t="s">
        <v>581</v>
      </c>
      <c r="E220" s="53" t="s">
        <v>582</v>
      </c>
      <c r="F220" s="48">
        <v>45008</v>
      </c>
      <c r="G220" s="46" t="s">
        <v>33</v>
      </c>
      <c r="H220" s="48">
        <v>45076</v>
      </c>
      <c r="I220" s="46" t="s">
        <v>33</v>
      </c>
      <c r="J220" s="48">
        <v>45000</v>
      </c>
      <c r="K220" s="49">
        <v>77</v>
      </c>
    </row>
    <row r="221" spans="1:11" ht="81.599999999999994">
      <c r="A221" s="47" t="s">
        <v>10</v>
      </c>
      <c r="B221" s="47" t="s">
        <v>551</v>
      </c>
      <c r="C221" s="46" t="s">
        <v>583</v>
      </c>
      <c r="D221" s="52" t="s">
        <v>584</v>
      </c>
      <c r="E221" s="53" t="s">
        <v>585</v>
      </c>
      <c r="F221" s="48">
        <v>45006</v>
      </c>
      <c r="G221" s="46" t="s">
        <v>33</v>
      </c>
      <c r="H221" s="48"/>
      <c r="I221" s="46" t="s">
        <v>33</v>
      </c>
      <c r="J221" s="48">
        <v>45000</v>
      </c>
      <c r="K221" s="49">
        <v>77</v>
      </c>
    </row>
    <row r="222" spans="1:11" ht="132.6">
      <c r="A222" s="47" t="s">
        <v>5</v>
      </c>
      <c r="B222" s="47" t="s">
        <v>87</v>
      </c>
      <c r="C222" s="46" t="s">
        <v>408</v>
      </c>
      <c r="D222" s="52" t="s">
        <v>586</v>
      </c>
      <c r="E222" s="53"/>
      <c r="F222" s="48">
        <v>45006</v>
      </c>
      <c r="G222" s="46" t="s">
        <v>33</v>
      </c>
      <c r="H222" s="48"/>
      <c r="I222" s="46" t="s">
        <v>33</v>
      </c>
      <c r="J222" s="48">
        <v>45000</v>
      </c>
      <c r="K222" s="49">
        <v>77</v>
      </c>
    </row>
    <row r="223" spans="1:11" ht="57">
      <c r="A223" s="47" t="s">
        <v>5</v>
      </c>
      <c r="B223" s="47" t="s">
        <v>281</v>
      </c>
      <c r="C223" s="46" t="s">
        <v>587</v>
      </c>
      <c r="D223" s="52" t="s">
        <v>588</v>
      </c>
      <c r="E223" s="53" t="s">
        <v>589</v>
      </c>
      <c r="F223" s="48">
        <v>45012</v>
      </c>
      <c r="G223" s="46" t="s">
        <v>33</v>
      </c>
      <c r="H223" s="48"/>
      <c r="I223" s="46" t="s">
        <v>33</v>
      </c>
      <c r="J223" s="48">
        <v>45002</v>
      </c>
      <c r="K223" s="49">
        <v>75</v>
      </c>
    </row>
    <row r="224" spans="1:11" ht="34.15">
      <c r="A224" s="47" t="s">
        <v>5</v>
      </c>
      <c r="B224" s="47" t="s">
        <v>281</v>
      </c>
      <c r="C224" s="46" t="s">
        <v>590</v>
      </c>
      <c r="D224" s="52" t="s">
        <v>591</v>
      </c>
      <c r="E224" s="53" t="s">
        <v>592</v>
      </c>
      <c r="F224" s="48">
        <v>45012</v>
      </c>
      <c r="G224" s="46" t="s">
        <v>33</v>
      </c>
      <c r="H224" s="48"/>
      <c r="I224" s="46" t="s">
        <v>33</v>
      </c>
      <c r="J224" s="48">
        <v>45002</v>
      </c>
      <c r="K224" s="49">
        <v>75</v>
      </c>
    </row>
    <row r="225" spans="1:11" ht="24">
      <c r="A225" s="47" t="s">
        <v>5</v>
      </c>
      <c r="B225" s="47" t="s">
        <v>281</v>
      </c>
      <c r="C225" s="46" t="s">
        <v>593</v>
      </c>
      <c r="D225" s="52" t="s">
        <v>594</v>
      </c>
      <c r="E225" s="53" t="s">
        <v>595</v>
      </c>
      <c r="F225" s="48">
        <v>45013</v>
      </c>
      <c r="G225" s="46" t="s">
        <v>33</v>
      </c>
      <c r="H225" s="48"/>
      <c r="I225" s="46" t="s">
        <v>33</v>
      </c>
      <c r="J225" s="48">
        <v>45005</v>
      </c>
      <c r="K225" s="49">
        <v>72</v>
      </c>
    </row>
    <row r="226" spans="1:11" ht="40.9">
      <c r="A226" s="47" t="s">
        <v>5</v>
      </c>
      <c r="B226" s="47" t="s">
        <v>281</v>
      </c>
      <c r="C226" s="46" t="s">
        <v>332</v>
      </c>
      <c r="D226" s="52" t="s">
        <v>596</v>
      </c>
      <c r="E226" s="53"/>
      <c r="F226" s="48">
        <v>45013</v>
      </c>
      <c r="G226" s="46" t="s">
        <v>33</v>
      </c>
      <c r="H226" s="48"/>
      <c r="I226" s="46" t="s">
        <v>33</v>
      </c>
      <c r="J226" s="48">
        <v>45007</v>
      </c>
      <c r="K226" s="49">
        <v>70</v>
      </c>
    </row>
    <row r="227" spans="1:11" ht="102.6">
      <c r="A227" s="47" t="s">
        <v>5</v>
      </c>
      <c r="B227" s="47" t="s">
        <v>281</v>
      </c>
      <c r="C227" s="46" t="s">
        <v>597</v>
      </c>
      <c r="D227" s="52" t="s">
        <v>598</v>
      </c>
      <c r="E227" s="53" t="s">
        <v>599</v>
      </c>
      <c r="F227" s="48">
        <v>45016</v>
      </c>
      <c r="G227" s="46" t="s">
        <v>33</v>
      </c>
      <c r="H227" s="48"/>
      <c r="I227" s="46" t="s">
        <v>33</v>
      </c>
      <c r="J227" s="48">
        <v>45008</v>
      </c>
      <c r="K227" s="49">
        <v>69</v>
      </c>
    </row>
    <row r="228" spans="1:11" ht="34.15">
      <c r="A228" s="47" t="s">
        <v>5</v>
      </c>
      <c r="B228" s="47" t="s">
        <v>281</v>
      </c>
      <c r="C228" s="46" t="s">
        <v>600</v>
      </c>
      <c r="D228" s="52" t="s">
        <v>601</v>
      </c>
      <c r="E228" s="53" t="s">
        <v>602</v>
      </c>
      <c r="F228" s="48">
        <v>45016</v>
      </c>
      <c r="G228" s="46" t="s">
        <v>33</v>
      </c>
      <c r="H228" s="48"/>
      <c r="I228" s="46" t="s">
        <v>33</v>
      </c>
      <c r="J228" s="48">
        <v>45008</v>
      </c>
      <c r="K228" s="49">
        <v>69</v>
      </c>
    </row>
    <row r="229" spans="1:11" ht="34.15">
      <c r="A229" s="47" t="s">
        <v>5</v>
      </c>
      <c r="B229" s="47" t="s">
        <v>281</v>
      </c>
      <c r="C229" s="46" t="s">
        <v>603</v>
      </c>
      <c r="D229" s="52" t="s">
        <v>604</v>
      </c>
      <c r="E229" s="53" t="s">
        <v>605</v>
      </c>
      <c r="F229" s="48">
        <v>45020</v>
      </c>
      <c r="G229" s="46" t="s">
        <v>33</v>
      </c>
      <c r="H229" s="48"/>
      <c r="I229" s="46" t="s">
        <v>33</v>
      </c>
      <c r="J229" s="48">
        <v>45012</v>
      </c>
      <c r="K229" s="49">
        <v>65</v>
      </c>
    </row>
    <row r="230" spans="1:11" ht="71.45">
      <c r="A230" s="47" t="s">
        <v>5</v>
      </c>
      <c r="B230" s="47" t="s">
        <v>281</v>
      </c>
      <c r="C230" s="46" t="s">
        <v>606</v>
      </c>
      <c r="D230" s="52" t="s">
        <v>607</v>
      </c>
      <c r="E230" s="53" t="s">
        <v>608</v>
      </c>
      <c r="F230" s="48">
        <v>45020</v>
      </c>
      <c r="G230" s="46" t="s">
        <v>33</v>
      </c>
      <c r="H230" s="48"/>
      <c r="I230" s="46" t="s">
        <v>33</v>
      </c>
      <c r="J230" s="48">
        <v>45012</v>
      </c>
      <c r="K230" s="49">
        <v>65</v>
      </c>
    </row>
    <row r="231" spans="1:11" ht="79.900000000000006">
      <c r="A231" s="47" t="s">
        <v>6</v>
      </c>
      <c r="B231" s="47" t="s">
        <v>29</v>
      </c>
      <c r="C231" s="46" t="s">
        <v>422</v>
      </c>
      <c r="D231" s="52" t="s">
        <v>609</v>
      </c>
      <c r="E231" s="53" t="s">
        <v>610</v>
      </c>
      <c r="F231" s="48">
        <v>45021</v>
      </c>
      <c r="G231" s="46" t="s">
        <v>33</v>
      </c>
      <c r="H231" s="48">
        <v>45087</v>
      </c>
      <c r="I231" s="46" t="s">
        <v>34</v>
      </c>
      <c r="J231" s="48">
        <v>45013</v>
      </c>
      <c r="K231" s="49">
        <v>64</v>
      </c>
    </row>
    <row r="232" spans="1:11" ht="216.6">
      <c r="A232" s="47" t="s">
        <v>6</v>
      </c>
      <c r="B232" s="47" t="s">
        <v>29</v>
      </c>
      <c r="C232" s="46" t="s">
        <v>370</v>
      </c>
      <c r="D232" s="52" t="s">
        <v>611</v>
      </c>
      <c r="E232" s="53" t="s">
        <v>612</v>
      </c>
      <c r="F232" s="48">
        <v>45021</v>
      </c>
      <c r="G232" s="46" t="s">
        <v>33</v>
      </c>
      <c r="H232" s="48">
        <v>45076</v>
      </c>
      <c r="I232" s="46" t="s">
        <v>33</v>
      </c>
      <c r="J232" s="48">
        <v>45013</v>
      </c>
      <c r="K232" s="49">
        <v>64</v>
      </c>
    </row>
    <row r="233" spans="1:11" ht="57">
      <c r="A233" s="47" t="s">
        <v>5</v>
      </c>
      <c r="B233" s="47" t="s">
        <v>281</v>
      </c>
      <c r="C233" s="46" t="s">
        <v>613</v>
      </c>
      <c r="D233" s="52" t="s">
        <v>614</v>
      </c>
      <c r="E233" s="53" t="s">
        <v>615</v>
      </c>
      <c r="F233" s="48">
        <v>45021</v>
      </c>
      <c r="G233" s="46" t="s">
        <v>33</v>
      </c>
      <c r="H233" s="48"/>
      <c r="I233" s="46" t="s">
        <v>33</v>
      </c>
      <c r="J233" s="48">
        <v>45013</v>
      </c>
      <c r="K233" s="49">
        <v>64</v>
      </c>
    </row>
    <row r="234" spans="1:11" ht="40.9">
      <c r="A234" s="47" t="s">
        <v>5</v>
      </c>
      <c r="B234" s="47" t="s">
        <v>281</v>
      </c>
      <c r="C234" s="46" t="s">
        <v>616</v>
      </c>
      <c r="D234" s="52" t="s">
        <v>617</v>
      </c>
      <c r="E234" s="53" t="s">
        <v>618</v>
      </c>
      <c r="F234" s="48">
        <v>45021</v>
      </c>
      <c r="G234" s="46" t="s">
        <v>33</v>
      </c>
      <c r="H234" s="48"/>
      <c r="I234" s="46" t="s">
        <v>33</v>
      </c>
      <c r="J234" s="48">
        <v>45013</v>
      </c>
      <c r="K234" s="49">
        <v>64</v>
      </c>
    </row>
    <row r="235" spans="1:11" ht="30.6">
      <c r="A235" s="47" t="s">
        <v>5</v>
      </c>
      <c r="B235" s="47" t="s">
        <v>281</v>
      </c>
      <c r="C235" s="46" t="s">
        <v>619</v>
      </c>
      <c r="D235" s="52" t="s">
        <v>620</v>
      </c>
      <c r="E235" s="53" t="s">
        <v>621</v>
      </c>
      <c r="F235" s="48">
        <v>45022</v>
      </c>
      <c r="G235" s="46" t="s">
        <v>33</v>
      </c>
      <c r="H235" s="48"/>
      <c r="I235" s="46" t="s">
        <v>33</v>
      </c>
      <c r="J235" s="48">
        <v>45014</v>
      </c>
      <c r="K235" s="49">
        <v>63</v>
      </c>
    </row>
    <row r="236" spans="1:11" ht="45.6">
      <c r="A236" s="47" t="s">
        <v>5</v>
      </c>
      <c r="B236" s="47" t="s">
        <v>281</v>
      </c>
      <c r="C236" s="46" t="s">
        <v>622</v>
      </c>
      <c r="D236" s="52" t="s">
        <v>623</v>
      </c>
      <c r="E236" s="53" t="s">
        <v>624</v>
      </c>
      <c r="F236" s="48">
        <v>45022</v>
      </c>
      <c r="G236" s="46" t="s">
        <v>33</v>
      </c>
      <c r="H236" s="48"/>
      <c r="I236" s="46" t="s">
        <v>33</v>
      </c>
      <c r="J236" s="48">
        <v>45014</v>
      </c>
      <c r="K236" s="49">
        <v>63</v>
      </c>
    </row>
    <row r="237" spans="1:11" ht="81.599999999999994">
      <c r="A237" s="47" t="s">
        <v>5</v>
      </c>
      <c r="B237" s="47" t="s">
        <v>281</v>
      </c>
      <c r="C237" s="46" t="s">
        <v>329</v>
      </c>
      <c r="D237" s="52" t="s">
        <v>625</v>
      </c>
      <c r="E237" s="53"/>
      <c r="F237" s="48">
        <v>45022</v>
      </c>
      <c r="G237" s="46" t="s">
        <v>33</v>
      </c>
      <c r="H237" s="48"/>
      <c r="I237" s="46" t="s">
        <v>33</v>
      </c>
      <c r="J237" s="48">
        <v>45016</v>
      </c>
      <c r="K237" s="49">
        <v>61</v>
      </c>
    </row>
    <row r="238" spans="1:11" ht="57">
      <c r="A238" s="47" t="s">
        <v>5</v>
      </c>
      <c r="B238" s="47" t="s">
        <v>281</v>
      </c>
      <c r="C238" s="46" t="s">
        <v>626</v>
      </c>
      <c r="D238" s="52" t="s">
        <v>627</v>
      </c>
      <c r="E238" s="53" t="s">
        <v>628</v>
      </c>
      <c r="F238" s="48">
        <v>45026</v>
      </c>
      <c r="G238" s="46" t="s">
        <v>33</v>
      </c>
      <c r="H238" s="48"/>
      <c r="I238" s="46" t="s">
        <v>33</v>
      </c>
      <c r="J238" s="48">
        <v>45016</v>
      </c>
      <c r="K238" s="49">
        <v>61</v>
      </c>
    </row>
    <row r="239" spans="1:11" ht="30.6">
      <c r="A239" s="47" t="s">
        <v>5</v>
      </c>
      <c r="B239" s="47" t="s">
        <v>281</v>
      </c>
      <c r="C239" s="46" t="s">
        <v>629</v>
      </c>
      <c r="D239" s="52" t="s">
        <v>630</v>
      </c>
      <c r="E239" s="53"/>
      <c r="F239" s="48">
        <v>45026</v>
      </c>
      <c r="G239" s="46" t="s">
        <v>33</v>
      </c>
      <c r="H239" s="48"/>
      <c r="I239" s="46" t="s">
        <v>33</v>
      </c>
      <c r="J239" s="48">
        <v>45016</v>
      </c>
      <c r="K239" s="49">
        <v>61</v>
      </c>
    </row>
    <row r="240" spans="1:11" ht="45.6">
      <c r="A240" s="47" t="s">
        <v>5</v>
      </c>
      <c r="B240" s="47" t="s">
        <v>281</v>
      </c>
      <c r="C240" s="46" t="s">
        <v>631</v>
      </c>
      <c r="D240" s="52" t="s">
        <v>632</v>
      </c>
      <c r="E240" s="53" t="s">
        <v>633</v>
      </c>
      <c r="F240" s="48">
        <v>45026</v>
      </c>
      <c r="G240" s="46" t="s">
        <v>33</v>
      </c>
      <c r="H240" s="48"/>
      <c r="I240" s="46" t="s">
        <v>33</v>
      </c>
      <c r="J240" s="48">
        <v>45016</v>
      </c>
      <c r="K240" s="49">
        <v>61</v>
      </c>
    </row>
    <row r="241" spans="1:11" ht="30.6">
      <c r="A241" s="47" t="s">
        <v>5</v>
      </c>
      <c r="B241" s="47" t="s">
        <v>281</v>
      </c>
      <c r="C241" s="46" t="s">
        <v>634</v>
      </c>
      <c r="D241" s="52" t="s">
        <v>635</v>
      </c>
      <c r="E241" s="53" t="s">
        <v>636</v>
      </c>
      <c r="F241" s="48">
        <v>45026</v>
      </c>
      <c r="G241" s="46" t="s">
        <v>33</v>
      </c>
      <c r="H241" s="48"/>
      <c r="I241" s="46" t="s">
        <v>33</v>
      </c>
      <c r="J241" s="48">
        <v>45016</v>
      </c>
      <c r="K241" s="49">
        <v>61</v>
      </c>
    </row>
    <row r="242" spans="1:11" ht="40.9">
      <c r="A242" s="47" t="s">
        <v>5</v>
      </c>
      <c r="B242" s="47" t="s">
        <v>281</v>
      </c>
      <c r="C242" s="46" t="s">
        <v>637</v>
      </c>
      <c r="D242" s="52" t="s">
        <v>638</v>
      </c>
      <c r="E242" s="53" t="s">
        <v>639</v>
      </c>
      <c r="F242" s="48">
        <v>45026</v>
      </c>
      <c r="G242" s="46" t="s">
        <v>33</v>
      </c>
      <c r="H242" s="48"/>
      <c r="I242" s="46" t="s">
        <v>33</v>
      </c>
      <c r="J242" s="48">
        <v>45016</v>
      </c>
      <c r="K242" s="49">
        <v>61</v>
      </c>
    </row>
    <row r="243" spans="1:11" ht="122.45">
      <c r="A243" s="47" t="s">
        <v>6</v>
      </c>
      <c r="B243" s="47" t="s">
        <v>319</v>
      </c>
      <c r="C243" s="46" t="s">
        <v>640</v>
      </c>
      <c r="D243" s="52" t="s">
        <v>641</v>
      </c>
      <c r="E243" s="53"/>
      <c r="F243" s="48">
        <v>45027</v>
      </c>
      <c r="G243" s="46" t="s">
        <v>33</v>
      </c>
      <c r="H243" s="48"/>
      <c r="I243" s="46" t="s">
        <v>33</v>
      </c>
      <c r="J243" s="48">
        <v>45019</v>
      </c>
      <c r="K243" s="49">
        <v>58</v>
      </c>
    </row>
    <row r="244" spans="1:11" ht="30.6">
      <c r="A244" s="47" t="s">
        <v>5</v>
      </c>
      <c r="B244" s="47" t="s">
        <v>281</v>
      </c>
      <c r="C244" s="46" t="s">
        <v>642</v>
      </c>
      <c r="D244" s="52" t="s">
        <v>643</v>
      </c>
      <c r="E244" s="53" t="s">
        <v>644</v>
      </c>
      <c r="F244" s="48">
        <v>45027</v>
      </c>
      <c r="G244" s="46" t="s">
        <v>33</v>
      </c>
      <c r="H244" s="48"/>
      <c r="I244" s="46" t="s">
        <v>33</v>
      </c>
      <c r="J244" s="48">
        <v>45019</v>
      </c>
      <c r="K244" s="49">
        <v>58</v>
      </c>
    </row>
    <row r="245" spans="1:11" ht="61.15">
      <c r="A245" s="47" t="s">
        <v>6</v>
      </c>
      <c r="B245" s="47" t="s">
        <v>645</v>
      </c>
      <c r="C245" s="46" t="s">
        <v>646</v>
      </c>
      <c r="D245" s="52" t="s">
        <v>647</v>
      </c>
      <c r="E245" s="53" t="s">
        <v>648</v>
      </c>
      <c r="F245" s="48">
        <v>45029</v>
      </c>
      <c r="G245" s="46" t="s">
        <v>33</v>
      </c>
      <c r="H245" s="48"/>
      <c r="I245" s="46" t="s">
        <v>33</v>
      </c>
      <c r="J245" s="48">
        <v>45021</v>
      </c>
      <c r="K245" s="49">
        <v>56</v>
      </c>
    </row>
    <row r="246" spans="1:11" ht="102.6">
      <c r="A246" s="47" t="s">
        <v>6</v>
      </c>
      <c r="B246" s="47" t="s">
        <v>645</v>
      </c>
      <c r="C246" s="46" t="s">
        <v>640</v>
      </c>
      <c r="D246" s="52" t="s">
        <v>649</v>
      </c>
      <c r="E246" s="53" t="s">
        <v>650</v>
      </c>
      <c r="F246" s="48">
        <v>45029</v>
      </c>
      <c r="G246" s="46" t="s">
        <v>33</v>
      </c>
      <c r="H246" s="48"/>
      <c r="I246" s="46" t="s">
        <v>33</v>
      </c>
      <c r="J246" s="48">
        <v>45021</v>
      </c>
      <c r="K246" s="49">
        <v>56</v>
      </c>
    </row>
    <row r="247" spans="1:11" ht="40.9">
      <c r="A247" s="47" t="s">
        <v>5</v>
      </c>
      <c r="B247" s="47" t="s">
        <v>281</v>
      </c>
      <c r="C247" s="46" t="s">
        <v>651</v>
      </c>
      <c r="D247" s="52" t="s">
        <v>652</v>
      </c>
      <c r="E247" s="53" t="s">
        <v>653</v>
      </c>
      <c r="F247" s="48">
        <v>45029</v>
      </c>
      <c r="G247" s="46" t="s">
        <v>33</v>
      </c>
      <c r="H247" s="48"/>
      <c r="I247" s="46" t="s">
        <v>33</v>
      </c>
      <c r="J247" s="48">
        <v>45021</v>
      </c>
      <c r="K247" s="49">
        <v>56</v>
      </c>
    </row>
    <row r="248" spans="1:11" ht="81.599999999999994">
      <c r="A248" s="47" t="s">
        <v>5</v>
      </c>
      <c r="B248" s="47" t="s">
        <v>281</v>
      </c>
      <c r="C248" s="46" t="s">
        <v>654</v>
      </c>
      <c r="D248" s="52" t="s">
        <v>655</v>
      </c>
      <c r="E248" s="53"/>
      <c r="F248" s="48">
        <v>45029</v>
      </c>
      <c r="G248" s="46" t="s">
        <v>33</v>
      </c>
      <c r="H248" s="48"/>
      <c r="I248" s="46" t="s">
        <v>33</v>
      </c>
      <c r="J248" s="48">
        <v>45021</v>
      </c>
      <c r="K248" s="49">
        <v>56</v>
      </c>
    </row>
    <row r="249" spans="1:11" ht="51">
      <c r="A249" s="47" t="s">
        <v>6</v>
      </c>
      <c r="B249" s="47" t="s">
        <v>29</v>
      </c>
      <c r="C249" s="46" t="s">
        <v>463</v>
      </c>
      <c r="D249" s="52" t="s">
        <v>656</v>
      </c>
      <c r="E249" s="53" t="s">
        <v>657</v>
      </c>
      <c r="F249" s="48">
        <v>45030</v>
      </c>
      <c r="G249" s="46" t="s">
        <v>33</v>
      </c>
      <c r="H249" s="48">
        <v>45076</v>
      </c>
      <c r="I249" s="46" t="s">
        <v>33</v>
      </c>
      <c r="J249" s="48">
        <v>45022</v>
      </c>
      <c r="K249" s="49">
        <v>55</v>
      </c>
    </row>
    <row r="250" spans="1:11" ht="30.6">
      <c r="A250" s="47" t="s">
        <v>5</v>
      </c>
      <c r="B250" s="47" t="s">
        <v>281</v>
      </c>
      <c r="C250" s="46" t="s">
        <v>346</v>
      </c>
      <c r="D250" s="52" t="s">
        <v>658</v>
      </c>
      <c r="E250" s="53"/>
      <c r="F250" s="48">
        <v>45030</v>
      </c>
      <c r="G250" s="46" t="s">
        <v>33</v>
      </c>
      <c r="H250" s="48"/>
      <c r="I250" s="46" t="s">
        <v>33</v>
      </c>
      <c r="J250" s="48">
        <v>45026</v>
      </c>
      <c r="K250" s="49">
        <v>51</v>
      </c>
    </row>
    <row r="251" spans="1:11" ht="61.15">
      <c r="A251" s="47" t="s">
        <v>5</v>
      </c>
      <c r="B251" s="47" t="s">
        <v>281</v>
      </c>
      <c r="C251" s="46" t="s">
        <v>340</v>
      </c>
      <c r="D251" s="52" t="s">
        <v>659</v>
      </c>
      <c r="E251" s="53"/>
      <c r="F251" s="48">
        <v>45030</v>
      </c>
      <c r="G251" s="46" t="s">
        <v>33</v>
      </c>
      <c r="H251" s="48"/>
      <c r="I251" s="46" t="s">
        <v>33</v>
      </c>
      <c r="J251" s="48">
        <v>45026</v>
      </c>
      <c r="K251" s="49">
        <v>51</v>
      </c>
    </row>
    <row r="252" spans="1:11" ht="40.9">
      <c r="A252" s="47" t="s">
        <v>5</v>
      </c>
      <c r="B252" s="47" t="s">
        <v>281</v>
      </c>
      <c r="C252" s="46" t="s">
        <v>660</v>
      </c>
      <c r="D252" s="52" t="s">
        <v>661</v>
      </c>
      <c r="E252" s="53" t="s">
        <v>662</v>
      </c>
      <c r="F252" s="48">
        <v>45034</v>
      </c>
      <c r="G252" s="46" t="s">
        <v>33</v>
      </c>
      <c r="H252" s="48"/>
      <c r="I252" s="46" t="s">
        <v>33</v>
      </c>
      <c r="J252" s="48">
        <v>45026</v>
      </c>
      <c r="K252" s="49">
        <v>51</v>
      </c>
    </row>
    <row r="253" spans="1:11" ht="45.6">
      <c r="A253" s="47" t="s">
        <v>5</v>
      </c>
      <c r="B253" s="47" t="s">
        <v>281</v>
      </c>
      <c r="C253" s="46" t="s">
        <v>663</v>
      </c>
      <c r="D253" s="52" t="s">
        <v>664</v>
      </c>
      <c r="E253" s="53" t="s">
        <v>665</v>
      </c>
      <c r="F253" s="48">
        <v>45034</v>
      </c>
      <c r="G253" s="46" t="s">
        <v>33</v>
      </c>
      <c r="H253" s="48"/>
      <c r="I253" s="46" t="s">
        <v>33</v>
      </c>
      <c r="J253" s="48">
        <v>45026</v>
      </c>
      <c r="K253" s="49">
        <v>51</v>
      </c>
    </row>
    <row r="254" spans="1:11" ht="30.6">
      <c r="A254" s="47" t="s">
        <v>5</v>
      </c>
      <c r="B254" s="47" t="s">
        <v>281</v>
      </c>
      <c r="C254" s="46" t="s">
        <v>666</v>
      </c>
      <c r="D254" s="52" t="s">
        <v>667</v>
      </c>
      <c r="E254" s="53" t="s">
        <v>668</v>
      </c>
      <c r="F254" s="48">
        <v>45034</v>
      </c>
      <c r="G254" s="46" t="s">
        <v>33</v>
      </c>
      <c r="H254" s="48"/>
      <c r="I254" s="46" t="s">
        <v>33</v>
      </c>
      <c r="J254" s="48">
        <v>45026</v>
      </c>
      <c r="K254" s="49">
        <v>51</v>
      </c>
    </row>
    <row r="255" spans="1:11" ht="40.9">
      <c r="A255" s="47" t="s">
        <v>5</v>
      </c>
      <c r="B255" s="47" t="s">
        <v>281</v>
      </c>
      <c r="C255" s="46" t="s">
        <v>669</v>
      </c>
      <c r="D255" s="52" t="s">
        <v>670</v>
      </c>
      <c r="E255" s="53" t="s">
        <v>671</v>
      </c>
      <c r="F255" s="48">
        <v>45034</v>
      </c>
      <c r="G255" s="46" t="s">
        <v>33</v>
      </c>
      <c r="H255" s="48"/>
      <c r="I255" s="46" t="s">
        <v>33</v>
      </c>
      <c r="J255" s="48">
        <v>45026</v>
      </c>
      <c r="K255" s="49">
        <v>51</v>
      </c>
    </row>
    <row r="256" spans="1:11" ht="40.9">
      <c r="A256" s="47" t="s">
        <v>5</v>
      </c>
      <c r="B256" s="47" t="s">
        <v>281</v>
      </c>
      <c r="C256" s="46" t="s">
        <v>672</v>
      </c>
      <c r="D256" s="52" t="s">
        <v>673</v>
      </c>
      <c r="E256" s="53" t="s">
        <v>674</v>
      </c>
      <c r="F256" s="48">
        <v>45034</v>
      </c>
      <c r="G256" s="46" t="s">
        <v>33</v>
      </c>
      <c r="H256" s="48"/>
      <c r="I256" s="46" t="s">
        <v>33</v>
      </c>
      <c r="J256" s="48">
        <v>45026</v>
      </c>
      <c r="K256" s="49">
        <v>51</v>
      </c>
    </row>
    <row r="257" spans="1:11" ht="136.9">
      <c r="A257" s="47" t="s">
        <v>5</v>
      </c>
      <c r="B257" s="47" t="s">
        <v>281</v>
      </c>
      <c r="C257" s="46" t="s">
        <v>675</v>
      </c>
      <c r="D257" s="52" t="s">
        <v>676</v>
      </c>
      <c r="E257" s="53" t="s">
        <v>677</v>
      </c>
      <c r="F257" s="48">
        <v>45034</v>
      </c>
      <c r="G257" s="46" t="s">
        <v>33</v>
      </c>
      <c r="H257" s="48"/>
      <c r="I257" s="46" t="s">
        <v>33</v>
      </c>
      <c r="J257" s="48">
        <v>45026</v>
      </c>
      <c r="K257" s="49">
        <v>51</v>
      </c>
    </row>
    <row r="258" spans="1:11" ht="136.9">
      <c r="A258" s="47" t="s">
        <v>6</v>
      </c>
      <c r="B258" s="47" t="s">
        <v>39</v>
      </c>
      <c r="C258" s="46" t="s">
        <v>546</v>
      </c>
      <c r="D258" s="52" t="s">
        <v>678</v>
      </c>
      <c r="E258" s="53" t="s">
        <v>679</v>
      </c>
      <c r="F258" s="48">
        <v>45035</v>
      </c>
      <c r="G258" s="46" t="s">
        <v>33</v>
      </c>
      <c r="H258" s="48">
        <v>45076</v>
      </c>
      <c r="I258" s="46" t="s">
        <v>33</v>
      </c>
      <c r="J258" s="48">
        <v>45027</v>
      </c>
      <c r="K258" s="49">
        <v>50</v>
      </c>
    </row>
    <row r="259" spans="1:11" ht="136.9">
      <c r="A259" s="47" t="s">
        <v>6</v>
      </c>
      <c r="B259" s="47" t="s">
        <v>39</v>
      </c>
      <c r="C259" s="46" t="s">
        <v>549</v>
      </c>
      <c r="D259" s="52" t="s">
        <v>680</v>
      </c>
      <c r="E259" s="53" t="s">
        <v>681</v>
      </c>
      <c r="F259" s="48">
        <v>45035</v>
      </c>
      <c r="G259" s="46" t="s">
        <v>33</v>
      </c>
      <c r="H259" s="48">
        <v>45076</v>
      </c>
      <c r="I259" s="46" t="s">
        <v>33</v>
      </c>
      <c r="J259" s="48">
        <v>45027</v>
      </c>
      <c r="K259" s="49">
        <v>50</v>
      </c>
    </row>
    <row r="260" spans="1:11" ht="125.45">
      <c r="A260" s="47" t="s">
        <v>6</v>
      </c>
      <c r="B260" s="47" t="s">
        <v>29</v>
      </c>
      <c r="C260" s="46" t="s">
        <v>556</v>
      </c>
      <c r="D260" s="52" t="s">
        <v>682</v>
      </c>
      <c r="E260" s="53" t="s">
        <v>683</v>
      </c>
      <c r="F260" s="48">
        <v>45035</v>
      </c>
      <c r="G260" s="46" t="s">
        <v>33</v>
      </c>
      <c r="H260" s="48">
        <v>45087</v>
      </c>
      <c r="I260" s="46" t="s">
        <v>34</v>
      </c>
      <c r="J260" s="48">
        <v>45027</v>
      </c>
      <c r="K260" s="49">
        <v>50</v>
      </c>
    </row>
    <row r="261" spans="1:11" ht="136.9">
      <c r="A261" s="47" t="s">
        <v>6</v>
      </c>
      <c r="B261" s="47" t="s">
        <v>39</v>
      </c>
      <c r="C261" s="46" t="s">
        <v>466</v>
      </c>
      <c r="D261" s="52" t="s">
        <v>684</v>
      </c>
      <c r="E261" s="53" t="s">
        <v>685</v>
      </c>
      <c r="F261" s="48">
        <v>45035</v>
      </c>
      <c r="G261" s="46" t="s">
        <v>33</v>
      </c>
      <c r="H261" s="48">
        <v>45074</v>
      </c>
      <c r="I261" s="46" t="s">
        <v>33</v>
      </c>
      <c r="J261" s="48">
        <v>45027</v>
      </c>
      <c r="K261" s="49">
        <v>50</v>
      </c>
    </row>
    <row r="262" spans="1:11" ht="68.45">
      <c r="A262" s="47" t="s">
        <v>6</v>
      </c>
      <c r="B262" s="47" t="s">
        <v>39</v>
      </c>
      <c r="C262" s="46" t="s">
        <v>554</v>
      </c>
      <c r="D262" s="52" t="s">
        <v>686</v>
      </c>
      <c r="E262" s="53" t="s">
        <v>687</v>
      </c>
      <c r="F262" s="48">
        <v>45035</v>
      </c>
      <c r="G262" s="46" t="s">
        <v>33</v>
      </c>
      <c r="H262" s="48">
        <v>45074</v>
      </c>
      <c r="I262" s="46" t="s">
        <v>33</v>
      </c>
      <c r="J262" s="48">
        <v>45027</v>
      </c>
      <c r="K262" s="49">
        <v>50</v>
      </c>
    </row>
    <row r="263" spans="1:11" ht="40.9">
      <c r="A263" s="47" t="s">
        <v>5</v>
      </c>
      <c r="B263" s="47" t="s">
        <v>281</v>
      </c>
      <c r="C263" s="46" t="s">
        <v>688</v>
      </c>
      <c r="D263" s="52" t="s">
        <v>689</v>
      </c>
      <c r="E263" s="53" t="s">
        <v>690</v>
      </c>
      <c r="F263" s="48">
        <v>45036</v>
      </c>
      <c r="G263" s="46" t="s">
        <v>33</v>
      </c>
      <c r="H263" s="48"/>
      <c r="I263" s="46" t="s">
        <v>33</v>
      </c>
      <c r="J263" s="48">
        <v>45028</v>
      </c>
      <c r="K263" s="49">
        <v>49</v>
      </c>
    </row>
    <row r="264" spans="1:11" ht="79.900000000000006">
      <c r="A264" s="47" t="s">
        <v>5</v>
      </c>
      <c r="B264" s="47" t="s">
        <v>281</v>
      </c>
      <c r="C264" s="46" t="s">
        <v>691</v>
      </c>
      <c r="D264" s="52" t="s">
        <v>692</v>
      </c>
      <c r="E264" s="53" t="s">
        <v>693</v>
      </c>
      <c r="F264" s="48">
        <v>45036</v>
      </c>
      <c r="G264" s="46" t="s">
        <v>33</v>
      </c>
      <c r="H264" s="48"/>
      <c r="I264" s="46" t="s">
        <v>33</v>
      </c>
      <c r="J264" s="48">
        <v>45028</v>
      </c>
      <c r="K264" s="49">
        <v>49</v>
      </c>
    </row>
    <row r="265" spans="1:11" ht="61.15">
      <c r="A265" s="47" t="s">
        <v>5</v>
      </c>
      <c r="B265" s="47" t="s">
        <v>281</v>
      </c>
      <c r="C265" s="46" t="s">
        <v>343</v>
      </c>
      <c r="D265" s="52" t="s">
        <v>694</v>
      </c>
      <c r="E265" s="53" t="s">
        <v>695</v>
      </c>
      <c r="F265" s="48">
        <v>45034</v>
      </c>
      <c r="G265" s="46" t="s">
        <v>33</v>
      </c>
      <c r="H265" s="48">
        <v>45071</v>
      </c>
      <c r="I265" s="46" t="s">
        <v>33</v>
      </c>
      <c r="J265" s="48">
        <v>45028</v>
      </c>
      <c r="K265" s="49">
        <v>49</v>
      </c>
    </row>
    <row r="266" spans="1:11" ht="142.9">
      <c r="A266" s="47" t="s">
        <v>5</v>
      </c>
      <c r="B266" s="47" t="s">
        <v>281</v>
      </c>
      <c r="C266" s="46" t="s">
        <v>358</v>
      </c>
      <c r="D266" s="52" t="s">
        <v>696</v>
      </c>
      <c r="E266" s="53" t="s">
        <v>697</v>
      </c>
      <c r="F266" s="48">
        <v>45034</v>
      </c>
      <c r="G266" s="46" t="s">
        <v>33</v>
      </c>
      <c r="H266" s="48">
        <v>45102</v>
      </c>
      <c r="I266" s="46" t="s">
        <v>34</v>
      </c>
      <c r="J266" s="48">
        <v>45028</v>
      </c>
      <c r="K266" s="49">
        <v>49</v>
      </c>
    </row>
    <row r="267" spans="1:11" ht="68.45">
      <c r="A267" s="47" t="s">
        <v>5</v>
      </c>
      <c r="B267" s="47" t="s">
        <v>281</v>
      </c>
      <c r="C267" s="46" t="s">
        <v>698</v>
      </c>
      <c r="D267" s="52" t="s">
        <v>699</v>
      </c>
      <c r="E267" s="53" t="s">
        <v>700</v>
      </c>
      <c r="F267" s="48">
        <v>45040</v>
      </c>
      <c r="G267" s="46" t="s">
        <v>33</v>
      </c>
      <c r="H267" s="48"/>
      <c r="I267" s="46" t="s">
        <v>33</v>
      </c>
      <c r="J267" s="48">
        <v>45030</v>
      </c>
      <c r="K267" s="49">
        <v>47</v>
      </c>
    </row>
    <row r="268" spans="1:11" ht="45.6">
      <c r="A268" s="47" t="s">
        <v>5</v>
      </c>
      <c r="B268" s="47" t="s">
        <v>281</v>
      </c>
      <c r="C268" s="46" t="s">
        <v>701</v>
      </c>
      <c r="D268" s="52" t="s">
        <v>702</v>
      </c>
      <c r="E268" s="53" t="s">
        <v>703</v>
      </c>
      <c r="F268" s="48">
        <v>45040</v>
      </c>
      <c r="G268" s="46" t="s">
        <v>33</v>
      </c>
      <c r="H268" s="48"/>
      <c r="I268" s="46" t="s">
        <v>33</v>
      </c>
      <c r="J268" s="48">
        <v>45030</v>
      </c>
      <c r="K268" s="49">
        <v>47</v>
      </c>
    </row>
    <row r="269" spans="1:11" ht="34.15">
      <c r="A269" s="47" t="s">
        <v>8</v>
      </c>
      <c r="B269" s="47" t="s">
        <v>77</v>
      </c>
      <c r="C269" s="46" t="s">
        <v>420</v>
      </c>
      <c r="D269" s="52" t="s">
        <v>704</v>
      </c>
      <c r="E269" s="53" t="s">
        <v>705</v>
      </c>
      <c r="F269" s="48">
        <v>45036</v>
      </c>
      <c r="G269" s="46" t="s">
        <v>33</v>
      </c>
      <c r="H269" s="48">
        <v>45037</v>
      </c>
      <c r="I269" s="46" t="s">
        <v>33</v>
      </c>
      <c r="J269" s="48">
        <v>45030</v>
      </c>
      <c r="K269" s="49">
        <v>47</v>
      </c>
    </row>
    <row r="270" spans="1:11" ht="71.45">
      <c r="A270" s="47" t="s">
        <v>5</v>
      </c>
      <c r="B270" s="47" t="s">
        <v>281</v>
      </c>
      <c r="C270" s="46" t="s">
        <v>706</v>
      </c>
      <c r="D270" s="52" t="s">
        <v>707</v>
      </c>
      <c r="E270" s="53" t="s">
        <v>708</v>
      </c>
      <c r="F270" s="48">
        <v>45040</v>
      </c>
      <c r="G270" s="46" t="s">
        <v>33</v>
      </c>
      <c r="H270" s="48"/>
      <c r="I270" s="46" t="s">
        <v>33</v>
      </c>
      <c r="J270" s="48">
        <v>45030</v>
      </c>
      <c r="K270" s="49">
        <v>47</v>
      </c>
    </row>
    <row r="271" spans="1:11" ht="57">
      <c r="A271" s="47" t="s">
        <v>5</v>
      </c>
      <c r="B271" s="47" t="s">
        <v>281</v>
      </c>
      <c r="C271" s="46" t="s">
        <v>709</v>
      </c>
      <c r="D271" s="52" t="s">
        <v>710</v>
      </c>
      <c r="E271" s="53" t="s">
        <v>711</v>
      </c>
      <c r="F271" s="48">
        <v>45040</v>
      </c>
      <c r="G271" s="46" t="s">
        <v>33</v>
      </c>
      <c r="H271" s="48"/>
      <c r="I271" s="46" t="s">
        <v>33</v>
      </c>
      <c r="J271" s="48">
        <v>45030</v>
      </c>
      <c r="K271" s="49">
        <v>47</v>
      </c>
    </row>
    <row r="272" spans="1:11" ht="30.6">
      <c r="A272" s="47" t="s">
        <v>5</v>
      </c>
      <c r="B272" s="47" t="s">
        <v>281</v>
      </c>
      <c r="C272" s="46" t="s">
        <v>712</v>
      </c>
      <c r="D272" s="52" t="s">
        <v>713</v>
      </c>
      <c r="E272" s="53" t="s">
        <v>714</v>
      </c>
      <c r="F272" s="48">
        <v>45040</v>
      </c>
      <c r="G272" s="46" t="s">
        <v>33</v>
      </c>
      <c r="H272" s="48"/>
      <c r="I272" s="46" t="s">
        <v>33</v>
      </c>
      <c r="J272" s="48">
        <v>45030</v>
      </c>
      <c r="K272" s="49">
        <v>47</v>
      </c>
    </row>
    <row r="273" spans="1:11" ht="61.15">
      <c r="A273" s="47" t="s">
        <v>5</v>
      </c>
      <c r="B273" s="47" t="s">
        <v>281</v>
      </c>
      <c r="C273" s="46" t="s">
        <v>715</v>
      </c>
      <c r="D273" s="52" t="s">
        <v>716</v>
      </c>
      <c r="E273" s="53" t="s">
        <v>717</v>
      </c>
      <c r="F273" s="48">
        <v>45040</v>
      </c>
      <c r="G273" s="46" t="s">
        <v>33</v>
      </c>
      <c r="H273" s="48"/>
      <c r="I273" s="46" t="s">
        <v>33</v>
      </c>
      <c r="J273" s="48">
        <v>45030</v>
      </c>
      <c r="K273" s="49">
        <v>47</v>
      </c>
    </row>
    <row r="274" spans="1:11" ht="40.9">
      <c r="A274" s="47" t="s">
        <v>5</v>
      </c>
      <c r="B274" s="47" t="s">
        <v>281</v>
      </c>
      <c r="C274" s="46" t="s">
        <v>718</v>
      </c>
      <c r="D274" s="52" t="s">
        <v>719</v>
      </c>
      <c r="E274" s="53" t="s">
        <v>708</v>
      </c>
      <c r="F274" s="48">
        <v>45040</v>
      </c>
      <c r="G274" s="46" t="s">
        <v>33</v>
      </c>
      <c r="H274" s="48"/>
      <c r="I274" s="46" t="s">
        <v>33</v>
      </c>
      <c r="J274" s="48">
        <v>45030</v>
      </c>
      <c r="K274" s="49">
        <v>47</v>
      </c>
    </row>
    <row r="275" spans="1:11" ht="45.6">
      <c r="A275" s="47" t="s">
        <v>5</v>
      </c>
      <c r="B275" s="47" t="s">
        <v>281</v>
      </c>
      <c r="C275" s="46" t="s">
        <v>720</v>
      </c>
      <c r="D275" s="52" t="s">
        <v>721</v>
      </c>
      <c r="E275" s="53" t="s">
        <v>722</v>
      </c>
      <c r="F275" s="48">
        <v>45040</v>
      </c>
      <c r="G275" s="46" t="s">
        <v>33</v>
      </c>
      <c r="H275" s="48"/>
      <c r="I275" s="46" t="s">
        <v>33</v>
      </c>
      <c r="J275" s="48">
        <v>45030</v>
      </c>
      <c r="K275" s="49">
        <v>47</v>
      </c>
    </row>
    <row r="276" spans="1:11" ht="68.45">
      <c r="A276" s="47" t="s">
        <v>5</v>
      </c>
      <c r="B276" s="47" t="s">
        <v>281</v>
      </c>
      <c r="C276" s="46" t="s">
        <v>723</v>
      </c>
      <c r="D276" s="52" t="s">
        <v>724</v>
      </c>
      <c r="E276" s="53" t="s">
        <v>725</v>
      </c>
      <c r="F276" s="48">
        <v>45041</v>
      </c>
      <c r="G276" s="46" t="s">
        <v>33</v>
      </c>
      <c r="H276" s="48"/>
      <c r="I276" s="46" t="s">
        <v>33</v>
      </c>
      <c r="J276" s="48">
        <v>45033</v>
      </c>
      <c r="K276" s="49">
        <v>44</v>
      </c>
    </row>
    <row r="277" spans="1:11" ht="71.45">
      <c r="A277" s="47" t="s">
        <v>5</v>
      </c>
      <c r="B277" s="47" t="s">
        <v>281</v>
      </c>
      <c r="C277" s="46" t="s">
        <v>726</v>
      </c>
      <c r="D277" s="52" t="s">
        <v>727</v>
      </c>
      <c r="E277" s="53" t="s">
        <v>728</v>
      </c>
      <c r="F277" s="48">
        <v>45041</v>
      </c>
      <c r="G277" s="46" t="s">
        <v>33</v>
      </c>
      <c r="H277" s="48"/>
      <c r="I277" s="46" t="s">
        <v>33</v>
      </c>
      <c r="J277" s="48">
        <v>45033</v>
      </c>
      <c r="K277" s="49">
        <v>44</v>
      </c>
    </row>
    <row r="278" spans="1:11" ht="91.15">
      <c r="A278" s="47" t="s">
        <v>10</v>
      </c>
      <c r="B278" s="47" t="s">
        <v>551</v>
      </c>
      <c r="C278" s="46" t="s">
        <v>420</v>
      </c>
      <c r="D278" s="52" t="s">
        <v>729</v>
      </c>
      <c r="E278" s="53" t="s">
        <v>730</v>
      </c>
      <c r="F278" s="48">
        <v>45042</v>
      </c>
      <c r="G278" s="46" t="s">
        <v>33</v>
      </c>
      <c r="H278" s="48"/>
      <c r="I278" s="46" t="s">
        <v>33</v>
      </c>
      <c r="J278" s="48">
        <v>45034</v>
      </c>
      <c r="K278" s="49">
        <v>43</v>
      </c>
    </row>
    <row r="279" spans="1:11" ht="91.9">
      <c r="A279" s="47" t="s">
        <v>5</v>
      </c>
      <c r="B279" s="47" t="s">
        <v>281</v>
      </c>
      <c r="C279" s="46" t="s">
        <v>367</v>
      </c>
      <c r="D279" s="52" t="s">
        <v>731</v>
      </c>
      <c r="E279" s="53" t="s">
        <v>732</v>
      </c>
      <c r="F279" s="48">
        <v>45043</v>
      </c>
      <c r="G279" s="46" t="s">
        <v>33</v>
      </c>
      <c r="H279" s="48"/>
      <c r="I279" s="46" t="s">
        <v>33</v>
      </c>
      <c r="J279" s="48">
        <v>45035</v>
      </c>
      <c r="K279" s="49">
        <v>42</v>
      </c>
    </row>
    <row r="280" spans="1:11" ht="112.15">
      <c r="A280" s="47" t="s">
        <v>11</v>
      </c>
      <c r="B280" s="47" t="s">
        <v>540</v>
      </c>
      <c r="C280" s="46" t="s">
        <v>563</v>
      </c>
      <c r="D280" s="52" t="s">
        <v>733</v>
      </c>
      <c r="E280" s="53"/>
      <c r="F280" s="48">
        <v>45043</v>
      </c>
      <c r="G280" s="46" t="s">
        <v>33</v>
      </c>
      <c r="H280" s="48"/>
      <c r="I280" s="46" t="s">
        <v>33</v>
      </c>
      <c r="J280" s="48">
        <v>45035</v>
      </c>
      <c r="K280" s="49">
        <v>42</v>
      </c>
    </row>
    <row r="281" spans="1:11" ht="173.45">
      <c r="A281" s="47" t="s">
        <v>6</v>
      </c>
      <c r="B281" s="47" t="s">
        <v>29</v>
      </c>
      <c r="C281" s="46" t="s">
        <v>566</v>
      </c>
      <c r="D281" s="52" t="s">
        <v>734</v>
      </c>
      <c r="E281" s="53" t="s">
        <v>735</v>
      </c>
      <c r="F281" s="48">
        <v>45042</v>
      </c>
      <c r="G281" s="46" t="s">
        <v>33</v>
      </c>
      <c r="H281" s="48">
        <v>45076</v>
      </c>
      <c r="I281" s="46" t="s">
        <v>33</v>
      </c>
      <c r="J281" s="48">
        <v>45036</v>
      </c>
      <c r="K281" s="49">
        <v>41</v>
      </c>
    </row>
    <row r="282" spans="1:11" ht="142.9">
      <c r="A282" s="47" t="s">
        <v>5</v>
      </c>
      <c r="B282" s="47" t="s">
        <v>281</v>
      </c>
      <c r="C282" s="46" t="s">
        <v>379</v>
      </c>
      <c r="D282" s="52" t="s">
        <v>736</v>
      </c>
      <c r="E282" s="53" t="s">
        <v>737</v>
      </c>
      <c r="F282" s="48">
        <v>45044</v>
      </c>
      <c r="G282" s="46" t="s">
        <v>33</v>
      </c>
      <c r="H282" s="48"/>
      <c r="I282" s="46" t="s">
        <v>33</v>
      </c>
      <c r="J282" s="48">
        <v>45040</v>
      </c>
      <c r="K282" s="49">
        <v>37</v>
      </c>
    </row>
    <row r="283" spans="1:11" ht="142.9">
      <c r="A283" s="47" t="s">
        <v>8</v>
      </c>
      <c r="B283" s="47" t="s">
        <v>77</v>
      </c>
      <c r="C283" s="46" t="s">
        <v>563</v>
      </c>
      <c r="D283" s="52" t="s">
        <v>738</v>
      </c>
      <c r="E283" s="53"/>
      <c r="F283" s="48">
        <v>45049</v>
      </c>
      <c r="G283" s="46" t="s">
        <v>33</v>
      </c>
      <c r="H283" s="48"/>
      <c r="I283" s="46" t="s">
        <v>33</v>
      </c>
      <c r="J283" s="48">
        <v>45041</v>
      </c>
      <c r="K283" s="49">
        <v>36</v>
      </c>
    </row>
    <row r="284" spans="1:11" ht="102">
      <c r="A284" s="47" t="s">
        <v>5</v>
      </c>
      <c r="B284" s="47" t="s">
        <v>281</v>
      </c>
      <c r="C284" s="46" t="s">
        <v>361</v>
      </c>
      <c r="D284" s="52" t="s">
        <v>739</v>
      </c>
      <c r="E284" s="53" t="s">
        <v>740</v>
      </c>
      <c r="F284" s="48">
        <v>45049</v>
      </c>
      <c r="G284" s="46" t="s">
        <v>33</v>
      </c>
      <c r="H284" s="48"/>
      <c r="I284" s="46" t="s">
        <v>33</v>
      </c>
      <c r="J284" s="48">
        <v>45043</v>
      </c>
      <c r="K284" s="49">
        <v>34</v>
      </c>
    </row>
    <row r="285" spans="1:11" ht="153">
      <c r="A285" s="47" t="s">
        <v>5</v>
      </c>
      <c r="B285" s="47" t="s">
        <v>281</v>
      </c>
      <c r="C285" s="46" t="s">
        <v>393</v>
      </c>
      <c r="D285" s="52" t="s">
        <v>741</v>
      </c>
      <c r="E285" s="53"/>
      <c r="F285" s="48">
        <v>45055</v>
      </c>
      <c r="G285" s="46" t="s">
        <v>33</v>
      </c>
      <c r="H285" s="48"/>
      <c r="I285" s="46" t="s">
        <v>33</v>
      </c>
      <c r="J285" s="48">
        <v>45049</v>
      </c>
      <c r="K285" s="49">
        <v>28</v>
      </c>
    </row>
    <row r="286" spans="1:11" ht="122.45">
      <c r="A286" s="47" t="s">
        <v>5</v>
      </c>
      <c r="B286" s="47" t="s">
        <v>281</v>
      </c>
      <c r="C286" s="46" t="s">
        <v>402</v>
      </c>
      <c r="D286" s="52" t="s">
        <v>742</v>
      </c>
      <c r="E286" s="53"/>
      <c r="F286" s="48">
        <v>45063</v>
      </c>
      <c r="G286" s="46" t="s">
        <v>33</v>
      </c>
      <c r="H286" s="48"/>
      <c r="I286" s="46" t="s">
        <v>33</v>
      </c>
      <c r="J286" s="48">
        <v>45055</v>
      </c>
      <c r="K286" s="49">
        <v>22</v>
      </c>
    </row>
    <row r="287" spans="1:11" ht="51">
      <c r="A287" s="47" t="s">
        <v>5</v>
      </c>
      <c r="B287" s="47" t="s">
        <v>281</v>
      </c>
      <c r="C287" s="46" t="s">
        <v>385</v>
      </c>
      <c r="D287" s="52" t="s">
        <v>743</v>
      </c>
      <c r="E287" s="53" t="s">
        <v>744</v>
      </c>
      <c r="F287" s="48">
        <v>45063</v>
      </c>
      <c r="G287" s="46" t="s">
        <v>33</v>
      </c>
      <c r="H287" s="48">
        <v>45072</v>
      </c>
      <c r="I287" s="46" t="s">
        <v>33</v>
      </c>
      <c r="J287" s="48">
        <v>45055</v>
      </c>
      <c r="K287" s="49">
        <v>22</v>
      </c>
    </row>
    <row r="288" spans="1:11" ht="183.6">
      <c r="A288" s="47" t="s">
        <v>5</v>
      </c>
      <c r="B288" s="47" t="s">
        <v>281</v>
      </c>
      <c r="C288" s="46" t="s">
        <v>388</v>
      </c>
      <c r="D288" s="52" t="s">
        <v>745</v>
      </c>
      <c r="E288" s="53"/>
      <c r="F288" s="48">
        <v>45063</v>
      </c>
      <c r="G288" s="46" t="s">
        <v>33</v>
      </c>
      <c r="H288" s="48"/>
      <c r="I288" s="46" t="s">
        <v>33</v>
      </c>
      <c r="J288" s="48">
        <v>45055</v>
      </c>
      <c r="K288" s="49">
        <v>22</v>
      </c>
    </row>
    <row r="289" spans="1:11" ht="102">
      <c r="A289" s="47" t="s">
        <v>5</v>
      </c>
      <c r="B289" s="47" t="s">
        <v>281</v>
      </c>
      <c r="C289" s="46" t="s">
        <v>428</v>
      </c>
      <c r="D289" s="52" t="s">
        <v>746</v>
      </c>
      <c r="E289" s="53" t="s">
        <v>747</v>
      </c>
      <c r="F289" s="48">
        <v>45064</v>
      </c>
      <c r="G289" s="46" t="s">
        <v>33</v>
      </c>
      <c r="H289" s="48">
        <v>45076</v>
      </c>
      <c r="I289" s="46" t="s">
        <v>33</v>
      </c>
      <c r="J289" s="48">
        <v>45056</v>
      </c>
      <c r="K289" s="49">
        <v>21</v>
      </c>
    </row>
    <row r="290" spans="1:11" ht="71.45">
      <c r="A290" s="47" t="s">
        <v>5</v>
      </c>
      <c r="B290" s="47" t="s">
        <v>281</v>
      </c>
      <c r="C290" s="46" t="s">
        <v>439</v>
      </c>
      <c r="D290" s="52" t="s">
        <v>748</v>
      </c>
      <c r="E290" s="53"/>
      <c r="F290" s="48">
        <v>45064</v>
      </c>
      <c r="G290" s="46" t="s">
        <v>33</v>
      </c>
      <c r="H290" s="48"/>
      <c r="I290" s="46" t="s">
        <v>33</v>
      </c>
      <c r="J290" s="48">
        <v>45056</v>
      </c>
      <c r="K290" s="49">
        <v>21</v>
      </c>
    </row>
    <row r="291" spans="1:11" ht="30.6">
      <c r="A291" s="47" t="s">
        <v>5</v>
      </c>
      <c r="B291" s="47" t="s">
        <v>281</v>
      </c>
      <c r="C291" s="46" t="s">
        <v>382</v>
      </c>
      <c r="D291" s="52" t="s">
        <v>749</v>
      </c>
      <c r="E291" s="53" t="s">
        <v>750</v>
      </c>
      <c r="F291" s="48">
        <v>45063</v>
      </c>
      <c r="G291" s="46" t="s">
        <v>33</v>
      </c>
      <c r="H291" s="48"/>
      <c r="I291" s="46" t="s">
        <v>33</v>
      </c>
      <c r="J291" s="48">
        <v>45057</v>
      </c>
      <c r="K291" s="49">
        <v>20</v>
      </c>
    </row>
    <row r="292" spans="1:11" ht="81.599999999999994">
      <c r="A292" s="47" t="s">
        <v>5</v>
      </c>
      <c r="B292" s="47" t="s">
        <v>281</v>
      </c>
      <c r="C292" s="46" t="s">
        <v>449</v>
      </c>
      <c r="D292" s="52" t="s">
        <v>751</v>
      </c>
      <c r="E292" s="53" t="s">
        <v>752</v>
      </c>
      <c r="F292" s="48">
        <v>45063</v>
      </c>
      <c r="G292" s="46" t="s">
        <v>33</v>
      </c>
      <c r="H292" s="48">
        <v>45076</v>
      </c>
      <c r="I292" s="46" t="s">
        <v>33</v>
      </c>
      <c r="J292" s="48">
        <v>45057</v>
      </c>
      <c r="K292" s="49">
        <v>20</v>
      </c>
    </row>
    <row r="293" spans="1:11" ht="30.6">
      <c r="A293" s="47" t="s">
        <v>5</v>
      </c>
      <c r="B293" s="47" t="s">
        <v>281</v>
      </c>
      <c r="C293" s="46" t="s">
        <v>446</v>
      </c>
      <c r="D293" s="52" t="s">
        <v>753</v>
      </c>
      <c r="E293" s="53"/>
      <c r="F293" s="48">
        <v>45065</v>
      </c>
      <c r="G293" s="46" t="s">
        <v>33</v>
      </c>
      <c r="H293" s="48"/>
      <c r="I293" s="46" t="s">
        <v>33</v>
      </c>
      <c r="J293" s="48">
        <v>45057</v>
      </c>
      <c r="K293" s="49">
        <v>20</v>
      </c>
    </row>
    <row r="294" spans="1:11" ht="40.9">
      <c r="A294" s="47" t="s">
        <v>5</v>
      </c>
      <c r="B294" s="47" t="s">
        <v>281</v>
      </c>
      <c r="C294" s="46" t="s">
        <v>352</v>
      </c>
      <c r="D294" s="52" t="s">
        <v>754</v>
      </c>
      <c r="E294" s="53"/>
      <c r="F294" s="48">
        <v>45065</v>
      </c>
      <c r="G294" s="46" t="s">
        <v>33</v>
      </c>
      <c r="H294" s="48"/>
      <c r="I294" s="46" t="s">
        <v>33</v>
      </c>
      <c r="J294" s="48">
        <v>45057</v>
      </c>
      <c r="K294" s="49">
        <v>20</v>
      </c>
    </row>
    <row r="295" spans="1:11" ht="34.15">
      <c r="A295" s="47" t="s">
        <v>6</v>
      </c>
      <c r="B295" s="47" t="s">
        <v>39</v>
      </c>
      <c r="C295" s="46" t="s">
        <v>573</v>
      </c>
      <c r="D295" s="52" t="s">
        <v>755</v>
      </c>
      <c r="E295" s="53" t="s">
        <v>756</v>
      </c>
      <c r="F295" s="48">
        <v>45068</v>
      </c>
      <c r="G295" s="46" t="s">
        <v>33</v>
      </c>
      <c r="H295" s="48">
        <v>45105</v>
      </c>
      <c r="I295" s="46" t="s">
        <v>34</v>
      </c>
      <c r="J295" s="48">
        <v>45058</v>
      </c>
      <c r="K295" s="49">
        <v>19</v>
      </c>
    </row>
    <row r="296" spans="1:11" ht="30.6">
      <c r="A296" s="47" t="s">
        <v>5</v>
      </c>
      <c r="B296" s="47" t="s">
        <v>281</v>
      </c>
      <c r="C296" s="46" t="s">
        <v>488</v>
      </c>
      <c r="D296" s="52" t="s">
        <v>757</v>
      </c>
      <c r="E296" s="53"/>
      <c r="F296" s="48">
        <v>45064</v>
      </c>
      <c r="G296" s="46" t="s">
        <v>33</v>
      </c>
      <c r="H296" s="48"/>
      <c r="I296" s="46" t="s">
        <v>33</v>
      </c>
      <c r="J296" s="48">
        <v>45058</v>
      </c>
      <c r="K296" s="49">
        <v>19</v>
      </c>
    </row>
    <row r="297" spans="1:11" ht="79.900000000000006">
      <c r="A297" s="47" t="s">
        <v>6</v>
      </c>
      <c r="B297" s="47" t="s">
        <v>39</v>
      </c>
      <c r="C297" s="46" t="s">
        <v>568</v>
      </c>
      <c r="D297" s="52" t="s">
        <v>758</v>
      </c>
      <c r="E297" s="53" t="s">
        <v>759</v>
      </c>
      <c r="F297" s="48">
        <v>45068</v>
      </c>
      <c r="G297" s="46" t="s">
        <v>33</v>
      </c>
      <c r="H297" s="48">
        <v>45076</v>
      </c>
      <c r="I297" s="46" t="s">
        <v>33</v>
      </c>
      <c r="J297" s="48">
        <v>45058</v>
      </c>
      <c r="K297" s="49">
        <v>19</v>
      </c>
    </row>
    <row r="298" spans="1:11" ht="30.6">
      <c r="A298" s="47" t="s">
        <v>5</v>
      </c>
      <c r="B298" s="47" t="s">
        <v>281</v>
      </c>
      <c r="C298" s="46" t="s">
        <v>417</v>
      </c>
      <c r="D298" s="52" t="s">
        <v>760</v>
      </c>
      <c r="E298" s="53"/>
      <c r="F298" s="48">
        <v>45064</v>
      </c>
      <c r="G298" s="46" t="s">
        <v>33</v>
      </c>
      <c r="H298" s="48"/>
      <c r="I298" s="46" t="s">
        <v>33</v>
      </c>
      <c r="J298" s="48">
        <v>45058</v>
      </c>
      <c r="K298" s="49">
        <v>19</v>
      </c>
    </row>
    <row r="299" spans="1:11" ht="61.15">
      <c r="A299" s="47" t="s">
        <v>5</v>
      </c>
      <c r="B299" s="47" t="s">
        <v>281</v>
      </c>
      <c r="C299" s="46" t="s">
        <v>408</v>
      </c>
      <c r="D299" s="52" t="s">
        <v>761</v>
      </c>
      <c r="E299" s="53"/>
      <c r="F299" s="48">
        <v>45068</v>
      </c>
      <c r="G299" s="46" t="s">
        <v>33</v>
      </c>
      <c r="H299" s="48"/>
      <c r="I299" s="46" t="s">
        <v>33</v>
      </c>
      <c r="J299" s="48">
        <v>45058</v>
      </c>
      <c r="K299" s="49">
        <v>19</v>
      </c>
    </row>
    <row r="300" spans="1:11" ht="30.6">
      <c r="A300" s="47" t="s">
        <v>5</v>
      </c>
      <c r="B300" s="47" t="s">
        <v>281</v>
      </c>
      <c r="C300" s="46" t="s">
        <v>411</v>
      </c>
      <c r="D300" s="52" t="s">
        <v>762</v>
      </c>
      <c r="E300" s="53"/>
      <c r="F300" s="48">
        <v>45064</v>
      </c>
      <c r="G300" s="46" t="s">
        <v>33</v>
      </c>
      <c r="H300" s="48"/>
      <c r="I300" s="46" t="s">
        <v>33</v>
      </c>
      <c r="J300" s="48">
        <v>45058</v>
      </c>
      <c r="K300" s="49">
        <v>19</v>
      </c>
    </row>
    <row r="301" spans="1:11" ht="30.6">
      <c r="A301" s="47" t="s">
        <v>5</v>
      </c>
      <c r="B301" s="47" t="s">
        <v>281</v>
      </c>
      <c r="C301" s="46" t="s">
        <v>484</v>
      </c>
      <c r="D301" s="52" t="s">
        <v>763</v>
      </c>
      <c r="E301" s="53"/>
      <c r="F301" s="48">
        <v>45069</v>
      </c>
      <c r="G301" s="46" t="s">
        <v>33</v>
      </c>
      <c r="H301" s="48"/>
      <c r="I301" s="46" t="s">
        <v>33</v>
      </c>
      <c r="J301" s="48">
        <v>45061</v>
      </c>
      <c r="K301" s="49">
        <v>16</v>
      </c>
    </row>
    <row r="302" spans="1:11" ht="30.6">
      <c r="A302" s="47" t="s">
        <v>5</v>
      </c>
      <c r="B302" s="47" t="s">
        <v>281</v>
      </c>
      <c r="C302" s="46" t="s">
        <v>493</v>
      </c>
      <c r="D302" s="52" t="s">
        <v>764</v>
      </c>
      <c r="E302" s="53"/>
      <c r="F302" s="48">
        <v>45069</v>
      </c>
      <c r="G302" s="46" t="s">
        <v>33</v>
      </c>
      <c r="H302" s="48"/>
      <c r="I302" s="46" t="s">
        <v>33</v>
      </c>
      <c r="J302" s="48">
        <v>45061</v>
      </c>
      <c r="K302" s="49">
        <v>16</v>
      </c>
    </row>
    <row r="303" spans="1:11" ht="102.6">
      <c r="A303" s="47" t="s">
        <v>5</v>
      </c>
      <c r="B303" s="47" t="s">
        <v>281</v>
      </c>
      <c r="C303" s="46" t="s">
        <v>490</v>
      </c>
      <c r="D303" s="52" t="s">
        <v>765</v>
      </c>
      <c r="E303" s="53" t="s">
        <v>766</v>
      </c>
      <c r="F303" s="48">
        <v>45069</v>
      </c>
      <c r="G303" s="46" t="s">
        <v>33</v>
      </c>
      <c r="H303" s="48">
        <v>45076</v>
      </c>
      <c r="I303" s="46" t="s">
        <v>33</v>
      </c>
      <c r="J303" s="48">
        <v>45061</v>
      </c>
      <c r="K303" s="49">
        <v>16</v>
      </c>
    </row>
    <row r="304" spans="1:11" ht="30.6">
      <c r="A304" s="47" t="s">
        <v>5</v>
      </c>
      <c r="B304" s="47" t="s">
        <v>281</v>
      </c>
      <c r="C304" s="46" t="s">
        <v>478</v>
      </c>
      <c r="D304" s="52" t="s">
        <v>767</v>
      </c>
      <c r="E304" s="53"/>
      <c r="F304" s="48">
        <v>45069</v>
      </c>
      <c r="G304" s="46" t="s">
        <v>33</v>
      </c>
      <c r="H304" s="48"/>
      <c r="I304" s="46" t="s">
        <v>33</v>
      </c>
      <c r="J304" s="48">
        <v>45061</v>
      </c>
      <c r="K304" s="49">
        <v>16</v>
      </c>
    </row>
    <row r="305" spans="1:11" ht="30.6">
      <c r="A305" s="47" t="s">
        <v>5</v>
      </c>
      <c r="B305" s="47" t="s">
        <v>281</v>
      </c>
      <c r="C305" s="46" t="s">
        <v>481</v>
      </c>
      <c r="D305" s="52" t="s">
        <v>768</v>
      </c>
      <c r="E305" s="53" t="s">
        <v>769</v>
      </c>
      <c r="F305" s="48">
        <v>45065</v>
      </c>
      <c r="G305" s="46" t="s">
        <v>33</v>
      </c>
      <c r="H305" s="48">
        <v>45092</v>
      </c>
      <c r="I305" s="46" t="s">
        <v>34</v>
      </c>
      <c r="J305" s="48">
        <v>45061</v>
      </c>
      <c r="K305" s="49">
        <v>16</v>
      </c>
    </row>
    <row r="306" spans="1:11" ht="125.45">
      <c r="A306" s="47" t="s">
        <v>6</v>
      </c>
      <c r="B306" s="47" t="s">
        <v>39</v>
      </c>
      <c r="C306" s="46" t="s">
        <v>590</v>
      </c>
      <c r="D306" s="52" t="s">
        <v>770</v>
      </c>
      <c r="E306" s="53" t="s">
        <v>771</v>
      </c>
      <c r="F306" s="48">
        <v>45070</v>
      </c>
      <c r="G306" s="46" t="s">
        <v>33</v>
      </c>
      <c r="H306" s="48">
        <v>45083</v>
      </c>
      <c r="I306" s="46" t="s">
        <v>34</v>
      </c>
      <c r="J306" s="48">
        <v>45062</v>
      </c>
      <c r="K306" s="49">
        <v>15</v>
      </c>
    </row>
    <row r="307" spans="1:11" ht="40.9">
      <c r="A307" s="47" t="s">
        <v>5</v>
      </c>
      <c r="B307" s="47" t="s">
        <v>281</v>
      </c>
      <c r="C307" s="46" t="s">
        <v>496</v>
      </c>
      <c r="D307" s="52" t="s">
        <v>772</v>
      </c>
      <c r="E307" s="53"/>
      <c r="F307" s="48">
        <v>45068</v>
      </c>
      <c r="G307" s="46" t="s">
        <v>33</v>
      </c>
      <c r="H307" s="48"/>
      <c r="I307" s="46" t="s">
        <v>33</v>
      </c>
      <c r="J307" s="48">
        <v>45062</v>
      </c>
      <c r="K307" s="49">
        <v>15</v>
      </c>
    </row>
    <row r="308" spans="1:11" ht="24">
      <c r="A308" s="47" t="s">
        <v>5</v>
      </c>
      <c r="B308" s="47" t="s">
        <v>281</v>
      </c>
      <c r="C308" s="46" t="s">
        <v>507</v>
      </c>
      <c r="D308" s="52" t="s">
        <v>773</v>
      </c>
      <c r="E308" s="53"/>
      <c r="F308" s="48">
        <v>45070</v>
      </c>
      <c r="G308" s="46" t="s">
        <v>33</v>
      </c>
      <c r="H308" s="48"/>
      <c r="I308" s="46" t="s">
        <v>33</v>
      </c>
      <c r="J308" s="48">
        <v>45062</v>
      </c>
      <c r="K308" s="49">
        <v>15</v>
      </c>
    </row>
    <row r="309" spans="1:11" ht="30.6">
      <c r="A309" s="47" t="s">
        <v>5</v>
      </c>
      <c r="B309" s="47" t="s">
        <v>281</v>
      </c>
      <c r="C309" s="46" t="s">
        <v>364</v>
      </c>
      <c r="D309" s="52" t="s">
        <v>774</v>
      </c>
      <c r="E309" s="53"/>
      <c r="F309" s="48">
        <v>45071</v>
      </c>
      <c r="G309" s="46" t="s">
        <v>33</v>
      </c>
      <c r="H309" s="48"/>
      <c r="I309" s="46" t="s">
        <v>33</v>
      </c>
      <c r="J309" s="48">
        <v>45063</v>
      </c>
      <c r="K309" s="49">
        <v>14</v>
      </c>
    </row>
    <row r="310" spans="1:11" ht="51">
      <c r="A310" s="47" t="s">
        <v>5</v>
      </c>
      <c r="B310" s="47" t="s">
        <v>281</v>
      </c>
      <c r="C310" s="46" t="s">
        <v>504</v>
      </c>
      <c r="D310" s="52" t="s">
        <v>775</v>
      </c>
      <c r="E310" s="53"/>
      <c r="F310" s="48">
        <v>45071</v>
      </c>
      <c r="G310" s="46" t="s">
        <v>33</v>
      </c>
      <c r="H310" s="48"/>
      <c r="I310" s="46" t="s">
        <v>33</v>
      </c>
      <c r="J310" s="48">
        <v>45063</v>
      </c>
      <c r="K310" s="49">
        <v>14</v>
      </c>
    </row>
    <row r="311" spans="1:11" ht="30.6">
      <c r="A311" s="47" t="s">
        <v>5</v>
      </c>
      <c r="B311" s="47" t="s">
        <v>281</v>
      </c>
      <c r="C311" s="46" t="s">
        <v>521</v>
      </c>
      <c r="D311" s="52" t="s">
        <v>776</v>
      </c>
      <c r="E311" s="53"/>
      <c r="F311" s="48">
        <v>45069</v>
      </c>
      <c r="G311" s="46" t="s">
        <v>33</v>
      </c>
      <c r="H311" s="48"/>
      <c r="I311" s="46" t="s">
        <v>33</v>
      </c>
      <c r="J311" s="48">
        <v>45063</v>
      </c>
      <c r="K311" s="49">
        <v>14</v>
      </c>
    </row>
    <row r="312" spans="1:11" ht="40.9">
      <c r="A312" s="47" t="s">
        <v>5</v>
      </c>
      <c r="B312" s="47" t="s">
        <v>281</v>
      </c>
      <c r="C312" s="46" t="s">
        <v>537</v>
      </c>
      <c r="D312" s="52" t="s">
        <v>777</v>
      </c>
      <c r="E312" s="53"/>
      <c r="F312" s="48">
        <v>45071</v>
      </c>
      <c r="G312" s="46" t="s">
        <v>33</v>
      </c>
      <c r="H312" s="48"/>
      <c r="I312" s="46" t="s">
        <v>33</v>
      </c>
      <c r="J312" s="48">
        <v>45063</v>
      </c>
      <c r="K312" s="49">
        <v>14</v>
      </c>
    </row>
    <row r="313" spans="1:11" ht="40.9">
      <c r="A313" s="47" t="s">
        <v>5</v>
      </c>
      <c r="B313" s="47" t="s">
        <v>281</v>
      </c>
      <c r="C313" s="46" t="s">
        <v>422</v>
      </c>
      <c r="D313" s="52" t="s">
        <v>778</v>
      </c>
      <c r="E313" s="53"/>
      <c r="F313" s="48">
        <v>45075</v>
      </c>
      <c r="G313" s="46" t="s">
        <v>33</v>
      </c>
      <c r="H313" s="48"/>
      <c r="I313" s="46" t="s">
        <v>33</v>
      </c>
      <c r="J313" s="48">
        <v>45065</v>
      </c>
      <c r="K313" s="49">
        <v>12</v>
      </c>
    </row>
    <row r="314" spans="1:11" ht="24">
      <c r="A314" s="47" t="s">
        <v>5</v>
      </c>
      <c r="B314" s="47" t="s">
        <v>281</v>
      </c>
      <c r="C314" s="46" t="s">
        <v>405</v>
      </c>
      <c r="D314" s="52" t="s">
        <v>779</v>
      </c>
      <c r="E314" s="53"/>
      <c r="F314" s="48">
        <v>45075</v>
      </c>
      <c r="G314" s="46" t="s">
        <v>33</v>
      </c>
      <c r="H314" s="48"/>
      <c r="I314" s="46" t="s">
        <v>33</v>
      </c>
      <c r="J314" s="48">
        <v>45065</v>
      </c>
      <c r="K314" s="49">
        <v>12</v>
      </c>
    </row>
    <row r="315" spans="1:11" ht="30.6">
      <c r="A315" s="47" t="s">
        <v>5</v>
      </c>
      <c r="B315" s="47" t="s">
        <v>281</v>
      </c>
      <c r="C315" s="46" t="s">
        <v>529</v>
      </c>
      <c r="D315" s="52" t="s">
        <v>780</v>
      </c>
      <c r="E315" s="53"/>
      <c r="F315" s="48">
        <v>45075</v>
      </c>
      <c r="G315" s="46" t="s">
        <v>33</v>
      </c>
      <c r="H315" s="48"/>
      <c r="I315" s="46" t="s">
        <v>33</v>
      </c>
      <c r="J315" s="48">
        <v>45065</v>
      </c>
      <c r="K315" s="49">
        <v>12</v>
      </c>
    </row>
    <row r="316" spans="1:11" ht="30.6">
      <c r="A316" s="47" t="s">
        <v>5</v>
      </c>
      <c r="B316" s="47" t="s">
        <v>281</v>
      </c>
      <c r="C316" s="46" t="s">
        <v>532</v>
      </c>
      <c r="D316" s="52" t="s">
        <v>781</v>
      </c>
      <c r="E316" s="53"/>
      <c r="F316" s="48">
        <v>45072</v>
      </c>
      <c r="G316" s="46" t="s">
        <v>33</v>
      </c>
      <c r="H316" s="48"/>
      <c r="I316" s="46" t="s">
        <v>33</v>
      </c>
      <c r="J316" s="48">
        <v>45068</v>
      </c>
      <c r="K316" s="49">
        <v>9</v>
      </c>
    </row>
    <row r="317" spans="1:11" ht="30.6">
      <c r="A317" s="47" t="s">
        <v>5</v>
      </c>
      <c r="B317" s="47" t="s">
        <v>281</v>
      </c>
      <c r="C317" s="46" t="s">
        <v>549</v>
      </c>
      <c r="D317" s="52" t="s">
        <v>782</v>
      </c>
      <c r="E317" s="53"/>
      <c r="F317" s="48">
        <v>45076</v>
      </c>
      <c r="G317" s="46" t="s">
        <v>33</v>
      </c>
      <c r="H317" s="48"/>
      <c r="I317" s="46" t="s">
        <v>33</v>
      </c>
      <c r="J317" s="48">
        <v>45070</v>
      </c>
      <c r="K317" s="49">
        <v>7</v>
      </c>
    </row>
  </sheetData>
  <phoneticPr fontId="6" type="noConversion"/>
  <conditionalFormatting sqref="G7:G317 I7:I317">
    <cfRule type="cellIs" dxfId="106" priority="4" operator="equal">
      <formula>"Atraso"</formula>
    </cfRule>
  </conditionalFormatting>
  <conditionalFormatting sqref="G7:G317 I6:I317">
    <cfRule type="cellIs" dxfId="105" priority="3" operator="equal">
      <formula>"No prazo"</formula>
    </cfRule>
  </conditionalFormatting>
  <conditionalFormatting sqref="K7:K317">
    <cfRule type="dataBar" priority="1501">
      <dataBar>
        <cfvo type="min"/>
        <cfvo type="max"/>
        <color rgb="FFFF555A"/>
      </dataBar>
      <extLst>
        <ext xmlns:x14="http://schemas.microsoft.com/office/spreadsheetml/2009/9/main" uri="{B025F937-C7B1-47D3-B67F-A62EFF666E3E}">
          <x14:id>{B1D5EC4E-4821-4E21-8A2F-DAD42CC3C66F}</x14:id>
        </ext>
      </extLst>
    </cfRule>
  </conditionalFormatting>
  <pageMargins left="0.511811024" right="0.511811024" top="0.78740157499999996" bottom="0.78740157499999996" header="0.31496062000000002" footer="0.31496062000000002"/>
  <pageSetup paperSize="9"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1D5EC4E-4821-4E21-8A2F-DAD42CC3C66F}">
            <x14:dataBar minLength="0" maxLength="100" border="1" negativeBarBorderColorSameAsPositive="0">
              <x14:cfvo type="autoMin"/>
              <x14:cfvo type="autoMax"/>
              <x14:borderColor rgb="FFFF555A"/>
              <x14:negativeFillColor rgb="FFFF0000"/>
              <x14:negativeBorderColor rgb="FFFF0000"/>
              <x14:axisColor rgb="FF000000"/>
            </x14:dataBar>
          </x14:cfRule>
          <xm:sqref>K7:K317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pageSetUpPr fitToPage="1"/>
  </sheetPr>
  <dimension ref="A1:AJ1051"/>
  <sheetViews>
    <sheetView showGridLines="0" tabSelected="1" zoomScale="80" zoomScaleNormal="80" workbookViewId="0">
      <pane ySplit="7" topLeftCell="A8" activePane="bottomLeft" state="frozen"/>
      <selection pane="bottomLeft" activeCell="J6" sqref="J6"/>
    </sheetView>
  </sheetViews>
  <sheetFormatPr defaultColWidth="9.140625" defaultRowHeight="14.45" outlineLevelCol="1"/>
  <cols>
    <col min="1" max="1" width="9.28515625" style="2" customWidth="1"/>
    <col min="2" max="2" width="10.7109375" style="2" customWidth="1"/>
    <col min="3" max="3" width="13.42578125" style="24" customWidth="1"/>
    <col min="4" max="4" width="12.7109375" style="5" customWidth="1"/>
    <col min="5" max="5" width="15.7109375" style="24" customWidth="1" outlineLevel="1"/>
    <col min="6" max="6" width="15.7109375" style="65" customWidth="1" outlineLevel="1"/>
    <col min="7" max="7" width="11.85546875" style="2" customWidth="1" outlineLevel="1"/>
    <col min="8" max="8" width="12.5703125" style="2" customWidth="1" outlineLevel="1"/>
    <col min="9" max="9" width="13" style="2" customWidth="1" outlineLevel="1"/>
    <col min="10" max="10" width="57.140625" style="2" customWidth="1" outlineLevel="1"/>
    <col min="11" max="11" width="7.7109375" style="2" customWidth="1" outlineLevel="1"/>
    <col min="12" max="12" width="13.42578125" style="4" customWidth="1" outlineLevel="1"/>
    <col min="13" max="13" width="11.5703125" style="4" customWidth="1"/>
    <col min="14" max="14" width="9.42578125" style="4" customWidth="1"/>
    <col min="15" max="15" width="9.140625" style="4" customWidth="1"/>
    <col min="16" max="16" width="5" style="4" customWidth="1"/>
    <col min="17" max="17" width="10.28515625" style="4" customWidth="1"/>
    <col min="18" max="18" width="11.7109375" style="4" customWidth="1"/>
    <col min="19" max="19" width="16.140625" style="4" customWidth="1"/>
    <col min="20" max="20" width="9.140625" style="4" customWidth="1"/>
    <col min="21" max="21" width="23.42578125" style="4" customWidth="1"/>
    <col min="22" max="22" width="13.42578125" style="4" customWidth="1"/>
    <col min="23" max="23" width="10.28515625" style="4" customWidth="1"/>
    <col min="24" max="24" width="9.42578125" style="4" customWidth="1"/>
    <col min="25" max="25" width="9.140625" style="4" customWidth="1"/>
    <col min="26" max="26" width="8.5703125" style="4" customWidth="1"/>
    <col min="27" max="27" width="8.85546875" style="4" customWidth="1"/>
    <col min="28" max="28" width="11" style="4" customWidth="1"/>
    <col min="29" max="29" width="9.140625" style="4" customWidth="1"/>
    <col min="30" max="30" width="12.28515625" customWidth="1"/>
    <col min="31" max="31" width="13.85546875" style="2" bestFit="1" customWidth="1"/>
    <col min="32" max="32" width="15.42578125" style="2" customWidth="1"/>
    <col min="33" max="33" width="11.85546875" style="2" customWidth="1"/>
    <col min="34" max="34" width="9.140625" style="2"/>
    <col min="35" max="35" width="13" style="2" customWidth="1"/>
    <col min="36" max="16384" width="9.140625" style="2"/>
  </cols>
  <sheetData>
    <row r="1" spans="1:36">
      <c r="F1" s="18" t="s">
        <v>783</v>
      </c>
      <c r="G1" s="41" t="s">
        <v>784</v>
      </c>
      <c r="J1" s="106" t="s">
        <v>785</v>
      </c>
      <c r="L1" s="2"/>
      <c r="M1" s="2"/>
      <c r="N1" s="2"/>
      <c r="O1" s="2"/>
      <c r="P1" s="2"/>
      <c r="Q1" s="2"/>
      <c r="R1" s="2"/>
      <c r="S1" s="2"/>
      <c r="T1" s="2"/>
      <c r="U1" s="2"/>
      <c r="V1" s="2"/>
      <c r="Z1" s="2"/>
      <c r="AA1" s="2"/>
      <c r="AB1" s="2"/>
      <c r="AC1" s="2"/>
    </row>
    <row r="2" spans="1:36">
      <c r="F2" s="20" t="s">
        <v>786</v>
      </c>
      <c r="G2" s="21">
        <v>5</v>
      </c>
      <c r="J2" s="107"/>
      <c r="L2" s="2"/>
      <c r="M2" s="2"/>
      <c r="N2" s="2"/>
      <c r="O2" s="2"/>
      <c r="P2" s="2"/>
      <c r="Q2" s="2"/>
      <c r="R2" s="2"/>
      <c r="S2" s="2"/>
      <c r="T2" s="2"/>
      <c r="U2" s="2"/>
      <c r="V2" s="2"/>
      <c r="Z2" s="2"/>
      <c r="AA2" s="2"/>
      <c r="AB2" s="2"/>
      <c r="AC2" s="2"/>
    </row>
    <row r="3" spans="1:36" ht="15" customHeight="1">
      <c r="F3" s="18" t="s">
        <v>787</v>
      </c>
      <c r="G3" s="19">
        <v>3</v>
      </c>
      <c r="J3" s="108"/>
      <c r="L3" s="2"/>
      <c r="M3" s="2"/>
      <c r="N3" s="2"/>
      <c r="O3" s="2"/>
      <c r="P3" s="2"/>
      <c r="Q3" s="2"/>
      <c r="R3" s="2"/>
      <c r="S3" s="2"/>
      <c r="T3" s="2"/>
      <c r="U3" s="2"/>
      <c r="V3" s="2"/>
      <c r="Z3" s="2"/>
      <c r="AA3" s="2"/>
      <c r="AB3" s="2"/>
      <c r="AC3" s="2"/>
    </row>
    <row r="4" spans="1:36">
      <c r="F4" s="18" t="s">
        <v>788</v>
      </c>
      <c r="G4" s="19">
        <v>2</v>
      </c>
      <c r="L4" s="2"/>
      <c r="M4" s="2"/>
      <c r="N4" s="2"/>
      <c r="O4" s="2"/>
      <c r="P4" s="2"/>
      <c r="Q4" s="2"/>
      <c r="R4" s="2"/>
      <c r="S4" s="2"/>
      <c r="T4" s="2"/>
      <c r="U4" s="2"/>
      <c r="V4" s="2"/>
      <c r="Z4" s="2"/>
      <c r="AA4" s="2"/>
      <c r="AB4" s="2"/>
      <c r="AC4" s="2"/>
    </row>
    <row r="5" spans="1:36">
      <c r="L5" s="2"/>
      <c r="M5" s="2"/>
      <c r="N5" s="2"/>
      <c r="O5" s="2"/>
      <c r="P5" s="2"/>
      <c r="Q5" s="2"/>
      <c r="R5" s="2"/>
      <c r="S5" s="2"/>
      <c r="T5" s="2"/>
      <c r="U5" s="2"/>
      <c r="V5" s="2"/>
      <c r="W5" s="2"/>
      <c r="X5" s="2"/>
      <c r="Y5" s="2"/>
      <c r="Z5" s="2"/>
      <c r="AA5" s="2"/>
      <c r="AB5" s="2"/>
      <c r="AC5" s="2"/>
      <c r="AD5" s="2"/>
    </row>
    <row r="6" spans="1:36" ht="21.6" customHeight="1">
      <c r="B6" s="3"/>
      <c r="L6" s="2"/>
      <c r="M6" s="110" t="s">
        <v>789</v>
      </c>
      <c r="N6" s="110"/>
      <c r="O6" s="110"/>
      <c r="P6" s="110"/>
      <c r="Q6" s="110"/>
      <c r="R6" s="110"/>
      <c r="S6" s="110"/>
      <c r="T6" s="44">
        <f>SUBTOTAL(3,ControleRNC[Descrição da RNC])</f>
        <v>1044</v>
      </c>
      <c r="U6" s="109" t="s">
        <v>790</v>
      </c>
      <c r="V6" s="109"/>
      <c r="W6" s="109"/>
      <c r="X6" s="109"/>
      <c r="Y6" s="109"/>
      <c r="Z6" s="109"/>
      <c r="AA6" s="109"/>
      <c r="AB6" s="109"/>
      <c r="AC6" s="44">
        <f>SUBTOTAL(3,ControleRNC[Descrição da RNC])</f>
        <v>1044</v>
      </c>
      <c r="AD6" s="2"/>
      <c r="AE6" s="44">
        <f>SUBTOTAL(3,ControleRNC[Descrição da RNC])</f>
        <v>1044</v>
      </c>
      <c r="AF6" s="43"/>
    </row>
    <row r="7" spans="1:36" ht="30" customHeight="1">
      <c r="A7" s="1" t="s">
        <v>20</v>
      </c>
      <c r="B7" s="1" t="s">
        <v>791</v>
      </c>
      <c r="C7" s="1" t="s">
        <v>792</v>
      </c>
      <c r="D7" s="1" t="s">
        <v>793</v>
      </c>
      <c r="E7" s="1" t="s">
        <v>19</v>
      </c>
      <c r="F7" s="1" t="s">
        <v>794</v>
      </c>
      <c r="G7" s="1" t="s">
        <v>795</v>
      </c>
      <c r="H7" s="1" t="s">
        <v>796</v>
      </c>
      <c r="I7" s="1" t="s">
        <v>797</v>
      </c>
      <c r="J7" s="1" t="s">
        <v>21</v>
      </c>
      <c r="K7" s="1" t="s">
        <v>783</v>
      </c>
      <c r="L7" s="1" t="s">
        <v>27</v>
      </c>
      <c r="M7" s="31" t="s">
        <v>798</v>
      </c>
      <c r="N7" s="31" t="s">
        <v>799</v>
      </c>
      <c r="O7" s="31" t="s">
        <v>800</v>
      </c>
      <c r="P7" s="31" t="s">
        <v>801</v>
      </c>
      <c r="Q7" s="31" t="s">
        <v>802</v>
      </c>
      <c r="R7" s="31" t="s">
        <v>803</v>
      </c>
      <c r="S7" s="31" t="s">
        <v>804</v>
      </c>
      <c r="T7" s="31" t="s">
        <v>805</v>
      </c>
      <c r="U7" s="30" t="s">
        <v>22</v>
      </c>
      <c r="V7" s="30" t="s">
        <v>806</v>
      </c>
      <c r="W7" s="30" t="s">
        <v>807</v>
      </c>
      <c r="X7" s="30" t="s">
        <v>808</v>
      </c>
      <c r="Y7" s="30" t="s">
        <v>809</v>
      </c>
      <c r="Z7" s="30" t="s">
        <v>810</v>
      </c>
      <c r="AA7" s="30" t="s">
        <v>811</v>
      </c>
      <c r="AB7" s="30" t="s">
        <v>812</v>
      </c>
      <c r="AC7" s="30" t="s">
        <v>813</v>
      </c>
      <c r="AD7" s="30" t="s">
        <v>814</v>
      </c>
      <c r="AE7" s="67" t="s">
        <v>815</v>
      </c>
      <c r="AF7" s="1" t="s">
        <v>816</v>
      </c>
      <c r="AG7" s="1" t="s">
        <v>817</v>
      </c>
      <c r="AH7" s="1" t="s">
        <v>818</v>
      </c>
      <c r="AI7" s="1" t="s">
        <v>819</v>
      </c>
      <c r="AJ7" s="1" t="s">
        <v>820</v>
      </c>
    </row>
    <row r="8" spans="1:36" ht="30" customHeight="1">
      <c r="A8" s="5" t="s">
        <v>821</v>
      </c>
      <c r="B8" s="5" t="s">
        <v>822</v>
      </c>
      <c r="C8" s="24" t="s">
        <v>823</v>
      </c>
      <c r="D8" s="5" t="s">
        <v>824</v>
      </c>
      <c r="E8" s="24" t="s">
        <v>825</v>
      </c>
      <c r="F8" s="65" t="s">
        <v>826</v>
      </c>
      <c r="G8" s="7" t="s">
        <v>827</v>
      </c>
      <c r="H8" s="7" t="s">
        <v>828</v>
      </c>
      <c r="I8" s="7" t="s">
        <v>829</v>
      </c>
      <c r="J8" s="32" t="s">
        <v>830</v>
      </c>
      <c r="K8" s="22" t="s">
        <v>787</v>
      </c>
      <c r="L8" s="6">
        <v>44330</v>
      </c>
      <c r="M8" s="6">
        <f>WORKDAY(ControleRNC[[#This Row],[Data Emissão]],VLOOKUP(K8,$F$1:$G$4,2,0))</f>
        <v>44335</v>
      </c>
      <c r="N8" s="6"/>
      <c r="O8" s="6">
        <v>44336</v>
      </c>
      <c r="P8" s="5">
        <f>VLOOKUP(ControleRNC[[#This Row],[Crit.]],$F$1:$G$4,2,0)</f>
        <v>3</v>
      </c>
      <c r="Q8" s="24">
        <f ca="1">IF(ControleRNC[[#This Row],[Real.1]]="",TODAY()-ControleRNC[[#This Row],[Prev.1]],ControleRNC[[#This Row],[Real.1]]-ControleRNC[[#This Row],[Prev.1]])</f>
        <v>1</v>
      </c>
      <c r="R8" s="24" t="s">
        <v>8</v>
      </c>
      <c r="S8" s="24"/>
      <c r="T8" s="29" t="str">
        <f ca="1">IF(ControleRNC[[#This Row],[Real.1]]&lt;&gt;"","Concluída",IF(ControleRNC[[#This Row],[Prev.1]]&lt;TODAY(),"Atraso","No prazo"))</f>
        <v>Concluída</v>
      </c>
      <c r="U8" s="39" t="s">
        <v>831</v>
      </c>
      <c r="V8" s="39"/>
      <c r="W8" s="6">
        <f>WORKDAY(ControleRNC[[#This Row],[Prev.1]],ControleRNC[[#This Row],[Dias Prev.2]])</f>
        <v>44340</v>
      </c>
      <c r="X8" s="6"/>
      <c r="Y8" s="6">
        <v>44336</v>
      </c>
      <c r="Z8" s="5">
        <f>VLOOKUP(ControleRNC[[#This Row],[Crit.]],$F$1:$G$4,2,0)</f>
        <v>3</v>
      </c>
      <c r="AA8" s="24">
        <f ca="1">IF(ControleRNC[[#This Row],[Real.2]]="",TODAY()-ControleRNC[[#This Row],[Prev.2]],ControleRNC[[#This Row],[Real.2]]-ControleRNC[[#This Row],[Prev.2]])</f>
        <v>-4</v>
      </c>
      <c r="AB8" s="24" t="s">
        <v>8</v>
      </c>
      <c r="AC8" s="29" t="str">
        <f ca="1">IF(ControleRNC[[#This Row],[Real.2]]&lt;&gt;"","Concluída",
IF(ControleRNC[[#This Row],[Prev.2]]&lt;TODAY(),"Atraso","No prazo"))</f>
        <v>Concluída</v>
      </c>
      <c r="AD8" s="24" t="str">
        <f ca="1">IF(ControleRNC[[#This Row],[Status Epata 2]]="Concluída","",IF(ControleRNC[[#This Row],[Real.2]]="",TODAY()-ControleRNC[[#This Row],[Data Emissão]],ControleRNC[[#This Row],[Real.2]]-ControleRNC[[#This Row],[Data Emissão]]))</f>
        <v/>
      </c>
      <c r="AE8" s="29" t="str">
        <f ca="1">IF(ControleRNC[[#This Row],[Real.2]]&lt;&gt;"","Concluída",
IF(AND(ControleRNC[[#This Row],[Prev.2]]&lt;TODAY(),OR(ControleRNC[[#This Row],[Replan.2]]&lt;TODAY(),ControleRNC[[#This Row],[Replan.2]]="")),"Atraso","No prazo"))</f>
        <v>Concluída</v>
      </c>
      <c r="AF8" s="24"/>
      <c r="AG8" s="24" t="str">
        <f>IF(ControleRNC[[#This Row],[Área Responsável]]="Engenharia",ControleRNC[[#This Row],[Status Etapa 1]],"Contratada")</f>
        <v>Contratada</v>
      </c>
      <c r="AH8" s="24" t="str">
        <f ca="1">IF(ControleRNC[[#This Row],[Área Responsável]]="Contratada",ControleRNC[[#This Row],[Status DUCTOR]],"Engenharia")</f>
        <v>Concluída</v>
      </c>
      <c r="AI8" s="24" t="str">
        <f>IF(ControleRNC[[#This Row],[Etapa Eng]]="Concluída","Fechado",IF(ControleRNC[[#This Row],[Etapa Eng]]="Contratada","Contratada","Aberto"))</f>
        <v>Contratada</v>
      </c>
      <c r="AJ8" s="24" t="str">
        <f ca="1">IF(ControleRNC[[#This Row],[Etapa contr]]="Concluída","Fechado",IF(ControleRNC[[#This Row],[Etapa contr]]="Engenharia","Engenharia","Aberto"))</f>
        <v>Fechado</v>
      </c>
    </row>
    <row r="9" spans="1:36" ht="30" customHeight="1">
      <c r="A9" s="5" t="s">
        <v>821</v>
      </c>
      <c r="B9" s="5" t="s">
        <v>822</v>
      </c>
      <c r="C9" s="24" t="s">
        <v>832</v>
      </c>
      <c r="D9" s="5" t="s">
        <v>833</v>
      </c>
      <c r="E9" s="24" t="s">
        <v>834</v>
      </c>
      <c r="F9" s="65" t="s">
        <v>826</v>
      </c>
      <c r="G9" s="7" t="s">
        <v>827</v>
      </c>
      <c r="H9" s="7" t="s">
        <v>835</v>
      </c>
      <c r="I9" s="7" t="s">
        <v>836</v>
      </c>
      <c r="J9" s="32" t="s">
        <v>837</v>
      </c>
      <c r="K9" s="22" t="s">
        <v>787</v>
      </c>
      <c r="L9" s="6">
        <v>44204</v>
      </c>
      <c r="M9" s="6">
        <f>WORKDAY(ControleRNC[[#This Row],[Data Emissão]],VLOOKUP(K9,$F$1:$G$4,2,0))</f>
        <v>44209</v>
      </c>
      <c r="N9" s="6"/>
      <c r="O9" s="6">
        <v>44221</v>
      </c>
      <c r="P9" s="5">
        <f>VLOOKUP(ControleRNC[[#This Row],[Crit.]],$F$1:$G$4,2,0)</f>
        <v>3</v>
      </c>
      <c r="Q9" s="24">
        <f ca="1">IF(ControleRNC[[#This Row],[Real.1]]="",TODAY()-ControleRNC[[#This Row],[Prev.1]],ControleRNC[[#This Row],[Real.1]]-ControleRNC[[#This Row],[Prev.1]])</f>
        <v>12</v>
      </c>
      <c r="R9" s="24" t="s">
        <v>7</v>
      </c>
      <c r="S9" s="24"/>
      <c r="T9" s="29" t="str">
        <f ca="1">IF(ControleRNC[[#This Row],[Real.1]]&lt;&gt;"","Concluída",IF(ControleRNC[[#This Row],[Prev.1]]&lt;TODAY(),"Atraso","No prazo"))</f>
        <v>Concluída</v>
      </c>
      <c r="U9" s="39" t="s">
        <v>838</v>
      </c>
      <c r="V9" s="39"/>
      <c r="W9" s="6">
        <f>WORKDAY(ControleRNC[[#This Row],[Prev.1]],ControleRNC[[#This Row],[Dias Prev.2]])</f>
        <v>44214</v>
      </c>
      <c r="X9" s="23"/>
      <c r="Y9" s="23">
        <v>44221</v>
      </c>
      <c r="Z9" s="24">
        <f>VLOOKUP(ControleRNC[[#This Row],[Crit.]],$F$1:$G$4,2,0)</f>
        <v>3</v>
      </c>
      <c r="AA9" s="24">
        <f ca="1">IF(ControleRNC[[#This Row],[Real.2]]="",TODAY()-ControleRNC[[#This Row],[Prev.2]],ControleRNC[[#This Row],[Real.2]]-ControleRNC[[#This Row],[Prev.2]])</f>
        <v>7</v>
      </c>
      <c r="AB9" s="24" t="s">
        <v>7</v>
      </c>
      <c r="AC9" s="29" t="str">
        <f ca="1">IF(ControleRNC[[#This Row],[Real.2]]&lt;&gt;"","Concluída",
IF(ControleRNC[[#This Row],[Prev.2]]&lt;TODAY(),"Atraso","No prazo"))</f>
        <v>Concluída</v>
      </c>
      <c r="AD9" s="24" t="str">
        <f ca="1">IF(ControleRNC[[#This Row],[Status Epata 2]]="Concluída","",IF(ControleRNC[[#This Row],[Real.2]]="",TODAY()-ControleRNC[[#This Row],[Data Emissão]],ControleRNC[[#This Row],[Real.2]]-ControleRNC[[#This Row],[Data Emissão]]))</f>
        <v/>
      </c>
      <c r="AE9" s="29" t="str">
        <f ca="1">IF(ControleRNC[[#This Row],[Real.2]]&lt;&gt;"","Concluída",
IF(AND(ControleRNC[[#This Row],[Prev.2]]&lt;TODAY(),OR(ControleRNC[[#This Row],[Replan.2]]&lt;TODAY(),ControleRNC[[#This Row],[Replan.2]]="")),"Atraso","No prazo"))</f>
        <v>Concluída</v>
      </c>
      <c r="AF9" s="24"/>
      <c r="AG9" s="24" t="str">
        <f>IF(ControleRNC[[#This Row],[Área Responsável]]="Engenharia",ControleRNC[[#This Row],[Status Etapa 1]],"Contratada")</f>
        <v>Contratada</v>
      </c>
      <c r="AH9" s="24" t="str">
        <f ca="1">IF(ControleRNC[[#This Row],[Área Responsável]]="Contratada",ControleRNC[[#This Row],[Status DUCTOR]],"Engenharia")</f>
        <v>Concluída</v>
      </c>
      <c r="AI9" s="24" t="str">
        <f>IF(ControleRNC[[#This Row],[Etapa Eng]]="Concluída","Fechado",IF(ControleRNC[[#This Row],[Etapa Eng]]="Contratada","Contratada","Aberto"))</f>
        <v>Contratada</v>
      </c>
      <c r="AJ9" s="24" t="str">
        <f ca="1">IF(ControleRNC[[#This Row],[Etapa contr]]="Concluída","Fechado",IF(ControleRNC[[#This Row],[Etapa contr]]="Engenharia","Engenharia","Aberto"))</f>
        <v>Fechado</v>
      </c>
    </row>
    <row r="10" spans="1:36" ht="30" customHeight="1">
      <c r="A10" s="5" t="s">
        <v>839</v>
      </c>
      <c r="B10" s="5" t="s">
        <v>822</v>
      </c>
      <c r="C10" s="24" t="s">
        <v>832</v>
      </c>
      <c r="D10" s="5" t="s">
        <v>833</v>
      </c>
      <c r="E10" s="24" t="s">
        <v>834</v>
      </c>
      <c r="F10" s="65" t="s">
        <v>826</v>
      </c>
      <c r="G10" s="7" t="s">
        <v>827</v>
      </c>
      <c r="H10" s="7" t="s">
        <v>835</v>
      </c>
      <c r="I10" s="7" t="s">
        <v>840</v>
      </c>
      <c r="J10" s="32" t="s">
        <v>841</v>
      </c>
      <c r="K10" s="22" t="s">
        <v>787</v>
      </c>
      <c r="L10" s="6">
        <v>44209</v>
      </c>
      <c r="M10" s="6">
        <f>WORKDAY(ControleRNC[[#This Row],[Data Emissão]],VLOOKUP(K10,$F$1:$G$4,2,0))</f>
        <v>44214</v>
      </c>
      <c r="N10" s="6"/>
      <c r="O10" s="6">
        <v>44211</v>
      </c>
      <c r="P10" s="5">
        <f>VLOOKUP(ControleRNC[[#This Row],[Crit.]],$F$1:$G$4,2,0)</f>
        <v>3</v>
      </c>
      <c r="Q10" s="24">
        <f ca="1">IF(ControleRNC[[#This Row],[Real.1]]="",TODAY()-ControleRNC[[#This Row],[Prev.1]],ControleRNC[[#This Row],[Real.1]]-ControleRNC[[#This Row],[Prev.1]])</f>
        <v>-3</v>
      </c>
      <c r="R10" s="24" t="s">
        <v>7</v>
      </c>
      <c r="S10" s="24"/>
      <c r="T10" s="29" t="str">
        <f ca="1">IF(ControleRNC[[#This Row],[Real.1]]&lt;&gt;"","Concluída",IF(ControleRNC[[#This Row],[Prev.1]]&lt;TODAY(),"Atraso","No prazo"))</f>
        <v>Concluída</v>
      </c>
      <c r="U10" s="39" t="s">
        <v>842</v>
      </c>
      <c r="V10" s="39"/>
      <c r="W10" s="6">
        <f>WORKDAY(ControleRNC[[#This Row],[Prev.1]],ControleRNC[[#This Row],[Dias Prev.2]])</f>
        <v>44217</v>
      </c>
      <c r="X10" s="23"/>
      <c r="Y10" s="23">
        <v>44211</v>
      </c>
      <c r="Z10" s="24">
        <f>VLOOKUP(ControleRNC[[#This Row],[Crit.]],$F$1:$G$4,2,0)</f>
        <v>3</v>
      </c>
      <c r="AA10" s="24">
        <f ca="1">IF(ControleRNC[[#This Row],[Real.2]]="",TODAY()-ControleRNC[[#This Row],[Prev.2]],ControleRNC[[#This Row],[Real.2]]-ControleRNC[[#This Row],[Prev.2]])</f>
        <v>-6</v>
      </c>
      <c r="AB10" s="24" t="s">
        <v>7</v>
      </c>
      <c r="AC10" s="29" t="str">
        <f ca="1">IF(ControleRNC[[#This Row],[Real.2]]&lt;&gt;"","Concluída",
IF(ControleRNC[[#This Row],[Prev.2]]&lt;TODAY(),"Atraso","No prazo"))</f>
        <v>Concluída</v>
      </c>
      <c r="AD10" s="24" t="str">
        <f ca="1">IF(ControleRNC[[#This Row],[Status Epata 2]]="Concluída","",IF(ControleRNC[[#This Row],[Real.2]]="",TODAY()-ControleRNC[[#This Row],[Data Emissão]],ControleRNC[[#This Row],[Real.2]]-ControleRNC[[#This Row],[Data Emissão]]))</f>
        <v/>
      </c>
      <c r="AE10" s="29" t="str">
        <f ca="1">IF(ControleRNC[[#This Row],[Real.2]]&lt;&gt;"","Concluída",
IF(AND(ControleRNC[[#This Row],[Prev.2]]&lt;TODAY(),OR(ControleRNC[[#This Row],[Replan.2]]&lt;TODAY(),ControleRNC[[#This Row],[Replan.2]]="")),"Atraso","No prazo"))</f>
        <v>Concluída</v>
      </c>
      <c r="AF10" s="24"/>
      <c r="AG10" s="24" t="str">
        <f>IF(ControleRNC[[#This Row],[Área Responsável]]="Engenharia",ControleRNC[[#This Row],[Status Etapa 1]],"Contratada")</f>
        <v>Contratada</v>
      </c>
      <c r="AH10" s="24" t="str">
        <f ca="1">IF(ControleRNC[[#This Row],[Área Responsável]]="Contratada",ControleRNC[[#This Row],[Status DUCTOR]],"Engenharia")</f>
        <v>Concluída</v>
      </c>
      <c r="AI10" s="24" t="str">
        <f>IF(ControleRNC[[#This Row],[Etapa Eng]]="Concluída","Fechado",IF(ControleRNC[[#This Row],[Etapa Eng]]="Contratada","Contratada","Aberto"))</f>
        <v>Contratada</v>
      </c>
      <c r="AJ10" s="24" t="str">
        <f ca="1">IF(ControleRNC[[#This Row],[Etapa contr]]="Concluída","Fechado",IF(ControleRNC[[#This Row],[Etapa contr]]="Engenharia","Engenharia","Aberto"))</f>
        <v>Fechado</v>
      </c>
    </row>
    <row r="11" spans="1:36" ht="30" customHeight="1">
      <c r="A11" s="5" t="s">
        <v>843</v>
      </c>
      <c r="B11" s="5" t="s">
        <v>822</v>
      </c>
      <c r="C11" s="24" t="s">
        <v>832</v>
      </c>
      <c r="D11" s="5" t="s">
        <v>833</v>
      </c>
      <c r="E11" s="24" t="s">
        <v>834</v>
      </c>
      <c r="F11" s="65" t="s">
        <v>826</v>
      </c>
      <c r="G11" s="7" t="s">
        <v>844</v>
      </c>
      <c r="H11" s="7" t="s">
        <v>845</v>
      </c>
      <c r="I11" s="7" t="s">
        <v>846</v>
      </c>
      <c r="J11" s="32" t="s">
        <v>847</v>
      </c>
      <c r="K11" s="22" t="s">
        <v>787</v>
      </c>
      <c r="L11" s="6">
        <v>44239</v>
      </c>
      <c r="M11" s="6">
        <f>WORKDAY(ControleRNC[[#This Row],[Data Emissão]],VLOOKUP(K11,$F$1:$G$4,2,0))</f>
        <v>44244</v>
      </c>
      <c r="N11" s="6"/>
      <c r="O11" s="6">
        <v>44347</v>
      </c>
      <c r="P11" s="5">
        <f>VLOOKUP(ControleRNC[[#This Row],[Crit.]],$F$1:$G$4,2,0)</f>
        <v>3</v>
      </c>
      <c r="Q11" s="24">
        <f ca="1">IF(ControleRNC[[#This Row],[Real.1]]="",TODAY()-ControleRNC[[#This Row],[Prev.1]],ControleRNC[[#This Row],[Real.1]]-ControleRNC[[#This Row],[Prev.1]])</f>
        <v>103</v>
      </c>
      <c r="R11" s="24" t="s">
        <v>7</v>
      </c>
      <c r="S11" s="24"/>
      <c r="T11" s="29" t="str">
        <f ca="1">IF(ControleRNC[[#This Row],[Real.1]]&lt;&gt;"","Concluída",IF(ControleRNC[[#This Row],[Prev.1]]&lt;TODAY(),"Atraso","No prazo"))</f>
        <v>Concluída</v>
      </c>
      <c r="U11" s="39" t="s">
        <v>848</v>
      </c>
      <c r="V11" s="39"/>
      <c r="W11" s="6">
        <f>WORKDAY(ControleRNC[[#This Row],[Prev.1]],ControleRNC[[#This Row],[Dias Prev.2]])</f>
        <v>44249</v>
      </c>
      <c r="X11" s="23"/>
      <c r="Y11" s="23">
        <v>44419</v>
      </c>
      <c r="Z11" s="24">
        <f>VLOOKUP(ControleRNC[[#This Row],[Crit.]],$F$1:$G$4,2,0)</f>
        <v>3</v>
      </c>
      <c r="AA11" s="24">
        <f ca="1">IF(ControleRNC[[#This Row],[Real.2]]="",TODAY()-ControleRNC[[#This Row],[Prev.2]],ControleRNC[[#This Row],[Real.2]]-ControleRNC[[#This Row],[Prev.2]])</f>
        <v>170</v>
      </c>
      <c r="AB11" s="24" t="s">
        <v>7</v>
      </c>
      <c r="AC11" s="29" t="str">
        <f ca="1">IF(ControleRNC[[#This Row],[Real.2]]&lt;&gt;"","Concluída",
IF(ControleRNC[[#This Row],[Prev.2]]&lt;TODAY(),"Atraso","No prazo"))</f>
        <v>Concluída</v>
      </c>
      <c r="AD11" s="24" t="str">
        <f ca="1">IF(ControleRNC[[#This Row],[Status Epata 2]]="Concluída","",IF(ControleRNC[[#This Row],[Real.2]]="",TODAY()-ControleRNC[[#This Row],[Data Emissão]],ControleRNC[[#This Row],[Real.2]]-ControleRNC[[#This Row],[Data Emissão]]))</f>
        <v/>
      </c>
      <c r="AE11" s="29" t="str">
        <f ca="1">IF(ControleRNC[[#This Row],[Real.2]]&lt;&gt;"","Concluída",
IF(AND(ControleRNC[[#This Row],[Prev.2]]&lt;TODAY(),OR(ControleRNC[[#This Row],[Replan.2]]&lt;TODAY(),ControleRNC[[#This Row],[Replan.2]]="")),"Atraso","No prazo"))</f>
        <v>Concluída</v>
      </c>
      <c r="AF11" s="24"/>
      <c r="AG11" s="24" t="str">
        <f>IF(ControleRNC[[#This Row],[Área Responsável]]="Engenharia",ControleRNC[[#This Row],[Status Etapa 1]],"Contratada")</f>
        <v>Contratada</v>
      </c>
      <c r="AH11" s="24" t="str">
        <f ca="1">IF(ControleRNC[[#This Row],[Área Responsável]]="Contratada",ControleRNC[[#This Row],[Status DUCTOR]],"Engenharia")</f>
        <v>Concluída</v>
      </c>
      <c r="AI11" s="24" t="str">
        <f>IF(ControleRNC[[#This Row],[Etapa Eng]]="Concluída","Fechado",IF(ControleRNC[[#This Row],[Etapa Eng]]="Contratada","Contratada","Aberto"))</f>
        <v>Contratada</v>
      </c>
      <c r="AJ11" s="24" t="str">
        <f ca="1">IF(ControleRNC[[#This Row],[Etapa contr]]="Concluída","Fechado",IF(ControleRNC[[#This Row],[Etapa contr]]="Engenharia","Engenharia","Aberto"))</f>
        <v>Fechado</v>
      </c>
    </row>
    <row r="12" spans="1:36" ht="30" customHeight="1">
      <c r="A12" s="5" t="s">
        <v>849</v>
      </c>
      <c r="B12" s="5" t="s">
        <v>822</v>
      </c>
      <c r="C12" s="24" t="s">
        <v>850</v>
      </c>
      <c r="D12" s="5" t="s">
        <v>833</v>
      </c>
      <c r="E12" s="24" t="s">
        <v>834</v>
      </c>
      <c r="F12" s="65" t="s">
        <v>826</v>
      </c>
      <c r="G12" s="7" t="s">
        <v>844</v>
      </c>
      <c r="H12" s="7" t="s">
        <v>851</v>
      </c>
      <c r="I12" s="7" t="s">
        <v>846</v>
      </c>
      <c r="J12" s="32" t="s">
        <v>852</v>
      </c>
      <c r="K12" s="22" t="s">
        <v>787</v>
      </c>
      <c r="L12" s="6">
        <v>44239</v>
      </c>
      <c r="M12" s="6">
        <f>WORKDAY(ControleRNC[[#This Row],[Data Emissão]],VLOOKUP(K12,$F$1:$G$4,2,0))</f>
        <v>44244</v>
      </c>
      <c r="N12" s="6"/>
      <c r="O12" s="6">
        <v>44347</v>
      </c>
      <c r="P12" s="5">
        <f>VLOOKUP(ControleRNC[[#This Row],[Crit.]],$F$1:$G$4,2,0)</f>
        <v>3</v>
      </c>
      <c r="Q12" s="24">
        <f ca="1">IF(ControleRNC[[#This Row],[Real.1]]="",TODAY()-ControleRNC[[#This Row],[Prev.1]],ControleRNC[[#This Row],[Real.1]]-ControleRNC[[#This Row],[Prev.1]])</f>
        <v>103</v>
      </c>
      <c r="R12" s="24" t="s">
        <v>7</v>
      </c>
      <c r="S12" s="24"/>
      <c r="T12" s="29" t="str">
        <f ca="1">IF(ControleRNC[[#This Row],[Real.1]]&lt;&gt;"","Concluída",IF(ControleRNC[[#This Row],[Prev.1]]&lt;TODAY(),"Atraso","No prazo"))</f>
        <v>Concluída</v>
      </c>
      <c r="U12" s="39" t="s">
        <v>853</v>
      </c>
      <c r="V12" s="39"/>
      <c r="W12" s="6">
        <f>WORKDAY(ControleRNC[[#This Row],[Prev.1]],ControleRNC[[#This Row],[Dias Prev.2]])</f>
        <v>44249</v>
      </c>
      <c r="X12" s="23"/>
      <c r="Y12" s="23">
        <v>44419</v>
      </c>
      <c r="Z12" s="24">
        <f>VLOOKUP(ControleRNC[[#This Row],[Crit.]],$F$1:$G$4,2,0)</f>
        <v>3</v>
      </c>
      <c r="AA12" s="24">
        <f ca="1">IF(ControleRNC[[#This Row],[Real.2]]="",TODAY()-ControleRNC[[#This Row],[Prev.2]],ControleRNC[[#This Row],[Real.2]]-ControleRNC[[#This Row],[Prev.2]])</f>
        <v>170</v>
      </c>
      <c r="AB12" s="24" t="s">
        <v>7</v>
      </c>
      <c r="AC12" s="29" t="str">
        <f ca="1">IF(ControleRNC[[#This Row],[Real.2]]&lt;&gt;"","Concluída",
IF(ControleRNC[[#This Row],[Prev.2]]&lt;TODAY(),"Atraso","No prazo"))</f>
        <v>Concluída</v>
      </c>
      <c r="AD12" s="24" t="str">
        <f ca="1">IF(ControleRNC[[#This Row],[Status Epata 2]]="Concluída","",IF(ControleRNC[[#This Row],[Real.2]]="",TODAY()-ControleRNC[[#This Row],[Data Emissão]],ControleRNC[[#This Row],[Real.2]]-ControleRNC[[#This Row],[Data Emissão]]))</f>
        <v/>
      </c>
      <c r="AE12" s="29" t="str">
        <f ca="1">IF(ControleRNC[[#This Row],[Real.2]]&lt;&gt;"","Concluída",
IF(AND(ControleRNC[[#This Row],[Prev.2]]&lt;TODAY(),OR(ControleRNC[[#This Row],[Replan.2]]&lt;TODAY(),ControleRNC[[#This Row],[Replan.2]]="")),"Atraso","No prazo"))</f>
        <v>Concluída</v>
      </c>
      <c r="AF12" s="24"/>
      <c r="AG12" s="24" t="str">
        <f>IF(ControleRNC[[#This Row],[Área Responsável]]="Engenharia",ControleRNC[[#This Row],[Status Etapa 1]],"Contratada")</f>
        <v>Contratada</v>
      </c>
      <c r="AH12" s="24" t="str">
        <f ca="1">IF(ControleRNC[[#This Row],[Área Responsável]]="Contratada",ControleRNC[[#This Row],[Status DUCTOR]],"Engenharia")</f>
        <v>Concluída</v>
      </c>
      <c r="AI12" s="24" t="str">
        <f>IF(ControleRNC[[#This Row],[Etapa Eng]]="Concluída","Fechado",IF(ControleRNC[[#This Row],[Etapa Eng]]="Contratada","Contratada","Aberto"))</f>
        <v>Contratada</v>
      </c>
      <c r="AJ12" s="24" t="str">
        <f ca="1">IF(ControleRNC[[#This Row],[Etapa contr]]="Concluída","Fechado",IF(ControleRNC[[#This Row],[Etapa contr]]="Engenharia","Engenharia","Aberto"))</f>
        <v>Fechado</v>
      </c>
    </row>
    <row r="13" spans="1:36" ht="30" customHeight="1">
      <c r="A13" s="5" t="s">
        <v>854</v>
      </c>
      <c r="B13" s="5" t="s">
        <v>822</v>
      </c>
      <c r="C13" s="24" t="s">
        <v>850</v>
      </c>
      <c r="D13" s="5" t="s">
        <v>833</v>
      </c>
      <c r="E13" s="24" t="s">
        <v>834</v>
      </c>
      <c r="F13" s="65" t="s">
        <v>826</v>
      </c>
      <c r="G13" s="7" t="s">
        <v>827</v>
      </c>
      <c r="H13" s="7" t="s">
        <v>855</v>
      </c>
      <c r="I13" s="7" t="s">
        <v>856</v>
      </c>
      <c r="J13" s="32" t="s">
        <v>857</v>
      </c>
      <c r="K13" s="22" t="s">
        <v>787</v>
      </c>
      <c r="L13" s="6">
        <v>44291</v>
      </c>
      <c r="M13" s="6">
        <f>WORKDAY(ControleRNC[[#This Row],[Data Emissão]],VLOOKUP(K13,$F$1:$G$4,2,0))</f>
        <v>44294</v>
      </c>
      <c r="N13" s="6"/>
      <c r="O13" s="6">
        <v>44434</v>
      </c>
      <c r="P13" s="5">
        <f>VLOOKUP(ControleRNC[[#This Row],[Crit.]],$F$1:$G$4,2,0)</f>
        <v>3</v>
      </c>
      <c r="Q13" s="24">
        <f ca="1">IF(ControleRNC[[#This Row],[Real.1]]="",TODAY()-ControleRNC[[#This Row],[Prev.1]],ControleRNC[[#This Row],[Real.1]]-ControleRNC[[#This Row],[Prev.1]])</f>
        <v>140</v>
      </c>
      <c r="R13" s="24" t="s">
        <v>7</v>
      </c>
      <c r="S13" s="24"/>
      <c r="T13" s="29" t="str">
        <f ca="1">IF(ControleRNC[[#This Row],[Real.1]]&lt;&gt;"","Concluída",IF(ControleRNC[[#This Row],[Prev.1]]&lt;TODAY(),"Atraso","No prazo"))</f>
        <v>Concluída</v>
      </c>
      <c r="U13" s="39" t="s">
        <v>858</v>
      </c>
      <c r="V13" s="39"/>
      <c r="W13" s="6">
        <f>WORKDAY(ControleRNC[[#This Row],[Prev.1]],ControleRNC[[#This Row],[Dias Prev.2]])</f>
        <v>44299</v>
      </c>
      <c r="X13" s="23">
        <v>44578</v>
      </c>
      <c r="Y13" s="23">
        <v>44573</v>
      </c>
      <c r="Z13" s="24">
        <f>VLOOKUP(ControleRNC[[#This Row],[Crit.]],$F$1:$G$4,2,0)</f>
        <v>3</v>
      </c>
      <c r="AA13" s="24">
        <f ca="1">IF(ControleRNC[[#This Row],[Real.2]]="",TODAY()-ControleRNC[[#This Row],[Prev.2]],ControleRNC[[#This Row],[Real.2]]-ControleRNC[[#This Row],[Prev.2]])</f>
        <v>274</v>
      </c>
      <c r="AB13" s="24" t="s">
        <v>7</v>
      </c>
      <c r="AC13" s="29" t="str">
        <f ca="1">IF(ControleRNC[[#This Row],[Real.2]]&lt;&gt;"","Concluída",
IF(ControleRNC[[#This Row],[Prev.2]]&lt;TODAY(),"Atraso","No prazo"))</f>
        <v>Concluída</v>
      </c>
      <c r="AD13" s="24" t="str">
        <f ca="1">IF(ControleRNC[[#This Row],[Status Epata 2]]="Concluída","",IF(ControleRNC[[#This Row],[Real.2]]="",TODAY()-ControleRNC[[#This Row],[Data Emissão]],ControleRNC[[#This Row],[Real.2]]-ControleRNC[[#This Row],[Data Emissão]]))</f>
        <v/>
      </c>
      <c r="AE13" s="29" t="str">
        <f ca="1">IF(ControleRNC[[#This Row],[Real.2]]&lt;&gt;"","Concluída",
IF(AND(ControleRNC[[#This Row],[Prev.2]]&lt;TODAY(),OR(ControleRNC[[#This Row],[Replan.2]]&lt;TODAY(),ControleRNC[[#This Row],[Replan.2]]="")),"Atraso","No prazo"))</f>
        <v>Concluída</v>
      </c>
      <c r="AF13" s="24"/>
      <c r="AG13" s="24" t="str">
        <f>IF(ControleRNC[[#This Row],[Área Responsável]]="Engenharia",ControleRNC[[#This Row],[Status Etapa 1]],"Contratada")</f>
        <v>Contratada</v>
      </c>
      <c r="AH13" s="24" t="str">
        <f ca="1">IF(ControleRNC[[#This Row],[Área Responsável]]="Contratada",ControleRNC[[#This Row],[Status DUCTOR]],"Engenharia")</f>
        <v>Concluída</v>
      </c>
      <c r="AI13" s="24" t="str">
        <f>IF(ControleRNC[[#This Row],[Etapa Eng]]="Concluída","Fechado",IF(ControleRNC[[#This Row],[Etapa Eng]]="Contratada","Contratada","Aberto"))</f>
        <v>Contratada</v>
      </c>
      <c r="AJ13" s="24" t="str">
        <f ca="1">IF(ControleRNC[[#This Row],[Etapa contr]]="Concluída","Fechado",IF(ControleRNC[[#This Row],[Etapa contr]]="Engenharia","Engenharia","Aberto"))</f>
        <v>Fechado</v>
      </c>
    </row>
    <row r="14" spans="1:36" ht="30" customHeight="1">
      <c r="A14" s="5" t="s">
        <v>859</v>
      </c>
      <c r="B14" s="5" t="s">
        <v>822</v>
      </c>
      <c r="C14" s="24" t="s">
        <v>860</v>
      </c>
      <c r="D14" s="5" t="s">
        <v>861</v>
      </c>
      <c r="E14" s="24" t="s">
        <v>825</v>
      </c>
      <c r="F14" s="65" t="s">
        <v>862</v>
      </c>
      <c r="G14" s="7" t="s">
        <v>827</v>
      </c>
      <c r="H14" s="7" t="s">
        <v>828</v>
      </c>
      <c r="I14" s="7" t="s">
        <v>863</v>
      </c>
      <c r="J14" s="32" t="s">
        <v>864</v>
      </c>
      <c r="K14" s="22" t="s">
        <v>787</v>
      </c>
      <c r="L14" s="6">
        <v>44315</v>
      </c>
      <c r="M14" s="6">
        <f>WORKDAY(ControleRNC[[#This Row],[Data Emissão]],VLOOKUP(K14,$F$1:$G$4,2,0))</f>
        <v>44320</v>
      </c>
      <c r="N14" s="6"/>
      <c r="O14" s="6">
        <v>44375</v>
      </c>
      <c r="P14" s="5">
        <f>VLOOKUP(ControleRNC[[#This Row],[Crit.]],$F$1:$G$4,2,0)</f>
        <v>3</v>
      </c>
      <c r="Q14" s="24">
        <f ca="1">IF(ControleRNC[[#This Row],[Real.1]]="",TODAY()-ControleRNC[[#This Row],[Prev.1]],ControleRNC[[#This Row],[Real.1]]-ControleRNC[[#This Row],[Prev.1]])</f>
        <v>55</v>
      </c>
      <c r="R14" s="24" t="s">
        <v>8</v>
      </c>
      <c r="S14" s="24"/>
      <c r="T14" s="29" t="str">
        <f ca="1">IF(ControleRNC[[#This Row],[Real.1]]&lt;&gt;"","Concluída",IF(ControleRNC[[#This Row],[Prev.1]]&lt;TODAY(),"Atraso","No prazo"))</f>
        <v>Concluída</v>
      </c>
      <c r="U14" s="39" t="s">
        <v>865</v>
      </c>
      <c r="V14" s="39"/>
      <c r="W14" s="6">
        <f>WORKDAY(ControleRNC[[#This Row],[Prev.1]],ControleRNC[[#This Row],[Dias Prev.2]])</f>
        <v>44323</v>
      </c>
      <c r="X14" s="23"/>
      <c r="Y14" s="23">
        <v>44375</v>
      </c>
      <c r="Z14" s="24">
        <f>VLOOKUP(ControleRNC[[#This Row],[Crit.]],$F$1:$G$4,2,0)</f>
        <v>3</v>
      </c>
      <c r="AA14" s="24">
        <f ca="1">IF(ControleRNC[[#This Row],[Real.2]]="",TODAY()-ControleRNC[[#This Row],[Prev.2]],ControleRNC[[#This Row],[Real.2]]-ControleRNC[[#This Row],[Prev.2]])</f>
        <v>52</v>
      </c>
      <c r="AB14" s="24" t="s">
        <v>8</v>
      </c>
      <c r="AC14" s="29" t="str">
        <f ca="1">IF(ControleRNC[[#This Row],[Real.2]]&lt;&gt;"","Concluída",
IF(ControleRNC[[#This Row],[Prev.2]]&lt;TODAY(),"Atraso","No prazo"))</f>
        <v>Concluída</v>
      </c>
      <c r="AD14" s="24" t="str">
        <f ca="1">IF(ControleRNC[[#This Row],[Status Epata 2]]="Concluída","",IF(ControleRNC[[#This Row],[Real.2]]="",TODAY()-ControleRNC[[#This Row],[Data Emissão]],ControleRNC[[#This Row],[Real.2]]-ControleRNC[[#This Row],[Data Emissão]]))</f>
        <v/>
      </c>
      <c r="AE14" s="29" t="str">
        <f ca="1">IF(ControleRNC[[#This Row],[Real.2]]&lt;&gt;"","Concluída",
IF(AND(ControleRNC[[#This Row],[Prev.2]]&lt;TODAY(),OR(ControleRNC[[#This Row],[Replan.2]]&lt;TODAY(),ControleRNC[[#This Row],[Replan.2]]="")),"Atraso","No prazo"))</f>
        <v>Concluída</v>
      </c>
      <c r="AF14" s="24"/>
      <c r="AG14" s="24" t="str">
        <f ca="1">IF(ControleRNC[[#This Row],[Área Responsável]]="Engenharia",ControleRNC[[#This Row],[Status Etapa 1]],"Contratada")</f>
        <v>Concluída</v>
      </c>
      <c r="AH14" s="24" t="str">
        <f>IF(ControleRNC[[#This Row],[Área Responsável]]="Contratada",ControleRNC[[#This Row],[Status DUCTOR]],"Engenharia")</f>
        <v>Engenharia</v>
      </c>
      <c r="AI14" s="24" t="str">
        <f ca="1">IF(ControleRNC[[#This Row],[Etapa Eng]]="Concluída","Fechado",IF(ControleRNC[[#This Row],[Etapa Eng]]="Contratada","Contratada","Aberto"))</f>
        <v>Fechado</v>
      </c>
      <c r="AJ14" s="24" t="str">
        <f>IF(ControleRNC[[#This Row],[Etapa contr]]="Concluída","Fechado",IF(ControleRNC[[#This Row],[Etapa contr]]="Engenharia","Engenharia","Aberto"))</f>
        <v>Engenharia</v>
      </c>
    </row>
    <row r="15" spans="1:36" ht="30" customHeight="1">
      <c r="A15" s="5" t="s">
        <v>866</v>
      </c>
      <c r="B15" s="5" t="s">
        <v>822</v>
      </c>
      <c r="C15" s="24" t="s">
        <v>860</v>
      </c>
      <c r="D15" s="5" t="s">
        <v>861</v>
      </c>
      <c r="E15" s="24" t="s">
        <v>825</v>
      </c>
      <c r="F15" s="65" t="s">
        <v>862</v>
      </c>
      <c r="G15" s="7" t="s">
        <v>827</v>
      </c>
      <c r="H15" s="7" t="s">
        <v>828</v>
      </c>
      <c r="I15" s="7" t="s">
        <v>863</v>
      </c>
      <c r="J15" s="32" t="s">
        <v>867</v>
      </c>
      <c r="K15" s="22" t="s">
        <v>787</v>
      </c>
      <c r="L15" s="6">
        <v>44315</v>
      </c>
      <c r="M15" s="6">
        <f>WORKDAY(ControleRNC[[#This Row],[Data Emissão]],VLOOKUP(K15,$F$1:$G$4,2,0))</f>
        <v>44320</v>
      </c>
      <c r="N15" s="6"/>
      <c r="O15" s="6">
        <v>44375</v>
      </c>
      <c r="P15" s="5">
        <f>VLOOKUP(ControleRNC[[#This Row],[Crit.]],$F$1:$G$4,2,0)</f>
        <v>3</v>
      </c>
      <c r="Q15" s="24">
        <f ca="1">IF(ControleRNC[[#This Row],[Real.1]]="",TODAY()-ControleRNC[[#This Row],[Prev.1]],ControleRNC[[#This Row],[Real.1]]-ControleRNC[[#This Row],[Prev.1]])</f>
        <v>55</v>
      </c>
      <c r="R15" s="24" t="s">
        <v>8</v>
      </c>
      <c r="S15" s="24"/>
      <c r="T15" s="29" t="str">
        <f ca="1">IF(ControleRNC[[#This Row],[Real.1]]&lt;&gt;"","Concluída",IF(ControleRNC[[#This Row],[Prev.1]]&lt;TODAY(),"Atraso","No prazo"))</f>
        <v>Concluída</v>
      </c>
      <c r="U15" s="39" t="s">
        <v>868</v>
      </c>
      <c r="V15" s="39"/>
      <c r="W15" s="6">
        <f>WORKDAY(ControleRNC[[#This Row],[Prev.1]],ControleRNC[[#This Row],[Dias Prev.2]])</f>
        <v>44323</v>
      </c>
      <c r="X15" s="23"/>
      <c r="Y15" s="23">
        <v>44375</v>
      </c>
      <c r="Z15" s="24">
        <f>VLOOKUP(ControleRNC[[#This Row],[Crit.]],$F$1:$G$4,2,0)</f>
        <v>3</v>
      </c>
      <c r="AA15" s="24">
        <f ca="1">IF(ControleRNC[[#This Row],[Real.2]]="",TODAY()-ControleRNC[[#This Row],[Prev.2]],ControleRNC[[#This Row],[Real.2]]-ControleRNC[[#This Row],[Prev.2]])</f>
        <v>52</v>
      </c>
      <c r="AB15" s="24" t="s">
        <v>8</v>
      </c>
      <c r="AC15" s="29" t="str">
        <f ca="1">IF(ControleRNC[[#This Row],[Real.2]]&lt;&gt;"","Concluída",
IF(ControleRNC[[#This Row],[Prev.2]]&lt;TODAY(),"Atraso","No prazo"))</f>
        <v>Concluída</v>
      </c>
      <c r="AD15" s="24" t="str">
        <f ca="1">IF(ControleRNC[[#This Row],[Status Epata 2]]="Concluída","",IF(ControleRNC[[#This Row],[Real.2]]="",TODAY()-ControleRNC[[#This Row],[Data Emissão]],ControleRNC[[#This Row],[Real.2]]-ControleRNC[[#This Row],[Data Emissão]]))</f>
        <v/>
      </c>
      <c r="AE15" s="29" t="str">
        <f ca="1">IF(ControleRNC[[#This Row],[Real.2]]&lt;&gt;"","Concluída",
IF(AND(ControleRNC[[#This Row],[Prev.2]]&lt;TODAY(),OR(ControleRNC[[#This Row],[Replan.2]]&lt;TODAY(),ControleRNC[[#This Row],[Replan.2]]="")),"Atraso","No prazo"))</f>
        <v>Concluída</v>
      </c>
      <c r="AF15" s="24"/>
      <c r="AG15" s="24" t="str">
        <f ca="1">IF(ControleRNC[[#This Row],[Área Responsável]]="Engenharia",ControleRNC[[#This Row],[Status Etapa 1]],"Contratada")</f>
        <v>Concluída</v>
      </c>
      <c r="AH15" s="24" t="str">
        <f>IF(ControleRNC[[#This Row],[Área Responsável]]="Contratada",ControleRNC[[#This Row],[Status DUCTOR]],"Engenharia")</f>
        <v>Engenharia</v>
      </c>
      <c r="AI15" s="24" t="str">
        <f ca="1">IF(ControleRNC[[#This Row],[Etapa Eng]]="Concluída","Fechado",IF(ControleRNC[[#This Row],[Etapa Eng]]="Contratada","Contratada","Aberto"))</f>
        <v>Fechado</v>
      </c>
      <c r="AJ15" s="24" t="str">
        <f>IF(ControleRNC[[#This Row],[Etapa contr]]="Concluída","Fechado",IF(ControleRNC[[#This Row],[Etapa contr]]="Engenharia","Engenharia","Aberto"))</f>
        <v>Engenharia</v>
      </c>
    </row>
    <row r="16" spans="1:36" ht="30" customHeight="1">
      <c r="A16" s="5" t="s">
        <v>869</v>
      </c>
      <c r="B16" s="5" t="s">
        <v>822</v>
      </c>
      <c r="C16" s="24" t="s">
        <v>860</v>
      </c>
      <c r="D16" s="5" t="s">
        <v>861</v>
      </c>
      <c r="E16" s="24" t="s">
        <v>825</v>
      </c>
      <c r="F16" s="65" t="s">
        <v>862</v>
      </c>
      <c r="G16" s="7" t="s">
        <v>827</v>
      </c>
      <c r="H16" s="7" t="s">
        <v>828</v>
      </c>
      <c r="I16" s="7" t="s">
        <v>840</v>
      </c>
      <c r="J16" s="32" t="s">
        <v>870</v>
      </c>
      <c r="K16" s="22" t="s">
        <v>787</v>
      </c>
      <c r="L16" s="6">
        <v>44315</v>
      </c>
      <c r="M16" s="6">
        <f>WORKDAY(ControleRNC[[#This Row],[Data Emissão]],VLOOKUP(K16,$F$1:$G$4,2,0))</f>
        <v>44320</v>
      </c>
      <c r="N16" s="6"/>
      <c r="O16" s="6">
        <v>44375</v>
      </c>
      <c r="P16" s="5">
        <f>VLOOKUP(ControleRNC[[#This Row],[Crit.]],$F$1:$G$4,2,0)</f>
        <v>3</v>
      </c>
      <c r="Q16" s="24">
        <f ca="1">IF(ControleRNC[[#This Row],[Real.1]]="",TODAY()-ControleRNC[[#This Row],[Prev.1]],ControleRNC[[#This Row],[Real.1]]-ControleRNC[[#This Row],[Prev.1]])</f>
        <v>55</v>
      </c>
      <c r="R16" s="24" t="s">
        <v>8</v>
      </c>
      <c r="S16" s="24"/>
      <c r="T16" s="29" t="str">
        <f ca="1">IF(ControleRNC[[#This Row],[Real.1]]&lt;&gt;"","Concluída",IF(ControleRNC[[#This Row],[Prev.1]]&lt;TODAY(),"Atraso","No prazo"))</f>
        <v>Concluída</v>
      </c>
      <c r="U16" s="39" t="s">
        <v>871</v>
      </c>
      <c r="V16" s="39"/>
      <c r="W16" s="6">
        <f>WORKDAY(ControleRNC[[#This Row],[Prev.1]],ControleRNC[[#This Row],[Dias Prev.2]])</f>
        <v>44323</v>
      </c>
      <c r="X16" s="23"/>
      <c r="Y16" s="23">
        <v>44375</v>
      </c>
      <c r="Z16" s="24">
        <f>VLOOKUP(ControleRNC[[#This Row],[Crit.]],$F$1:$G$4,2,0)</f>
        <v>3</v>
      </c>
      <c r="AA16" s="24">
        <f ca="1">IF(ControleRNC[[#This Row],[Real.2]]="",TODAY()-ControleRNC[[#This Row],[Prev.2]],ControleRNC[[#This Row],[Real.2]]-ControleRNC[[#This Row],[Prev.2]])</f>
        <v>52</v>
      </c>
      <c r="AB16" s="24" t="s">
        <v>8</v>
      </c>
      <c r="AC16" s="29" t="str">
        <f ca="1">IF(ControleRNC[[#This Row],[Real.2]]&lt;&gt;"","Concluída",
IF(ControleRNC[[#This Row],[Prev.2]]&lt;TODAY(),"Atraso","No prazo"))</f>
        <v>Concluída</v>
      </c>
      <c r="AD16" s="24" t="str">
        <f ca="1">IF(ControleRNC[[#This Row],[Status Epata 2]]="Concluída","",IF(ControleRNC[[#This Row],[Real.2]]="",TODAY()-ControleRNC[[#This Row],[Data Emissão]],ControleRNC[[#This Row],[Real.2]]-ControleRNC[[#This Row],[Data Emissão]]))</f>
        <v/>
      </c>
      <c r="AE16" s="29" t="str">
        <f ca="1">IF(ControleRNC[[#This Row],[Real.2]]&lt;&gt;"","Concluída",
IF(AND(ControleRNC[[#This Row],[Prev.2]]&lt;TODAY(),OR(ControleRNC[[#This Row],[Replan.2]]&lt;TODAY(),ControleRNC[[#This Row],[Replan.2]]="")),"Atraso","No prazo"))</f>
        <v>Concluída</v>
      </c>
      <c r="AF16" s="24"/>
      <c r="AG16" s="24" t="str">
        <f ca="1">IF(ControleRNC[[#This Row],[Área Responsável]]="Engenharia",ControleRNC[[#This Row],[Status Etapa 1]],"Contratada")</f>
        <v>Concluída</v>
      </c>
      <c r="AH16" s="24" t="str">
        <f>IF(ControleRNC[[#This Row],[Área Responsável]]="Contratada",ControleRNC[[#This Row],[Status DUCTOR]],"Engenharia")</f>
        <v>Engenharia</v>
      </c>
      <c r="AI16" s="24" t="str">
        <f ca="1">IF(ControleRNC[[#This Row],[Etapa Eng]]="Concluída","Fechado",IF(ControleRNC[[#This Row],[Etapa Eng]]="Contratada","Contratada","Aberto"))</f>
        <v>Fechado</v>
      </c>
      <c r="AJ16" s="24" t="str">
        <f>IF(ControleRNC[[#This Row],[Etapa contr]]="Concluída","Fechado",IF(ControleRNC[[#This Row],[Etapa contr]]="Engenharia","Engenharia","Aberto"))</f>
        <v>Engenharia</v>
      </c>
    </row>
    <row r="17" spans="1:36" ht="30" customHeight="1">
      <c r="A17" s="5" t="s">
        <v>872</v>
      </c>
      <c r="B17" s="5" t="s">
        <v>822</v>
      </c>
      <c r="C17" s="24" t="s">
        <v>860</v>
      </c>
      <c r="D17" s="5" t="s">
        <v>861</v>
      </c>
      <c r="E17" s="24" t="s">
        <v>825</v>
      </c>
      <c r="F17" s="65" t="s">
        <v>862</v>
      </c>
      <c r="G17" s="7" t="s">
        <v>827</v>
      </c>
      <c r="H17" s="7" t="s">
        <v>828</v>
      </c>
      <c r="I17" s="7" t="s">
        <v>840</v>
      </c>
      <c r="J17" s="32" t="s">
        <v>873</v>
      </c>
      <c r="K17" s="22" t="s">
        <v>787</v>
      </c>
      <c r="L17" s="6">
        <v>44316</v>
      </c>
      <c r="M17" s="6">
        <f>WORKDAY(ControleRNC[[#This Row],[Data Emissão]],VLOOKUP(K17,$F$1:$G$4,2,0))</f>
        <v>44321</v>
      </c>
      <c r="N17" s="6"/>
      <c r="O17" s="6">
        <v>44375</v>
      </c>
      <c r="P17" s="5">
        <f>VLOOKUP(ControleRNC[[#This Row],[Crit.]],$F$1:$G$4,2,0)</f>
        <v>3</v>
      </c>
      <c r="Q17" s="24">
        <f ca="1">IF(ControleRNC[[#This Row],[Real.1]]="",TODAY()-ControleRNC[[#This Row],[Prev.1]],ControleRNC[[#This Row],[Real.1]]-ControleRNC[[#This Row],[Prev.1]])</f>
        <v>54</v>
      </c>
      <c r="R17" s="24" t="s">
        <v>8</v>
      </c>
      <c r="S17" s="24"/>
      <c r="T17" s="29" t="str">
        <f ca="1">IF(ControleRNC[[#This Row],[Real.1]]&lt;&gt;"","Concluída",IF(ControleRNC[[#This Row],[Prev.1]]&lt;TODAY(),"Atraso","No prazo"))</f>
        <v>Concluída</v>
      </c>
      <c r="U17" s="39" t="s">
        <v>874</v>
      </c>
      <c r="V17" s="39"/>
      <c r="W17" s="6">
        <f>WORKDAY(ControleRNC[[#This Row],[Prev.1]],ControleRNC[[#This Row],[Dias Prev.2]])</f>
        <v>44326</v>
      </c>
      <c r="X17" s="23"/>
      <c r="Y17" s="23">
        <v>44375</v>
      </c>
      <c r="Z17" s="24">
        <f>VLOOKUP(ControleRNC[[#This Row],[Crit.]],$F$1:$G$4,2,0)</f>
        <v>3</v>
      </c>
      <c r="AA17" s="24">
        <f ca="1">IF(ControleRNC[[#This Row],[Real.2]]="",TODAY()-ControleRNC[[#This Row],[Prev.2]],ControleRNC[[#This Row],[Real.2]]-ControleRNC[[#This Row],[Prev.2]])</f>
        <v>49</v>
      </c>
      <c r="AB17" s="24" t="s">
        <v>8</v>
      </c>
      <c r="AC17" s="29" t="str">
        <f ca="1">IF(ControleRNC[[#This Row],[Real.2]]&lt;&gt;"","Concluída",
IF(ControleRNC[[#This Row],[Prev.2]]&lt;TODAY(),"Atraso","No prazo"))</f>
        <v>Concluída</v>
      </c>
      <c r="AD17" s="24" t="str">
        <f ca="1">IF(ControleRNC[[#This Row],[Status Epata 2]]="Concluída","",IF(ControleRNC[[#This Row],[Real.2]]="",TODAY()-ControleRNC[[#This Row],[Data Emissão]],ControleRNC[[#This Row],[Real.2]]-ControleRNC[[#This Row],[Data Emissão]]))</f>
        <v/>
      </c>
      <c r="AE17" s="29" t="str">
        <f ca="1">IF(ControleRNC[[#This Row],[Real.2]]&lt;&gt;"","Concluída",
IF(AND(ControleRNC[[#This Row],[Prev.2]]&lt;TODAY(),OR(ControleRNC[[#This Row],[Replan.2]]&lt;TODAY(),ControleRNC[[#This Row],[Replan.2]]="")),"Atraso","No prazo"))</f>
        <v>Concluída</v>
      </c>
      <c r="AF17" s="24"/>
      <c r="AG17" s="24" t="str">
        <f ca="1">IF(ControleRNC[[#This Row],[Área Responsável]]="Engenharia",ControleRNC[[#This Row],[Status Etapa 1]],"Contratada")</f>
        <v>Concluída</v>
      </c>
      <c r="AH17" s="24" t="str">
        <f>IF(ControleRNC[[#This Row],[Área Responsável]]="Contratada",ControleRNC[[#This Row],[Status DUCTOR]],"Engenharia")</f>
        <v>Engenharia</v>
      </c>
      <c r="AI17" s="24" t="str">
        <f ca="1">IF(ControleRNC[[#This Row],[Etapa Eng]]="Concluída","Fechado",IF(ControleRNC[[#This Row],[Etapa Eng]]="Contratada","Contratada","Aberto"))</f>
        <v>Fechado</v>
      </c>
      <c r="AJ17" s="24" t="str">
        <f>IF(ControleRNC[[#This Row],[Etapa contr]]="Concluída","Fechado",IF(ControleRNC[[#This Row],[Etapa contr]]="Engenharia","Engenharia","Aberto"))</f>
        <v>Engenharia</v>
      </c>
    </row>
    <row r="18" spans="1:36" ht="30" customHeight="1">
      <c r="A18" s="5" t="s">
        <v>875</v>
      </c>
      <c r="B18" s="5" t="s">
        <v>822</v>
      </c>
      <c r="C18" s="24" t="s">
        <v>860</v>
      </c>
      <c r="D18" s="5" t="s">
        <v>861</v>
      </c>
      <c r="E18" s="24" t="s">
        <v>825</v>
      </c>
      <c r="F18" s="65" t="s">
        <v>862</v>
      </c>
      <c r="G18" s="7" t="s">
        <v>827</v>
      </c>
      <c r="H18" s="7" t="s">
        <v>828</v>
      </c>
      <c r="I18" s="7" t="s">
        <v>840</v>
      </c>
      <c r="J18" s="32" t="s">
        <v>876</v>
      </c>
      <c r="K18" s="22" t="s">
        <v>787</v>
      </c>
      <c r="L18" s="6">
        <v>44324</v>
      </c>
      <c r="M18" s="6">
        <f>WORKDAY(ControleRNC[[#This Row],[Data Emissão]],VLOOKUP(K18,$F$1:$G$4,2,0))</f>
        <v>44328</v>
      </c>
      <c r="N18" s="6"/>
      <c r="O18" s="6">
        <v>44375</v>
      </c>
      <c r="P18" s="5">
        <f>VLOOKUP(ControleRNC[[#This Row],[Crit.]],$F$1:$G$4,2,0)</f>
        <v>3</v>
      </c>
      <c r="Q18" s="24">
        <f ca="1">IF(ControleRNC[[#This Row],[Real.1]]="",TODAY()-ControleRNC[[#This Row],[Prev.1]],ControleRNC[[#This Row],[Real.1]]-ControleRNC[[#This Row],[Prev.1]])</f>
        <v>47</v>
      </c>
      <c r="R18" s="24" t="s">
        <v>8</v>
      </c>
      <c r="S18" s="24"/>
      <c r="T18" s="29" t="str">
        <f ca="1">IF(ControleRNC[[#This Row],[Real.1]]&lt;&gt;"","Concluída",IF(ControleRNC[[#This Row],[Prev.1]]&lt;TODAY(),"Atraso","No prazo"))</f>
        <v>Concluída</v>
      </c>
      <c r="U18" s="39" t="s">
        <v>877</v>
      </c>
      <c r="V18" s="39"/>
      <c r="W18" s="6">
        <f>WORKDAY(ControleRNC[[#This Row],[Prev.1]],ControleRNC[[#This Row],[Dias Prev.2]])</f>
        <v>44333</v>
      </c>
      <c r="X18" s="23"/>
      <c r="Y18" s="23">
        <v>44375</v>
      </c>
      <c r="Z18" s="24">
        <f>VLOOKUP(ControleRNC[[#This Row],[Crit.]],$F$1:$G$4,2,0)</f>
        <v>3</v>
      </c>
      <c r="AA18" s="24">
        <f ca="1">IF(ControleRNC[[#This Row],[Real.2]]="",TODAY()-ControleRNC[[#This Row],[Prev.2]],ControleRNC[[#This Row],[Real.2]]-ControleRNC[[#This Row],[Prev.2]])</f>
        <v>42</v>
      </c>
      <c r="AB18" s="24" t="s">
        <v>8</v>
      </c>
      <c r="AC18" s="29" t="str">
        <f ca="1">IF(ControleRNC[[#This Row],[Real.2]]&lt;&gt;"","Concluída",
IF(ControleRNC[[#This Row],[Prev.2]]&lt;TODAY(),"Atraso","No prazo"))</f>
        <v>Concluída</v>
      </c>
      <c r="AD18" s="24" t="str">
        <f ca="1">IF(ControleRNC[[#This Row],[Status Epata 2]]="Concluída","",IF(ControleRNC[[#This Row],[Real.2]]="",TODAY()-ControleRNC[[#This Row],[Data Emissão]],ControleRNC[[#This Row],[Real.2]]-ControleRNC[[#This Row],[Data Emissão]]))</f>
        <v/>
      </c>
      <c r="AE18" s="29" t="str">
        <f ca="1">IF(ControleRNC[[#This Row],[Real.2]]&lt;&gt;"","Concluída",
IF(AND(ControleRNC[[#This Row],[Prev.2]]&lt;TODAY(),OR(ControleRNC[[#This Row],[Replan.2]]&lt;TODAY(),ControleRNC[[#This Row],[Replan.2]]="")),"Atraso","No prazo"))</f>
        <v>Concluída</v>
      </c>
      <c r="AF18" s="24"/>
      <c r="AG18" s="24" t="str">
        <f ca="1">IF(ControleRNC[[#This Row],[Área Responsável]]="Engenharia",ControleRNC[[#This Row],[Status Etapa 1]],"Contratada")</f>
        <v>Concluída</v>
      </c>
      <c r="AH18" s="24" t="str">
        <f>IF(ControleRNC[[#This Row],[Área Responsável]]="Contratada",ControleRNC[[#This Row],[Status DUCTOR]],"Engenharia")</f>
        <v>Engenharia</v>
      </c>
      <c r="AI18" s="24" t="str">
        <f ca="1">IF(ControleRNC[[#This Row],[Etapa Eng]]="Concluída","Fechado",IF(ControleRNC[[#This Row],[Etapa Eng]]="Contratada","Contratada","Aberto"))</f>
        <v>Fechado</v>
      </c>
      <c r="AJ18" s="24" t="str">
        <f>IF(ControleRNC[[#This Row],[Etapa contr]]="Concluída","Fechado",IF(ControleRNC[[#This Row],[Etapa contr]]="Engenharia","Engenharia","Aberto"))</f>
        <v>Engenharia</v>
      </c>
    </row>
    <row r="19" spans="1:36" ht="30" customHeight="1">
      <c r="A19" s="5" t="s">
        <v>40</v>
      </c>
      <c r="B19" s="5" t="s">
        <v>822</v>
      </c>
      <c r="C19" s="24" t="s">
        <v>860</v>
      </c>
      <c r="D19" s="5" t="s">
        <v>861</v>
      </c>
      <c r="E19" s="24" t="s">
        <v>825</v>
      </c>
      <c r="F19" s="65" t="s">
        <v>862</v>
      </c>
      <c r="G19" s="7" t="s">
        <v>827</v>
      </c>
      <c r="H19" s="7" t="s">
        <v>828</v>
      </c>
      <c r="I19" s="7" t="s">
        <v>863</v>
      </c>
      <c r="J19" s="32" t="s">
        <v>878</v>
      </c>
      <c r="K19" s="22" t="s">
        <v>787</v>
      </c>
      <c r="L19" s="6">
        <v>44324</v>
      </c>
      <c r="M19" s="6">
        <f>WORKDAY(ControleRNC[[#This Row],[Data Emissão]],VLOOKUP(K19,$F$1:$G$4,2,0))</f>
        <v>44328</v>
      </c>
      <c r="N19" s="6"/>
      <c r="O19" s="6">
        <v>44327</v>
      </c>
      <c r="P19" s="5">
        <f>VLOOKUP(ControleRNC[[#This Row],[Crit.]],$F$1:$G$4,2,0)</f>
        <v>3</v>
      </c>
      <c r="Q19" s="24">
        <f ca="1">IF(ControleRNC[[#This Row],[Real.1]]="",TODAY()-ControleRNC[[#This Row],[Prev.1]],ControleRNC[[#This Row],[Real.1]]-ControleRNC[[#This Row],[Prev.1]])</f>
        <v>-1</v>
      </c>
      <c r="R19" s="24" t="s">
        <v>8</v>
      </c>
      <c r="S19" s="24"/>
      <c r="T19" s="29" t="str">
        <f ca="1">IF(ControleRNC[[#This Row],[Real.1]]&lt;&gt;"","Concluída",IF(ControleRNC[[#This Row],[Prev.1]]&lt;TODAY(),"Atraso","No prazo"))</f>
        <v>Concluída</v>
      </c>
      <c r="U19" s="39" t="s">
        <v>879</v>
      </c>
      <c r="V19" s="39"/>
      <c r="W19" s="6">
        <f>WORKDAY(ControleRNC[[#This Row],[Prev.1]],ControleRNC[[#This Row],[Dias Prev.2]])</f>
        <v>44333</v>
      </c>
      <c r="X19" s="23"/>
      <c r="Y19" s="23">
        <v>44327</v>
      </c>
      <c r="Z19" s="24">
        <f>VLOOKUP(ControleRNC[[#This Row],[Crit.]],$F$1:$G$4,2,0)</f>
        <v>3</v>
      </c>
      <c r="AA19" s="24">
        <f ca="1">IF(ControleRNC[[#This Row],[Real.2]]="",TODAY()-ControleRNC[[#This Row],[Prev.2]],ControleRNC[[#This Row],[Real.2]]-ControleRNC[[#This Row],[Prev.2]])</f>
        <v>-6</v>
      </c>
      <c r="AB19" s="24" t="s">
        <v>8</v>
      </c>
      <c r="AC19" s="29" t="str">
        <f ca="1">IF(ControleRNC[[#This Row],[Real.2]]&lt;&gt;"","Concluída",
IF(ControleRNC[[#This Row],[Prev.2]]&lt;TODAY(),"Atraso","No prazo"))</f>
        <v>Concluída</v>
      </c>
      <c r="AD19" s="24" t="str">
        <f ca="1">IF(ControleRNC[[#This Row],[Status Epata 2]]="Concluída","",IF(ControleRNC[[#This Row],[Real.2]]="",TODAY()-ControleRNC[[#This Row],[Data Emissão]],ControleRNC[[#This Row],[Real.2]]-ControleRNC[[#This Row],[Data Emissão]]))</f>
        <v/>
      </c>
      <c r="AE19" s="29" t="str">
        <f ca="1">IF(ControleRNC[[#This Row],[Real.2]]&lt;&gt;"","Concluída",
IF(AND(ControleRNC[[#This Row],[Prev.2]]&lt;TODAY(),OR(ControleRNC[[#This Row],[Replan.2]]&lt;TODAY(),ControleRNC[[#This Row],[Replan.2]]="")),"Atraso","No prazo"))</f>
        <v>Concluída</v>
      </c>
      <c r="AF19" s="24"/>
      <c r="AG19" s="24" t="str">
        <f ca="1">IF(ControleRNC[[#This Row],[Área Responsável]]="Engenharia",ControleRNC[[#This Row],[Status Etapa 1]],"Contratada")</f>
        <v>Concluída</v>
      </c>
      <c r="AH19" s="24" t="str">
        <f>IF(ControleRNC[[#This Row],[Área Responsável]]="Contratada",ControleRNC[[#This Row],[Status DUCTOR]],"Engenharia")</f>
        <v>Engenharia</v>
      </c>
      <c r="AI19" s="24" t="str">
        <f ca="1">IF(ControleRNC[[#This Row],[Etapa Eng]]="Concluída","Fechado",IF(ControleRNC[[#This Row],[Etapa Eng]]="Contratada","Contratada","Aberto"))</f>
        <v>Fechado</v>
      </c>
      <c r="AJ19" s="24" t="str">
        <f>IF(ControleRNC[[#This Row],[Etapa contr]]="Concluída","Fechado",IF(ControleRNC[[#This Row],[Etapa contr]]="Engenharia","Engenharia","Aberto"))</f>
        <v>Engenharia</v>
      </c>
    </row>
    <row r="20" spans="1:36" ht="30" customHeight="1">
      <c r="A20" s="5" t="s">
        <v>880</v>
      </c>
      <c r="B20" s="5" t="s">
        <v>822</v>
      </c>
      <c r="C20" s="24" t="s">
        <v>860</v>
      </c>
      <c r="D20" s="5" t="s">
        <v>861</v>
      </c>
      <c r="E20" s="24" t="s">
        <v>825</v>
      </c>
      <c r="F20" s="65" t="s">
        <v>862</v>
      </c>
      <c r="G20" s="7" t="s">
        <v>881</v>
      </c>
      <c r="H20" s="7" t="s">
        <v>828</v>
      </c>
      <c r="I20" s="7" t="s">
        <v>863</v>
      </c>
      <c r="J20" s="32" t="s">
        <v>882</v>
      </c>
      <c r="K20" s="22" t="s">
        <v>787</v>
      </c>
      <c r="L20" s="6">
        <v>44326</v>
      </c>
      <c r="M20" s="6">
        <f>WORKDAY(ControleRNC[[#This Row],[Data Emissão]],VLOOKUP(K20,$F$1:$G$4,2,0))</f>
        <v>44329</v>
      </c>
      <c r="N20" s="6"/>
      <c r="O20" s="6">
        <v>44376</v>
      </c>
      <c r="P20" s="5">
        <f>VLOOKUP(ControleRNC[[#This Row],[Crit.]],$F$1:$G$4,2,0)</f>
        <v>3</v>
      </c>
      <c r="Q20" s="24">
        <f ca="1">IF(ControleRNC[[#This Row],[Real.1]]="",TODAY()-ControleRNC[[#This Row],[Prev.1]],ControleRNC[[#This Row],[Real.1]]-ControleRNC[[#This Row],[Prev.1]])</f>
        <v>47</v>
      </c>
      <c r="R20" s="24" t="s">
        <v>8</v>
      </c>
      <c r="S20" s="24"/>
      <c r="T20" s="29" t="str">
        <f ca="1">IF(ControleRNC[[#This Row],[Real.1]]&lt;&gt;"","Concluída",IF(ControleRNC[[#This Row],[Prev.1]]&lt;TODAY(),"Atraso","No prazo"))</f>
        <v>Concluída</v>
      </c>
      <c r="U20" s="39" t="s">
        <v>883</v>
      </c>
      <c r="V20" s="39"/>
      <c r="W20" s="6">
        <f>WORKDAY(ControleRNC[[#This Row],[Prev.1]],ControleRNC[[#This Row],[Dias Prev.2]])</f>
        <v>44334</v>
      </c>
      <c r="X20" s="23"/>
      <c r="Y20" s="23">
        <v>44376</v>
      </c>
      <c r="Z20" s="24">
        <f>VLOOKUP(ControleRNC[[#This Row],[Crit.]],$F$1:$G$4,2,0)</f>
        <v>3</v>
      </c>
      <c r="AA20" s="24">
        <f ca="1">IF(ControleRNC[[#This Row],[Real.2]]="",TODAY()-ControleRNC[[#This Row],[Prev.2]],ControleRNC[[#This Row],[Real.2]]-ControleRNC[[#This Row],[Prev.2]])</f>
        <v>42</v>
      </c>
      <c r="AB20" s="24" t="s">
        <v>8</v>
      </c>
      <c r="AC20" s="29" t="str">
        <f ca="1">IF(ControleRNC[[#This Row],[Real.2]]&lt;&gt;"","Concluída",
IF(ControleRNC[[#This Row],[Prev.2]]&lt;TODAY(),"Atraso","No prazo"))</f>
        <v>Concluída</v>
      </c>
      <c r="AD20" s="24" t="str">
        <f ca="1">IF(ControleRNC[[#This Row],[Status Epata 2]]="Concluída","",IF(ControleRNC[[#This Row],[Real.2]]="",TODAY()-ControleRNC[[#This Row],[Data Emissão]],ControleRNC[[#This Row],[Real.2]]-ControleRNC[[#This Row],[Data Emissão]]))</f>
        <v/>
      </c>
      <c r="AE20" s="29" t="str">
        <f ca="1">IF(ControleRNC[[#This Row],[Real.2]]&lt;&gt;"","Concluída",
IF(AND(ControleRNC[[#This Row],[Prev.2]]&lt;TODAY(),OR(ControleRNC[[#This Row],[Replan.2]]&lt;TODAY(),ControleRNC[[#This Row],[Replan.2]]="")),"Atraso","No prazo"))</f>
        <v>Concluída</v>
      </c>
      <c r="AF20" s="24"/>
      <c r="AG20" s="24" t="str">
        <f ca="1">IF(ControleRNC[[#This Row],[Área Responsável]]="Engenharia",ControleRNC[[#This Row],[Status Etapa 1]],"Contratada")</f>
        <v>Concluída</v>
      </c>
      <c r="AH20" s="24" t="str">
        <f>IF(ControleRNC[[#This Row],[Área Responsável]]="Contratada",ControleRNC[[#This Row],[Status DUCTOR]],"Engenharia")</f>
        <v>Engenharia</v>
      </c>
      <c r="AI20" s="24" t="str">
        <f ca="1">IF(ControleRNC[[#This Row],[Etapa Eng]]="Concluída","Fechado",IF(ControleRNC[[#This Row],[Etapa Eng]]="Contratada","Contratada","Aberto"))</f>
        <v>Fechado</v>
      </c>
      <c r="AJ20" s="24" t="str">
        <f>IF(ControleRNC[[#This Row],[Etapa contr]]="Concluída","Fechado",IF(ControleRNC[[#This Row],[Etapa contr]]="Engenharia","Engenharia","Aberto"))</f>
        <v>Engenharia</v>
      </c>
    </row>
    <row r="21" spans="1:36" ht="30" customHeight="1">
      <c r="A21" s="5" t="s">
        <v>884</v>
      </c>
      <c r="B21" s="5" t="s">
        <v>822</v>
      </c>
      <c r="C21" s="24" t="s">
        <v>860</v>
      </c>
      <c r="D21" s="5" t="s">
        <v>861</v>
      </c>
      <c r="E21" s="24" t="s">
        <v>825</v>
      </c>
      <c r="F21" s="65" t="s">
        <v>862</v>
      </c>
      <c r="G21" s="7" t="s">
        <v>827</v>
      </c>
      <c r="H21" s="7" t="s">
        <v>828</v>
      </c>
      <c r="I21" s="7" t="s">
        <v>840</v>
      </c>
      <c r="J21" s="32" t="s">
        <v>885</v>
      </c>
      <c r="K21" s="22" t="s">
        <v>787</v>
      </c>
      <c r="L21" s="6">
        <v>44328</v>
      </c>
      <c r="M21" s="6">
        <f>WORKDAY(ControleRNC[[#This Row],[Data Emissão]],VLOOKUP(K21,$F$1:$G$4,2,0))</f>
        <v>44333</v>
      </c>
      <c r="N21" s="6"/>
      <c r="O21" s="6">
        <v>44334</v>
      </c>
      <c r="P21" s="5">
        <f>VLOOKUP(ControleRNC[[#This Row],[Crit.]],$F$1:$G$4,2,0)</f>
        <v>3</v>
      </c>
      <c r="Q21" s="24">
        <f ca="1">IF(ControleRNC[[#This Row],[Real.1]]="",TODAY()-ControleRNC[[#This Row],[Prev.1]],ControleRNC[[#This Row],[Real.1]]-ControleRNC[[#This Row],[Prev.1]])</f>
        <v>1</v>
      </c>
      <c r="R21" s="24" t="s">
        <v>8</v>
      </c>
      <c r="S21" s="24"/>
      <c r="T21" s="29" t="str">
        <f ca="1">IF(ControleRNC[[#This Row],[Real.1]]&lt;&gt;"","Concluída",IF(ControleRNC[[#This Row],[Prev.1]]&lt;TODAY(),"Atraso","No prazo"))</f>
        <v>Concluída</v>
      </c>
      <c r="U21" s="39" t="s">
        <v>886</v>
      </c>
      <c r="V21" s="39"/>
      <c r="W21" s="6">
        <f>WORKDAY(ControleRNC[[#This Row],[Prev.1]],ControleRNC[[#This Row],[Dias Prev.2]])</f>
        <v>44336</v>
      </c>
      <c r="X21" s="23"/>
      <c r="Y21" s="23">
        <v>44334</v>
      </c>
      <c r="Z21" s="24">
        <f>VLOOKUP(ControleRNC[[#This Row],[Crit.]],$F$1:$G$4,2,0)</f>
        <v>3</v>
      </c>
      <c r="AA21" s="24">
        <f ca="1">IF(ControleRNC[[#This Row],[Real.2]]="",TODAY()-ControleRNC[[#This Row],[Prev.2]],ControleRNC[[#This Row],[Real.2]]-ControleRNC[[#This Row],[Prev.2]])</f>
        <v>-2</v>
      </c>
      <c r="AB21" s="24" t="s">
        <v>8</v>
      </c>
      <c r="AC21" s="29" t="str">
        <f ca="1">IF(ControleRNC[[#This Row],[Real.2]]&lt;&gt;"","Concluída",
IF(ControleRNC[[#This Row],[Prev.2]]&lt;TODAY(),"Atraso","No prazo"))</f>
        <v>Concluída</v>
      </c>
      <c r="AD21" s="24" t="str">
        <f ca="1">IF(ControleRNC[[#This Row],[Status Epata 2]]="Concluída","",IF(ControleRNC[[#This Row],[Real.2]]="",TODAY()-ControleRNC[[#This Row],[Data Emissão]],ControleRNC[[#This Row],[Real.2]]-ControleRNC[[#This Row],[Data Emissão]]))</f>
        <v/>
      </c>
      <c r="AE21" s="29" t="str">
        <f ca="1">IF(ControleRNC[[#This Row],[Real.2]]&lt;&gt;"","Concluída",
IF(AND(ControleRNC[[#This Row],[Prev.2]]&lt;TODAY(),OR(ControleRNC[[#This Row],[Replan.2]]&lt;TODAY(),ControleRNC[[#This Row],[Replan.2]]="")),"Atraso","No prazo"))</f>
        <v>Concluída</v>
      </c>
      <c r="AF21" s="24"/>
      <c r="AG21" s="24" t="str">
        <f ca="1">IF(ControleRNC[[#This Row],[Área Responsável]]="Engenharia",ControleRNC[[#This Row],[Status Etapa 1]],"Contratada")</f>
        <v>Concluída</v>
      </c>
      <c r="AH21" s="24" t="str">
        <f>IF(ControleRNC[[#This Row],[Área Responsável]]="Contratada",ControleRNC[[#This Row],[Status DUCTOR]],"Engenharia")</f>
        <v>Engenharia</v>
      </c>
      <c r="AI21" s="24" t="str">
        <f ca="1">IF(ControleRNC[[#This Row],[Etapa Eng]]="Concluída","Fechado",IF(ControleRNC[[#This Row],[Etapa Eng]]="Contratada","Contratada","Aberto"))</f>
        <v>Fechado</v>
      </c>
      <c r="AJ21" s="24" t="str">
        <f>IF(ControleRNC[[#This Row],[Etapa contr]]="Concluída","Fechado",IF(ControleRNC[[#This Row],[Etapa contr]]="Engenharia","Engenharia","Aberto"))</f>
        <v>Engenharia</v>
      </c>
    </row>
    <row r="22" spans="1:36" ht="30" customHeight="1">
      <c r="A22" s="5" t="s">
        <v>887</v>
      </c>
      <c r="B22" s="5" t="s">
        <v>822</v>
      </c>
      <c r="C22" s="24" t="s">
        <v>860</v>
      </c>
      <c r="D22" s="5" t="s">
        <v>861</v>
      </c>
      <c r="E22" s="24" t="s">
        <v>825</v>
      </c>
      <c r="F22" s="65" t="s">
        <v>862</v>
      </c>
      <c r="G22" s="7" t="s">
        <v>827</v>
      </c>
      <c r="H22" s="7" t="s">
        <v>828</v>
      </c>
      <c r="I22" s="7" t="s">
        <v>840</v>
      </c>
      <c r="J22" s="32" t="s">
        <v>888</v>
      </c>
      <c r="K22" s="22" t="s">
        <v>787</v>
      </c>
      <c r="L22" s="6">
        <v>44329</v>
      </c>
      <c r="M22" s="6">
        <f>WORKDAY(ControleRNC[[#This Row],[Data Emissão]],VLOOKUP(K22,$F$1:$G$4,2,0))</f>
        <v>44334</v>
      </c>
      <c r="N22" s="6"/>
      <c r="O22" s="6">
        <v>44376</v>
      </c>
      <c r="P22" s="5">
        <f>VLOOKUP(ControleRNC[[#This Row],[Crit.]],$F$1:$G$4,2,0)</f>
        <v>3</v>
      </c>
      <c r="Q22" s="24">
        <f ca="1">IF(ControleRNC[[#This Row],[Real.1]]="",TODAY()-ControleRNC[[#This Row],[Prev.1]],ControleRNC[[#This Row],[Real.1]]-ControleRNC[[#This Row],[Prev.1]])</f>
        <v>42</v>
      </c>
      <c r="R22" s="24" t="s">
        <v>8</v>
      </c>
      <c r="S22" s="24"/>
      <c r="T22" s="29" t="str">
        <f ca="1">IF(ControleRNC[[#This Row],[Real.1]]&lt;&gt;"","Concluída",IF(ControleRNC[[#This Row],[Prev.1]]&lt;TODAY(),"Atraso","No prazo"))</f>
        <v>Concluída</v>
      </c>
      <c r="U22" s="39" t="s">
        <v>889</v>
      </c>
      <c r="V22" s="39"/>
      <c r="W22" s="6">
        <f>WORKDAY(ControleRNC[[#This Row],[Prev.1]],ControleRNC[[#This Row],[Dias Prev.2]])</f>
        <v>44337</v>
      </c>
      <c r="X22" s="23"/>
      <c r="Y22" s="23">
        <v>44376</v>
      </c>
      <c r="Z22" s="24">
        <f>VLOOKUP(ControleRNC[[#This Row],[Crit.]],$F$1:$G$4,2,0)</f>
        <v>3</v>
      </c>
      <c r="AA22" s="24">
        <f ca="1">IF(ControleRNC[[#This Row],[Real.2]]="",TODAY()-ControleRNC[[#This Row],[Prev.2]],ControleRNC[[#This Row],[Real.2]]-ControleRNC[[#This Row],[Prev.2]])</f>
        <v>39</v>
      </c>
      <c r="AB22" s="24" t="s">
        <v>8</v>
      </c>
      <c r="AC22" s="29" t="str">
        <f ca="1">IF(ControleRNC[[#This Row],[Real.2]]&lt;&gt;"","Concluída",
IF(ControleRNC[[#This Row],[Prev.2]]&lt;TODAY(),"Atraso","No prazo"))</f>
        <v>Concluída</v>
      </c>
      <c r="AD22" s="24" t="str">
        <f ca="1">IF(ControleRNC[[#This Row],[Status Epata 2]]="Concluída","",IF(ControleRNC[[#This Row],[Real.2]]="",TODAY()-ControleRNC[[#This Row],[Data Emissão]],ControleRNC[[#This Row],[Real.2]]-ControleRNC[[#This Row],[Data Emissão]]))</f>
        <v/>
      </c>
      <c r="AE22" s="29" t="str">
        <f ca="1">IF(ControleRNC[[#This Row],[Real.2]]&lt;&gt;"","Concluída",
IF(AND(ControleRNC[[#This Row],[Prev.2]]&lt;TODAY(),OR(ControleRNC[[#This Row],[Replan.2]]&lt;TODAY(),ControleRNC[[#This Row],[Replan.2]]="")),"Atraso","No prazo"))</f>
        <v>Concluída</v>
      </c>
      <c r="AF22" s="24"/>
      <c r="AG22" s="24" t="str">
        <f ca="1">IF(ControleRNC[[#This Row],[Área Responsável]]="Engenharia",ControleRNC[[#This Row],[Status Etapa 1]],"Contratada")</f>
        <v>Concluída</v>
      </c>
      <c r="AH22" s="24" t="str">
        <f>IF(ControleRNC[[#This Row],[Área Responsável]]="Contratada",ControleRNC[[#This Row],[Status DUCTOR]],"Engenharia")</f>
        <v>Engenharia</v>
      </c>
      <c r="AI22" s="24" t="str">
        <f ca="1">IF(ControleRNC[[#This Row],[Etapa Eng]]="Concluída","Fechado",IF(ControleRNC[[#This Row],[Etapa Eng]]="Contratada","Contratada","Aberto"))</f>
        <v>Fechado</v>
      </c>
      <c r="AJ22" s="24" t="str">
        <f>IF(ControleRNC[[#This Row],[Etapa contr]]="Concluída","Fechado",IF(ControleRNC[[#This Row],[Etapa contr]]="Engenharia","Engenharia","Aberto"))</f>
        <v>Engenharia</v>
      </c>
    </row>
    <row r="23" spans="1:36" ht="30" customHeight="1">
      <c r="A23" s="5" t="s">
        <v>52</v>
      </c>
      <c r="B23" s="5" t="s">
        <v>822</v>
      </c>
      <c r="C23" s="24" t="s">
        <v>860</v>
      </c>
      <c r="D23" s="5" t="s">
        <v>861</v>
      </c>
      <c r="E23" s="24" t="s">
        <v>825</v>
      </c>
      <c r="F23" s="65" t="s">
        <v>862</v>
      </c>
      <c r="G23" s="7" t="s">
        <v>827</v>
      </c>
      <c r="H23" s="7" t="s">
        <v>828</v>
      </c>
      <c r="I23" s="7" t="s">
        <v>829</v>
      </c>
      <c r="J23" s="32" t="s">
        <v>890</v>
      </c>
      <c r="K23" s="22" t="s">
        <v>787</v>
      </c>
      <c r="L23" s="6">
        <v>44329</v>
      </c>
      <c r="M23" s="6">
        <f>WORKDAY(ControleRNC[[#This Row],[Data Emissão]],VLOOKUP(K23,$F$1:$G$4,2,0))</f>
        <v>44334</v>
      </c>
      <c r="N23" s="6"/>
      <c r="O23" s="6">
        <v>44377</v>
      </c>
      <c r="P23" s="5">
        <f>VLOOKUP(ControleRNC[[#This Row],[Crit.]],$F$1:$G$4,2,0)</f>
        <v>3</v>
      </c>
      <c r="Q23" s="24">
        <f ca="1">IF(ControleRNC[[#This Row],[Real.1]]="",TODAY()-ControleRNC[[#This Row],[Prev.1]],ControleRNC[[#This Row],[Real.1]]-ControleRNC[[#This Row],[Prev.1]])</f>
        <v>43</v>
      </c>
      <c r="R23" s="24" t="s">
        <v>8</v>
      </c>
      <c r="S23" s="24"/>
      <c r="T23" s="29" t="str">
        <f ca="1">IF(ControleRNC[[#This Row],[Real.1]]&lt;&gt;"","Concluída",IF(ControleRNC[[#This Row],[Prev.1]]&lt;TODAY(),"Atraso","No prazo"))</f>
        <v>Concluída</v>
      </c>
      <c r="U23" s="39" t="s">
        <v>891</v>
      </c>
      <c r="V23" s="39"/>
      <c r="W23" s="6">
        <f>WORKDAY(ControleRNC[[#This Row],[Prev.1]],ControleRNC[[#This Row],[Dias Prev.2]])</f>
        <v>44337</v>
      </c>
      <c r="X23" s="23"/>
      <c r="Y23" s="23">
        <v>44377</v>
      </c>
      <c r="Z23" s="24">
        <f>VLOOKUP(ControleRNC[[#This Row],[Crit.]],$F$1:$G$4,2,0)</f>
        <v>3</v>
      </c>
      <c r="AA23" s="24">
        <f ca="1">IF(ControleRNC[[#This Row],[Real.2]]="",TODAY()-ControleRNC[[#This Row],[Prev.2]],ControleRNC[[#This Row],[Real.2]]-ControleRNC[[#This Row],[Prev.2]])</f>
        <v>40</v>
      </c>
      <c r="AB23" s="24" t="s">
        <v>8</v>
      </c>
      <c r="AC23" s="29" t="str">
        <f ca="1">IF(ControleRNC[[#This Row],[Real.2]]&lt;&gt;"","Concluída",
IF(ControleRNC[[#This Row],[Prev.2]]&lt;TODAY(),"Atraso","No prazo"))</f>
        <v>Concluída</v>
      </c>
      <c r="AD23" s="24" t="str">
        <f ca="1">IF(ControleRNC[[#This Row],[Status Epata 2]]="Concluída","",IF(ControleRNC[[#This Row],[Real.2]]="",TODAY()-ControleRNC[[#This Row],[Data Emissão]],ControleRNC[[#This Row],[Real.2]]-ControleRNC[[#This Row],[Data Emissão]]))</f>
        <v/>
      </c>
      <c r="AE23" s="29" t="str">
        <f ca="1">IF(ControleRNC[[#This Row],[Real.2]]&lt;&gt;"","Concluída",
IF(AND(ControleRNC[[#This Row],[Prev.2]]&lt;TODAY(),OR(ControleRNC[[#This Row],[Replan.2]]&lt;TODAY(),ControleRNC[[#This Row],[Replan.2]]="")),"Atraso","No prazo"))</f>
        <v>Concluída</v>
      </c>
      <c r="AF23" s="24"/>
      <c r="AG23" s="24" t="str">
        <f ca="1">IF(ControleRNC[[#This Row],[Área Responsável]]="Engenharia",ControleRNC[[#This Row],[Status Etapa 1]],"Contratada")</f>
        <v>Concluída</v>
      </c>
      <c r="AH23" s="24" t="str">
        <f>IF(ControleRNC[[#This Row],[Área Responsável]]="Contratada",ControleRNC[[#This Row],[Status DUCTOR]],"Engenharia")</f>
        <v>Engenharia</v>
      </c>
      <c r="AI23" s="24" t="str">
        <f ca="1">IF(ControleRNC[[#This Row],[Etapa Eng]]="Concluída","Fechado",IF(ControleRNC[[#This Row],[Etapa Eng]]="Contratada","Contratada","Aberto"))</f>
        <v>Fechado</v>
      </c>
      <c r="AJ23" s="24" t="str">
        <f>IF(ControleRNC[[#This Row],[Etapa contr]]="Concluída","Fechado",IF(ControleRNC[[#This Row],[Etapa contr]]="Engenharia","Engenharia","Aberto"))</f>
        <v>Engenharia</v>
      </c>
    </row>
    <row r="24" spans="1:36" ht="30" customHeight="1">
      <c r="A24" s="5" t="s">
        <v>892</v>
      </c>
      <c r="B24" s="5" t="s">
        <v>822</v>
      </c>
      <c r="C24" s="24" t="s">
        <v>860</v>
      </c>
      <c r="D24" s="5" t="s">
        <v>861</v>
      </c>
      <c r="E24" s="24" t="s">
        <v>825</v>
      </c>
      <c r="F24" s="65" t="s">
        <v>862</v>
      </c>
      <c r="G24" s="7" t="s">
        <v>827</v>
      </c>
      <c r="H24" s="7" t="s">
        <v>828</v>
      </c>
      <c r="I24" s="7" t="s">
        <v>893</v>
      </c>
      <c r="J24" s="32" t="s">
        <v>894</v>
      </c>
      <c r="K24" s="22" t="s">
        <v>788</v>
      </c>
      <c r="L24" s="6">
        <v>44329</v>
      </c>
      <c r="M24" s="6">
        <f>WORKDAY(ControleRNC[[#This Row],[Data Emissão]],VLOOKUP(K24,$F$1:$G$4,2,0))</f>
        <v>44333</v>
      </c>
      <c r="N24" s="6"/>
      <c r="O24" s="6">
        <v>44376</v>
      </c>
      <c r="P24" s="5">
        <f>VLOOKUP(ControleRNC[[#This Row],[Crit.]],$F$1:$G$4,2,0)</f>
        <v>2</v>
      </c>
      <c r="Q24" s="24">
        <f ca="1">IF(ControleRNC[[#This Row],[Real.1]]="",TODAY()-ControleRNC[[#This Row],[Prev.1]],ControleRNC[[#This Row],[Real.1]]-ControleRNC[[#This Row],[Prev.1]])</f>
        <v>43</v>
      </c>
      <c r="R24" s="24" t="s">
        <v>8</v>
      </c>
      <c r="S24" s="24"/>
      <c r="T24" s="29" t="str">
        <f ca="1">IF(ControleRNC[[#This Row],[Real.1]]&lt;&gt;"","Concluída",IF(ControleRNC[[#This Row],[Prev.1]]&lt;TODAY(),"Atraso","No prazo"))</f>
        <v>Concluída</v>
      </c>
      <c r="U24" s="39" t="s">
        <v>895</v>
      </c>
      <c r="V24" s="39"/>
      <c r="W24" s="6">
        <f>WORKDAY(ControleRNC[[#This Row],[Prev.1]],ControleRNC[[#This Row],[Dias Prev.2]])</f>
        <v>44335</v>
      </c>
      <c r="X24" s="23"/>
      <c r="Y24" s="23">
        <v>44376</v>
      </c>
      <c r="Z24" s="24">
        <f>VLOOKUP(ControleRNC[[#This Row],[Crit.]],$F$1:$G$4,2,0)</f>
        <v>2</v>
      </c>
      <c r="AA24" s="24">
        <f ca="1">IF(ControleRNC[[#This Row],[Real.2]]="",TODAY()-ControleRNC[[#This Row],[Prev.2]],ControleRNC[[#This Row],[Real.2]]-ControleRNC[[#This Row],[Prev.2]])</f>
        <v>41</v>
      </c>
      <c r="AB24" s="24" t="s">
        <v>8</v>
      </c>
      <c r="AC24" s="29" t="str">
        <f ca="1">IF(ControleRNC[[#This Row],[Real.2]]&lt;&gt;"","Concluída",
IF(ControleRNC[[#This Row],[Prev.2]]&lt;TODAY(),"Atraso","No prazo"))</f>
        <v>Concluída</v>
      </c>
      <c r="AD24" s="24" t="str">
        <f ca="1">IF(ControleRNC[[#This Row],[Status Epata 2]]="Concluída","",IF(ControleRNC[[#This Row],[Real.2]]="",TODAY()-ControleRNC[[#This Row],[Data Emissão]],ControleRNC[[#This Row],[Real.2]]-ControleRNC[[#This Row],[Data Emissão]]))</f>
        <v/>
      </c>
      <c r="AE24" s="29" t="str">
        <f ca="1">IF(ControleRNC[[#This Row],[Real.2]]&lt;&gt;"","Concluída",
IF(AND(ControleRNC[[#This Row],[Prev.2]]&lt;TODAY(),OR(ControleRNC[[#This Row],[Replan.2]]&lt;TODAY(),ControleRNC[[#This Row],[Replan.2]]="")),"Atraso","No prazo"))</f>
        <v>Concluída</v>
      </c>
      <c r="AF24" s="24"/>
      <c r="AG24" s="24" t="str">
        <f ca="1">IF(ControleRNC[[#This Row],[Área Responsável]]="Engenharia",ControleRNC[[#This Row],[Status Etapa 1]],"Contratada")</f>
        <v>Concluída</v>
      </c>
      <c r="AH24" s="24" t="str">
        <f>IF(ControleRNC[[#This Row],[Área Responsável]]="Contratada",ControleRNC[[#This Row],[Status DUCTOR]],"Engenharia")</f>
        <v>Engenharia</v>
      </c>
      <c r="AI24" s="24" t="str">
        <f ca="1">IF(ControleRNC[[#This Row],[Etapa Eng]]="Concluída","Fechado",IF(ControleRNC[[#This Row],[Etapa Eng]]="Contratada","Contratada","Aberto"))</f>
        <v>Fechado</v>
      </c>
      <c r="AJ24" s="24" t="str">
        <f>IF(ControleRNC[[#This Row],[Etapa contr]]="Concluída","Fechado",IF(ControleRNC[[#This Row],[Etapa contr]]="Engenharia","Engenharia","Aberto"))</f>
        <v>Engenharia</v>
      </c>
    </row>
    <row r="25" spans="1:36" ht="30" customHeight="1">
      <c r="A25" s="5" t="s">
        <v>896</v>
      </c>
      <c r="B25" s="5" t="s">
        <v>822</v>
      </c>
      <c r="C25" s="24" t="s">
        <v>860</v>
      </c>
      <c r="D25" s="5" t="s">
        <v>861</v>
      </c>
      <c r="E25" s="24" t="s">
        <v>825</v>
      </c>
      <c r="F25" s="65" t="s">
        <v>862</v>
      </c>
      <c r="G25" s="7" t="s">
        <v>827</v>
      </c>
      <c r="H25" s="7" t="s">
        <v>828</v>
      </c>
      <c r="I25" s="7" t="s">
        <v>856</v>
      </c>
      <c r="J25" s="32" t="s">
        <v>897</v>
      </c>
      <c r="K25" s="22" t="s">
        <v>787</v>
      </c>
      <c r="L25" s="6">
        <v>44329</v>
      </c>
      <c r="M25" s="6">
        <f>WORKDAY(ControleRNC[[#This Row],[Data Emissão]],VLOOKUP(K25,$F$1:$G$4,2,0))</f>
        <v>44334</v>
      </c>
      <c r="N25" s="6"/>
      <c r="O25" s="6">
        <v>44377</v>
      </c>
      <c r="P25" s="5">
        <f>VLOOKUP(ControleRNC[[#This Row],[Crit.]],$F$1:$G$4,2,0)</f>
        <v>3</v>
      </c>
      <c r="Q25" s="24">
        <f ca="1">IF(ControleRNC[[#This Row],[Real.1]]="",TODAY()-ControleRNC[[#This Row],[Prev.1]],ControleRNC[[#This Row],[Real.1]]-ControleRNC[[#This Row],[Prev.1]])</f>
        <v>43</v>
      </c>
      <c r="R25" s="24" t="s">
        <v>8</v>
      </c>
      <c r="S25" s="24"/>
      <c r="T25" s="29" t="str">
        <f ca="1">IF(ControleRNC[[#This Row],[Real.1]]&lt;&gt;"","Concluída",IF(ControleRNC[[#This Row],[Prev.1]]&lt;TODAY(),"Atraso","No prazo"))</f>
        <v>Concluída</v>
      </c>
      <c r="U25" s="39" t="s">
        <v>898</v>
      </c>
      <c r="V25" s="39"/>
      <c r="W25" s="6">
        <f>WORKDAY(ControleRNC[[#This Row],[Prev.1]],ControleRNC[[#This Row],[Dias Prev.2]])</f>
        <v>44337</v>
      </c>
      <c r="X25" s="23"/>
      <c r="Y25" s="23">
        <v>44377</v>
      </c>
      <c r="Z25" s="24">
        <f>VLOOKUP(ControleRNC[[#This Row],[Crit.]],$F$1:$G$4,2,0)</f>
        <v>3</v>
      </c>
      <c r="AA25" s="24">
        <f ca="1">IF(ControleRNC[[#This Row],[Real.2]]="",TODAY()-ControleRNC[[#This Row],[Prev.2]],ControleRNC[[#This Row],[Real.2]]-ControleRNC[[#This Row],[Prev.2]])</f>
        <v>40</v>
      </c>
      <c r="AB25" s="24" t="s">
        <v>8</v>
      </c>
      <c r="AC25" s="29" t="str">
        <f ca="1">IF(ControleRNC[[#This Row],[Real.2]]&lt;&gt;"","Concluída",
IF(ControleRNC[[#This Row],[Prev.2]]&lt;TODAY(),"Atraso","No prazo"))</f>
        <v>Concluída</v>
      </c>
      <c r="AD25" s="24" t="str">
        <f ca="1">IF(ControleRNC[[#This Row],[Status Epata 2]]="Concluída","",IF(ControleRNC[[#This Row],[Real.2]]="",TODAY()-ControleRNC[[#This Row],[Data Emissão]],ControleRNC[[#This Row],[Real.2]]-ControleRNC[[#This Row],[Data Emissão]]))</f>
        <v/>
      </c>
      <c r="AE25" s="29" t="str">
        <f ca="1">IF(ControleRNC[[#This Row],[Real.2]]&lt;&gt;"","Concluída",
IF(AND(ControleRNC[[#This Row],[Prev.2]]&lt;TODAY(),OR(ControleRNC[[#This Row],[Replan.2]]&lt;TODAY(),ControleRNC[[#This Row],[Replan.2]]="")),"Atraso","No prazo"))</f>
        <v>Concluída</v>
      </c>
      <c r="AF25" s="24"/>
      <c r="AG25" s="24" t="str">
        <f ca="1">IF(ControleRNC[[#This Row],[Área Responsável]]="Engenharia",ControleRNC[[#This Row],[Status Etapa 1]],"Contratada")</f>
        <v>Concluída</v>
      </c>
      <c r="AH25" s="24" t="str">
        <f>IF(ControleRNC[[#This Row],[Área Responsável]]="Contratada",ControleRNC[[#This Row],[Status DUCTOR]],"Engenharia")</f>
        <v>Engenharia</v>
      </c>
      <c r="AI25" s="24" t="str">
        <f ca="1">IF(ControleRNC[[#This Row],[Etapa Eng]]="Concluída","Fechado",IF(ControleRNC[[#This Row],[Etapa Eng]]="Contratada","Contratada","Aberto"))</f>
        <v>Fechado</v>
      </c>
      <c r="AJ25" s="24" t="str">
        <f>IF(ControleRNC[[#This Row],[Etapa contr]]="Concluída","Fechado",IF(ControleRNC[[#This Row],[Etapa contr]]="Engenharia","Engenharia","Aberto"))</f>
        <v>Engenharia</v>
      </c>
    </row>
    <row r="26" spans="1:36" ht="30" customHeight="1">
      <c r="A26" s="8" t="s">
        <v>899</v>
      </c>
      <c r="B26" s="17" t="s">
        <v>900</v>
      </c>
      <c r="C26" s="68" t="s">
        <v>901</v>
      </c>
      <c r="D26" s="17" t="s">
        <v>902</v>
      </c>
      <c r="E26" s="24" t="s">
        <v>29</v>
      </c>
      <c r="F26" s="65" t="s">
        <v>826</v>
      </c>
      <c r="G26" s="7" t="s">
        <v>844</v>
      </c>
      <c r="H26" s="9" t="s">
        <v>903</v>
      </c>
      <c r="I26" s="7" t="s">
        <v>904</v>
      </c>
      <c r="J26" s="33" t="s">
        <v>905</v>
      </c>
      <c r="K26" s="22" t="s">
        <v>787</v>
      </c>
      <c r="L26" s="25">
        <v>44103</v>
      </c>
      <c r="M26" s="6">
        <f>WORKDAY(ControleRNC[[#This Row],[Data Emissão]],VLOOKUP(K26,$F$1:$G$4,2,0))</f>
        <v>44106</v>
      </c>
      <c r="N26" s="6"/>
      <c r="O26" s="6">
        <v>44104</v>
      </c>
      <c r="P26" s="5">
        <f>VLOOKUP(ControleRNC[[#This Row],[Crit.]],$F$1:$G$4,2,0)</f>
        <v>3</v>
      </c>
      <c r="Q26" s="24">
        <f ca="1">IF(ControleRNC[[#This Row],[Real.1]]="",TODAY()-ControleRNC[[#This Row],[Prev.1]],ControleRNC[[#This Row],[Real.1]]-ControleRNC[[#This Row],[Prev.1]])</f>
        <v>-2</v>
      </c>
      <c r="R26" s="24" t="s">
        <v>6</v>
      </c>
      <c r="S26" s="24"/>
      <c r="T26" s="29" t="str">
        <f ca="1">IF(ControleRNC[[#This Row],[Real.1]]&lt;&gt;"","Concluída",IF(ControleRNC[[#This Row],[Prev.1]]&lt;TODAY(),"Atraso","No prazo"))</f>
        <v>Concluída</v>
      </c>
      <c r="U26" s="39" t="s">
        <v>906</v>
      </c>
      <c r="V26" s="39"/>
      <c r="W26" s="6">
        <f>WORKDAY(ControleRNC[[#This Row],[Prev.1]],ControleRNC[[#This Row],[Dias Prev.2]])</f>
        <v>44111</v>
      </c>
      <c r="X26" s="23"/>
      <c r="Y26" s="23">
        <v>44104</v>
      </c>
      <c r="Z26" s="24">
        <f>VLOOKUP(ControleRNC[[#This Row],[Crit.]],$F$1:$G$4,2,0)</f>
        <v>3</v>
      </c>
      <c r="AA26" s="24">
        <f ca="1">IF(ControleRNC[[#This Row],[Real.2]]="",TODAY()-ControleRNC[[#This Row],[Prev.2]],ControleRNC[[#This Row],[Real.2]]-ControleRNC[[#This Row],[Prev.2]])</f>
        <v>-7</v>
      </c>
      <c r="AB26" s="24" t="s">
        <v>6</v>
      </c>
      <c r="AC26" s="29" t="str">
        <f ca="1">IF(ControleRNC[[#This Row],[Real.2]]&lt;&gt;"","Concluída",
IF(ControleRNC[[#This Row],[Prev.2]]&lt;TODAY(),"Atraso","No prazo"))</f>
        <v>Concluída</v>
      </c>
      <c r="AD26" s="24" t="str">
        <f ca="1">IF(ControleRNC[[#This Row],[Status Epata 2]]="Concluída","",IF(ControleRNC[[#This Row],[Real.2]]="",TODAY()-ControleRNC[[#This Row],[Data Emissão]],ControleRNC[[#This Row],[Real.2]]-ControleRNC[[#This Row],[Data Emissão]]))</f>
        <v/>
      </c>
      <c r="AE26" s="29" t="str">
        <f ca="1">IF(ControleRNC[[#This Row],[Real.2]]&lt;&gt;"","Concluída",
IF(AND(ControleRNC[[#This Row],[Prev.2]]&lt;TODAY(),OR(ControleRNC[[#This Row],[Replan.2]]&lt;TODAY(),ControleRNC[[#This Row],[Replan.2]]="")),"Atraso","No prazo"))</f>
        <v>Concluída</v>
      </c>
      <c r="AF26" s="24"/>
      <c r="AG26" s="24" t="str">
        <f>IF(ControleRNC[[#This Row],[Área Responsável]]="Engenharia",ControleRNC[[#This Row],[Status Etapa 1]],"Contratada")</f>
        <v>Contratada</v>
      </c>
      <c r="AH26" s="24" t="str">
        <f ca="1">IF(ControleRNC[[#This Row],[Área Responsável]]="Contratada",ControleRNC[[#This Row],[Status DUCTOR]],"Engenharia")</f>
        <v>Concluída</v>
      </c>
      <c r="AI26" s="24" t="str">
        <f>IF(ControleRNC[[#This Row],[Etapa Eng]]="Concluída","Fechado",IF(ControleRNC[[#This Row],[Etapa Eng]]="Contratada","Contratada","Aberto"))</f>
        <v>Contratada</v>
      </c>
      <c r="AJ26" s="24" t="str">
        <f ca="1">IF(ControleRNC[[#This Row],[Etapa contr]]="Concluída","Fechado",IF(ControleRNC[[#This Row],[Etapa contr]]="Engenharia","Engenharia","Aberto"))</f>
        <v>Fechado</v>
      </c>
    </row>
    <row r="27" spans="1:36" ht="30" customHeight="1" thickBot="1">
      <c r="A27" s="10" t="s">
        <v>907</v>
      </c>
      <c r="B27" s="17" t="s">
        <v>900</v>
      </c>
      <c r="C27" s="69" t="s">
        <v>901</v>
      </c>
      <c r="D27" s="70" t="s">
        <v>902</v>
      </c>
      <c r="E27" s="24" t="s">
        <v>29</v>
      </c>
      <c r="F27" s="65" t="s">
        <v>826</v>
      </c>
      <c r="G27" s="7" t="s">
        <v>844</v>
      </c>
      <c r="H27" s="11" t="s">
        <v>908</v>
      </c>
      <c r="I27" s="7" t="s">
        <v>909</v>
      </c>
      <c r="J27" s="34" t="s">
        <v>910</v>
      </c>
      <c r="K27" s="22" t="s">
        <v>787</v>
      </c>
      <c r="L27" s="26">
        <v>44120</v>
      </c>
      <c r="M27" s="6">
        <f>WORKDAY(ControleRNC[[#This Row],[Data Emissão]],VLOOKUP(K27,$F$1:$G$4,2,0))</f>
        <v>44125</v>
      </c>
      <c r="N27" s="6"/>
      <c r="O27" s="6">
        <v>44488</v>
      </c>
      <c r="P27" s="5">
        <f>VLOOKUP(ControleRNC[[#This Row],[Crit.]],$F$1:$G$4,2,0)</f>
        <v>3</v>
      </c>
      <c r="Q27" s="24">
        <f ca="1">IF(ControleRNC[[#This Row],[Real.1]]="",TODAY()-ControleRNC[[#This Row],[Prev.1]],ControleRNC[[#This Row],[Real.1]]-ControleRNC[[#This Row],[Prev.1]])</f>
        <v>363</v>
      </c>
      <c r="R27" s="24" t="s">
        <v>6</v>
      </c>
      <c r="S27" s="24"/>
      <c r="T27" s="29" t="str">
        <f ca="1">IF(ControleRNC[[#This Row],[Real.1]]&lt;&gt;"","Concluída",IF(ControleRNC[[#This Row],[Prev.1]]&lt;TODAY(),"Atraso","No prazo"))</f>
        <v>Concluída</v>
      </c>
      <c r="U27" s="39" t="s">
        <v>911</v>
      </c>
      <c r="V27" s="39"/>
      <c r="W27" s="6">
        <f>WORKDAY(ControleRNC[[#This Row],[Prev.1]],ControleRNC[[#This Row],[Dias Prev.2]])</f>
        <v>44130</v>
      </c>
      <c r="X27" s="23"/>
      <c r="Y27" s="23">
        <v>44488</v>
      </c>
      <c r="Z27" s="24">
        <f>VLOOKUP(ControleRNC[[#This Row],[Crit.]],$F$1:$G$4,2,0)</f>
        <v>3</v>
      </c>
      <c r="AA27" s="24">
        <f ca="1">IF(ControleRNC[[#This Row],[Real.2]]="",TODAY()-ControleRNC[[#This Row],[Prev.2]],ControleRNC[[#This Row],[Real.2]]-ControleRNC[[#This Row],[Prev.2]])</f>
        <v>358</v>
      </c>
      <c r="AB27" s="24" t="s">
        <v>6</v>
      </c>
      <c r="AC27" s="29" t="str">
        <f ca="1">IF(ControleRNC[[#This Row],[Real.2]]&lt;&gt;"","Concluída",
IF(ControleRNC[[#This Row],[Prev.2]]&lt;TODAY(),"Atraso","No prazo"))</f>
        <v>Concluída</v>
      </c>
      <c r="AD27" s="24" t="str">
        <f ca="1">IF(ControleRNC[[#This Row],[Status Epata 2]]="Concluída","",IF(ControleRNC[[#This Row],[Real.2]]="",TODAY()-ControleRNC[[#This Row],[Data Emissão]],ControleRNC[[#This Row],[Real.2]]-ControleRNC[[#This Row],[Data Emissão]]))</f>
        <v/>
      </c>
      <c r="AE27" s="29" t="str">
        <f ca="1">IF(ControleRNC[[#This Row],[Real.2]]&lt;&gt;"","Concluída",
IF(AND(ControleRNC[[#This Row],[Prev.2]]&lt;TODAY(),OR(ControleRNC[[#This Row],[Replan.2]]&lt;TODAY(),ControleRNC[[#This Row],[Replan.2]]="")),"Atraso","No prazo"))</f>
        <v>Concluída</v>
      </c>
      <c r="AF27" s="24"/>
      <c r="AG27" s="24" t="str">
        <f>IF(ControleRNC[[#This Row],[Área Responsável]]="Engenharia",ControleRNC[[#This Row],[Status Etapa 1]],"Contratada")</f>
        <v>Contratada</v>
      </c>
      <c r="AH27" s="24" t="str">
        <f ca="1">IF(ControleRNC[[#This Row],[Área Responsável]]="Contratada",ControleRNC[[#This Row],[Status DUCTOR]],"Engenharia")</f>
        <v>Concluída</v>
      </c>
      <c r="AI27" s="24" t="str">
        <f>IF(ControleRNC[[#This Row],[Etapa Eng]]="Concluída","Fechado",IF(ControleRNC[[#This Row],[Etapa Eng]]="Contratada","Contratada","Aberto"))</f>
        <v>Contratada</v>
      </c>
      <c r="AJ27" s="24" t="str">
        <f ca="1">IF(ControleRNC[[#This Row],[Etapa contr]]="Concluída","Fechado",IF(ControleRNC[[#This Row],[Etapa contr]]="Engenharia","Engenharia","Aberto"))</f>
        <v>Fechado</v>
      </c>
    </row>
    <row r="28" spans="1:36" ht="30" customHeight="1" thickBot="1">
      <c r="A28" s="12" t="s">
        <v>912</v>
      </c>
      <c r="B28" s="17" t="s">
        <v>900</v>
      </c>
      <c r="C28" s="71" t="s">
        <v>901</v>
      </c>
      <c r="D28" s="72" t="s">
        <v>902</v>
      </c>
      <c r="E28" s="24" t="s">
        <v>29</v>
      </c>
      <c r="F28" s="65" t="s">
        <v>826</v>
      </c>
      <c r="G28" s="7" t="s">
        <v>844</v>
      </c>
      <c r="H28" s="13" t="s">
        <v>913</v>
      </c>
      <c r="I28" s="7" t="s">
        <v>914</v>
      </c>
      <c r="J28" s="35" t="s">
        <v>915</v>
      </c>
      <c r="K28" s="22" t="s">
        <v>787</v>
      </c>
      <c r="L28" s="27">
        <v>44120</v>
      </c>
      <c r="M28" s="6">
        <f>WORKDAY(ControleRNC[[#This Row],[Data Emissão]],VLOOKUP(K28,$F$1:$G$4,2,0))</f>
        <v>44125</v>
      </c>
      <c r="N28" s="6"/>
      <c r="O28" s="6">
        <v>44153</v>
      </c>
      <c r="P28" s="5">
        <f>VLOOKUP(ControleRNC[[#This Row],[Crit.]],$F$1:$G$4,2,0)</f>
        <v>3</v>
      </c>
      <c r="Q28" s="24">
        <f ca="1">IF(ControleRNC[[#This Row],[Real.1]]="",TODAY()-ControleRNC[[#This Row],[Prev.1]],ControleRNC[[#This Row],[Real.1]]-ControleRNC[[#This Row],[Prev.1]])</f>
        <v>28</v>
      </c>
      <c r="R28" s="24" t="s">
        <v>6</v>
      </c>
      <c r="S28" s="24"/>
      <c r="T28" s="29" t="str">
        <f ca="1">IF(ControleRNC[[#This Row],[Real.1]]&lt;&gt;"","Concluída",IF(ControleRNC[[#This Row],[Prev.1]]&lt;TODAY(),"Atraso","No prazo"))</f>
        <v>Concluída</v>
      </c>
      <c r="U28" s="39" t="s">
        <v>916</v>
      </c>
      <c r="V28" s="39"/>
      <c r="W28" s="6">
        <f>WORKDAY(ControleRNC[[#This Row],[Prev.1]],ControleRNC[[#This Row],[Dias Prev.2]])</f>
        <v>44130</v>
      </c>
      <c r="X28" s="23"/>
      <c r="Y28" s="23">
        <v>44153</v>
      </c>
      <c r="Z28" s="24">
        <f>VLOOKUP(ControleRNC[[#This Row],[Crit.]],$F$1:$G$4,2,0)</f>
        <v>3</v>
      </c>
      <c r="AA28" s="24">
        <f ca="1">IF(ControleRNC[[#This Row],[Real.2]]="",TODAY()-ControleRNC[[#This Row],[Prev.2]],ControleRNC[[#This Row],[Real.2]]-ControleRNC[[#This Row],[Prev.2]])</f>
        <v>23</v>
      </c>
      <c r="AB28" s="24" t="s">
        <v>6</v>
      </c>
      <c r="AC28" s="29" t="str">
        <f ca="1">IF(ControleRNC[[#This Row],[Real.2]]&lt;&gt;"","Concluída",
IF(ControleRNC[[#This Row],[Prev.2]]&lt;TODAY(),"Atraso","No prazo"))</f>
        <v>Concluída</v>
      </c>
      <c r="AD28" s="24" t="str">
        <f ca="1">IF(ControleRNC[[#This Row],[Status Epata 2]]="Concluída","",IF(ControleRNC[[#This Row],[Real.2]]="",TODAY()-ControleRNC[[#This Row],[Data Emissão]],ControleRNC[[#This Row],[Real.2]]-ControleRNC[[#This Row],[Data Emissão]]))</f>
        <v/>
      </c>
      <c r="AE28" s="29" t="str">
        <f ca="1">IF(ControleRNC[[#This Row],[Real.2]]&lt;&gt;"","Concluída",
IF(AND(ControleRNC[[#This Row],[Prev.2]]&lt;TODAY(),OR(ControleRNC[[#This Row],[Replan.2]]&lt;TODAY(),ControleRNC[[#This Row],[Replan.2]]="")),"Atraso","No prazo"))</f>
        <v>Concluída</v>
      </c>
      <c r="AF28" s="24"/>
      <c r="AG28" s="24" t="str">
        <f>IF(ControleRNC[[#This Row],[Área Responsável]]="Engenharia",ControleRNC[[#This Row],[Status Etapa 1]],"Contratada")</f>
        <v>Contratada</v>
      </c>
      <c r="AH28" s="24" t="str">
        <f ca="1">IF(ControleRNC[[#This Row],[Área Responsável]]="Contratada",ControleRNC[[#This Row],[Status DUCTOR]],"Engenharia")</f>
        <v>Concluída</v>
      </c>
      <c r="AI28" s="24" t="str">
        <f>IF(ControleRNC[[#This Row],[Etapa Eng]]="Concluída","Fechado",IF(ControleRNC[[#This Row],[Etapa Eng]]="Contratada","Contratada","Aberto"))</f>
        <v>Contratada</v>
      </c>
      <c r="AJ28" s="24" t="str">
        <f ca="1">IF(ControleRNC[[#This Row],[Etapa contr]]="Concluída","Fechado",IF(ControleRNC[[#This Row],[Etapa contr]]="Engenharia","Engenharia","Aberto"))</f>
        <v>Fechado</v>
      </c>
    </row>
    <row r="29" spans="1:36" ht="30" customHeight="1">
      <c r="A29" s="14" t="s">
        <v>917</v>
      </c>
      <c r="B29" s="17" t="s">
        <v>900</v>
      </c>
      <c r="C29" s="66" t="s">
        <v>901</v>
      </c>
      <c r="D29" s="16" t="s">
        <v>902</v>
      </c>
      <c r="E29" s="24" t="s">
        <v>29</v>
      </c>
      <c r="F29" s="65" t="s">
        <v>826</v>
      </c>
      <c r="G29" s="7" t="s">
        <v>844</v>
      </c>
      <c r="H29" s="15" t="s">
        <v>908</v>
      </c>
      <c r="I29" s="7" t="s">
        <v>918</v>
      </c>
      <c r="J29" s="36" t="s">
        <v>919</v>
      </c>
      <c r="K29" s="22" t="s">
        <v>787</v>
      </c>
      <c r="L29" s="28">
        <v>44154</v>
      </c>
      <c r="M29" s="6">
        <f>WORKDAY(ControleRNC[[#This Row],[Data Emissão]],VLOOKUP(K29,$F$1:$G$4,2,0))</f>
        <v>44159</v>
      </c>
      <c r="N29" s="6"/>
      <c r="O29" s="6">
        <v>44183</v>
      </c>
      <c r="P29" s="5">
        <f>VLOOKUP(ControleRNC[[#This Row],[Crit.]],$F$1:$G$4,2,0)</f>
        <v>3</v>
      </c>
      <c r="Q29" s="24">
        <f ca="1">IF(ControleRNC[[#This Row],[Real.1]]="",TODAY()-ControleRNC[[#This Row],[Prev.1]],ControleRNC[[#This Row],[Real.1]]-ControleRNC[[#This Row],[Prev.1]])</f>
        <v>24</v>
      </c>
      <c r="R29" s="24" t="s">
        <v>6</v>
      </c>
      <c r="S29" s="24"/>
      <c r="T29" s="29" t="str">
        <f ca="1">IF(ControleRNC[[#This Row],[Real.1]]&lt;&gt;"","Concluída",IF(ControleRNC[[#This Row],[Prev.1]]&lt;TODAY(),"Atraso","No prazo"))</f>
        <v>Concluída</v>
      </c>
      <c r="U29" s="39"/>
      <c r="V29" s="39"/>
      <c r="W29" s="6">
        <f>WORKDAY(ControleRNC[[#This Row],[Prev.1]],ControleRNC[[#This Row],[Dias Prev.2]])</f>
        <v>44162</v>
      </c>
      <c r="X29" s="23"/>
      <c r="Y29" s="23">
        <v>44183</v>
      </c>
      <c r="Z29" s="24">
        <f>VLOOKUP(ControleRNC[[#This Row],[Crit.]],$F$1:$G$4,2,0)</f>
        <v>3</v>
      </c>
      <c r="AA29" s="24">
        <f ca="1">IF(ControleRNC[[#This Row],[Real.2]]="",TODAY()-ControleRNC[[#This Row],[Prev.2]],ControleRNC[[#This Row],[Real.2]]-ControleRNC[[#This Row],[Prev.2]])</f>
        <v>21</v>
      </c>
      <c r="AB29" s="24" t="s">
        <v>6</v>
      </c>
      <c r="AC29" s="29" t="str">
        <f ca="1">IF(ControleRNC[[#This Row],[Real.2]]&lt;&gt;"","Concluída",
IF(ControleRNC[[#This Row],[Prev.2]]&lt;TODAY(),"Atraso","No prazo"))</f>
        <v>Concluída</v>
      </c>
      <c r="AD29" s="24" t="str">
        <f ca="1">IF(ControleRNC[[#This Row],[Status Epata 2]]="Concluída","",IF(ControleRNC[[#This Row],[Real.2]]="",TODAY()-ControleRNC[[#This Row],[Data Emissão]],ControleRNC[[#This Row],[Real.2]]-ControleRNC[[#This Row],[Data Emissão]]))</f>
        <v/>
      </c>
      <c r="AE29" s="29" t="str">
        <f ca="1">IF(ControleRNC[[#This Row],[Real.2]]&lt;&gt;"","Concluída",
IF(AND(ControleRNC[[#This Row],[Prev.2]]&lt;TODAY(),OR(ControleRNC[[#This Row],[Replan.2]]&lt;TODAY(),ControleRNC[[#This Row],[Replan.2]]="")),"Atraso","No prazo"))</f>
        <v>Concluída</v>
      </c>
      <c r="AF29" s="24"/>
      <c r="AG29" s="24" t="str">
        <f>IF(ControleRNC[[#This Row],[Área Responsável]]="Engenharia",ControleRNC[[#This Row],[Status Etapa 1]],"Contratada")</f>
        <v>Contratada</v>
      </c>
      <c r="AH29" s="24" t="str">
        <f ca="1">IF(ControleRNC[[#This Row],[Área Responsável]]="Contratada",ControleRNC[[#This Row],[Status DUCTOR]],"Engenharia")</f>
        <v>Concluída</v>
      </c>
      <c r="AI29" s="24" t="str">
        <f>IF(ControleRNC[[#This Row],[Etapa Eng]]="Concluída","Fechado",IF(ControleRNC[[#This Row],[Etapa Eng]]="Contratada","Contratada","Aberto"))</f>
        <v>Contratada</v>
      </c>
      <c r="AJ29" s="24" t="str">
        <f ca="1">IF(ControleRNC[[#This Row],[Etapa contr]]="Concluída","Fechado",IF(ControleRNC[[#This Row],[Etapa contr]]="Engenharia","Engenharia","Aberto"))</f>
        <v>Fechado</v>
      </c>
    </row>
    <row r="30" spans="1:36" ht="30" customHeight="1">
      <c r="A30" s="14" t="s">
        <v>920</v>
      </c>
      <c r="B30" s="17" t="s">
        <v>900</v>
      </c>
      <c r="C30" s="66" t="s">
        <v>901</v>
      </c>
      <c r="D30" s="16" t="s">
        <v>902</v>
      </c>
      <c r="E30" s="24" t="s">
        <v>29</v>
      </c>
      <c r="F30" s="65" t="s">
        <v>826</v>
      </c>
      <c r="G30" s="7" t="s">
        <v>844</v>
      </c>
      <c r="H30" s="15" t="s">
        <v>913</v>
      </c>
      <c r="I30" s="7" t="s">
        <v>921</v>
      </c>
      <c r="J30" s="36" t="s">
        <v>922</v>
      </c>
      <c r="K30" s="22" t="s">
        <v>787</v>
      </c>
      <c r="L30" s="28">
        <v>44162</v>
      </c>
      <c r="M30" s="6">
        <f>WORKDAY(ControleRNC[[#This Row],[Data Emissão]],VLOOKUP(K30,$F$1:$G$4,2,0))</f>
        <v>44167</v>
      </c>
      <c r="N30" s="6"/>
      <c r="O30" s="6">
        <v>44162</v>
      </c>
      <c r="P30" s="5">
        <f>VLOOKUP(ControleRNC[[#This Row],[Crit.]],$F$1:$G$4,2,0)</f>
        <v>3</v>
      </c>
      <c r="Q30" s="24">
        <f ca="1">IF(ControleRNC[[#This Row],[Real.1]]="",TODAY()-ControleRNC[[#This Row],[Prev.1]],ControleRNC[[#This Row],[Real.1]]-ControleRNC[[#This Row],[Prev.1]])</f>
        <v>-5</v>
      </c>
      <c r="R30" s="24" t="s">
        <v>6</v>
      </c>
      <c r="S30" s="24"/>
      <c r="T30" s="29" t="str">
        <f ca="1">IF(ControleRNC[[#This Row],[Real.1]]&lt;&gt;"","Concluída",IF(ControleRNC[[#This Row],[Prev.1]]&lt;TODAY(),"Atraso","No prazo"))</f>
        <v>Concluída</v>
      </c>
      <c r="U30" s="39" t="s">
        <v>923</v>
      </c>
      <c r="V30" s="39"/>
      <c r="W30" s="6">
        <f>WORKDAY(ControleRNC[[#This Row],[Prev.1]],ControleRNC[[#This Row],[Dias Prev.2]])</f>
        <v>44172</v>
      </c>
      <c r="X30" s="23"/>
      <c r="Y30" s="23">
        <v>44162</v>
      </c>
      <c r="Z30" s="24">
        <f>VLOOKUP(ControleRNC[[#This Row],[Crit.]],$F$1:$G$4,2,0)</f>
        <v>3</v>
      </c>
      <c r="AA30" s="24">
        <f ca="1">IF(ControleRNC[[#This Row],[Real.2]]="",TODAY()-ControleRNC[[#This Row],[Prev.2]],ControleRNC[[#This Row],[Real.2]]-ControleRNC[[#This Row],[Prev.2]])</f>
        <v>-10</v>
      </c>
      <c r="AB30" s="24" t="s">
        <v>6</v>
      </c>
      <c r="AC30" s="29" t="str">
        <f ca="1">IF(ControleRNC[[#This Row],[Real.2]]&lt;&gt;"","Concluída",
IF(ControleRNC[[#This Row],[Prev.2]]&lt;TODAY(),"Atraso","No prazo"))</f>
        <v>Concluída</v>
      </c>
      <c r="AD30" s="24" t="str">
        <f ca="1">IF(ControleRNC[[#This Row],[Status Epata 2]]="Concluída","",IF(ControleRNC[[#This Row],[Real.2]]="",TODAY()-ControleRNC[[#This Row],[Data Emissão]],ControleRNC[[#This Row],[Real.2]]-ControleRNC[[#This Row],[Data Emissão]]))</f>
        <v/>
      </c>
      <c r="AE30" s="29" t="str">
        <f ca="1">IF(ControleRNC[[#This Row],[Real.2]]&lt;&gt;"","Concluída",
IF(AND(ControleRNC[[#This Row],[Prev.2]]&lt;TODAY(),OR(ControleRNC[[#This Row],[Replan.2]]&lt;TODAY(),ControleRNC[[#This Row],[Replan.2]]="")),"Atraso","No prazo"))</f>
        <v>Concluída</v>
      </c>
      <c r="AF30" s="24"/>
      <c r="AG30" s="24" t="str">
        <f>IF(ControleRNC[[#This Row],[Área Responsável]]="Engenharia",ControleRNC[[#This Row],[Status Etapa 1]],"Contratada")</f>
        <v>Contratada</v>
      </c>
      <c r="AH30" s="24" t="str">
        <f ca="1">IF(ControleRNC[[#This Row],[Área Responsável]]="Contratada",ControleRNC[[#This Row],[Status DUCTOR]],"Engenharia")</f>
        <v>Concluída</v>
      </c>
      <c r="AI30" s="24" t="str">
        <f>IF(ControleRNC[[#This Row],[Etapa Eng]]="Concluída","Fechado",IF(ControleRNC[[#This Row],[Etapa Eng]]="Contratada","Contratada","Aberto"))</f>
        <v>Contratada</v>
      </c>
      <c r="AJ30" s="24" t="str">
        <f ca="1">IF(ControleRNC[[#This Row],[Etapa contr]]="Concluída","Fechado",IF(ControleRNC[[#This Row],[Etapa contr]]="Engenharia","Engenharia","Aberto"))</f>
        <v>Fechado</v>
      </c>
    </row>
    <row r="31" spans="1:36" ht="30" customHeight="1">
      <c r="A31" s="14" t="s">
        <v>924</v>
      </c>
      <c r="B31" s="17" t="s">
        <v>900</v>
      </c>
      <c r="C31" s="66" t="s">
        <v>901</v>
      </c>
      <c r="D31" s="16" t="s">
        <v>902</v>
      </c>
      <c r="E31" s="24" t="s">
        <v>29</v>
      </c>
      <c r="F31" s="65" t="s">
        <v>826</v>
      </c>
      <c r="G31" s="7" t="s">
        <v>881</v>
      </c>
      <c r="H31" s="15" t="s">
        <v>903</v>
      </c>
      <c r="I31" s="7" t="s">
        <v>909</v>
      </c>
      <c r="J31" s="36" t="s">
        <v>925</v>
      </c>
      <c r="K31" s="22" t="s">
        <v>787</v>
      </c>
      <c r="L31" s="28">
        <v>44163</v>
      </c>
      <c r="M31" s="6">
        <f>WORKDAY(ControleRNC[[#This Row],[Data Emissão]],VLOOKUP(K31,$F$1:$G$4,2,0))</f>
        <v>44167</v>
      </c>
      <c r="N31" s="6"/>
      <c r="O31" s="6">
        <v>44183</v>
      </c>
      <c r="P31" s="5">
        <f>VLOOKUP(ControleRNC[[#This Row],[Crit.]],$F$1:$G$4,2,0)</f>
        <v>3</v>
      </c>
      <c r="Q31" s="24">
        <f ca="1">IF(ControleRNC[[#This Row],[Real.1]]="",TODAY()-ControleRNC[[#This Row],[Prev.1]],ControleRNC[[#This Row],[Real.1]]-ControleRNC[[#This Row],[Prev.1]])</f>
        <v>16</v>
      </c>
      <c r="R31" s="24" t="s">
        <v>6</v>
      </c>
      <c r="S31" s="24"/>
      <c r="T31" s="29" t="str">
        <f ca="1">IF(ControleRNC[[#This Row],[Real.1]]&lt;&gt;"","Concluída",IF(ControleRNC[[#This Row],[Prev.1]]&lt;TODAY(),"Atraso","No prazo"))</f>
        <v>Concluída</v>
      </c>
      <c r="U31" s="39" t="s">
        <v>926</v>
      </c>
      <c r="V31" s="39"/>
      <c r="W31" s="6">
        <f>WORKDAY(ControleRNC[[#This Row],[Prev.1]],ControleRNC[[#This Row],[Dias Prev.2]])</f>
        <v>44172</v>
      </c>
      <c r="X31" s="23"/>
      <c r="Y31" s="23">
        <v>44183</v>
      </c>
      <c r="Z31" s="24">
        <f>VLOOKUP(ControleRNC[[#This Row],[Crit.]],$F$1:$G$4,2,0)</f>
        <v>3</v>
      </c>
      <c r="AA31" s="24">
        <f ca="1">IF(ControleRNC[[#This Row],[Real.2]]="",TODAY()-ControleRNC[[#This Row],[Prev.2]],ControleRNC[[#This Row],[Real.2]]-ControleRNC[[#This Row],[Prev.2]])</f>
        <v>11</v>
      </c>
      <c r="AB31" s="24" t="s">
        <v>6</v>
      </c>
      <c r="AC31" s="29" t="str">
        <f ca="1">IF(ControleRNC[[#This Row],[Real.2]]&lt;&gt;"","Concluída",
IF(ControleRNC[[#This Row],[Prev.2]]&lt;TODAY(),"Atraso","No prazo"))</f>
        <v>Concluída</v>
      </c>
      <c r="AD31" s="24" t="str">
        <f ca="1">IF(ControleRNC[[#This Row],[Status Epata 2]]="Concluída","",IF(ControleRNC[[#This Row],[Real.2]]="",TODAY()-ControleRNC[[#This Row],[Data Emissão]],ControleRNC[[#This Row],[Real.2]]-ControleRNC[[#This Row],[Data Emissão]]))</f>
        <v/>
      </c>
      <c r="AE31" s="29" t="str">
        <f ca="1">IF(ControleRNC[[#This Row],[Real.2]]&lt;&gt;"","Concluída",
IF(AND(ControleRNC[[#This Row],[Prev.2]]&lt;TODAY(),OR(ControleRNC[[#This Row],[Replan.2]]&lt;TODAY(),ControleRNC[[#This Row],[Replan.2]]="")),"Atraso","No prazo"))</f>
        <v>Concluída</v>
      </c>
      <c r="AF31" s="24"/>
      <c r="AG31" s="24" t="str">
        <f>IF(ControleRNC[[#This Row],[Área Responsável]]="Engenharia",ControleRNC[[#This Row],[Status Etapa 1]],"Contratada")</f>
        <v>Contratada</v>
      </c>
      <c r="AH31" s="24" t="str">
        <f ca="1">IF(ControleRNC[[#This Row],[Área Responsável]]="Contratada",ControleRNC[[#This Row],[Status DUCTOR]],"Engenharia")</f>
        <v>Concluída</v>
      </c>
      <c r="AI31" s="24" t="str">
        <f>IF(ControleRNC[[#This Row],[Etapa Eng]]="Concluída","Fechado",IF(ControleRNC[[#This Row],[Etapa Eng]]="Contratada","Contratada","Aberto"))</f>
        <v>Contratada</v>
      </c>
      <c r="AJ31" s="24" t="str">
        <f ca="1">IF(ControleRNC[[#This Row],[Etapa contr]]="Concluída","Fechado",IF(ControleRNC[[#This Row],[Etapa contr]]="Engenharia","Engenharia","Aberto"))</f>
        <v>Fechado</v>
      </c>
    </row>
    <row r="32" spans="1:36" ht="30" customHeight="1">
      <c r="A32" s="14" t="s">
        <v>927</v>
      </c>
      <c r="B32" s="17" t="s">
        <v>900</v>
      </c>
      <c r="C32" s="66" t="s">
        <v>901</v>
      </c>
      <c r="D32" s="16" t="s">
        <v>902</v>
      </c>
      <c r="E32" s="24" t="s">
        <v>29</v>
      </c>
      <c r="F32" s="65" t="s">
        <v>826</v>
      </c>
      <c r="G32" s="7" t="s">
        <v>844</v>
      </c>
      <c r="H32" s="15" t="s">
        <v>928</v>
      </c>
      <c r="I32" s="7" t="s">
        <v>929</v>
      </c>
      <c r="J32" s="36" t="s">
        <v>930</v>
      </c>
      <c r="K32" s="22" t="s">
        <v>787</v>
      </c>
      <c r="L32" s="28">
        <v>44169</v>
      </c>
      <c r="M32" s="6">
        <f>WORKDAY(ControleRNC[[#This Row],[Data Emissão]],VLOOKUP(K32,$F$1:$G$4,2,0))</f>
        <v>44174</v>
      </c>
      <c r="N32" s="6"/>
      <c r="O32" s="6">
        <v>44183</v>
      </c>
      <c r="P32" s="5">
        <f>VLOOKUP(ControleRNC[[#This Row],[Crit.]],$F$1:$G$4,2,0)</f>
        <v>3</v>
      </c>
      <c r="Q32" s="24">
        <f ca="1">IF(ControleRNC[[#This Row],[Real.1]]="",TODAY()-ControleRNC[[#This Row],[Prev.1]],ControleRNC[[#This Row],[Real.1]]-ControleRNC[[#This Row],[Prev.1]])</f>
        <v>9</v>
      </c>
      <c r="R32" s="24" t="s">
        <v>6</v>
      </c>
      <c r="S32" s="24"/>
      <c r="T32" s="29" t="str">
        <f ca="1">IF(ControleRNC[[#This Row],[Real.1]]&lt;&gt;"","Concluída",IF(ControleRNC[[#This Row],[Prev.1]]&lt;TODAY(),"Atraso","No prazo"))</f>
        <v>Concluída</v>
      </c>
      <c r="U32" s="39" t="s">
        <v>931</v>
      </c>
      <c r="V32" s="39"/>
      <c r="W32" s="6">
        <f>WORKDAY(ControleRNC[[#This Row],[Prev.1]],ControleRNC[[#This Row],[Dias Prev.2]])</f>
        <v>44179</v>
      </c>
      <c r="X32" s="23"/>
      <c r="Y32" s="23">
        <v>44183</v>
      </c>
      <c r="Z32" s="24">
        <f>VLOOKUP(ControleRNC[[#This Row],[Crit.]],$F$1:$G$4,2,0)</f>
        <v>3</v>
      </c>
      <c r="AA32" s="24">
        <f ca="1">IF(ControleRNC[[#This Row],[Real.2]]="",TODAY()-ControleRNC[[#This Row],[Prev.2]],ControleRNC[[#This Row],[Real.2]]-ControleRNC[[#This Row],[Prev.2]])</f>
        <v>4</v>
      </c>
      <c r="AB32" s="24" t="s">
        <v>6</v>
      </c>
      <c r="AC32" s="29" t="str">
        <f ca="1">IF(ControleRNC[[#This Row],[Real.2]]&lt;&gt;"","Concluída",
IF(ControleRNC[[#This Row],[Prev.2]]&lt;TODAY(),"Atraso","No prazo"))</f>
        <v>Concluída</v>
      </c>
      <c r="AD32" s="24" t="str">
        <f ca="1">IF(ControleRNC[[#This Row],[Status Epata 2]]="Concluída","",IF(ControleRNC[[#This Row],[Real.2]]="",TODAY()-ControleRNC[[#This Row],[Data Emissão]],ControleRNC[[#This Row],[Real.2]]-ControleRNC[[#This Row],[Data Emissão]]))</f>
        <v/>
      </c>
      <c r="AE32" s="29" t="str">
        <f ca="1">IF(ControleRNC[[#This Row],[Real.2]]&lt;&gt;"","Concluída",
IF(AND(ControleRNC[[#This Row],[Prev.2]]&lt;TODAY(),OR(ControleRNC[[#This Row],[Replan.2]]&lt;TODAY(),ControleRNC[[#This Row],[Replan.2]]="")),"Atraso","No prazo"))</f>
        <v>Concluída</v>
      </c>
      <c r="AF32" s="24"/>
      <c r="AG32" s="24" t="str">
        <f>IF(ControleRNC[[#This Row],[Área Responsável]]="Engenharia",ControleRNC[[#This Row],[Status Etapa 1]],"Contratada")</f>
        <v>Contratada</v>
      </c>
      <c r="AH32" s="24" t="str">
        <f ca="1">IF(ControleRNC[[#This Row],[Área Responsável]]="Contratada",ControleRNC[[#This Row],[Status DUCTOR]],"Engenharia")</f>
        <v>Concluída</v>
      </c>
      <c r="AI32" s="24" t="str">
        <f>IF(ControleRNC[[#This Row],[Etapa Eng]]="Concluída","Fechado",IF(ControleRNC[[#This Row],[Etapa Eng]]="Contratada","Contratada","Aberto"))</f>
        <v>Contratada</v>
      </c>
      <c r="AJ32" s="24" t="str">
        <f ca="1">IF(ControleRNC[[#This Row],[Etapa contr]]="Concluída","Fechado",IF(ControleRNC[[#This Row],[Etapa contr]]="Engenharia","Engenharia","Aberto"))</f>
        <v>Fechado</v>
      </c>
    </row>
    <row r="33" spans="1:36" ht="30" customHeight="1">
      <c r="A33" s="5" t="s">
        <v>932</v>
      </c>
      <c r="B33" s="17" t="s">
        <v>900</v>
      </c>
      <c r="C33" s="24" t="s">
        <v>901</v>
      </c>
      <c r="D33" s="5" t="s">
        <v>902</v>
      </c>
      <c r="E33" s="24" t="s">
        <v>29</v>
      </c>
      <c r="F33" s="65" t="s">
        <v>826</v>
      </c>
      <c r="G33" s="7" t="s">
        <v>844</v>
      </c>
      <c r="H33" s="7" t="s">
        <v>933</v>
      </c>
      <c r="I33" s="7" t="s">
        <v>929</v>
      </c>
      <c r="J33" s="32" t="s">
        <v>934</v>
      </c>
      <c r="K33" s="22" t="s">
        <v>787</v>
      </c>
      <c r="L33" s="6">
        <v>44169</v>
      </c>
      <c r="M33" s="6">
        <f>WORKDAY(ControleRNC[[#This Row],[Data Emissão]],VLOOKUP(K33,$F$1:$G$4,2,0))</f>
        <v>44174</v>
      </c>
      <c r="N33" s="6"/>
      <c r="O33" s="6">
        <v>44172</v>
      </c>
      <c r="P33" s="5">
        <f>VLOOKUP(ControleRNC[[#This Row],[Crit.]],$F$1:$G$4,2,0)</f>
        <v>3</v>
      </c>
      <c r="Q33" s="24">
        <f ca="1">IF(ControleRNC[[#This Row],[Real.1]]="",TODAY()-ControleRNC[[#This Row],[Prev.1]],ControleRNC[[#This Row],[Real.1]]-ControleRNC[[#This Row],[Prev.1]])</f>
        <v>-2</v>
      </c>
      <c r="R33" s="24" t="s">
        <v>6</v>
      </c>
      <c r="S33" s="24"/>
      <c r="T33" s="29" t="str">
        <f ca="1">IF(ControleRNC[[#This Row],[Real.1]]&lt;&gt;"","Concluída",IF(ControleRNC[[#This Row],[Prev.1]]&lt;TODAY(),"Atraso","No prazo"))</f>
        <v>Concluída</v>
      </c>
      <c r="U33" s="39" t="s">
        <v>935</v>
      </c>
      <c r="V33" s="39"/>
      <c r="W33" s="6">
        <f>WORKDAY(ControleRNC[[#This Row],[Prev.1]],ControleRNC[[#This Row],[Dias Prev.2]])</f>
        <v>44179</v>
      </c>
      <c r="X33" s="23"/>
      <c r="Y33" s="23">
        <v>44172</v>
      </c>
      <c r="Z33" s="24">
        <f>VLOOKUP(ControleRNC[[#This Row],[Crit.]],$F$1:$G$4,2,0)</f>
        <v>3</v>
      </c>
      <c r="AA33" s="24">
        <f ca="1">IF(ControleRNC[[#This Row],[Real.2]]="",TODAY()-ControleRNC[[#This Row],[Prev.2]],ControleRNC[[#This Row],[Real.2]]-ControleRNC[[#This Row],[Prev.2]])</f>
        <v>-7</v>
      </c>
      <c r="AB33" s="24" t="s">
        <v>6</v>
      </c>
      <c r="AC33" s="29" t="str">
        <f ca="1">IF(ControleRNC[[#This Row],[Real.2]]&lt;&gt;"","Concluída",
IF(ControleRNC[[#This Row],[Prev.2]]&lt;TODAY(),"Atraso","No prazo"))</f>
        <v>Concluída</v>
      </c>
      <c r="AD33" s="24" t="str">
        <f ca="1">IF(ControleRNC[[#This Row],[Status Epata 2]]="Concluída","",IF(ControleRNC[[#This Row],[Real.2]]="",TODAY()-ControleRNC[[#This Row],[Data Emissão]],ControleRNC[[#This Row],[Real.2]]-ControleRNC[[#This Row],[Data Emissão]]))</f>
        <v/>
      </c>
      <c r="AE33" s="29" t="str">
        <f ca="1">IF(ControleRNC[[#This Row],[Real.2]]&lt;&gt;"","Concluída",
IF(AND(ControleRNC[[#This Row],[Prev.2]]&lt;TODAY(),OR(ControleRNC[[#This Row],[Replan.2]]&lt;TODAY(),ControleRNC[[#This Row],[Replan.2]]="")),"Atraso","No prazo"))</f>
        <v>Concluída</v>
      </c>
      <c r="AF33" s="24"/>
      <c r="AG33" s="24" t="str">
        <f>IF(ControleRNC[[#This Row],[Área Responsável]]="Engenharia",ControleRNC[[#This Row],[Status Etapa 1]],"Contratada")</f>
        <v>Contratada</v>
      </c>
      <c r="AH33" s="24" t="str">
        <f ca="1">IF(ControleRNC[[#This Row],[Área Responsável]]="Contratada",ControleRNC[[#This Row],[Status DUCTOR]],"Engenharia")</f>
        <v>Concluída</v>
      </c>
      <c r="AI33" s="24" t="str">
        <f>IF(ControleRNC[[#This Row],[Etapa Eng]]="Concluída","Fechado",IF(ControleRNC[[#This Row],[Etapa Eng]]="Contratada","Contratada","Aberto"))</f>
        <v>Contratada</v>
      </c>
      <c r="AJ33" s="24" t="str">
        <f ca="1">IF(ControleRNC[[#This Row],[Etapa contr]]="Concluída","Fechado",IF(ControleRNC[[#This Row],[Etapa contr]]="Engenharia","Engenharia","Aberto"))</f>
        <v>Fechado</v>
      </c>
    </row>
    <row r="34" spans="1:36" ht="30" customHeight="1">
      <c r="A34" s="5" t="s">
        <v>936</v>
      </c>
      <c r="B34" s="17" t="s">
        <v>900</v>
      </c>
      <c r="C34" s="24" t="s">
        <v>901</v>
      </c>
      <c r="D34" s="5" t="s">
        <v>902</v>
      </c>
      <c r="E34" s="24" t="s">
        <v>29</v>
      </c>
      <c r="F34" s="65" t="s">
        <v>826</v>
      </c>
      <c r="G34" s="7" t="s">
        <v>844</v>
      </c>
      <c r="H34" s="7" t="s">
        <v>937</v>
      </c>
      <c r="I34" s="7" t="s">
        <v>921</v>
      </c>
      <c r="J34" s="32" t="s">
        <v>938</v>
      </c>
      <c r="K34" s="22" t="s">
        <v>787</v>
      </c>
      <c r="L34" s="6">
        <v>44175</v>
      </c>
      <c r="M34" s="6">
        <f>WORKDAY(ControleRNC[[#This Row],[Data Emissão]],VLOOKUP(K34,$F$1:$G$4,2,0))</f>
        <v>44180</v>
      </c>
      <c r="N34" s="6"/>
      <c r="O34" s="6">
        <v>44415</v>
      </c>
      <c r="P34" s="5">
        <f>VLOOKUP(ControleRNC[[#This Row],[Crit.]],$F$1:$G$4,2,0)</f>
        <v>3</v>
      </c>
      <c r="Q34" s="24">
        <f ca="1">IF(ControleRNC[[#This Row],[Real.1]]="",TODAY()-ControleRNC[[#This Row],[Prev.1]],ControleRNC[[#This Row],[Real.1]]-ControleRNC[[#This Row],[Prev.1]])</f>
        <v>235</v>
      </c>
      <c r="R34" s="24" t="s">
        <v>6</v>
      </c>
      <c r="S34" s="24"/>
      <c r="T34" s="29" t="str">
        <f ca="1">IF(ControleRNC[[#This Row],[Real.1]]&lt;&gt;"","Concluída",IF(ControleRNC[[#This Row],[Prev.1]]&lt;TODAY(),"Atraso","No prazo"))</f>
        <v>Concluída</v>
      </c>
      <c r="U34" s="39" t="s">
        <v>939</v>
      </c>
      <c r="V34" s="39"/>
      <c r="W34" s="6">
        <f>WORKDAY(ControleRNC[[#This Row],[Prev.1]],ControleRNC[[#This Row],[Dias Prev.2]])</f>
        <v>44183</v>
      </c>
      <c r="X34" s="23">
        <v>44591</v>
      </c>
      <c r="Y34" s="23">
        <v>44587</v>
      </c>
      <c r="Z34" s="24">
        <f>VLOOKUP(ControleRNC[[#This Row],[Crit.]],$F$1:$G$4,2,0)</f>
        <v>3</v>
      </c>
      <c r="AA34" s="24">
        <f ca="1">IF(ControleRNC[[#This Row],[Real.2]]="",TODAY()-ControleRNC[[#This Row],[Prev.2]],ControleRNC[[#This Row],[Real.2]]-ControleRNC[[#This Row],[Prev.2]])</f>
        <v>404</v>
      </c>
      <c r="AB34" s="24" t="s">
        <v>6</v>
      </c>
      <c r="AC34" s="29" t="str">
        <f ca="1">IF(ControleRNC[[#This Row],[Real.2]]&lt;&gt;"","Concluída",
IF(ControleRNC[[#This Row],[Prev.2]]&lt;TODAY(),"Atraso","No prazo"))</f>
        <v>Concluída</v>
      </c>
      <c r="AD34" s="24" t="str">
        <f ca="1">IF(ControleRNC[[#This Row],[Status Epata 2]]="Concluída","",IF(ControleRNC[[#This Row],[Real.2]]="",TODAY()-ControleRNC[[#This Row],[Data Emissão]],ControleRNC[[#This Row],[Real.2]]-ControleRNC[[#This Row],[Data Emissão]]))</f>
        <v/>
      </c>
      <c r="AE34" s="29" t="str">
        <f ca="1">IF(ControleRNC[[#This Row],[Real.2]]&lt;&gt;"","Concluída",
IF(AND(ControleRNC[[#This Row],[Prev.2]]&lt;TODAY(),OR(ControleRNC[[#This Row],[Replan.2]]&lt;TODAY(),ControleRNC[[#This Row],[Replan.2]]="")),"Atraso","No prazo"))</f>
        <v>Concluída</v>
      </c>
      <c r="AF34" s="24"/>
      <c r="AG34" s="24" t="str">
        <f>IF(ControleRNC[[#This Row],[Área Responsável]]="Engenharia",ControleRNC[[#This Row],[Status Etapa 1]],"Contratada")</f>
        <v>Contratada</v>
      </c>
      <c r="AH34" s="24" t="str">
        <f ca="1">IF(ControleRNC[[#This Row],[Área Responsável]]="Contratada",ControleRNC[[#This Row],[Status DUCTOR]],"Engenharia")</f>
        <v>Concluída</v>
      </c>
      <c r="AI34" s="24" t="str">
        <f>IF(ControleRNC[[#This Row],[Etapa Eng]]="Concluída","Fechado",IF(ControleRNC[[#This Row],[Etapa Eng]]="Contratada","Contratada","Aberto"))</f>
        <v>Contratada</v>
      </c>
      <c r="AJ34" s="24" t="str">
        <f ca="1">IF(ControleRNC[[#This Row],[Etapa contr]]="Concluída","Fechado",IF(ControleRNC[[#This Row],[Etapa contr]]="Engenharia","Engenharia","Aberto"))</f>
        <v>Fechado</v>
      </c>
    </row>
    <row r="35" spans="1:36" ht="30" customHeight="1">
      <c r="A35" s="5" t="s">
        <v>52</v>
      </c>
      <c r="B35" s="17" t="s">
        <v>900</v>
      </c>
      <c r="C35" s="24" t="s">
        <v>901</v>
      </c>
      <c r="D35" s="5" t="s">
        <v>902</v>
      </c>
      <c r="E35" s="24" t="s">
        <v>29</v>
      </c>
      <c r="F35" s="65" t="s">
        <v>826</v>
      </c>
      <c r="G35" s="7" t="s">
        <v>844</v>
      </c>
      <c r="H35" s="7" t="s">
        <v>940</v>
      </c>
      <c r="I35" s="7" t="s">
        <v>929</v>
      </c>
      <c r="J35" s="32" t="s">
        <v>930</v>
      </c>
      <c r="K35" s="22" t="s">
        <v>787</v>
      </c>
      <c r="L35" s="6">
        <v>44217</v>
      </c>
      <c r="M35" s="6">
        <f>WORKDAY(ControleRNC[[#This Row],[Data Emissão]],VLOOKUP(K35,$F$1:$G$4,2,0))</f>
        <v>44222</v>
      </c>
      <c r="N35" s="6"/>
      <c r="O35" s="6">
        <v>44435</v>
      </c>
      <c r="P35" s="5">
        <f>VLOOKUP(ControleRNC[[#This Row],[Crit.]],$F$1:$G$4,2,0)</f>
        <v>3</v>
      </c>
      <c r="Q35" s="24">
        <f ca="1">IF(ControleRNC[[#This Row],[Real.1]]="",TODAY()-ControleRNC[[#This Row],[Prev.1]],ControleRNC[[#This Row],[Real.1]]-ControleRNC[[#This Row],[Prev.1]])</f>
        <v>213</v>
      </c>
      <c r="R35" s="24" t="s">
        <v>6</v>
      </c>
      <c r="S35" s="24"/>
      <c r="T35" s="29" t="str">
        <f ca="1">IF(ControleRNC[[#This Row],[Real.1]]&lt;&gt;"","Concluída",IF(ControleRNC[[#This Row],[Prev.1]]&lt;TODAY(),"Atraso","No prazo"))</f>
        <v>Concluída</v>
      </c>
      <c r="U35" s="39" t="s">
        <v>941</v>
      </c>
      <c r="V35" s="39"/>
      <c r="W35" s="6">
        <f>WORKDAY(ControleRNC[[#This Row],[Prev.1]],ControleRNC[[#This Row],[Dias Prev.2]])</f>
        <v>44225</v>
      </c>
      <c r="X35" s="23"/>
      <c r="Y35" s="23">
        <v>44467</v>
      </c>
      <c r="Z35" s="24">
        <f>VLOOKUP(ControleRNC[[#This Row],[Crit.]],$F$1:$G$4,2,0)</f>
        <v>3</v>
      </c>
      <c r="AA35" s="24">
        <f ca="1">IF(ControleRNC[[#This Row],[Real.2]]="",TODAY()-ControleRNC[[#This Row],[Prev.2]],ControleRNC[[#This Row],[Real.2]]-ControleRNC[[#This Row],[Prev.2]])</f>
        <v>242</v>
      </c>
      <c r="AB35" s="24" t="s">
        <v>6</v>
      </c>
      <c r="AC35" s="29" t="str">
        <f ca="1">IF(ControleRNC[[#This Row],[Real.2]]&lt;&gt;"","Concluída",
IF(ControleRNC[[#This Row],[Prev.2]]&lt;TODAY(),"Atraso","No prazo"))</f>
        <v>Concluída</v>
      </c>
      <c r="AD35" s="24" t="str">
        <f ca="1">IF(ControleRNC[[#This Row],[Status Epata 2]]="Concluída","",IF(ControleRNC[[#This Row],[Real.2]]="",TODAY()-ControleRNC[[#This Row],[Data Emissão]],ControleRNC[[#This Row],[Real.2]]-ControleRNC[[#This Row],[Data Emissão]]))</f>
        <v/>
      </c>
      <c r="AE35" s="29" t="str">
        <f ca="1">IF(ControleRNC[[#This Row],[Real.2]]&lt;&gt;"","Concluída",
IF(AND(ControleRNC[[#This Row],[Prev.2]]&lt;TODAY(),OR(ControleRNC[[#This Row],[Replan.2]]&lt;TODAY(),ControleRNC[[#This Row],[Replan.2]]="")),"Atraso","No prazo"))</f>
        <v>Concluída</v>
      </c>
      <c r="AF35" s="24"/>
      <c r="AG35" s="24" t="str">
        <f>IF(ControleRNC[[#This Row],[Área Responsável]]="Engenharia",ControleRNC[[#This Row],[Status Etapa 1]],"Contratada")</f>
        <v>Contratada</v>
      </c>
      <c r="AH35" s="24" t="str">
        <f ca="1">IF(ControleRNC[[#This Row],[Área Responsável]]="Contratada",ControleRNC[[#This Row],[Status DUCTOR]],"Engenharia")</f>
        <v>Concluída</v>
      </c>
      <c r="AI35" s="24" t="str">
        <f>IF(ControleRNC[[#This Row],[Etapa Eng]]="Concluída","Fechado",IF(ControleRNC[[#This Row],[Etapa Eng]]="Contratada","Contratada","Aberto"))</f>
        <v>Contratada</v>
      </c>
      <c r="AJ35" s="24" t="str">
        <f ca="1">IF(ControleRNC[[#This Row],[Etapa contr]]="Concluída","Fechado",IF(ControleRNC[[#This Row],[Etapa contr]]="Engenharia","Engenharia","Aberto"))</f>
        <v>Fechado</v>
      </c>
    </row>
    <row r="36" spans="1:36" ht="30" customHeight="1">
      <c r="A36" s="14" t="s">
        <v>892</v>
      </c>
      <c r="B36" s="17" t="s">
        <v>900</v>
      </c>
      <c r="C36" s="66" t="s">
        <v>901</v>
      </c>
      <c r="D36" s="16" t="s">
        <v>902</v>
      </c>
      <c r="E36" s="24" t="s">
        <v>29</v>
      </c>
      <c r="F36" s="65" t="s">
        <v>826</v>
      </c>
      <c r="G36" s="7" t="s">
        <v>844</v>
      </c>
      <c r="H36" s="15" t="s">
        <v>908</v>
      </c>
      <c r="I36" s="7" t="s">
        <v>929</v>
      </c>
      <c r="J36" s="36" t="s">
        <v>930</v>
      </c>
      <c r="K36" s="22" t="s">
        <v>787</v>
      </c>
      <c r="L36" s="28">
        <v>44228</v>
      </c>
      <c r="M36" s="6">
        <f>WORKDAY(ControleRNC[[#This Row],[Data Emissão]],VLOOKUP(K36,$F$1:$G$4,2,0))</f>
        <v>44231</v>
      </c>
      <c r="N36" s="6"/>
      <c r="O36" s="6">
        <v>44435</v>
      </c>
      <c r="P36" s="5">
        <f>VLOOKUP(ControleRNC[[#This Row],[Crit.]],$F$1:$G$4,2,0)</f>
        <v>3</v>
      </c>
      <c r="Q36" s="24">
        <f ca="1">IF(ControleRNC[[#This Row],[Real.1]]="",TODAY()-ControleRNC[[#This Row],[Prev.1]],ControleRNC[[#This Row],[Real.1]]-ControleRNC[[#This Row],[Prev.1]])</f>
        <v>204</v>
      </c>
      <c r="R36" s="24" t="s">
        <v>6</v>
      </c>
      <c r="S36" s="24"/>
      <c r="T36" s="29" t="str">
        <f ca="1">IF(ControleRNC[[#This Row],[Real.1]]&lt;&gt;"","Concluída",IF(ControleRNC[[#This Row],[Prev.1]]&lt;TODAY(),"Atraso","No prazo"))</f>
        <v>Concluída</v>
      </c>
      <c r="U36" s="39" t="s">
        <v>942</v>
      </c>
      <c r="V36" s="39"/>
      <c r="W36" s="6">
        <f>WORKDAY(ControleRNC[[#This Row],[Prev.1]],ControleRNC[[#This Row],[Dias Prev.2]])</f>
        <v>44236</v>
      </c>
      <c r="X36" s="23">
        <v>44645</v>
      </c>
      <c r="Y36" s="23">
        <v>44628</v>
      </c>
      <c r="Z36" s="24">
        <f>VLOOKUP(ControleRNC[[#This Row],[Crit.]],$F$1:$G$4,2,0)</f>
        <v>3</v>
      </c>
      <c r="AA36" s="24">
        <f ca="1">IF(ControleRNC[[#This Row],[Real.2]]="",TODAY()-ControleRNC[[#This Row],[Prev.2]],ControleRNC[[#This Row],[Real.2]]-ControleRNC[[#This Row],[Prev.2]])</f>
        <v>392</v>
      </c>
      <c r="AB36" s="24" t="s">
        <v>6</v>
      </c>
      <c r="AC36" s="29" t="str">
        <f ca="1">IF(ControleRNC[[#This Row],[Real.2]]&lt;&gt;"","Concluída",
IF(ControleRNC[[#This Row],[Prev.2]]&lt;TODAY(),"Atraso","No prazo"))</f>
        <v>Concluída</v>
      </c>
      <c r="AD36" s="24" t="str">
        <f ca="1">IF(ControleRNC[[#This Row],[Status Epata 2]]="Concluída","",IF(ControleRNC[[#This Row],[Real.2]]="",TODAY()-ControleRNC[[#This Row],[Data Emissão]],ControleRNC[[#This Row],[Real.2]]-ControleRNC[[#This Row],[Data Emissão]]))</f>
        <v/>
      </c>
      <c r="AE36" s="29" t="str">
        <f ca="1">IF(ControleRNC[[#This Row],[Real.2]]&lt;&gt;"","Concluída",
IF(AND(ControleRNC[[#This Row],[Prev.2]]&lt;TODAY(),OR(ControleRNC[[#This Row],[Replan.2]]&lt;TODAY(),ControleRNC[[#This Row],[Replan.2]]="")),"Atraso","No prazo"))</f>
        <v>Concluída</v>
      </c>
      <c r="AF36" s="24"/>
      <c r="AG36" s="24" t="str">
        <f>IF(ControleRNC[[#This Row],[Área Responsável]]="Engenharia",ControleRNC[[#This Row],[Status Etapa 1]],"Contratada")</f>
        <v>Contratada</v>
      </c>
      <c r="AH36" s="24" t="str">
        <f ca="1">IF(ControleRNC[[#This Row],[Área Responsável]]="Contratada",ControleRNC[[#This Row],[Status DUCTOR]],"Engenharia")</f>
        <v>Concluída</v>
      </c>
      <c r="AI36" s="24" t="str">
        <f>IF(ControleRNC[[#This Row],[Etapa Eng]]="Concluída","Fechado",IF(ControleRNC[[#This Row],[Etapa Eng]]="Contratada","Contratada","Aberto"))</f>
        <v>Contratada</v>
      </c>
      <c r="AJ36" s="24" t="str">
        <f ca="1">IF(ControleRNC[[#This Row],[Etapa contr]]="Concluída","Fechado",IF(ControleRNC[[#This Row],[Etapa contr]]="Engenharia","Engenharia","Aberto"))</f>
        <v>Fechado</v>
      </c>
    </row>
    <row r="37" spans="1:36" ht="30" customHeight="1">
      <c r="A37" s="14" t="s">
        <v>899</v>
      </c>
      <c r="B37" s="16" t="s">
        <v>900</v>
      </c>
      <c r="C37" s="66" t="s">
        <v>901</v>
      </c>
      <c r="D37" s="16" t="s">
        <v>943</v>
      </c>
      <c r="E37" s="24" t="s">
        <v>29</v>
      </c>
      <c r="F37" s="65" t="s">
        <v>826</v>
      </c>
      <c r="G37" s="7" t="s">
        <v>844</v>
      </c>
      <c r="H37" s="15" t="s">
        <v>933</v>
      </c>
      <c r="I37" s="7" t="s">
        <v>921</v>
      </c>
      <c r="J37" s="36" t="s">
        <v>944</v>
      </c>
      <c r="K37" s="22" t="s">
        <v>787</v>
      </c>
      <c r="L37" s="28">
        <v>44078</v>
      </c>
      <c r="M37" s="6">
        <f>WORKDAY(ControleRNC[[#This Row],[Data Emissão]],VLOOKUP(K37,$F$1:$G$4,2,0))</f>
        <v>44083</v>
      </c>
      <c r="N37" s="6"/>
      <c r="O37" s="6">
        <v>44141</v>
      </c>
      <c r="P37" s="5">
        <f>VLOOKUP(ControleRNC[[#This Row],[Crit.]],$F$1:$G$4,2,0)</f>
        <v>3</v>
      </c>
      <c r="Q37" s="24">
        <f ca="1">IF(ControleRNC[[#This Row],[Real.1]]="",TODAY()-ControleRNC[[#This Row],[Prev.1]],ControleRNC[[#This Row],[Real.1]]-ControleRNC[[#This Row],[Prev.1]])</f>
        <v>58</v>
      </c>
      <c r="R37" s="24" t="s">
        <v>6</v>
      </c>
      <c r="S37" s="24"/>
      <c r="T37" s="29" t="str">
        <f ca="1">IF(ControleRNC[[#This Row],[Real.1]]&lt;&gt;"","Concluída",IF(ControleRNC[[#This Row],[Prev.1]]&lt;TODAY(),"Atraso","No prazo"))</f>
        <v>Concluída</v>
      </c>
      <c r="U37" s="39" t="s">
        <v>945</v>
      </c>
      <c r="V37" s="39"/>
      <c r="W37" s="6">
        <f>WORKDAY(ControleRNC[[#This Row],[Prev.1]],ControleRNC[[#This Row],[Dias Prev.2]])</f>
        <v>44088</v>
      </c>
      <c r="X37" s="23"/>
      <c r="Y37" s="23">
        <v>44141</v>
      </c>
      <c r="Z37" s="24">
        <f>VLOOKUP(ControleRNC[[#This Row],[Crit.]],$F$1:$G$4,2,0)</f>
        <v>3</v>
      </c>
      <c r="AA37" s="24">
        <f ca="1">IF(ControleRNC[[#This Row],[Real.2]]="",TODAY()-ControleRNC[[#This Row],[Prev.2]],ControleRNC[[#This Row],[Real.2]]-ControleRNC[[#This Row],[Prev.2]])</f>
        <v>53</v>
      </c>
      <c r="AB37" s="24" t="s">
        <v>6</v>
      </c>
      <c r="AC37" s="29" t="str">
        <f ca="1">IF(ControleRNC[[#This Row],[Real.2]]&lt;&gt;"","Concluída",
IF(ControleRNC[[#This Row],[Prev.2]]&lt;TODAY(),"Atraso","No prazo"))</f>
        <v>Concluída</v>
      </c>
      <c r="AD37" s="24" t="str">
        <f ca="1">IF(ControleRNC[[#This Row],[Status Epata 2]]="Concluída","",IF(ControleRNC[[#This Row],[Real.2]]="",TODAY()-ControleRNC[[#This Row],[Data Emissão]],ControleRNC[[#This Row],[Real.2]]-ControleRNC[[#This Row],[Data Emissão]]))</f>
        <v/>
      </c>
      <c r="AE37" s="29" t="str">
        <f ca="1">IF(ControleRNC[[#This Row],[Real.2]]&lt;&gt;"","Concluída",
IF(AND(ControleRNC[[#This Row],[Prev.2]]&lt;TODAY(),OR(ControleRNC[[#This Row],[Replan.2]]&lt;TODAY(),ControleRNC[[#This Row],[Replan.2]]="")),"Atraso","No prazo"))</f>
        <v>Concluída</v>
      </c>
      <c r="AF37" s="24"/>
      <c r="AG37" s="24" t="str">
        <f>IF(ControleRNC[[#This Row],[Área Responsável]]="Engenharia",ControleRNC[[#This Row],[Status Etapa 1]],"Contratada")</f>
        <v>Contratada</v>
      </c>
      <c r="AH37" s="24" t="str">
        <f ca="1">IF(ControleRNC[[#This Row],[Área Responsável]]="Contratada",ControleRNC[[#This Row],[Status DUCTOR]],"Engenharia")</f>
        <v>Concluída</v>
      </c>
      <c r="AI37" s="24" t="str">
        <f>IF(ControleRNC[[#This Row],[Etapa Eng]]="Concluída","Fechado",IF(ControleRNC[[#This Row],[Etapa Eng]]="Contratada","Contratada","Aberto"))</f>
        <v>Contratada</v>
      </c>
      <c r="AJ37" s="24" t="str">
        <f ca="1">IF(ControleRNC[[#This Row],[Etapa contr]]="Concluída","Fechado",IF(ControleRNC[[#This Row],[Etapa contr]]="Engenharia","Engenharia","Aberto"))</f>
        <v>Fechado</v>
      </c>
    </row>
    <row r="38" spans="1:36" ht="30" customHeight="1">
      <c r="A38" s="14" t="s">
        <v>907</v>
      </c>
      <c r="B38" s="16" t="s">
        <v>900</v>
      </c>
      <c r="C38" s="66" t="s">
        <v>901</v>
      </c>
      <c r="D38" s="16" t="s">
        <v>943</v>
      </c>
      <c r="E38" s="24" t="s">
        <v>29</v>
      </c>
      <c r="F38" s="65" t="s">
        <v>826</v>
      </c>
      <c r="G38" s="7" t="s">
        <v>844</v>
      </c>
      <c r="H38" s="15" t="s">
        <v>903</v>
      </c>
      <c r="I38" s="7" t="s">
        <v>904</v>
      </c>
      <c r="J38" s="36" t="s">
        <v>946</v>
      </c>
      <c r="K38" s="22" t="s">
        <v>787</v>
      </c>
      <c r="L38" s="28">
        <v>44079</v>
      </c>
      <c r="M38" s="6">
        <f>WORKDAY(ControleRNC[[#This Row],[Data Emissão]],VLOOKUP(K38,$F$1:$G$4,2,0))</f>
        <v>44083</v>
      </c>
      <c r="N38" s="6"/>
      <c r="O38" s="6">
        <v>44082</v>
      </c>
      <c r="P38" s="5">
        <f>VLOOKUP(ControleRNC[[#This Row],[Crit.]],$F$1:$G$4,2,0)</f>
        <v>3</v>
      </c>
      <c r="Q38" s="24">
        <f ca="1">IF(ControleRNC[[#This Row],[Real.1]]="",TODAY()-ControleRNC[[#This Row],[Prev.1]],ControleRNC[[#This Row],[Real.1]]-ControleRNC[[#This Row],[Prev.1]])</f>
        <v>-1</v>
      </c>
      <c r="R38" s="24" t="s">
        <v>6</v>
      </c>
      <c r="S38" s="24"/>
      <c r="T38" s="29" t="str">
        <f ca="1">IF(ControleRNC[[#This Row],[Real.1]]&lt;&gt;"","Concluída",IF(ControleRNC[[#This Row],[Prev.1]]&lt;TODAY(),"Atraso","No prazo"))</f>
        <v>Concluída</v>
      </c>
      <c r="U38" s="39"/>
      <c r="V38" s="39"/>
      <c r="W38" s="6">
        <f>WORKDAY(ControleRNC[[#This Row],[Prev.1]],ControleRNC[[#This Row],[Dias Prev.2]])</f>
        <v>44088</v>
      </c>
      <c r="X38" s="23"/>
      <c r="Y38" s="23">
        <v>44082</v>
      </c>
      <c r="Z38" s="24">
        <f>VLOOKUP(ControleRNC[[#This Row],[Crit.]],$F$1:$G$4,2,0)</f>
        <v>3</v>
      </c>
      <c r="AA38" s="24">
        <f ca="1">IF(ControleRNC[[#This Row],[Real.2]]="",TODAY()-ControleRNC[[#This Row],[Prev.2]],ControleRNC[[#This Row],[Real.2]]-ControleRNC[[#This Row],[Prev.2]])</f>
        <v>-6</v>
      </c>
      <c r="AB38" s="24" t="s">
        <v>6</v>
      </c>
      <c r="AC38" s="29" t="str">
        <f ca="1">IF(ControleRNC[[#This Row],[Real.2]]&lt;&gt;"","Concluída",
IF(ControleRNC[[#This Row],[Prev.2]]&lt;TODAY(),"Atraso","No prazo"))</f>
        <v>Concluída</v>
      </c>
      <c r="AD38" s="24" t="str">
        <f ca="1">IF(ControleRNC[[#This Row],[Status Epata 2]]="Concluída","",IF(ControleRNC[[#This Row],[Real.2]]="",TODAY()-ControleRNC[[#This Row],[Data Emissão]],ControleRNC[[#This Row],[Real.2]]-ControleRNC[[#This Row],[Data Emissão]]))</f>
        <v/>
      </c>
      <c r="AE38" s="29" t="str">
        <f ca="1">IF(ControleRNC[[#This Row],[Real.2]]&lt;&gt;"","Concluída",
IF(AND(ControleRNC[[#This Row],[Prev.2]]&lt;TODAY(),OR(ControleRNC[[#This Row],[Replan.2]]&lt;TODAY(),ControleRNC[[#This Row],[Replan.2]]="")),"Atraso","No prazo"))</f>
        <v>Concluída</v>
      </c>
      <c r="AF38" s="24"/>
      <c r="AG38" s="24" t="str">
        <f>IF(ControleRNC[[#This Row],[Área Responsável]]="Engenharia",ControleRNC[[#This Row],[Status Etapa 1]],"Contratada")</f>
        <v>Contratada</v>
      </c>
      <c r="AH38" s="24" t="str">
        <f ca="1">IF(ControleRNC[[#This Row],[Área Responsável]]="Contratada",ControleRNC[[#This Row],[Status DUCTOR]],"Engenharia")</f>
        <v>Concluída</v>
      </c>
      <c r="AI38" s="24" t="str">
        <f>IF(ControleRNC[[#This Row],[Etapa Eng]]="Concluída","Fechado",IF(ControleRNC[[#This Row],[Etapa Eng]]="Contratada","Contratada","Aberto"))</f>
        <v>Contratada</v>
      </c>
      <c r="AJ38" s="24" t="str">
        <f ca="1">IF(ControleRNC[[#This Row],[Etapa contr]]="Concluída","Fechado",IF(ControleRNC[[#This Row],[Etapa contr]]="Engenharia","Engenharia","Aberto"))</f>
        <v>Fechado</v>
      </c>
    </row>
    <row r="39" spans="1:36" ht="30" customHeight="1">
      <c r="A39" s="14" t="s">
        <v>912</v>
      </c>
      <c r="B39" s="16" t="s">
        <v>900</v>
      </c>
      <c r="C39" s="66" t="s">
        <v>901</v>
      </c>
      <c r="D39" s="16" t="s">
        <v>943</v>
      </c>
      <c r="E39" s="24" t="s">
        <v>29</v>
      </c>
      <c r="F39" s="65" t="s">
        <v>826</v>
      </c>
      <c r="G39" s="7" t="s">
        <v>844</v>
      </c>
      <c r="H39" s="15" t="s">
        <v>913</v>
      </c>
      <c r="I39" s="7" t="s">
        <v>914</v>
      </c>
      <c r="J39" s="36" t="s">
        <v>947</v>
      </c>
      <c r="K39" s="22" t="s">
        <v>787</v>
      </c>
      <c r="L39" s="28">
        <v>44140</v>
      </c>
      <c r="M39" s="6">
        <f>WORKDAY(ControleRNC[[#This Row],[Data Emissão]],VLOOKUP(K39,$F$1:$G$4,2,0))</f>
        <v>44145</v>
      </c>
      <c r="N39" s="6"/>
      <c r="O39" s="6">
        <v>44153</v>
      </c>
      <c r="P39" s="5">
        <f>VLOOKUP(ControleRNC[[#This Row],[Crit.]],$F$1:$G$4,2,0)</f>
        <v>3</v>
      </c>
      <c r="Q39" s="24">
        <f ca="1">IF(ControleRNC[[#This Row],[Real.1]]="",TODAY()-ControleRNC[[#This Row],[Prev.1]],ControleRNC[[#This Row],[Real.1]]-ControleRNC[[#This Row],[Prev.1]])</f>
        <v>8</v>
      </c>
      <c r="R39" s="24" t="s">
        <v>6</v>
      </c>
      <c r="S39" s="24"/>
      <c r="T39" s="29" t="str">
        <f ca="1">IF(ControleRNC[[#This Row],[Real.1]]&lt;&gt;"","Concluída",IF(ControleRNC[[#This Row],[Prev.1]]&lt;TODAY(),"Atraso","No prazo"))</f>
        <v>Concluída</v>
      </c>
      <c r="U39" s="39" t="s">
        <v>948</v>
      </c>
      <c r="V39" s="39"/>
      <c r="W39" s="6">
        <f>WORKDAY(ControleRNC[[#This Row],[Prev.1]],ControleRNC[[#This Row],[Dias Prev.2]])</f>
        <v>44148</v>
      </c>
      <c r="X39" s="23"/>
      <c r="Y39" s="23">
        <v>44153</v>
      </c>
      <c r="Z39" s="24">
        <f>VLOOKUP(ControleRNC[[#This Row],[Crit.]],$F$1:$G$4,2,0)</f>
        <v>3</v>
      </c>
      <c r="AA39" s="24">
        <f ca="1">IF(ControleRNC[[#This Row],[Real.2]]="",TODAY()-ControleRNC[[#This Row],[Prev.2]],ControleRNC[[#This Row],[Real.2]]-ControleRNC[[#This Row],[Prev.2]])</f>
        <v>5</v>
      </c>
      <c r="AB39" s="24" t="s">
        <v>6</v>
      </c>
      <c r="AC39" s="29" t="str">
        <f ca="1">IF(ControleRNC[[#This Row],[Real.2]]&lt;&gt;"","Concluída",
IF(ControleRNC[[#This Row],[Prev.2]]&lt;TODAY(),"Atraso","No prazo"))</f>
        <v>Concluída</v>
      </c>
      <c r="AD39" s="24" t="str">
        <f ca="1">IF(ControleRNC[[#This Row],[Status Epata 2]]="Concluída","",IF(ControleRNC[[#This Row],[Real.2]]="",TODAY()-ControleRNC[[#This Row],[Data Emissão]],ControleRNC[[#This Row],[Real.2]]-ControleRNC[[#This Row],[Data Emissão]]))</f>
        <v/>
      </c>
      <c r="AE39" s="29" t="str">
        <f ca="1">IF(ControleRNC[[#This Row],[Real.2]]&lt;&gt;"","Concluída",
IF(AND(ControleRNC[[#This Row],[Prev.2]]&lt;TODAY(),OR(ControleRNC[[#This Row],[Replan.2]]&lt;TODAY(),ControleRNC[[#This Row],[Replan.2]]="")),"Atraso","No prazo"))</f>
        <v>Concluída</v>
      </c>
      <c r="AF39" s="24"/>
      <c r="AG39" s="24" t="str">
        <f>IF(ControleRNC[[#This Row],[Área Responsável]]="Engenharia",ControleRNC[[#This Row],[Status Etapa 1]],"Contratada")</f>
        <v>Contratada</v>
      </c>
      <c r="AH39" s="24" t="str">
        <f ca="1">IF(ControleRNC[[#This Row],[Área Responsável]]="Contratada",ControleRNC[[#This Row],[Status DUCTOR]],"Engenharia")</f>
        <v>Concluída</v>
      </c>
      <c r="AI39" s="24" t="str">
        <f>IF(ControleRNC[[#This Row],[Etapa Eng]]="Concluída","Fechado",IF(ControleRNC[[#This Row],[Etapa Eng]]="Contratada","Contratada","Aberto"))</f>
        <v>Contratada</v>
      </c>
      <c r="AJ39" s="24" t="str">
        <f ca="1">IF(ControleRNC[[#This Row],[Etapa contr]]="Concluída","Fechado",IF(ControleRNC[[#This Row],[Etapa contr]]="Engenharia","Engenharia","Aberto"))</f>
        <v>Fechado</v>
      </c>
    </row>
    <row r="40" spans="1:36" ht="30" customHeight="1">
      <c r="A40" s="14" t="s">
        <v>917</v>
      </c>
      <c r="B40" s="16" t="s">
        <v>900</v>
      </c>
      <c r="C40" s="66" t="s">
        <v>901</v>
      </c>
      <c r="D40" s="16" t="s">
        <v>943</v>
      </c>
      <c r="E40" s="24" t="s">
        <v>29</v>
      </c>
      <c r="F40" s="65" t="s">
        <v>826</v>
      </c>
      <c r="G40" s="7" t="s">
        <v>844</v>
      </c>
      <c r="H40" s="15" t="s">
        <v>913</v>
      </c>
      <c r="I40" s="7" t="s">
        <v>914</v>
      </c>
      <c r="J40" s="36" t="s">
        <v>949</v>
      </c>
      <c r="K40" s="22" t="s">
        <v>787</v>
      </c>
      <c r="L40" s="28">
        <v>44152</v>
      </c>
      <c r="M40" s="6">
        <f>WORKDAY(ControleRNC[[#This Row],[Data Emissão]],VLOOKUP(K40,$F$1:$G$4,2,0))</f>
        <v>44155</v>
      </c>
      <c r="N40" s="6"/>
      <c r="O40" s="6">
        <v>44172</v>
      </c>
      <c r="P40" s="5">
        <f>VLOOKUP(ControleRNC[[#This Row],[Crit.]],$F$1:$G$4,2,0)</f>
        <v>3</v>
      </c>
      <c r="Q40" s="24">
        <f ca="1">IF(ControleRNC[[#This Row],[Real.1]]="",TODAY()-ControleRNC[[#This Row],[Prev.1]],ControleRNC[[#This Row],[Real.1]]-ControleRNC[[#This Row],[Prev.1]])</f>
        <v>17</v>
      </c>
      <c r="R40" s="24" t="s">
        <v>6</v>
      </c>
      <c r="S40" s="24"/>
      <c r="T40" s="29" t="str">
        <f ca="1">IF(ControleRNC[[#This Row],[Real.1]]&lt;&gt;"","Concluída",IF(ControleRNC[[#This Row],[Prev.1]]&lt;TODAY(),"Atraso","No prazo"))</f>
        <v>Concluída</v>
      </c>
      <c r="U40" s="39" t="s">
        <v>950</v>
      </c>
      <c r="V40" s="39"/>
      <c r="W40" s="6">
        <f>WORKDAY(ControleRNC[[#This Row],[Prev.1]],ControleRNC[[#This Row],[Dias Prev.2]])</f>
        <v>44160</v>
      </c>
      <c r="X40" s="23"/>
      <c r="Y40" s="23">
        <v>44172</v>
      </c>
      <c r="Z40" s="24">
        <f>VLOOKUP(ControleRNC[[#This Row],[Crit.]],$F$1:$G$4,2,0)</f>
        <v>3</v>
      </c>
      <c r="AA40" s="24">
        <f ca="1">IF(ControleRNC[[#This Row],[Real.2]]="",TODAY()-ControleRNC[[#This Row],[Prev.2]],ControleRNC[[#This Row],[Real.2]]-ControleRNC[[#This Row],[Prev.2]])</f>
        <v>12</v>
      </c>
      <c r="AB40" s="24" t="s">
        <v>6</v>
      </c>
      <c r="AC40" s="29" t="str">
        <f ca="1">IF(ControleRNC[[#This Row],[Real.2]]&lt;&gt;"","Concluída",
IF(ControleRNC[[#This Row],[Prev.2]]&lt;TODAY(),"Atraso","No prazo"))</f>
        <v>Concluída</v>
      </c>
      <c r="AD40" s="24" t="str">
        <f ca="1">IF(ControleRNC[[#This Row],[Status Epata 2]]="Concluída","",IF(ControleRNC[[#This Row],[Real.2]]="",TODAY()-ControleRNC[[#This Row],[Data Emissão]],ControleRNC[[#This Row],[Real.2]]-ControleRNC[[#This Row],[Data Emissão]]))</f>
        <v/>
      </c>
      <c r="AE40" s="29" t="str">
        <f ca="1">IF(ControleRNC[[#This Row],[Real.2]]&lt;&gt;"","Concluída",
IF(AND(ControleRNC[[#This Row],[Prev.2]]&lt;TODAY(),OR(ControleRNC[[#This Row],[Replan.2]]&lt;TODAY(),ControleRNC[[#This Row],[Replan.2]]="")),"Atraso","No prazo"))</f>
        <v>Concluída</v>
      </c>
      <c r="AF40" s="24"/>
      <c r="AG40" s="24" t="str">
        <f>IF(ControleRNC[[#This Row],[Área Responsável]]="Engenharia",ControleRNC[[#This Row],[Status Etapa 1]],"Contratada")</f>
        <v>Contratada</v>
      </c>
      <c r="AH40" s="24" t="str">
        <f ca="1">IF(ControleRNC[[#This Row],[Área Responsável]]="Contratada",ControleRNC[[#This Row],[Status DUCTOR]],"Engenharia")</f>
        <v>Concluída</v>
      </c>
      <c r="AI40" s="24" t="str">
        <f>IF(ControleRNC[[#This Row],[Etapa Eng]]="Concluída","Fechado",IF(ControleRNC[[#This Row],[Etapa Eng]]="Contratada","Contratada","Aberto"))</f>
        <v>Contratada</v>
      </c>
      <c r="AJ40" s="24" t="str">
        <f ca="1">IF(ControleRNC[[#This Row],[Etapa contr]]="Concluída","Fechado",IF(ControleRNC[[#This Row],[Etapa contr]]="Engenharia","Engenharia","Aberto"))</f>
        <v>Fechado</v>
      </c>
    </row>
    <row r="41" spans="1:36" ht="30" customHeight="1">
      <c r="A41" s="14" t="s">
        <v>920</v>
      </c>
      <c r="B41" s="16" t="s">
        <v>900</v>
      </c>
      <c r="C41" s="66" t="s">
        <v>901</v>
      </c>
      <c r="D41" s="16" t="s">
        <v>943</v>
      </c>
      <c r="E41" s="24" t="s">
        <v>29</v>
      </c>
      <c r="F41" s="65" t="s">
        <v>826</v>
      </c>
      <c r="G41" s="7" t="s">
        <v>844</v>
      </c>
      <c r="H41" s="15" t="s">
        <v>951</v>
      </c>
      <c r="I41" s="7" t="s">
        <v>952</v>
      </c>
      <c r="J41" s="36" t="s">
        <v>953</v>
      </c>
      <c r="K41" s="22" t="s">
        <v>787</v>
      </c>
      <c r="L41" s="28">
        <v>44160</v>
      </c>
      <c r="M41" s="6">
        <f>WORKDAY(ControleRNC[[#This Row],[Data Emissão]],VLOOKUP(K41,$F$1:$G$4,2,0))</f>
        <v>44165</v>
      </c>
      <c r="N41" s="6"/>
      <c r="O41" s="6">
        <v>44188</v>
      </c>
      <c r="P41" s="5">
        <f>VLOOKUP(ControleRNC[[#This Row],[Crit.]],$F$1:$G$4,2,0)</f>
        <v>3</v>
      </c>
      <c r="Q41" s="24">
        <f ca="1">IF(ControleRNC[[#This Row],[Real.1]]="",TODAY()-ControleRNC[[#This Row],[Prev.1]],ControleRNC[[#This Row],[Real.1]]-ControleRNC[[#This Row],[Prev.1]])</f>
        <v>23</v>
      </c>
      <c r="R41" s="24" t="s">
        <v>6</v>
      </c>
      <c r="S41" s="24"/>
      <c r="T41" s="29" t="str">
        <f ca="1">IF(ControleRNC[[#This Row],[Real.1]]&lt;&gt;"","Concluída",IF(ControleRNC[[#This Row],[Prev.1]]&lt;TODAY(),"Atraso","No prazo"))</f>
        <v>Concluída</v>
      </c>
      <c r="U41" s="39" t="s">
        <v>954</v>
      </c>
      <c r="V41" s="39"/>
      <c r="W41" s="6">
        <f>WORKDAY(ControleRNC[[#This Row],[Prev.1]],ControleRNC[[#This Row],[Dias Prev.2]])</f>
        <v>44168</v>
      </c>
      <c r="X41" s="23"/>
      <c r="Y41" s="23">
        <v>44188</v>
      </c>
      <c r="Z41" s="24">
        <f>VLOOKUP(ControleRNC[[#This Row],[Crit.]],$F$1:$G$4,2,0)</f>
        <v>3</v>
      </c>
      <c r="AA41" s="24">
        <f ca="1">IF(ControleRNC[[#This Row],[Real.2]]="",TODAY()-ControleRNC[[#This Row],[Prev.2]],ControleRNC[[#This Row],[Real.2]]-ControleRNC[[#This Row],[Prev.2]])</f>
        <v>20</v>
      </c>
      <c r="AB41" s="24" t="s">
        <v>6</v>
      </c>
      <c r="AC41" s="29" t="str">
        <f ca="1">IF(ControleRNC[[#This Row],[Real.2]]&lt;&gt;"","Concluída",
IF(ControleRNC[[#This Row],[Prev.2]]&lt;TODAY(),"Atraso","No prazo"))</f>
        <v>Concluída</v>
      </c>
      <c r="AD41" s="24" t="str">
        <f ca="1">IF(ControleRNC[[#This Row],[Status Epata 2]]="Concluída","",IF(ControleRNC[[#This Row],[Real.2]]="",TODAY()-ControleRNC[[#This Row],[Data Emissão]],ControleRNC[[#This Row],[Real.2]]-ControleRNC[[#This Row],[Data Emissão]]))</f>
        <v/>
      </c>
      <c r="AE41" s="29" t="str">
        <f ca="1">IF(ControleRNC[[#This Row],[Real.2]]&lt;&gt;"","Concluída",
IF(AND(ControleRNC[[#This Row],[Prev.2]]&lt;TODAY(),OR(ControleRNC[[#This Row],[Replan.2]]&lt;TODAY(),ControleRNC[[#This Row],[Replan.2]]="")),"Atraso","No prazo"))</f>
        <v>Concluída</v>
      </c>
      <c r="AF41" s="24"/>
      <c r="AG41" s="24" t="str">
        <f>IF(ControleRNC[[#This Row],[Área Responsável]]="Engenharia",ControleRNC[[#This Row],[Status Etapa 1]],"Contratada")</f>
        <v>Contratada</v>
      </c>
      <c r="AH41" s="24" t="str">
        <f ca="1">IF(ControleRNC[[#This Row],[Área Responsável]]="Contratada",ControleRNC[[#This Row],[Status DUCTOR]],"Engenharia")</f>
        <v>Concluída</v>
      </c>
      <c r="AI41" s="24" t="str">
        <f>IF(ControleRNC[[#This Row],[Etapa Eng]]="Concluída","Fechado",IF(ControleRNC[[#This Row],[Etapa Eng]]="Contratada","Contratada","Aberto"))</f>
        <v>Contratada</v>
      </c>
      <c r="AJ41" s="24" t="str">
        <f ca="1">IF(ControleRNC[[#This Row],[Etapa contr]]="Concluída","Fechado",IF(ControleRNC[[#This Row],[Etapa contr]]="Engenharia","Engenharia","Aberto"))</f>
        <v>Fechado</v>
      </c>
    </row>
    <row r="42" spans="1:36" ht="30" customHeight="1">
      <c r="A42" s="14" t="s">
        <v>924</v>
      </c>
      <c r="B42" s="16" t="s">
        <v>900</v>
      </c>
      <c r="C42" s="66" t="s">
        <v>901</v>
      </c>
      <c r="D42" s="16" t="s">
        <v>943</v>
      </c>
      <c r="E42" s="24" t="s">
        <v>29</v>
      </c>
      <c r="F42" s="65" t="s">
        <v>826</v>
      </c>
      <c r="G42" s="7" t="s">
        <v>844</v>
      </c>
      <c r="H42" s="15" t="s">
        <v>955</v>
      </c>
      <c r="I42" s="7" t="s">
        <v>918</v>
      </c>
      <c r="J42" s="36" t="s">
        <v>956</v>
      </c>
      <c r="K42" s="22" t="s">
        <v>787</v>
      </c>
      <c r="L42" s="28">
        <v>44160</v>
      </c>
      <c r="M42" s="6">
        <f>WORKDAY(ControleRNC[[#This Row],[Data Emissão]],VLOOKUP(K42,$F$1:$G$4,2,0))</f>
        <v>44165</v>
      </c>
      <c r="N42" s="6"/>
      <c r="O42" s="6">
        <v>44188</v>
      </c>
      <c r="P42" s="5">
        <f>VLOOKUP(ControleRNC[[#This Row],[Crit.]],$F$1:$G$4,2,0)</f>
        <v>3</v>
      </c>
      <c r="Q42" s="24">
        <f ca="1">IF(ControleRNC[[#This Row],[Real.1]]="",TODAY()-ControleRNC[[#This Row],[Prev.1]],ControleRNC[[#This Row],[Real.1]]-ControleRNC[[#This Row],[Prev.1]])</f>
        <v>23</v>
      </c>
      <c r="R42" s="24" t="s">
        <v>6</v>
      </c>
      <c r="S42" s="24"/>
      <c r="T42" s="29" t="str">
        <f ca="1">IF(ControleRNC[[#This Row],[Real.1]]&lt;&gt;"","Concluída",IF(ControleRNC[[#This Row],[Prev.1]]&lt;TODAY(),"Atraso","No prazo"))</f>
        <v>Concluída</v>
      </c>
      <c r="U42" s="39" t="s">
        <v>957</v>
      </c>
      <c r="V42" s="39"/>
      <c r="W42" s="6">
        <f>WORKDAY(ControleRNC[[#This Row],[Prev.1]],ControleRNC[[#This Row],[Dias Prev.2]])</f>
        <v>44168</v>
      </c>
      <c r="X42" s="23"/>
      <c r="Y42" s="23">
        <v>44188</v>
      </c>
      <c r="Z42" s="24">
        <f>VLOOKUP(ControleRNC[[#This Row],[Crit.]],$F$1:$G$4,2,0)</f>
        <v>3</v>
      </c>
      <c r="AA42" s="24">
        <f ca="1">IF(ControleRNC[[#This Row],[Real.2]]="",TODAY()-ControleRNC[[#This Row],[Prev.2]],ControleRNC[[#This Row],[Real.2]]-ControleRNC[[#This Row],[Prev.2]])</f>
        <v>20</v>
      </c>
      <c r="AB42" s="24" t="s">
        <v>6</v>
      </c>
      <c r="AC42" s="29" t="str">
        <f ca="1">IF(ControleRNC[[#This Row],[Real.2]]&lt;&gt;"","Concluída",
IF(ControleRNC[[#This Row],[Prev.2]]&lt;TODAY(),"Atraso","No prazo"))</f>
        <v>Concluída</v>
      </c>
      <c r="AD42" s="24" t="str">
        <f ca="1">IF(ControleRNC[[#This Row],[Status Epata 2]]="Concluída","",IF(ControleRNC[[#This Row],[Real.2]]="",TODAY()-ControleRNC[[#This Row],[Data Emissão]],ControleRNC[[#This Row],[Real.2]]-ControleRNC[[#This Row],[Data Emissão]]))</f>
        <v/>
      </c>
      <c r="AE42" s="29" t="str">
        <f ca="1">IF(ControleRNC[[#This Row],[Real.2]]&lt;&gt;"","Concluída",
IF(AND(ControleRNC[[#This Row],[Prev.2]]&lt;TODAY(),OR(ControleRNC[[#This Row],[Replan.2]]&lt;TODAY(),ControleRNC[[#This Row],[Replan.2]]="")),"Atraso","No prazo"))</f>
        <v>Concluída</v>
      </c>
      <c r="AF42" s="24"/>
      <c r="AG42" s="24" t="str">
        <f>IF(ControleRNC[[#This Row],[Área Responsável]]="Engenharia",ControleRNC[[#This Row],[Status Etapa 1]],"Contratada")</f>
        <v>Contratada</v>
      </c>
      <c r="AH42" s="24" t="str">
        <f ca="1">IF(ControleRNC[[#This Row],[Área Responsável]]="Contratada",ControleRNC[[#This Row],[Status DUCTOR]],"Engenharia")</f>
        <v>Concluída</v>
      </c>
      <c r="AI42" s="24" t="str">
        <f>IF(ControleRNC[[#This Row],[Etapa Eng]]="Concluída","Fechado",IF(ControleRNC[[#This Row],[Etapa Eng]]="Contratada","Contratada","Aberto"))</f>
        <v>Contratada</v>
      </c>
      <c r="AJ42" s="24" t="str">
        <f ca="1">IF(ControleRNC[[#This Row],[Etapa contr]]="Concluída","Fechado",IF(ControleRNC[[#This Row],[Etapa contr]]="Engenharia","Engenharia","Aberto"))</f>
        <v>Fechado</v>
      </c>
    </row>
    <row r="43" spans="1:36" ht="30" customHeight="1">
      <c r="A43" s="14" t="s">
        <v>927</v>
      </c>
      <c r="B43" s="16" t="s">
        <v>900</v>
      </c>
      <c r="C43" s="66" t="s">
        <v>901</v>
      </c>
      <c r="D43" s="16" t="s">
        <v>943</v>
      </c>
      <c r="E43" s="24" t="s">
        <v>29</v>
      </c>
      <c r="F43" s="65" t="s">
        <v>826</v>
      </c>
      <c r="G43" s="7" t="s">
        <v>844</v>
      </c>
      <c r="H43" s="15" t="s">
        <v>951</v>
      </c>
      <c r="I43" s="7" t="s">
        <v>958</v>
      </c>
      <c r="J43" s="36" t="s">
        <v>959</v>
      </c>
      <c r="K43" s="22" t="s">
        <v>787</v>
      </c>
      <c r="L43" s="28">
        <v>44161</v>
      </c>
      <c r="M43" s="6">
        <f>WORKDAY(ControleRNC[[#This Row],[Data Emissão]],VLOOKUP(K43,$F$1:$G$4,2,0))</f>
        <v>44166</v>
      </c>
      <c r="N43" s="6"/>
      <c r="O43" s="6">
        <v>44188</v>
      </c>
      <c r="P43" s="5">
        <f>VLOOKUP(ControleRNC[[#This Row],[Crit.]],$F$1:$G$4,2,0)</f>
        <v>3</v>
      </c>
      <c r="Q43" s="24">
        <f ca="1">IF(ControleRNC[[#This Row],[Real.1]]="",TODAY()-ControleRNC[[#This Row],[Prev.1]],ControleRNC[[#This Row],[Real.1]]-ControleRNC[[#This Row],[Prev.1]])</f>
        <v>22</v>
      </c>
      <c r="R43" s="24" t="s">
        <v>6</v>
      </c>
      <c r="S43" s="24"/>
      <c r="T43" s="29" t="str">
        <f ca="1">IF(ControleRNC[[#This Row],[Real.1]]&lt;&gt;"","Concluída",IF(ControleRNC[[#This Row],[Prev.1]]&lt;TODAY(),"Atraso","No prazo"))</f>
        <v>Concluída</v>
      </c>
      <c r="U43" s="39" t="s">
        <v>960</v>
      </c>
      <c r="V43" s="39"/>
      <c r="W43" s="6">
        <f>WORKDAY(ControleRNC[[#This Row],[Prev.1]],ControleRNC[[#This Row],[Dias Prev.2]])</f>
        <v>44169</v>
      </c>
      <c r="X43" s="23"/>
      <c r="Y43" s="23">
        <v>44188</v>
      </c>
      <c r="Z43" s="24">
        <f>VLOOKUP(ControleRNC[[#This Row],[Crit.]],$F$1:$G$4,2,0)</f>
        <v>3</v>
      </c>
      <c r="AA43" s="24">
        <f ca="1">IF(ControleRNC[[#This Row],[Real.2]]="",TODAY()-ControleRNC[[#This Row],[Prev.2]],ControleRNC[[#This Row],[Real.2]]-ControleRNC[[#This Row],[Prev.2]])</f>
        <v>19</v>
      </c>
      <c r="AB43" s="24" t="s">
        <v>6</v>
      </c>
      <c r="AC43" s="29" t="str">
        <f ca="1">IF(ControleRNC[[#This Row],[Real.2]]&lt;&gt;"","Concluída",
IF(ControleRNC[[#This Row],[Prev.2]]&lt;TODAY(),"Atraso","No prazo"))</f>
        <v>Concluída</v>
      </c>
      <c r="AD43" s="24" t="str">
        <f ca="1">IF(ControleRNC[[#This Row],[Status Epata 2]]="Concluída","",IF(ControleRNC[[#This Row],[Real.2]]="",TODAY()-ControleRNC[[#This Row],[Data Emissão]],ControleRNC[[#This Row],[Real.2]]-ControleRNC[[#This Row],[Data Emissão]]))</f>
        <v/>
      </c>
      <c r="AE43" s="29" t="str">
        <f ca="1">IF(ControleRNC[[#This Row],[Real.2]]&lt;&gt;"","Concluída",
IF(AND(ControleRNC[[#This Row],[Prev.2]]&lt;TODAY(),OR(ControleRNC[[#This Row],[Replan.2]]&lt;TODAY(),ControleRNC[[#This Row],[Replan.2]]="")),"Atraso","No prazo"))</f>
        <v>Concluída</v>
      </c>
      <c r="AF43" s="24"/>
      <c r="AG43" s="24" t="str">
        <f>IF(ControleRNC[[#This Row],[Área Responsável]]="Engenharia",ControleRNC[[#This Row],[Status Etapa 1]],"Contratada")</f>
        <v>Contratada</v>
      </c>
      <c r="AH43" s="24" t="str">
        <f ca="1">IF(ControleRNC[[#This Row],[Área Responsável]]="Contratada",ControleRNC[[#This Row],[Status DUCTOR]],"Engenharia")</f>
        <v>Concluída</v>
      </c>
      <c r="AI43" s="24" t="str">
        <f>IF(ControleRNC[[#This Row],[Etapa Eng]]="Concluída","Fechado",IF(ControleRNC[[#This Row],[Etapa Eng]]="Contratada","Contratada","Aberto"))</f>
        <v>Contratada</v>
      </c>
      <c r="AJ43" s="24" t="str">
        <f ca="1">IF(ControleRNC[[#This Row],[Etapa contr]]="Concluída","Fechado",IF(ControleRNC[[#This Row],[Etapa contr]]="Engenharia","Engenharia","Aberto"))</f>
        <v>Fechado</v>
      </c>
    </row>
    <row r="44" spans="1:36" ht="30" customHeight="1">
      <c r="A44" s="14" t="s">
        <v>932</v>
      </c>
      <c r="B44" s="16" t="s">
        <v>900</v>
      </c>
      <c r="C44" s="66" t="s">
        <v>901</v>
      </c>
      <c r="D44" s="16" t="s">
        <v>943</v>
      </c>
      <c r="E44" s="24" t="s">
        <v>29</v>
      </c>
      <c r="F44" s="65" t="s">
        <v>826</v>
      </c>
      <c r="G44" s="7" t="s">
        <v>844</v>
      </c>
      <c r="H44" s="15" t="s">
        <v>961</v>
      </c>
      <c r="I44" s="7" t="s">
        <v>929</v>
      </c>
      <c r="J44" s="36" t="s">
        <v>962</v>
      </c>
      <c r="K44" s="22" t="s">
        <v>787</v>
      </c>
      <c r="L44" s="28">
        <v>44168</v>
      </c>
      <c r="M44" s="6">
        <f>WORKDAY(ControleRNC[[#This Row],[Data Emissão]],VLOOKUP(K44,$F$1:$G$4,2,0))</f>
        <v>44173</v>
      </c>
      <c r="N44" s="6"/>
      <c r="O44" s="6">
        <v>44188</v>
      </c>
      <c r="P44" s="5">
        <f>VLOOKUP(ControleRNC[[#This Row],[Crit.]],$F$1:$G$4,2,0)</f>
        <v>3</v>
      </c>
      <c r="Q44" s="24">
        <f ca="1">IF(ControleRNC[[#This Row],[Real.1]]="",TODAY()-ControleRNC[[#This Row],[Prev.1]],ControleRNC[[#This Row],[Real.1]]-ControleRNC[[#This Row],[Prev.1]])</f>
        <v>15</v>
      </c>
      <c r="R44" s="24" t="s">
        <v>6</v>
      </c>
      <c r="S44" s="24"/>
      <c r="T44" s="29" t="str">
        <f ca="1">IF(ControleRNC[[#This Row],[Real.1]]&lt;&gt;"","Concluída",IF(ControleRNC[[#This Row],[Prev.1]]&lt;TODAY(),"Atraso","No prazo"))</f>
        <v>Concluída</v>
      </c>
      <c r="U44" s="39" t="s">
        <v>963</v>
      </c>
      <c r="V44" s="39"/>
      <c r="W44" s="6">
        <f>WORKDAY(ControleRNC[[#This Row],[Prev.1]],ControleRNC[[#This Row],[Dias Prev.2]])</f>
        <v>44176</v>
      </c>
      <c r="X44" s="23"/>
      <c r="Y44" s="23">
        <v>44188</v>
      </c>
      <c r="Z44" s="24">
        <f>VLOOKUP(ControleRNC[[#This Row],[Crit.]],$F$1:$G$4,2,0)</f>
        <v>3</v>
      </c>
      <c r="AA44" s="24">
        <f ca="1">IF(ControleRNC[[#This Row],[Real.2]]="",TODAY()-ControleRNC[[#This Row],[Prev.2]],ControleRNC[[#This Row],[Real.2]]-ControleRNC[[#This Row],[Prev.2]])</f>
        <v>12</v>
      </c>
      <c r="AB44" s="24" t="s">
        <v>6</v>
      </c>
      <c r="AC44" s="29" t="str">
        <f ca="1">IF(ControleRNC[[#This Row],[Real.2]]&lt;&gt;"","Concluída",
IF(ControleRNC[[#This Row],[Prev.2]]&lt;TODAY(),"Atraso","No prazo"))</f>
        <v>Concluída</v>
      </c>
      <c r="AD44" s="24" t="str">
        <f ca="1">IF(ControleRNC[[#This Row],[Status Epata 2]]="Concluída","",IF(ControleRNC[[#This Row],[Real.2]]="",TODAY()-ControleRNC[[#This Row],[Data Emissão]],ControleRNC[[#This Row],[Real.2]]-ControleRNC[[#This Row],[Data Emissão]]))</f>
        <v/>
      </c>
      <c r="AE44" s="29" t="str">
        <f ca="1">IF(ControleRNC[[#This Row],[Real.2]]&lt;&gt;"","Concluída",
IF(AND(ControleRNC[[#This Row],[Prev.2]]&lt;TODAY(),OR(ControleRNC[[#This Row],[Replan.2]]&lt;TODAY(),ControleRNC[[#This Row],[Replan.2]]="")),"Atraso","No prazo"))</f>
        <v>Concluída</v>
      </c>
      <c r="AF44" s="24"/>
      <c r="AG44" s="24" t="str">
        <f>IF(ControleRNC[[#This Row],[Área Responsável]]="Engenharia",ControleRNC[[#This Row],[Status Etapa 1]],"Contratada")</f>
        <v>Contratada</v>
      </c>
      <c r="AH44" s="24" t="str">
        <f ca="1">IF(ControleRNC[[#This Row],[Área Responsável]]="Contratada",ControleRNC[[#This Row],[Status DUCTOR]],"Engenharia")</f>
        <v>Concluída</v>
      </c>
      <c r="AI44" s="24" t="str">
        <f>IF(ControleRNC[[#This Row],[Etapa Eng]]="Concluída","Fechado",IF(ControleRNC[[#This Row],[Etapa Eng]]="Contratada","Contratada","Aberto"))</f>
        <v>Contratada</v>
      </c>
      <c r="AJ44" s="24" t="str">
        <f ca="1">IF(ControleRNC[[#This Row],[Etapa contr]]="Concluída","Fechado",IF(ControleRNC[[#This Row],[Etapa contr]]="Engenharia","Engenharia","Aberto"))</f>
        <v>Fechado</v>
      </c>
    </row>
    <row r="45" spans="1:36" ht="30" customHeight="1">
      <c r="A45" s="14" t="s">
        <v>936</v>
      </c>
      <c r="B45" s="16" t="s">
        <v>900</v>
      </c>
      <c r="C45" s="66" t="s">
        <v>901</v>
      </c>
      <c r="D45" s="16" t="s">
        <v>943</v>
      </c>
      <c r="E45" s="24" t="s">
        <v>29</v>
      </c>
      <c r="F45" s="65" t="s">
        <v>826</v>
      </c>
      <c r="G45" s="7" t="s">
        <v>844</v>
      </c>
      <c r="H45" s="15" t="s">
        <v>961</v>
      </c>
      <c r="I45" s="7" t="s">
        <v>952</v>
      </c>
      <c r="J45" s="36" t="s">
        <v>964</v>
      </c>
      <c r="K45" s="22" t="s">
        <v>787</v>
      </c>
      <c r="L45" s="28">
        <v>44168</v>
      </c>
      <c r="M45" s="6">
        <f>WORKDAY(ControleRNC[[#This Row],[Data Emissão]],VLOOKUP(K45,$F$1:$G$4,2,0))</f>
        <v>44173</v>
      </c>
      <c r="N45" s="6"/>
      <c r="O45" s="6">
        <v>44188</v>
      </c>
      <c r="P45" s="5">
        <f>VLOOKUP(ControleRNC[[#This Row],[Crit.]],$F$1:$G$4,2,0)</f>
        <v>3</v>
      </c>
      <c r="Q45" s="24">
        <f ca="1">IF(ControleRNC[[#This Row],[Real.1]]="",TODAY()-ControleRNC[[#This Row],[Prev.1]],ControleRNC[[#This Row],[Real.1]]-ControleRNC[[#This Row],[Prev.1]])</f>
        <v>15</v>
      </c>
      <c r="R45" s="24" t="s">
        <v>6</v>
      </c>
      <c r="S45" s="24"/>
      <c r="T45" s="29" t="str">
        <f ca="1">IF(ControleRNC[[#This Row],[Real.1]]&lt;&gt;"","Concluída",IF(ControleRNC[[#This Row],[Prev.1]]&lt;TODAY(),"Atraso","No prazo"))</f>
        <v>Concluída</v>
      </c>
      <c r="U45" s="39" t="s">
        <v>965</v>
      </c>
      <c r="V45" s="39"/>
      <c r="W45" s="6">
        <f>WORKDAY(ControleRNC[[#This Row],[Prev.1]],ControleRNC[[#This Row],[Dias Prev.2]])</f>
        <v>44176</v>
      </c>
      <c r="X45" s="23"/>
      <c r="Y45" s="23">
        <v>44188</v>
      </c>
      <c r="Z45" s="24">
        <f>VLOOKUP(ControleRNC[[#This Row],[Crit.]],$F$1:$G$4,2,0)</f>
        <v>3</v>
      </c>
      <c r="AA45" s="24">
        <f ca="1">IF(ControleRNC[[#This Row],[Real.2]]="",TODAY()-ControleRNC[[#This Row],[Prev.2]],ControleRNC[[#This Row],[Real.2]]-ControleRNC[[#This Row],[Prev.2]])</f>
        <v>12</v>
      </c>
      <c r="AB45" s="24" t="s">
        <v>6</v>
      </c>
      <c r="AC45" s="29" t="str">
        <f ca="1">IF(ControleRNC[[#This Row],[Real.2]]&lt;&gt;"","Concluída",
IF(ControleRNC[[#This Row],[Prev.2]]&lt;TODAY(),"Atraso","No prazo"))</f>
        <v>Concluída</v>
      </c>
      <c r="AD45" s="24" t="str">
        <f ca="1">IF(ControleRNC[[#This Row],[Status Epata 2]]="Concluída","",IF(ControleRNC[[#This Row],[Real.2]]="",TODAY()-ControleRNC[[#This Row],[Data Emissão]],ControleRNC[[#This Row],[Real.2]]-ControleRNC[[#This Row],[Data Emissão]]))</f>
        <v/>
      </c>
      <c r="AE45" s="29" t="str">
        <f ca="1">IF(ControleRNC[[#This Row],[Real.2]]&lt;&gt;"","Concluída",
IF(AND(ControleRNC[[#This Row],[Prev.2]]&lt;TODAY(),OR(ControleRNC[[#This Row],[Replan.2]]&lt;TODAY(),ControleRNC[[#This Row],[Replan.2]]="")),"Atraso","No prazo"))</f>
        <v>Concluída</v>
      </c>
      <c r="AF45" s="24"/>
      <c r="AG45" s="24" t="str">
        <f>IF(ControleRNC[[#This Row],[Área Responsável]]="Engenharia",ControleRNC[[#This Row],[Status Etapa 1]],"Contratada")</f>
        <v>Contratada</v>
      </c>
      <c r="AH45" s="24" t="str">
        <f ca="1">IF(ControleRNC[[#This Row],[Área Responsável]]="Contratada",ControleRNC[[#This Row],[Status DUCTOR]],"Engenharia")</f>
        <v>Concluída</v>
      </c>
      <c r="AI45" s="24" t="str">
        <f>IF(ControleRNC[[#This Row],[Etapa Eng]]="Concluída","Fechado",IF(ControleRNC[[#This Row],[Etapa Eng]]="Contratada","Contratada","Aberto"))</f>
        <v>Contratada</v>
      </c>
      <c r="AJ45" s="24" t="str">
        <f ca="1">IF(ControleRNC[[#This Row],[Etapa contr]]="Concluída","Fechado",IF(ControleRNC[[#This Row],[Etapa contr]]="Engenharia","Engenharia","Aberto"))</f>
        <v>Fechado</v>
      </c>
    </row>
    <row r="46" spans="1:36" ht="30" customHeight="1">
      <c r="A46" s="14" t="s">
        <v>966</v>
      </c>
      <c r="B46" s="16" t="s">
        <v>900</v>
      </c>
      <c r="C46" s="66" t="s">
        <v>901</v>
      </c>
      <c r="D46" s="16" t="s">
        <v>943</v>
      </c>
      <c r="E46" s="24" t="s">
        <v>29</v>
      </c>
      <c r="F46" s="65" t="s">
        <v>826</v>
      </c>
      <c r="G46" s="7" t="s">
        <v>844</v>
      </c>
      <c r="H46" s="15" t="s">
        <v>903</v>
      </c>
      <c r="I46" s="7" t="s">
        <v>846</v>
      </c>
      <c r="J46" s="36" t="s">
        <v>967</v>
      </c>
      <c r="K46" s="22" t="s">
        <v>787</v>
      </c>
      <c r="L46" s="28">
        <v>44169</v>
      </c>
      <c r="M46" s="6">
        <f>WORKDAY(ControleRNC[[#This Row],[Data Emissão]],VLOOKUP(K46,$F$1:$G$4,2,0))</f>
        <v>44174</v>
      </c>
      <c r="N46" s="6"/>
      <c r="O46" s="6">
        <v>44188</v>
      </c>
      <c r="P46" s="5">
        <f>VLOOKUP(ControleRNC[[#This Row],[Crit.]],$F$1:$G$4,2,0)</f>
        <v>3</v>
      </c>
      <c r="Q46" s="24">
        <f ca="1">IF(ControleRNC[[#This Row],[Real.1]]="",TODAY()-ControleRNC[[#This Row],[Prev.1]],ControleRNC[[#This Row],[Real.1]]-ControleRNC[[#This Row],[Prev.1]])</f>
        <v>14</v>
      </c>
      <c r="R46" s="24" t="s">
        <v>6</v>
      </c>
      <c r="S46" s="24"/>
      <c r="T46" s="29" t="str">
        <f ca="1">IF(ControleRNC[[#This Row],[Real.1]]&lt;&gt;"","Concluída",IF(ControleRNC[[#This Row],[Prev.1]]&lt;TODAY(),"Atraso","No prazo"))</f>
        <v>Concluída</v>
      </c>
      <c r="U46" s="39" t="s">
        <v>968</v>
      </c>
      <c r="V46" s="39"/>
      <c r="W46" s="6">
        <f>WORKDAY(ControleRNC[[#This Row],[Prev.1]],ControleRNC[[#This Row],[Dias Prev.2]])</f>
        <v>44179</v>
      </c>
      <c r="X46" s="23"/>
      <c r="Y46" s="23">
        <v>44188</v>
      </c>
      <c r="Z46" s="24">
        <f>VLOOKUP(ControleRNC[[#This Row],[Crit.]],$F$1:$G$4,2,0)</f>
        <v>3</v>
      </c>
      <c r="AA46" s="24">
        <f ca="1">IF(ControleRNC[[#This Row],[Real.2]]="",TODAY()-ControleRNC[[#This Row],[Prev.2]],ControleRNC[[#This Row],[Real.2]]-ControleRNC[[#This Row],[Prev.2]])</f>
        <v>9</v>
      </c>
      <c r="AB46" s="24" t="s">
        <v>6</v>
      </c>
      <c r="AC46" s="29" t="str">
        <f ca="1">IF(ControleRNC[[#This Row],[Real.2]]&lt;&gt;"","Concluída",
IF(ControleRNC[[#This Row],[Prev.2]]&lt;TODAY(),"Atraso","No prazo"))</f>
        <v>Concluída</v>
      </c>
      <c r="AD46" s="24" t="str">
        <f ca="1">IF(ControleRNC[[#This Row],[Status Epata 2]]="Concluída","",IF(ControleRNC[[#This Row],[Real.2]]="",TODAY()-ControleRNC[[#This Row],[Data Emissão]],ControleRNC[[#This Row],[Real.2]]-ControleRNC[[#This Row],[Data Emissão]]))</f>
        <v/>
      </c>
      <c r="AE46" s="29" t="str">
        <f ca="1">IF(ControleRNC[[#This Row],[Real.2]]&lt;&gt;"","Concluída",
IF(AND(ControleRNC[[#This Row],[Prev.2]]&lt;TODAY(),OR(ControleRNC[[#This Row],[Replan.2]]&lt;TODAY(),ControleRNC[[#This Row],[Replan.2]]="")),"Atraso","No prazo"))</f>
        <v>Concluída</v>
      </c>
      <c r="AF46" s="24"/>
      <c r="AG46" s="24" t="str">
        <f>IF(ControleRNC[[#This Row],[Área Responsável]]="Engenharia",ControleRNC[[#This Row],[Status Etapa 1]],"Contratada")</f>
        <v>Contratada</v>
      </c>
      <c r="AH46" s="24" t="str">
        <f ca="1">IF(ControleRNC[[#This Row],[Área Responsável]]="Contratada",ControleRNC[[#This Row],[Status DUCTOR]],"Engenharia")</f>
        <v>Concluída</v>
      </c>
      <c r="AI46" s="24" t="str">
        <f>IF(ControleRNC[[#This Row],[Etapa Eng]]="Concluída","Fechado",IF(ControleRNC[[#This Row],[Etapa Eng]]="Contratada","Contratada","Aberto"))</f>
        <v>Contratada</v>
      </c>
      <c r="AJ46" s="24" t="str">
        <f ca="1">IF(ControleRNC[[#This Row],[Etapa contr]]="Concluída","Fechado",IF(ControleRNC[[#This Row],[Etapa contr]]="Engenharia","Engenharia","Aberto"))</f>
        <v>Fechado</v>
      </c>
    </row>
    <row r="47" spans="1:36" ht="30" customHeight="1">
      <c r="A47" s="14" t="s">
        <v>969</v>
      </c>
      <c r="B47" s="16" t="s">
        <v>900</v>
      </c>
      <c r="C47" s="66" t="s">
        <v>901</v>
      </c>
      <c r="D47" s="16" t="s">
        <v>943</v>
      </c>
      <c r="E47" s="24" t="s">
        <v>29</v>
      </c>
      <c r="F47" s="65" t="s">
        <v>826</v>
      </c>
      <c r="G47" s="7" t="s">
        <v>844</v>
      </c>
      <c r="H47" s="15" t="s">
        <v>970</v>
      </c>
      <c r="I47" s="7" t="s">
        <v>971</v>
      </c>
      <c r="J47" s="36" t="s">
        <v>972</v>
      </c>
      <c r="K47" s="22" t="s">
        <v>787</v>
      </c>
      <c r="L47" s="28">
        <v>44172</v>
      </c>
      <c r="M47" s="6">
        <f>WORKDAY(ControleRNC[[#This Row],[Data Emissão]],VLOOKUP(K47,$F$1:$G$4,2,0))</f>
        <v>44175</v>
      </c>
      <c r="N47" s="6"/>
      <c r="O47" s="6">
        <v>44183</v>
      </c>
      <c r="P47" s="5">
        <f>VLOOKUP(ControleRNC[[#This Row],[Crit.]],$F$1:$G$4,2,0)</f>
        <v>3</v>
      </c>
      <c r="Q47" s="24">
        <f ca="1">IF(ControleRNC[[#This Row],[Real.1]]="",TODAY()-ControleRNC[[#This Row],[Prev.1]],ControleRNC[[#This Row],[Real.1]]-ControleRNC[[#This Row],[Prev.1]])</f>
        <v>8</v>
      </c>
      <c r="R47" s="24" t="s">
        <v>6</v>
      </c>
      <c r="S47" s="24"/>
      <c r="T47" s="29" t="str">
        <f ca="1">IF(ControleRNC[[#This Row],[Real.1]]&lt;&gt;"","Concluída",IF(ControleRNC[[#This Row],[Prev.1]]&lt;TODAY(),"Atraso","No prazo"))</f>
        <v>Concluída</v>
      </c>
      <c r="U47" s="39" t="s">
        <v>973</v>
      </c>
      <c r="V47" s="39"/>
      <c r="W47" s="6">
        <f>WORKDAY(ControleRNC[[#This Row],[Prev.1]],ControleRNC[[#This Row],[Dias Prev.2]])</f>
        <v>44180</v>
      </c>
      <c r="X47" s="23"/>
      <c r="Y47" s="23">
        <v>44183</v>
      </c>
      <c r="Z47" s="24">
        <f>VLOOKUP(ControleRNC[[#This Row],[Crit.]],$F$1:$G$4,2,0)</f>
        <v>3</v>
      </c>
      <c r="AA47" s="24">
        <f ca="1">IF(ControleRNC[[#This Row],[Real.2]]="",TODAY()-ControleRNC[[#This Row],[Prev.2]],ControleRNC[[#This Row],[Real.2]]-ControleRNC[[#This Row],[Prev.2]])</f>
        <v>3</v>
      </c>
      <c r="AB47" s="24" t="s">
        <v>6</v>
      </c>
      <c r="AC47" s="29" t="str">
        <f ca="1">IF(ControleRNC[[#This Row],[Real.2]]&lt;&gt;"","Concluída",
IF(ControleRNC[[#This Row],[Prev.2]]&lt;TODAY(),"Atraso","No prazo"))</f>
        <v>Concluída</v>
      </c>
      <c r="AD47" s="24" t="str">
        <f ca="1">IF(ControleRNC[[#This Row],[Status Epata 2]]="Concluída","",IF(ControleRNC[[#This Row],[Real.2]]="",TODAY()-ControleRNC[[#This Row],[Data Emissão]],ControleRNC[[#This Row],[Real.2]]-ControleRNC[[#This Row],[Data Emissão]]))</f>
        <v/>
      </c>
      <c r="AE47" s="29" t="str">
        <f ca="1">IF(ControleRNC[[#This Row],[Real.2]]&lt;&gt;"","Concluída",
IF(AND(ControleRNC[[#This Row],[Prev.2]]&lt;TODAY(),OR(ControleRNC[[#This Row],[Replan.2]]&lt;TODAY(),ControleRNC[[#This Row],[Replan.2]]="")),"Atraso","No prazo"))</f>
        <v>Concluída</v>
      </c>
      <c r="AF47" s="24"/>
      <c r="AG47" s="24" t="str">
        <f>IF(ControleRNC[[#This Row],[Área Responsável]]="Engenharia",ControleRNC[[#This Row],[Status Etapa 1]],"Contratada")</f>
        <v>Contratada</v>
      </c>
      <c r="AH47" s="24" t="str">
        <f ca="1">IF(ControleRNC[[#This Row],[Área Responsável]]="Contratada",ControleRNC[[#This Row],[Status DUCTOR]],"Engenharia")</f>
        <v>Concluída</v>
      </c>
      <c r="AI47" s="24" t="str">
        <f>IF(ControleRNC[[#This Row],[Etapa Eng]]="Concluída","Fechado",IF(ControleRNC[[#This Row],[Etapa Eng]]="Contratada","Contratada","Aberto"))</f>
        <v>Contratada</v>
      </c>
      <c r="AJ47" s="24" t="str">
        <f ca="1">IF(ControleRNC[[#This Row],[Etapa contr]]="Concluída","Fechado",IF(ControleRNC[[#This Row],[Etapa contr]]="Engenharia","Engenharia","Aberto"))</f>
        <v>Fechado</v>
      </c>
    </row>
    <row r="48" spans="1:36" ht="30" customHeight="1">
      <c r="A48" s="14" t="s">
        <v>974</v>
      </c>
      <c r="B48" s="16" t="s">
        <v>900</v>
      </c>
      <c r="C48" s="66" t="s">
        <v>901</v>
      </c>
      <c r="D48" s="16" t="s">
        <v>943</v>
      </c>
      <c r="E48" s="24" t="s">
        <v>29</v>
      </c>
      <c r="F48" s="65" t="s">
        <v>826</v>
      </c>
      <c r="G48" s="7" t="s">
        <v>844</v>
      </c>
      <c r="H48" s="15" t="s">
        <v>970</v>
      </c>
      <c r="I48" s="7" t="s">
        <v>952</v>
      </c>
      <c r="J48" s="36" t="s">
        <v>975</v>
      </c>
      <c r="K48" s="22" t="s">
        <v>787</v>
      </c>
      <c r="L48" s="28">
        <v>44175</v>
      </c>
      <c r="M48" s="6">
        <f>WORKDAY(ControleRNC[[#This Row],[Data Emissão]],VLOOKUP(K48,$F$1:$G$4,2,0))</f>
        <v>44180</v>
      </c>
      <c r="N48" s="6"/>
      <c r="O48" s="6">
        <v>44182</v>
      </c>
      <c r="P48" s="5">
        <f>VLOOKUP(ControleRNC[[#This Row],[Crit.]],$F$1:$G$4,2,0)</f>
        <v>3</v>
      </c>
      <c r="Q48" s="24">
        <f ca="1">IF(ControleRNC[[#This Row],[Real.1]]="",TODAY()-ControleRNC[[#This Row],[Prev.1]],ControleRNC[[#This Row],[Real.1]]-ControleRNC[[#This Row],[Prev.1]])</f>
        <v>2</v>
      </c>
      <c r="R48" s="24" t="s">
        <v>6</v>
      </c>
      <c r="S48" s="24"/>
      <c r="T48" s="29" t="str">
        <f ca="1">IF(ControleRNC[[#This Row],[Real.1]]&lt;&gt;"","Concluída",IF(ControleRNC[[#This Row],[Prev.1]]&lt;TODAY(),"Atraso","No prazo"))</f>
        <v>Concluída</v>
      </c>
      <c r="U48" s="39" t="s">
        <v>976</v>
      </c>
      <c r="V48" s="39"/>
      <c r="W48" s="6">
        <f>WORKDAY(ControleRNC[[#This Row],[Prev.1]],ControleRNC[[#This Row],[Dias Prev.2]])</f>
        <v>44183</v>
      </c>
      <c r="X48" s="23"/>
      <c r="Y48" s="23">
        <v>44182</v>
      </c>
      <c r="Z48" s="24">
        <f>VLOOKUP(ControleRNC[[#This Row],[Crit.]],$F$1:$G$4,2,0)</f>
        <v>3</v>
      </c>
      <c r="AA48" s="24">
        <f ca="1">IF(ControleRNC[[#This Row],[Real.2]]="",TODAY()-ControleRNC[[#This Row],[Prev.2]],ControleRNC[[#This Row],[Real.2]]-ControleRNC[[#This Row],[Prev.2]])</f>
        <v>-1</v>
      </c>
      <c r="AB48" s="24" t="s">
        <v>6</v>
      </c>
      <c r="AC48" s="29" t="str">
        <f ca="1">IF(ControleRNC[[#This Row],[Real.2]]&lt;&gt;"","Concluída",
IF(ControleRNC[[#This Row],[Prev.2]]&lt;TODAY(),"Atraso","No prazo"))</f>
        <v>Concluída</v>
      </c>
      <c r="AD48" s="24" t="str">
        <f ca="1">IF(ControleRNC[[#This Row],[Status Epata 2]]="Concluída","",IF(ControleRNC[[#This Row],[Real.2]]="",TODAY()-ControleRNC[[#This Row],[Data Emissão]],ControleRNC[[#This Row],[Real.2]]-ControleRNC[[#This Row],[Data Emissão]]))</f>
        <v/>
      </c>
      <c r="AE48" s="29" t="str">
        <f ca="1">IF(ControleRNC[[#This Row],[Real.2]]&lt;&gt;"","Concluída",
IF(AND(ControleRNC[[#This Row],[Prev.2]]&lt;TODAY(),OR(ControleRNC[[#This Row],[Replan.2]]&lt;TODAY(),ControleRNC[[#This Row],[Replan.2]]="")),"Atraso","No prazo"))</f>
        <v>Concluída</v>
      </c>
      <c r="AF48" s="24"/>
      <c r="AG48" s="24" t="str">
        <f>IF(ControleRNC[[#This Row],[Área Responsável]]="Engenharia",ControleRNC[[#This Row],[Status Etapa 1]],"Contratada")</f>
        <v>Contratada</v>
      </c>
      <c r="AH48" s="24" t="str">
        <f ca="1">IF(ControleRNC[[#This Row],[Área Responsável]]="Contratada",ControleRNC[[#This Row],[Status DUCTOR]],"Engenharia")</f>
        <v>Concluída</v>
      </c>
      <c r="AI48" s="24" t="str">
        <f>IF(ControleRNC[[#This Row],[Etapa Eng]]="Concluída","Fechado",IF(ControleRNC[[#This Row],[Etapa Eng]]="Contratada","Contratada","Aberto"))</f>
        <v>Contratada</v>
      </c>
      <c r="AJ48" s="24" t="str">
        <f ca="1">IF(ControleRNC[[#This Row],[Etapa contr]]="Concluída","Fechado",IF(ControleRNC[[#This Row],[Etapa contr]]="Engenharia","Engenharia","Aberto"))</f>
        <v>Fechado</v>
      </c>
    </row>
    <row r="49" spans="1:36" ht="30" customHeight="1">
      <c r="A49" s="14" t="s">
        <v>977</v>
      </c>
      <c r="B49" s="16" t="s">
        <v>900</v>
      </c>
      <c r="C49" s="66" t="s">
        <v>901</v>
      </c>
      <c r="D49" s="16" t="s">
        <v>943</v>
      </c>
      <c r="E49" s="24" t="s">
        <v>29</v>
      </c>
      <c r="F49" s="65" t="s">
        <v>826</v>
      </c>
      <c r="G49" s="7" t="s">
        <v>844</v>
      </c>
      <c r="H49" s="15" t="s">
        <v>970</v>
      </c>
      <c r="I49" s="7" t="s">
        <v>952</v>
      </c>
      <c r="J49" s="36" t="s">
        <v>978</v>
      </c>
      <c r="K49" s="22" t="s">
        <v>787</v>
      </c>
      <c r="L49" s="28">
        <v>44175</v>
      </c>
      <c r="M49" s="6">
        <f>WORKDAY(ControleRNC[[#This Row],[Data Emissão]],VLOOKUP(K49,$F$1:$G$4,2,0))</f>
        <v>44180</v>
      </c>
      <c r="N49" s="6"/>
      <c r="O49" s="6">
        <v>44183</v>
      </c>
      <c r="P49" s="5">
        <f>VLOOKUP(ControleRNC[[#This Row],[Crit.]],$F$1:$G$4,2,0)</f>
        <v>3</v>
      </c>
      <c r="Q49" s="24">
        <f ca="1">IF(ControleRNC[[#This Row],[Real.1]]="",TODAY()-ControleRNC[[#This Row],[Prev.1]],ControleRNC[[#This Row],[Real.1]]-ControleRNC[[#This Row],[Prev.1]])</f>
        <v>3</v>
      </c>
      <c r="R49" s="24" t="s">
        <v>6</v>
      </c>
      <c r="S49" s="24"/>
      <c r="T49" s="29" t="str">
        <f ca="1">IF(ControleRNC[[#This Row],[Real.1]]&lt;&gt;"","Concluída",IF(ControleRNC[[#This Row],[Prev.1]]&lt;TODAY(),"Atraso","No prazo"))</f>
        <v>Concluída</v>
      </c>
      <c r="U49" s="39" t="s">
        <v>979</v>
      </c>
      <c r="V49" s="39"/>
      <c r="W49" s="6">
        <f>WORKDAY(ControleRNC[[#This Row],[Prev.1]],ControleRNC[[#This Row],[Dias Prev.2]])</f>
        <v>44183</v>
      </c>
      <c r="X49" s="23"/>
      <c r="Y49" s="23">
        <v>44183</v>
      </c>
      <c r="Z49" s="24">
        <f>VLOOKUP(ControleRNC[[#This Row],[Crit.]],$F$1:$G$4,2,0)</f>
        <v>3</v>
      </c>
      <c r="AA49" s="24">
        <f ca="1">IF(ControleRNC[[#This Row],[Real.2]]="",TODAY()-ControleRNC[[#This Row],[Prev.2]],ControleRNC[[#This Row],[Real.2]]-ControleRNC[[#This Row],[Prev.2]])</f>
        <v>0</v>
      </c>
      <c r="AB49" s="24" t="s">
        <v>6</v>
      </c>
      <c r="AC49" s="29" t="str">
        <f ca="1">IF(ControleRNC[[#This Row],[Real.2]]&lt;&gt;"","Concluída",
IF(ControleRNC[[#This Row],[Prev.2]]&lt;TODAY(),"Atraso","No prazo"))</f>
        <v>Concluída</v>
      </c>
      <c r="AD49" s="24" t="str">
        <f ca="1">IF(ControleRNC[[#This Row],[Status Epata 2]]="Concluída","",IF(ControleRNC[[#This Row],[Real.2]]="",TODAY()-ControleRNC[[#This Row],[Data Emissão]],ControleRNC[[#This Row],[Real.2]]-ControleRNC[[#This Row],[Data Emissão]]))</f>
        <v/>
      </c>
      <c r="AE49" s="29" t="str">
        <f ca="1">IF(ControleRNC[[#This Row],[Real.2]]&lt;&gt;"","Concluída",
IF(AND(ControleRNC[[#This Row],[Prev.2]]&lt;TODAY(),OR(ControleRNC[[#This Row],[Replan.2]]&lt;TODAY(),ControleRNC[[#This Row],[Replan.2]]="")),"Atraso","No prazo"))</f>
        <v>Concluída</v>
      </c>
      <c r="AF49" s="24"/>
      <c r="AG49" s="24" t="str">
        <f>IF(ControleRNC[[#This Row],[Área Responsável]]="Engenharia",ControleRNC[[#This Row],[Status Etapa 1]],"Contratada")</f>
        <v>Contratada</v>
      </c>
      <c r="AH49" s="24" t="str">
        <f ca="1">IF(ControleRNC[[#This Row],[Área Responsável]]="Contratada",ControleRNC[[#This Row],[Status DUCTOR]],"Engenharia")</f>
        <v>Concluída</v>
      </c>
      <c r="AI49" s="24" t="str">
        <f>IF(ControleRNC[[#This Row],[Etapa Eng]]="Concluída","Fechado",IF(ControleRNC[[#This Row],[Etapa Eng]]="Contratada","Contratada","Aberto"))</f>
        <v>Contratada</v>
      </c>
      <c r="AJ49" s="24" t="str">
        <f ca="1">IF(ControleRNC[[#This Row],[Etapa contr]]="Concluída","Fechado",IF(ControleRNC[[#This Row],[Etapa contr]]="Engenharia","Engenharia","Aberto"))</f>
        <v>Fechado</v>
      </c>
    </row>
    <row r="50" spans="1:36" ht="30" customHeight="1">
      <c r="A50" s="14" t="s">
        <v>980</v>
      </c>
      <c r="B50" s="16" t="s">
        <v>900</v>
      </c>
      <c r="C50" s="66" t="s">
        <v>901</v>
      </c>
      <c r="D50" s="16" t="s">
        <v>943</v>
      </c>
      <c r="E50" s="24" t="s">
        <v>29</v>
      </c>
      <c r="F50" s="65" t="s">
        <v>826</v>
      </c>
      <c r="G50" s="7" t="s">
        <v>844</v>
      </c>
      <c r="H50" s="15" t="s">
        <v>903</v>
      </c>
      <c r="I50" s="7" t="s">
        <v>904</v>
      </c>
      <c r="J50" s="36" t="s">
        <v>981</v>
      </c>
      <c r="K50" s="22" t="s">
        <v>787</v>
      </c>
      <c r="L50" s="28">
        <v>44180</v>
      </c>
      <c r="M50" s="6">
        <f>WORKDAY(ControleRNC[[#This Row],[Data Emissão]],VLOOKUP(K50,$F$1:$G$4,2,0))</f>
        <v>44183</v>
      </c>
      <c r="N50" s="6"/>
      <c r="O50" s="6">
        <v>44182</v>
      </c>
      <c r="P50" s="5">
        <f>VLOOKUP(ControleRNC[[#This Row],[Crit.]],$F$1:$G$4,2,0)</f>
        <v>3</v>
      </c>
      <c r="Q50" s="24">
        <f ca="1">IF(ControleRNC[[#This Row],[Real.1]]="",TODAY()-ControleRNC[[#This Row],[Prev.1]],ControleRNC[[#This Row],[Real.1]]-ControleRNC[[#This Row],[Prev.1]])</f>
        <v>-1</v>
      </c>
      <c r="R50" s="24" t="s">
        <v>6</v>
      </c>
      <c r="S50" s="24"/>
      <c r="T50" s="29" t="str">
        <f ca="1">IF(ControleRNC[[#This Row],[Real.1]]&lt;&gt;"","Concluída",IF(ControleRNC[[#This Row],[Prev.1]]&lt;TODAY(),"Atraso","No prazo"))</f>
        <v>Concluída</v>
      </c>
      <c r="U50" s="39" t="s">
        <v>982</v>
      </c>
      <c r="V50" s="39"/>
      <c r="W50" s="6">
        <f>WORKDAY(ControleRNC[[#This Row],[Prev.1]],ControleRNC[[#This Row],[Dias Prev.2]])</f>
        <v>44188</v>
      </c>
      <c r="X50" s="23"/>
      <c r="Y50" s="23">
        <v>44182</v>
      </c>
      <c r="Z50" s="24">
        <f>VLOOKUP(ControleRNC[[#This Row],[Crit.]],$F$1:$G$4,2,0)</f>
        <v>3</v>
      </c>
      <c r="AA50" s="24">
        <f ca="1">IF(ControleRNC[[#This Row],[Real.2]]="",TODAY()-ControleRNC[[#This Row],[Prev.2]],ControleRNC[[#This Row],[Real.2]]-ControleRNC[[#This Row],[Prev.2]])</f>
        <v>-6</v>
      </c>
      <c r="AB50" s="24" t="s">
        <v>6</v>
      </c>
      <c r="AC50" s="29" t="str">
        <f ca="1">IF(ControleRNC[[#This Row],[Real.2]]&lt;&gt;"","Concluída",
IF(ControleRNC[[#This Row],[Prev.2]]&lt;TODAY(),"Atraso","No prazo"))</f>
        <v>Concluída</v>
      </c>
      <c r="AD50" s="24" t="str">
        <f ca="1">IF(ControleRNC[[#This Row],[Status Epata 2]]="Concluída","",IF(ControleRNC[[#This Row],[Real.2]]="",TODAY()-ControleRNC[[#This Row],[Data Emissão]],ControleRNC[[#This Row],[Real.2]]-ControleRNC[[#This Row],[Data Emissão]]))</f>
        <v/>
      </c>
      <c r="AE50" s="29" t="str">
        <f ca="1">IF(ControleRNC[[#This Row],[Real.2]]&lt;&gt;"","Concluída",
IF(AND(ControleRNC[[#This Row],[Prev.2]]&lt;TODAY(),OR(ControleRNC[[#This Row],[Replan.2]]&lt;TODAY(),ControleRNC[[#This Row],[Replan.2]]="")),"Atraso","No prazo"))</f>
        <v>Concluída</v>
      </c>
      <c r="AF50" s="24"/>
      <c r="AG50" s="24" t="str">
        <f>IF(ControleRNC[[#This Row],[Área Responsável]]="Engenharia",ControleRNC[[#This Row],[Status Etapa 1]],"Contratada")</f>
        <v>Contratada</v>
      </c>
      <c r="AH50" s="24" t="str">
        <f ca="1">IF(ControleRNC[[#This Row],[Área Responsável]]="Contratada",ControleRNC[[#This Row],[Status DUCTOR]],"Engenharia")</f>
        <v>Concluída</v>
      </c>
      <c r="AI50" s="24" t="str">
        <f>IF(ControleRNC[[#This Row],[Etapa Eng]]="Concluída","Fechado",IF(ControleRNC[[#This Row],[Etapa Eng]]="Contratada","Contratada","Aberto"))</f>
        <v>Contratada</v>
      </c>
      <c r="AJ50" s="24" t="str">
        <f ca="1">IF(ControleRNC[[#This Row],[Etapa contr]]="Concluída","Fechado",IF(ControleRNC[[#This Row],[Etapa contr]]="Engenharia","Engenharia","Aberto"))</f>
        <v>Fechado</v>
      </c>
    </row>
    <row r="51" spans="1:36" ht="30" customHeight="1">
      <c r="A51" s="14" t="s">
        <v>983</v>
      </c>
      <c r="B51" s="16" t="s">
        <v>900</v>
      </c>
      <c r="C51" s="66" t="s">
        <v>901</v>
      </c>
      <c r="D51" s="16" t="s">
        <v>943</v>
      </c>
      <c r="E51" s="24" t="s">
        <v>29</v>
      </c>
      <c r="F51" s="65" t="s">
        <v>826</v>
      </c>
      <c r="G51" s="7" t="s">
        <v>844</v>
      </c>
      <c r="H51" s="15" t="s">
        <v>984</v>
      </c>
      <c r="I51" s="7" t="s">
        <v>952</v>
      </c>
      <c r="J51" s="36" t="s">
        <v>985</v>
      </c>
      <c r="K51" s="22" t="s">
        <v>787</v>
      </c>
      <c r="L51" s="28">
        <v>44183</v>
      </c>
      <c r="M51" s="6">
        <f>WORKDAY(ControleRNC[[#This Row],[Data Emissão]],VLOOKUP(K51,$F$1:$G$4,2,0))</f>
        <v>44188</v>
      </c>
      <c r="N51" s="6"/>
      <c r="O51" s="6">
        <v>44216</v>
      </c>
      <c r="P51" s="5">
        <f>VLOOKUP(ControleRNC[[#This Row],[Crit.]],$F$1:$G$4,2,0)</f>
        <v>3</v>
      </c>
      <c r="Q51" s="24">
        <f ca="1">IF(ControleRNC[[#This Row],[Real.1]]="",TODAY()-ControleRNC[[#This Row],[Prev.1]],ControleRNC[[#This Row],[Real.1]]-ControleRNC[[#This Row],[Prev.1]])</f>
        <v>28</v>
      </c>
      <c r="R51" s="24" t="s">
        <v>6</v>
      </c>
      <c r="S51" s="24"/>
      <c r="T51" s="29" t="str">
        <f ca="1">IF(ControleRNC[[#This Row],[Real.1]]&lt;&gt;"","Concluída",IF(ControleRNC[[#This Row],[Prev.1]]&lt;TODAY(),"Atraso","No prazo"))</f>
        <v>Concluída</v>
      </c>
      <c r="U51" s="39" t="s">
        <v>986</v>
      </c>
      <c r="V51" s="39"/>
      <c r="W51" s="6">
        <f>WORKDAY(ControleRNC[[#This Row],[Prev.1]],ControleRNC[[#This Row],[Dias Prev.2]])</f>
        <v>44193</v>
      </c>
      <c r="X51" s="23"/>
      <c r="Y51" s="23">
        <v>44216</v>
      </c>
      <c r="Z51" s="24">
        <f>VLOOKUP(ControleRNC[[#This Row],[Crit.]],$F$1:$G$4,2,0)</f>
        <v>3</v>
      </c>
      <c r="AA51" s="24">
        <f ca="1">IF(ControleRNC[[#This Row],[Real.2]]="",TODAY()-ControleRNC[[#This Row],[Prev.2]],ControleRNC[[#This Row],[Real.2]]-ControleRNC[[#This Row],[Prev.2]])</f>
        <v>23</v>
      </c>
      <c r="AB51" s="24" t="s">
        <v>6</v>
      </c>
      <c r="AC51" s="29" t="str">
        <f ca="1">IF(ControleRNC[[#This Row],[Real.2]]&lt;&gt;"","Concluída",
IF(ControleRNC[[#This Row],[Prev.2]]&lt;TODAY(),"Atraso","No prazo"))</f>
        <v>Concluída</v>
      </c>
      <c r="AD51" s="24" t="str">
        <f ca="1">IF(ControleRNC[[#This Row],[Status Epata 2]]="Concluída","",IF(ControleRNC[[#This Row],[Real.2]]="",TODAY()-ControleRNC[[#This Row],[Data Emissão]],ControleRNC[[#This Row],[Real.2]]-ControleRNC[[#This Row],[Data Emissão]]))</f>
        <v/>
      </c>
      <c r="AE51" s="29" t="str">
        <f ca="1">IF(ControleRNC[[#This Row],[Real.2]]&lt;&gt;"","Concluída",
IF(AND(ControleRNC[[#This Row],[Prev.2]]&lt;TODAY(),OR(ControleRNC[[#This Row],[Replan.2]]&lt;TODAY(),ControleRNC[[#This Row],[Replan.2]]="")),"Atraso","No prazo"))</f>
        <v>Concluída</v>
      </c>
      <c r="AF51" s="24"/>
      <c r="AG51" s="24" t="str">
        <f>IF(ControleRNC[[#This Row],[Área Responsável]]="Engenharia",ControleRNC[[#This Row],[Status Etapa 1]],"Contratada")</f>
        <v>Contratada</v>
      </c>
      <c r="AH51" s="24" t="str">
        <f ca="1">IF(ControleRNC[[#This Row],[Área Responsável]]="Contratada",ControleRNC[[#This Row],[Status DUCTOR]],"Engenharia")</f>
        <v>Concluída</v>
      </c>
      <c r="AI51" s="24" t="str">
        <f>IF(ControleRNC[[#This Row],[Etapa Eng]]="Concluída","Fechado",IF(ControleRNC[[#This Row],[Etapa Eng]]="Contratada","Contratada","Aberto"))</f>
        <v>Contratada</v>
      </c>
      <c r="AJ51" s="24" t="str">
        <f ca="1">IF(ControleRNC[[#This Row],[Etapa contr]]="Concluída","Fechado",IF(ControleRNC[[#This Row],[Etapa contr]]="Engenharia","Engenharia","Aberto"))</f>
        <v>Fechado</v>
      </c>
    </row>
    <row r="52" spans="1:36" ht="30" customHeight="1">
      <c r="A52" s="14" t="s">
        <v>987</v>
      </c>
      <c r="B52" s="16" t="s">
        <v>900</v>
      </c>
      <c r="C52" s="66" t="s">
        <v>901</v>
      </c>
      <c r="D52" s="16" t="s">
        <v>943</v>
      </c>
      <c r="E52" s="24" t="s">
        <v>29</v>
      </c>
      <c r="F52" s="65" t="s">
        <v>826</v>
      </c>
      <c r="G52" s="7" t="s">
        <v>844</v>
      </c>
      <c r="H52" s="15" t="s">
        <v>903</v>
      </c>
      <c r="I52" s="7" t="s">
        <v>846</v>
      </c>
      <c r="J52" s="36" t="s">
        <v>988</v>
      </c>
      <c r="K52" s="22" t="s">
        <v>787</v>
      </c>
      <c r="L52" s="28">
        <v>44182</v>
      </c>
      <c r="M52" s="6">
        <f>WORKDAY(ControleRNC[[#This Row],[Data Emissão]],VLOOKUP(K52,$F$1:$G$4,2,0))</f>
        <v>44187</v>
      </c>
      <c r="N52" s="6"/>
      <c r="O52" s="6">
        <v>44201</v>
      </c>
      <c r="P52" s="5">
        <f>VLOOKUP(ControleRNC[[#This Row],[Crit.]],$F$1:$G$4,2,0)</f>
        <v>3</v>
      </c>
      <c r="Q52" s="24">
        <f ca="1">IF(ControleRNC[[#This Row],[Real.1]]="",TODAY()-ControleRNC[[#This Row],[Prev.1]],ControleRNC[[#This Row],[Real.1]]-ControleRNC[[#This Row],[Prev.1]])</f>
        <v>14</v>
      </c>
      <c r="R52" s="24" t="s">
        <v>6</v>
      </c>
      <c r="S52" s="24"/>
      <c r="T52" s="29" t="str">
        <f ca="1">IF(ControleRNC[[#This Row],[Real.1]]&lt;&gt;"","Concluída",IF(ControleRNC[[#This Row],[Prev.1]]&lt;TODAY(),"Atraso","No prazo"))</f>
        <v>Concluída</v>
      </c>
      <c r="U52" s="39" t="s">
        <v>989</v>
      </c>
      <c r="V52" s="39"/>
      <c r="W52" s="6">
        <f>WORKDAY(ControleRNC[[#This Row],[Prev.1]],ControleRNC[[#This Row],[Dias Prev.2]])</f>
        <v>44190</v>
      </c>
      <c r="X52" s="23"/>
      <c r="Y52" s="23">
        <v>44201</v>
      </c>
      <c r="Z52" s="24">
        <f>VLOOKUP(ControleRNC[[#This Row],[Crit.]],$F$1:$G$4,2,0)</f>
        <v>3</v>
      </c>
      <c r="AA52" s="24">
        <f ca="1">IF(ControleRNC[[#This Row],[Real.2]]="",TODAY()-ControleRNC[[#This Row],[Prev.2]],ControleRNC[[#This Row],[Real.2]]-ControleRNC[[#This Row],[Prev.2]])</f>
        <v>11</v>
      </c>
      <c r="AB52" s="24" t="s">
        <v>6</v>
      </c>
      <c r="AC52" s="29" t="str">
        <f ca="1">IF(ControleRNC[[#This Row],[Real.2]]&lt;&gt;"","Concluída",
IF(ControleRNC[[#This Row],[Prev.2]]&lt;TODAY(),"Atraso","No prazo"))</f>
        <v>Concluída</v>
      </c>
      <c r="AD52" s="24" t="str">
        <f ca="1">IF(ControleRNC[[#This Row],[Status Epata 2]]="Concluída","",IF(ControleRNC[[#This Row],[Real.2]]="",TODAY()-ControleRNC[[#This Row],[Data Emissão]],ControleRNC[[#This Row],[Real.2]]-ControleRNC[[#This Row],[Data Emissão]]))</f>
        <v/>
      </c>
      <c r="AE52" s="29" t="str">
        <f ca="1">IF(ControleRNC[[#This Row],[Real.2]]&lt;&gt;"","Concluída",
IF(AND(ControleRNC[[#This Row],[Prev.2]]&lt;TODAY(),OR(ControleRNC[[#This Row],[Replan.2]]&lt;TODAY(),ControleRNC[[#This Row],[Replan.2]]="")),"Atraso","No prazo"))</f>
        <v>Concluída</v>
      </c>
      <c r="AF52" s="24"/>
      <c r="AG52" s="24" t="str">
        <f>IF(ControleRNC[[#This Row],[Área Responsável]]="Engenharia",ControleRNC[[#This Row],[Status Etapa 1]],"Contratada")</f>
        <v>Contratada</v>
      </c>
      <c r="AH52" s="24" t="str">
        <f ca="1">IF(ControleRNC[[#This Row],[Área Responsável]]="Contratada",ControleRNC[[#This Row],[Status DUCTOR]],"Engenharia")</f>
        <v>Concluída</v>
      </c>
      <c r="AI52" s="24" t="str">
        <f>IF(ControleRNC[[#This Row],[Etapa Eng]]="Concluída","Fechado",IF(ControleRNC[[#This Row],[Etapa Eng]]="Contratada","Contratada","Aberto"))</f>
        <v>Contratada</v>
      </c>
      <c r="AJ52" s="24" t="str">
        <f ca="1">IF(ControleRNC[[#This Row],[Etapa contr]]="Concluída","Fechado",IF(ControleRNC[[#This Row],[Etapa contr]]="Engenharia","Engenharia","Aberto"))</f>
        <v>Fechado</v>
      </c>
    </row>
    <row r="53" spans="1:36" ht="30" customHeight="1">
      <c r="A53" s="14" t="s">
        <v>990</v>
      </c>
      <c r="B53" s="16" t="s">
        <v>900</v>
      </c>
      <c r="C53" s="66" t="s">
        <v>901</v>
      </c>
      <c r="D53" s="16" t="s">
        <v>943</v>
      </c>
      <c r="E53" s="24" t="s">
        <v>29</v>
      </c>
      <c r="F53" s="65" t="s">
        <v>826</v>
      </c>
      <c r="G53" s="7" t="s">
        <v>844</v>
      </c>
      <c r="H53" s="15" t="s">
        <v>991</v>
      </c>
      <c r="I53" s="7" t="s">
        <v>952</v>
      </c>
      <c r="J53" s="36" t="s">
        <v>992</v>
      </c>
      <c r="K53" s="22" t="s">
        <v>787</v>
      </c>
      <c r="L53" s="28">
        <v>44183</v>
      </c>
      <c r="M53" s="6">
        <f>WORKDAY(ControleRNC[[#This Row],[Data Emissão]],VLOOKUP(K53,$F$1:$G$4,2,0))</f>
        <v>44188</v>
      </c>
      <c r="N53" s="6"/>
      <c r="O53" s="6">
        <v>44201</v>
      </c>
      <c r="P53" s="5">
        <f>VLOOKUP(ControleRNC[[#This Row],[Crit.]],$F$1:$G$4,2,0)</f>
        <v>3</v>
      </c>
      <c r="Q53" s="24">
        <f ca="1">IF(ControleRNC[[#This Row],[Real.1]]="",TODAY()-ControleRNC[[#This Row],[Prev.1]],ControleRNC[[#This Row],[Real.1]]-ControleRNC[[#This Row],[Prev.1]])</f>
        <v>13</v>
      </c>
      <c r="R53" s="24" t="s">
        <v>6</v>
      </c>
      <c r="S53" s="24"/>
      <c r="T53" s="29" t="str">
        <f ca="1">IF(ControleRNC[[#This Row],[Real.1]]&lt;&gt;"","Concluída",IF(ControleRNC[[#This Row],[Prev.1]]&lt;TODAY(),"Atraso","No prazo"))</f>
        <v>Concluída</v>
      </c>
      <c r="U53" s="39" t="s">
        <v>993</v>
      </c>
      <c r="V53" s="39"/>
      <c r="W53" s="6">
        <f>WORKDAY(ControleRNC[[#This Row],[Prev.1]],ControleRNC[[#This Row],[Dias Prev.2]])</f>
        <v>44193</v>
      </c>
      <c r="X53" s="23"/>
      <c r="Y53" s="23">
        <v>44201</v>
      </c>
      <c r="Z53" s="24">
        <f>VLOOKUP(ControleRNC[[#This Row],[Crit.]],$F$1:$G$4,2,0)</f>
        <v>3</v>
      </c>
      <c r="AA53" s="24">
        <f ca="1">IF(ControleRNC[[#This Row],[Real.2]]="",TODAY()-ControleRNC[[#This Row],[Prev.2]],ControleRNC[[#This Row],[Real.2]]-ControleRNC[[#This Row],[Prev.2]])</f>
        <v>8</v>
      </c>
      <c r="AB53" s="24" t="s">
        <v>6</v>
      </c>
      <c r="AC53" s="29" t="str">
        <f ca="1">IF(ControleRNC[[#This Row],[Real.2]]&lt;&gt;"","Concluída",
IF(ControleRNC[[#This Row],[Prev.2]]&lt;TODAY(),"Atraso","No prazo"))</f>
        <v>Concluída</v>
      </c>
      <c r="AD53" s="24" t="str">
        <f ca="1">IF(ControleRNC[[#This Row],[Status Epata 2]]="Concluída","",IF(ControleRNC[[#This Row],[Real.2]]="",TODAY()-ControleRNC[[#This Row],[Data Emissão]],ControleRNC[[#This Row],[Real.2]]-ControleRNC[[#This Row],[Data Emissão]]))</f>
        <v/>
      </c>
      <c r="AE53" s="29" t="str">
        <f ca="1">IF(ControleRNC[[#This Row],[Real.2]]&lt;&gt;"","Concluída",
IF(AND(ControleRNC[[#This Row],[Prev.2]]&lt;TODAY(),OR(ControleRNC[[#This Row],[Replan.2]]&lt;TODAY(),ControleRNC[[#This Row],[Replan.2]]="")),"Atraso","No prazo"))</f>
        <v>Concluída</v>
      </c>
      <c r="AF53" s="24"/>
      <c r="AG53" s="24" t="str">
        <f>IF(ControleRNC[[#This Row],[Área Responsável]]="Engenharia",ControleRNC[[#This Row],[Status Etapa 1]],"Contratada")</f>
        <v>Contratada</v>
      </c>
      <c r="AH53" s="24" t="str">
        <f ca="1">IF(ControleRNC[[#This Row],[Área Responsável]]="Contratada",ControleRNC[[#This Row],[Status DUCTOR]],"Engenharia")</f>
        <v>Concluída</v>
      </c>
      <c r="AI53" s="24" t="str">
        <f>IF(ControleRNC[[#This Row],[Etapa Eng]]="Concluída","Fechado",IF(ControleRNC[[#This Row],[Etapa Eng]]="Contratada","Contratada","Aberto"))</f>
        <v>Contratada</v>
      </c>
      <c r="AJ53" s="24" t="str">
        <f ca="1">IF(ControleRNC[[#This Row],[Etapa contr]]="Concluída","Fechado",IF(ControleRNC[[#This Row],[Etapa contr]]="Engenharia","Engenharia","Aberto"))</f>
        <v>Fechado</v>
      </c>
    </row>
    <row r="54" spans="1:36" ht="30" customHeight="1">
      <c r="A54" s="14" t="s">
        <v>994</v>
      </c>
      <c r="B54" s="16" t="s">
        <v>900</v>
      </c>
      <c r="C54" s="66" t="s">
        <v>901</v>
      </c>
      <c r="D54" s="16" t="s">
        <v>943</v>
      </c>
      <c r="E54" s="24" t="s">
        <v>29</v>
      </c>
      <c r="F54" s="65" t="s">
        <v>826</v>
      </c>
      <c r="G54" s="7" t="s">
        <v>844</v>
      </c>
      <c r="H54" s="15" t="s">
        <v>951</v>
      </c>
      <c r="I54" s="7" t="s">
        <v>921</v>
      </c>
      <c r="J54" s="36" t="s">
        <v>995</v>
      </c>
      <c r="K54" s="22" t="s">
        <v>787</v>
      </c>
      <c r="L54" s="28">
        <v>44188</v>
      </c>
      <c r="M54" s="6">
        <f>WORKDAY(ControleRNC[[#This Row],[Data Emissão]],VLOOKUP(K54,$F$1:$G$4,2,0))</f>
        <v>44193</v>
      </c>
      <c r="N54" s="6"/>
      <c r="O54" s="6">
        <v>44216</v>
      </c>
      <c r="P54" s="5">
        <f>VLOOKUP(ControleRNC[[#This Row],[Crit.]],$F$1:$G$4,2,0)</f>
        <v>3</v>
      </c>
      <c r="Q54" s="24">
        <f ca="1">IF(ControleRNC[[#This Row],[Real.1]]="",TODAY()-ControleRNC[[#This Row],[Prev.1]],ControleRNC[[#This Row],[Real.1]]-ControleRNC[[#This Row],[Prev.1]])</f>
        <v>23</v>
      </c>
      <c r="R54" s="24" t="s">
        <v>6</v>
      </c>
      <c r="S54" s="24"/>
      <c r="T54" s="29" t="str">
        <f ca="1">IF(ControleRNC[[#This Row],[Real.1]]&lt;&gt;"","Concluída",IF(ControleRNC[[#This Row],[Prev.1]]&lt;TODAY(),"Atraso","No prazo"))</f>
        <v>Concluída</v>
      </c>
      <c r="U54" s="39" t="s">
        <v>996</v>
      </c>
      <c r="V54" s="39"/>
      <c r="W54" s="6">
        <f>WORKDAY(ControleRNC[[#This Row],[Prev.1]],ControleRNC[[#This Row],[Dias Prev.2]])</f>
        <v>44196</v>
      </c>
      <c r="X54" s="23"/>
      <c r="Y54" s="23">
        <v>44216</v>
      </c>
      <c r="Z54" s="24">
        <f>VLOOKUP(ControleRNC[[#This Row],[Crit.]],$F$1:$G$4,2,0)</f>
        <v>3</v>
      </c>
      <c r="AA54" s="24">
        <f ca="1">IF(ControleRNC[[#This Row],[Real.2]]="",TODAY()-ControleRNC[[#This Row],[Prev.2]],ControleRNC[[#This Row],[Real.2]]-ControleRNC[[#This Row],[Prev.2]])</f>
        <v>20</v>
      </c>
      <c r="AB54" s="24" t="s">
        <v>6</v>
      </c>
      <c r="AC54" s="29" t="str">
        <f ca="1">IF(ControleRNC[[#This Row],[Real.2]]&lt;&gt;"","Concluída",
IF(ControleRNC[[#This Row],[Prev.2]]&lt;TODAY(),"Atraso","No prazo"))</f>
        <v>Concluída</v>
      </c>
      <c r="AD54" s="24" t="str">
        <f ca="1">IF(ControleRNC[[#This Row],[Status Epata 2]]="Concluída","",IF(ControleRNC[[#This Row],[Real.2]]="",TODAY()-ControleRNC[[#This Row],[Data Emissão]],ControleRNC[[#This Row],[Real.2]]-ControleRNC[[#This Row],[Data Emissão]]))</f>
        <v/>
      </c>
      <c r="AE54" s="29" t="str">
        <f ca="1">IF(ControleRNC[[#This Row],[Real.2]]&lt;&gt;"","Concluída",
IF(AND(ControleRNC[[#This Row],[Prev.2]]&lt;TODAY(),OR(ControleRNC[[#This Row],[Replan.2]]&lt;TODAY(),ControleRNC[[#This Row],[Replan.2]]="")),"Atraso","No prazo"))</f>
        <v>Concluída</v>
      </c>
      <c r="AF54" s="24"/>
      <c r="AG54" s="24" t="str">
        <f>IF(ControleRNC[[#This Row],[Área Responsável]]="Engenharia",ControleRNC[[#This Row],[Status Etapa 1]],"Contratada")</f>
        <v>Contratada</v>
      </c>
      <c r="AH54" s="24" t="str">
        <f ca="1">IF(ControleRNC[[#This Row],[Área Responsável]]="Contratada",ControleRNC[[#This Row],[Status DUCTOR]],"Engenharia")</f>
        <v>Concluída</v>
      </c>
      <c r="AI54" s="24" t="str">
        <f>IF(ControleRNC[[#This Row],[Etapa Eng]]="Concluída","Fechado",IF(ControleRNC[[#This Row],[Etapa Eng]]="Contratada","Contratada","Aberto"))</f>
        <v>Contratada</v>
      </c>
      <c r="AJ54" s="24" t="str">
        <f ca="1">IF(ControleRNC[[#This Row],[Etapa contr]]="Concluída","Fechado",IF(ControleRNC[[#This Row],[Etapa contr]]="Engenharia","Engenharia","Aberto"))</f>
        <v>Fechado</v>
      </c>
    </row>
    <row r="55" spans="1:36" ht="30" customHeight="1">
      <c r="A55" s="14" t="s">
        <v>997</v>
      </c>
      <c r="B55" s="16" t="s">
        <v>900</v>
      </c>
      <c r="C55" s="66" t="s">
        <v>901</v>
      </c>
      <c r="D55" s="16" t="s">
        <v>943</v>
      </c>
      <c r="E55" s="24" t="s">
        <v>29</v>
      </c>
      <c r="F55" s="65" t="s">
        <v>826</v>
      </c>
      <c r="G55" s="7" t="s">
        <v>844</v>
      </c>
      <c r="H55" s="15" t="s">
        <v>998</v>
      </c>
      <c r="I55" s="7" t="s">
        <v>846</v>
      </c>
      <c r="J55" s="36" t="s">
        <v>999</v>
      </c>
      <c r="K55" s="22" t="s">
        <v>787</v>
      </c>
      <c r="L55" s="28">
        <v>44194</v>
      </c>
      <c r="M55" s="6">
        <f>WORKDAY(ControleRNC[[#This Row],[Data Emissão]],VLOOKUP(K55,$F$1:$G$4,2,0))</f>
        <v>44197</v>
      </c>
      <c r="N55" s="6"/>
      <c r="O55" s="6">
        <v>44204</v>
      </c>
      <c r="P55" s="5">
        <f>VLOOKUP(ControleRNC[[#This Row],[Crit.]],$F$1:$G$4,2,0)</f>
        <v>3</v>
      </c>
      <c r="Q55" s="24">
        <f ca="1">IF(ControleRNC[[#This Row],[Real.1]]="",TODAY()-ControleRNC[[#This Row],[Prev.1]],ControleRNC[[#This Row],[Real.1]]-ControleRNC[[#This Row],[Prev.1]])</f>
        <v>7</v>
      </c>
      <c r="R55" s="24" t="s">
        <v>6</v>
      </c>
      <c r="S55" s="24"/>
      <c r="T55" s="29" t="str">
        <f ca="1">IF(ControleRNC[[#This Row],[Real.1]]&lt;&gt;"","Concluída",IF(ControleRNC[[#This Row],[Prev.1]]&lt;TODAY(),"Atraso","No prazo"))</f>
        <v>Concluída</v>
      </c>
      <c r="U55" s="39" t="s">
        <v>1000</v>
      </c>
      <c r="V55" s="39"/>
      <c r="W55" s="6">
        <f>WORKDAY(ControleRNC[[#This Row],[Prev.1]],ControleRNC[[#This Row],[Dias Prev.2]])</f>
        <v>44202</v>
      </c>
      <c r="X55" s="23"/>
      <c r="Y55" s="23">
        <v>44204</v>
      </c>
      <c r="Z55" s="24">
        <f>VLOOKUP(ControleRNC[[#This Row],[Crit.]],$F$1:$G$4,2,0)</f>
        <v>3</v>
      </c>
      <c r="AA55" s="24">
        <f ca="1">IF(ControleRNC[[#This Row],[Real.2]]="",TODAY()-ControleRNC[[#This Row],[Prev.2]],ControleRNC[[#This Row],[Real.2]]-ControleRNC[[#This Row],[Prev.2]])</f>
        <v>2</v>
      </c>
      <c r="AB55" s="24" t="s">
        <v>6</v>
      </c>
      <c r="AC55" s="29" t="str">
        <f ca="1">IF(ControleRNC[[#This Row],[Real.2]]&lt;&gt;"","Concluída",
IF(ControleRNC[[#This Row],[Prev.2]]&lt;TODAY(),"Atraso","No prazo"))</f>
        <v>Concluída</v>
      </c>
      <c r="AD55" s="24" t="str">
        <f ca="1">IF(ControleRNC[[#This Row],[Status Epata 2]]="Concluída","",IF(ControleRNC[[#This Row],[Real.2]]="",TODAY()-ControleRNC[[#This Row],[Data Emissão]],ControleRNC[[#This Row],[Real.2]]-ControleRNC[[#This Row],[Data Emissão]]))</f>
        <v/>
      </c>
      <c r="AE55" s="29" t="str">
        <f ca="1">IF(ControleRNC[[#This Row],[Real.2]]&lt;&gt;"","Concluída",
IF(AND(ControleRNC[[#This Row],[Prev.2]]&lt;TODAY(),OR(ControleRNC[[#This Row],[Replan.2]]&lt;TODAY(),ControleRNC[[#This Row],[Replan.2]]="")),"Atraso","No prazo"))</f>
        <v>Concluída</v>
      </c>
      <c r="AF55" s="24"/>
      <c r="AG55" s="24" t="str">
        <f>IF(ControleRNC[[#This Row],[Área Responsável]]="Engenharia",ControleRNC[[#This Row],[Status Etapa 1]],"Contratada")</f>
        <v>Contratada</v>
      </c>
      <c r="AH55" s="24" t="str">
        <f ca="1">IF(ControleRNC[[#This Row],[Área Responsável]]="Contratada",ControleRNC[[#This Row],[Status DUCTOR]],"Engenharia")</f>
        <v>Concluída</v>
      </c>
      <c r="AI55" s="24" t="str">
        <f>IF(ControleRNC[[#This Row],[Etapa Eng]]="Concluída","Fechado",IF(ControleRNC[[#This Row],[Etapa Eng]]="Contratada","Contratada","Aberto"))</f>
        <v>Contratada</v>
      </c>
      <c r="AJ55" s="24" t="str">
        <f ca="1">IF(ControleRNC[[#This Row],[Etapa contr]]="Concluída","Fechado",IF(ControleRNC[[#This Row],[Etapa contr]]="Engenharia","Engenharia","Aberto"))</f>
        <v>Fechado</v>
      </c>
    </row>
    <row r="56" spans="1:36" ht="30" customHeight="1">
      <c r="A56" s="14" t="s">
        <v>1001</v>
      </c>
      <c r="B56" s="16" t="s">
        <v>900</v>
      </c>
      <c r="C56" s="66" t="s">
        <v>901</v>
      </c>
      <c r="D56" s="16" t="s">
        <v>943</v>
      </c>
      <c r="E56" s="24" t="s">
        <v>29</v>
      </c>
      <c r="F56" s="65" t="s">
        <v>826</v>
      </c>
      <c r="G56" s="7" t="s">
        <v>844</v>
      </c>
      <c r="H56" s="15" t="s">
        <v>1002</v>
      </c>
      <c r="I56" s="7" t="s">
        <v>918</v>
      </c>
      <c r="J56" s="36" t="s">
        <v>1003</v>
      </c>
      <c r="K56" s="22" t="s">
        <v>787</v>
      </c>
      <c r="L56" s="28">
        <v>44194</v>
      </c>
      <c r="M56" s="6">
        <f>WORKDAY(ControleRNC[[#This Row],[Data Emissão]],VLOOKUP(K56,$F$1:$G$4,2,0))</f>
        <v>44197</v>
      </c>
      <c r="N56" s="6"/>
      <c r="O56" s="6">
        <v>44203</v>
      </c>
      <c r="P56" s="5">
        <f>VLOOKUP(ControleRNC[[#This Row],[Crit.]],$F$1:$G$4,2,0)</f>
        <v>3</v>
      </c>
      <c r="Q56" s="24">
        <f ca="1">IF(ControleRNC[[#This Row],[Real.1]]="",TODAY()-ControleRNC[[#This Row],[Prev.1]],ControleRNC[[#This Row],[Real.1]]-ControleRNC[[#This Row],[Prev.1]])</f>
        <v>6</v>
      </c>
      <c r="R56" s="24" t="s">
        <v>6</v>
      </c>
      <c r="S56" s="24"/>
      <c r="T56" s="29" t="str">
        <f ca="1">IF(ControleRNC[[#This Row],[Real.1]]&lt;&gt;"","Concluída",IF(ControleRNC[[#This Row],[Prev.1]]&lt;TODAY(),"Atraso","No prazo"))</f>
        <v>Concluída</v>
      </c>
      <c r="U56" s="39" t="s">
        <v>1004</v>
      </c>
      <c r="V56" s="39"/>
      <c r="W56" s="6">
        <f>WORKDAY(ControleRNC[[#This Row],[Prev.1]],ControleRNC[[#This Row],[Dias Prev.2]])</f>
        <v>44202</v>
      </c>
      <c r="X56" s="23"/>
      <c r="Y56" s="23">
        <v>44203</v>
      </c>
      <c r="Z56" s="24">
        <f>VLOOKUP(ControleRNC[[#This Row],[Crit.]],$F$1:$G$4,2,0)</f>
        <v>3</v>
      </c>
      <c r="AA56" s="24">
        <f ca="1">IF(ControleRNC[[#This Row],[Real.2]]="",TODAY()-ControleRNC[[#This Row],[Prev.2]],ControleRNC[[#This Row],[Real.2]]-ControleRNC[[#This Row],[Prev.2]])</f>
        <v>1</v>
      </c>
      <c r="AB56" s="24" t="s">
        <v>6</v>
      </c>
      <c r="AC56" s="29" t="str">
        <f ca="1">IF(ControleRNC[[#This Row],[Real.2]]&lt;&gt;"","Concluída",
IF(ControleRNC[[#This Row],[Prev.2]]&lt;TODAY(),"Atraso","No prazo"))</f>
        <v>Concluída</v>
      </c>
      <c r="AD56" s="24" t="str">
        <f ca="1">IF(ControleRNC[[#This Row],[Status Epata 2]]="Concluída","",IF(ControleRNC[[#This Row],[Real.2]]="",TODAY()-ControleRNC[[#This Row],[Data Emissão]],ControleRNC[[#This Row],[Real.2]]-ControleRNC[[#This Row],[Data Emissão]]))</f>
        <v/>
      </c>
      <c r="AE56" s="29" t="str">
        <f ca="1">IF(ControleRNC[[#This Row],[Real.2]]&lt;&gt;"","Concluída",
IF(AND(ControleRNC[[#This Row],[Prev.2]]&lt;TODAY(),OR(ControleRNC[[#This Row],[Replan.2]]&lt;TODAY(),ControleRNC[[#This Row],[Replan.2]]="")),"Atraso","No prazo"))</f>
        <v>Concluída</v>
      </c>
      <c r="AF56" s="24"/>
      <c r="AG56" s="24" t="str">
        <f>IF(ControleRNC[[#This Row],[Área Responsável]]="Engenharia",ControleRNC[[#This Row],[Status Etapa 1]],"Contratada")</f>
        <v>Contratada</v>
      </c>
      <c r="AH56" s="24" t="str">
        <f ca="1">IF(ControleRNC[[#This Row],[Área Responsável]]="Contratada",ControleRNC[[#This Row],[Status DUCTOR]],"Engenharia")</f>
        <v>Concluída</v>
      </c>
      <c r="AI56" s="24" t="str">
        <f>IF(ControleRNC[[#This Row],[Etapa Eng]]="Concluída","Fechado",IF(ControleRNC[[#This Row],[Etapa Eng]]="Contratada","Contratada","Aberto"))</f>
        <v>Contratada</v>
      </c>
      <c r="AJ56" s="24" t="str">
        <f ca="1">IF(ControleRNC[[#This Row],[Etapa contr]]="Concluída","Fechado",IF(ControleRNC[[#This Row],[Etapa contr]]="Engenharia","Engenharia","Aberto"))</f>
        <v>Fechado</v>
      </c>
    </row>
    <row r="57" spans="1:36" ht="30" customHeight="1">
      <c r="A57" s="14" t="s">
        <v>1005</v>
      </c>
      <c r="B57" s="16" t="s">
        <v>900</v>
      </c>
      <c r="C57" s="66" t="s">
        <v>901</v>
      </c>
      <c r="D57" s="16" t="s">
        <v>943</v>
      </c>
      <c r="E57" s="24" t="s">
        <v>29</v>
      </c>
      <c r="F57" s="65" t="s">
        <v>826</v>
      </c>
      <c r="G57" s="7" t="s">
        <v>844</v>
      </c>
      <c r="H57" s="15" t="s">
        <v>1006</v>
      </c>
      <c r="I57" s="7" t="s">
        <v>904</v>
      </c>
      <c r="J57" s="36" t="s">
        <v>1007</v>
      </c>
      <c r="K57" s="22" t="s">
        <v>787</v>
      </c>
      <c r="L57" s="28">
        <v>44202</v>
      </c>
      <c r="M57" s="6">
        <f>WORKDAY(ControleRNC[[#This Row],[Data Emissão]],VLOOKUP(K57,$F$1:$G$4,2,0))</f>
        <v>44207</v>
      </c>
      <c r="N57" s="6"/>
      <c r="O57" s="6">
        <v>44204</v>
      </c>
      <c r="P57" s="5">
        <f>VLOOKUP(ControleRNC[[#This Row],[Crit.]],$F$1:$G$4,2,0)</f>
        <v>3</v>
      </c>
      <c r="Q57" s="24">
        <f ca="1">IF(ControleRNC[[#This Row],[Real.1]]="",TODAY()-ControleRNC[[#This Row],[Prev.1]],ControleRNC[[#This Row],[Real.1]]-ControleRNC[[#This Row],[Prev.1]])</f>
        <v>-3</v>
      </c>
      <c r="R57" s="24" t="s">
        <v>6</v>
      </c>
      <c r="S57" s="24"/>
      <c r="T57" s="29" t="str">
        <f ca="1">IF(ControleRNC[[#This Row],[Real.1]]&lt;&gt;"","Concluída",IF(ControleRNC[[#This Row],[Prev.1]]&lt;TODAY(),"Atraso","No prazo"))</f>
        <v>Concluída</v>
      </c>
      <c r="U57" s="39"/>
      <c r="V57" s="39"/>
      <c r="W57" s="6">
        <f>WORKDAY(ControleRNC[[#This Row],[Prev.1]],ControleRNC[[#This Row],[Dias Prev.2]])</f>
        <v>44210</v>
      </c>
      <c r="X57" s="23"/>
      <c r="Y57" s="23">
        <v>44204</v>
      </c>
      <c r="Z57" s="24">
        <f>VLOOKUP(ControleRNC[[#This Row],[Crit.]],$F$1:$G$4,2,0)</f>
        <v>3</v>
      </c>
      <c r="AA57" s="24">
        <f ca="1">IF(ControleRNC[[#This Row],[Real.2]]="",TODAY()-ControleRNC[[#This Row],[Prev.2]],ControleRNC[[#This Row],[Real.2]]-ControleRNC[[#This Row],[Prev.2]])</f>
        <v>-6</v>
      </c>
      <c r="AB57" s="24" t="s">
        <v>6</v>
      </c>
      <c r="AC57" s="29" t="str">
        <f ca="1">IF(ControleRNC[[#This Row],[Real.2]]&lt;&gt;"","Concluída",
IF(ControleRNC[[#This Row],[Prev.2]]&lt;TODAY(),"Atraso","No prazo"))</f>
        <v>Concluída</v>
      </c>
      <c r="AD57" s="24" t="str">
        <f ca="1">IF(ControleRNC[[#This Row],[Status Epata 2]]="Concluída","",IF(ControleRNC[[#This Row],[Real.2]]="",TODAY()-ControleRNC[[#This Row],[Data Emissão]],ControleRNC[[#This Row],[Real.2]]-ControleRNC[[#This Row],[Data Emissão]]))</f>
        <v/>
      </c>
      <c r="AE57" s="29" t="str">
        <f ca="1">IF(ControleRNC[[#This Row],[Real.2]]&lt;&gt;"","Concluída",
IF(AND(ControleRNC[[#This Row],[Prev.2]]&lt;TODAY(),OR(ControleRNC[[#This Row],[Replan.2]]&lt;TODAY(),ControleRNC[[#This Row],[Replan.2]]="")),"Atraso","No prazo"))</f>
        <v>Concluída</v>
      </c>
      <c r="AF57" s="24"/>
      <c r="AG57" s="24" t="str">
        <f>IF(ControleRNC[[#This Row],[Área Responsável]]="Engenharia",ControleRNC[[#This Row],[Status Etapa 1]],"Contratada")</f>
        <v>Contratada</v>
      </c>
      <c r="AH57" s="24" t="str">
        <f ca="1">IF(ControleRNC[[#This Row],[Área Responsável]]="Contratada",ControleRNC[[#This Row],[Status DUCTOR]],"Engenharia")</f>
        <v>Concluída</v>
      </c>
      <c r="AI57" s="24" t="str">
        <f>IF(ControleRNC[[#This Row],[Etapa Eng]]="Concluída","Fechado",IF(ControleRNC[[#This Row],[Etapa Eng]]="Contratada","Contratada","Aberto"))</f>
        <v>Contratada</v>
      </c>
      <c r="AJ57" s="24" t="str">
        <f ca="1">IF(ControleRNC[[#This Row],[Etapa contr]]="Concluída","Fechado",IF(ControleRNC[[#This Row],[Etapa contr]]="Engenharia","Engenharia","Aberto"))</f>
        <v>Fechado</v>
      </c>
    </row>
    <row r="58" spans="1:36" ht="30" customHeight="1">
      <c r="A58" s="14" t="s">
        <v>1008</v>
      </c>
      <c r="B58" s="16" t="s">
        <v>900</v>
      </c>
      <c r="C58" s="66" t="s">
        <v>901</v>
      </c>
      <c r="D58" s="16" t="s">
        <v>943</v>
      </c>
      <c r="E58" s="24" t="s">
        <v>29</v>
      </c>
      <c r="F58" s="65" t="s">
        <v>826</v>
      </c>
      <c r="G58" s="7" t="s">
        <v>844</v>
      </c>
      <c r="H58" s="15" t="s">
        <v>1006</v>
      </c>
      <c r="I58" s="7" t="s">
        <v>971</v>
      </c>
      <c r="J58" s="36" t="s">
        <v>1009</v>
      </c>
      <c r="K58" s="22" t="s">
        <v>787</v>
      </c>
      <c r="L58" s="28">
        <v>44204</v>
      </c>
      <c r="M58" s="6">
        <f>WORKDAY(ControleRNC[[#This Row],[Data Emissão]],VLOOKUP(K58,$F$1:$G$4,2,0))</f>
        <v>44209</v>
      </c>
      <c r="N58" s="6"/>
      <c r="O58" s="6">
        <v>44207</v>
      </c>
      <c r="P58" s="5">
        <f>VLOOKUP(ControleRNC[[#This Row],[Crit.]],$F$1:$G$4,2,0)</f>
        <v>3</v>
      </c>
      <c r="Q58" s="24">
        <f ca="1">IF(ControleRNC[[#This Row],[Real.1]]="",TODAY()-ControleRNC[[#This Row],[Prev.1]],ControleRNC[[#This Row],[Real.1]]-ControleRNC[[#This Row],[Prev.1]])</f>
        <v>-2</v>
      </c>
      <c r="R58" s="24" t="s">
        <v>6</v>
      </c>
      <c r="S58" s="24"/>
      <c r="T58" s="29" t="str">
        <f ca="1">IF(ControleRNC[[#This Row],[Real.1]]&lt;&gt;"","Concluída",IF(ControleRNC[[#This Row],[Prev.1]]&lt;TODAY(),"Atraso","No prazo"))</f>
        <v>Concluída</v>
      </c>
      <c r="U58" s="39"/>
      <c r="V58" s="39"/>
      <c r="W58" s="6">
        <f>WORKDAY(ControleRNC[[#This Row],[Prev.1]],ControleRNC[[#This Row],[Dias Prev.2]])</f>
        <v>44214</v>
      </c>
      <c r="X58" s="23"/>
      <c r="Y58" s="23">
        <v>44207</v>
      </c>
      <c r="Z58" s="24">
        <f>VLOOKUP(ControleRNC[[#This Row],[Crit.]],$F$1:$G$4,2,0)</f>
        <v>3</v>
      </c>
      <c r="AA58" s="24">
        <f ca="1">IF(ControleRNC[[#This Row],[Real.2]]="",TODAY()-ControleRNC[[#This Row],[Prev.2]],ControleRNC[[#This Row],[Real.2]]-ControleRNC[[#This Row],[Prev.2]])</f>
        <v>-7</v>
      </c>
      <c r="AB58" s="24" t="s">
        <v>6</v>
      </c>
      <c r="AC58" s="29" t="str">
        <f ca="1">IF(ControleRNC[[#This Row],[Real.2]]&lt;&gt;"","Concluída",
IF(ControleRNC[[#This Row],[Prev.2]]&lt;TODAY(),"Atraso","No prazo"))</f>
        <v>Concluída</v>
      </c>
      <c r="AD58" s="24" t="str">
        <f ca="1">IF(ControleRNC[[#This Row],[Status Epata 2]]="Concluída","",IF(ControleRNC[[#This Row],[Real.2]]="",TODAY()-ControleRNC[[#This Row],[Data Emissão]],ControleRNC[[#This Row],[Real.2]]-ControleRNC[[#This Row],[Data Emissão]]))</f>
        <v/>
      </c>
      <c r="AE58" s="29" t="str">
        <f ca="1">IF(ControleRNC[[#This Row],[Real.2]]&lt;&gt;"","Concluída",
IF(AND(ControleRNC[[#This Row],[Prev.2]]&lt;TODAY(),OR(ControleRNC[[#This Row],[Replan.2]]&lt;TODAY(),ControleRNC[[#This Row],[Replan.2]]="")),"Atraso","No prazo"))</f>
        <v>Concluída</v>
      </c>
      <c r="AF58" s="24"/>
      <c r="AG58" s="24" t="str">
        <f>IF(ControleRNC[[#This Row],[Área Responsável]]="Engenharia",ControleRNC[[#This Row],[Status Etapa 1]],"Contratada")</f>
        <v>Contratada</v>
      </c>
      <c r="AH58" s="24" t="str">
        <f ca="1">IF(ControleRNC[[#This Row],[Área Responsável]]="Contratada",ControleRNC[[#This Row],[Status DUCTOR]],"Engenharia")</f>
        <v>Concluída</v>
      </c>
      <c r="AI58" s="24" t="str">
        <f>IF(ControleRNC[[#This Row],[Etapa Eng]]="Concluída","Fechado",IF(ControleRNC[[#This Row],[Etapa Eng]]="Contratada","Contratada","Aberto"))</f>
        <v>Contratada</v>
      </c>
      <c r="AJ58" s="24" t="str">
        <f ca="1">IF(ControleRNC[[#This Row],[Etapa contr]]="Concluída","Fechado",IF(ControleRNC[[#This Row],[Etapa contr]]="Engenharia","Engenharia","Aberto"))</f>
        <v>Fechado</v>
      </c>
    </row>
    <row r="59" spans="1:36" ht="30" customHeight="1">
      <c r="A59" s="14" t="s">
        <v>1010</v>
      </c>
      <c r="B59" s="16" t="s">
        <v>900</v>
      </c>
      <c r="C59" s="66" t="s">
        <v>901</v>
      </c>
      <c r="D59" s="16" t="s">
        <v>943</v>
      </c>
      <c r="E59" s="24" t="s">
        <v>29</v>
      </c>
      <c r="F59" s="65" t="s">
        <v>826</v>
      </c>
      <c r="G59" s="7" t="s">
        <v>844</v>
      </c>
      <c r="H59" s="15" t="s">
        <v>908</v>
      </c>
      <c r="I59" s="7" t="s">
        <v>846</v>
      </c>
      <c r="J59" s="36" t="s">
        <v>1011</v>
      </c>
      <c r="K59" s="22" t="s">
        <v>787</v>
      </c>
      <c r="L59" s="28">
        <v>44208</v>
      </c>
      <c r="M59" s="6">
        <f>WORKDAY(ControleRNC[[#This Row],[Data Emissão]],VLOOKUP(K59,$F$1:$G$4,2,0))</f>
        <v>44211</v>
      </c>
      <c r="N59" s="6"/>
      <c r="O59" s="6">
        <v>44435</v>
      </c>
      <c r="P59" s="5">
        <f>VLOOKUP(ControleRNC[[#This Row],[Crit.]],$F$1:$G$4,2,0)</f>
        <v>3</v>
      </c>
      <c r="Q59" s="24">
        <f ca="1">IF(ControleRNC[[#This Row],[Real.1]]="",TODAY()-ControleRNC[[#This Row],[Prev.1]],ControleRNC[[#This Row],[Real.1]]-ControleRNC[[#This Row],[Prev.1]])</f>
        <v>224</v>
      </c>
      <c r="R59" s="24" t="s">
        <v>6</v>
      </c>
      <c r="S59" s="24"/>
      <c r="T59" s="29" t="str">
        <f ca="1">IF(ControleRNC[[#This Row],[Real.1]]&lt;&gt;"","Concluída",IF(ControleRNC[[#This Row],[Prev.1]]&lt;TODAY(),"Atraso","No prazo"))</f>
        <v>Concluída</v>
      </c>
      <c r="U59" s="39" t="s">
        <v>1012</v>
      </c>
      <c r="V59" s="39"/>
      <c r="W59" s="6">
        <f>WORKDAY(ControleRNC[[#This Row],[Prev.1]],ControleRNC[[#This Row],[Dias Prev.2]])</f>
        <v>44216</v>
      </c>
      <c r="X59" s="23"/>
      <c r="Y59" s="23">
        <v>44448</v>
      </c>
      <c r="Z59" s="24">
        <f>VLOOKUP(ControleRNC[[#This Row],[Crit.]],$F$1:$G$4,2,0)</f>
        <v>3</v>
      </c>
      <c r="AA59" s="24">
        <f ca="1">IF(ControleRNC[[#This Row],[Real.2]]="",TODAY()-ControleRNC[[#This Row],[Prev.2]],ControleRNC[[#This Row],[Real.2]]-ControleRNC[[#This Row],[Prev.2]])</f>
        <v>232</v>
      </c>
      <c r="AB59" s="24" t="s">
        <v>6</v>
      </c>
      <c r="AC59" s="29" t="str">
        <f ca="1">IF(ControleRNC[[#This Row],[Real.2]]&lt;&gt;"","Concluída",
IF(ControleRNC[[#This Row],[Prev.2]]&lt;TODAY(),"Atraso","No prazo"))</f>
        <v>Concluída</v>
      </c>
      <c r="AD59" s="24" t="str">
        <f ca="1">IF(ControleRNC[[#This Row],[Status Epata 2]]="Concluída","",IF(ControleRNC[[#This Row],[Real.2]]="",TODAY()-ControleRNC[[#This Row],[Data Emissão]],ControleRNC[[#This Row],[Real.2]]-ControleRNC[[#This Row],[Data Emissão]]))</f>
        <v/>
      </c>
      <c r="AE59" s="29" t="str">
        <f ca="1">IF(ControleRNC[[#This Row],[Real.2]]&lt;&gt;"","Concluída",
IF(AND(ControleRNC[[#This Row],[Prev.2]]&lt;TODAY(),OR(ControleRNC[[#This Row],[Replan.2]]&lt;TODAY(),ControleRNC[[#This Row],[Replan.2]]="")),"Atraso","No prazo"))</f>
        <v>Concluída</v>
      </c>
      <c r="AF59" s="24"/>
      <c r="AG59" s="24" t="str">
        <f>IF(ControleRNC[[#This Row],[Área Responsável]]="Engenharia",ControleRNC[[#This Row],[Status Etapa 1]],"Contratada")</f>
        <v>Contratada</v>
      </c>
      <c r="AH59" s="24" t="str">
        <f ca="1">IF(ControleRNC[[#This Row],[Área Responsável]]="Contratada",ControleRNC[[#This Row],[Status DUCTOR]],"Engenharia")</f>
        <v>Concluída</v>
      </c>
      <c r="AI59" s="24" t="str">
        <f>IF(ControleRNC[[#This Row],[Etapa Eng]]="Concluída","Fechado",IF(ControleRNC[[#This Row],[Etapa Eng]]="Contratada","Contratada","Aberto"))</f>
        <v>Contratada</v>
      </c>
      <c r="AJ59" s="24" t="str">
        <f ca="1">IF(ControleRNC[[#This Row],[Etapa contr]]="Concluída","Fechado",IF(ControleRNC[[#This Row],[Etapa contr]]="Engenharia","Engenharia","Aberto"))</f>
        <v>Fechado</v>
      </c>
    </row>
    <row r="60" spans="1:36" ht="30" customHeight="1">
      <c r="A60" s="14" t="s">
        <v>1013</v>
      </c>
      <c r="B60" s="16" t="s">
        <v>900</v>
      </c>
      <c r="C60" s="66" t="s">
        <v>901</v>
      </c>
      <c r="D60" s="16" t="s">
        <v>943</v>
      </c>
      <c r="E60" s="24" t="s">
        <v>29</v>
      </c>
      <c r="F60" s="65" t="s">
        <v>826</v>
      </c>
      <c r="G60" s="7" t="s">
        <v>844</v>
      </c>
      <c r="H60" s="15" t="s">
        <v>1006</v>
      </c>
      <c r="I60" s="7" t="s">
        <v>952</v>
      </c>
      <c r="J60" s="36" t="s">
        <v>1014</v>
      </c>
      <c r="K60" s="22" t="s">
        <v>787</v>
      </c>
      <c r="L60" s="28">
        <v>44208</v>
      </c>
      <c r="M60" s="6">
        <f>WORKDAY(ControleRNC[[#This Row],[Data Emissão]],VLOOKUP(K60,$F$1:$G$4,2,0))</f>
        <v>44211</v>
      </c>
      <c r="N60" s="6"/>
      <c r="O60" s="6">
        <v>44435</v>
      </c>
      <c r="P60" s="5">
        <f>VLOOKUP(ControleRNC[[#This Row],[Crit.]],$F$1:$G$4,2,0)</f>
        <v>3</v>
      </c>
      <c r="Q60" s="24">
        <f ca="1">IF(ControleRNC[[#This Row],[Real.1]]="",TODAY()-ControleRNC[[#This Row],[Prev.1]],ControleRNC[[#This Row],[Real.1]]-ControleRNC[[#This Row],[Prev.1]])</f>
        <v>224</v>
      </c>
      <c r="R60" s="24" t="s">
        <v>6</v>
      </c>
      <c r="S60" s="24"/>
      <c r="T60" s="29" t="str">
        <f ca="1">IF(ControleRNC[[#This Row],[Real.1]]&lt;&gt;"","Concluída",IF(ControleRNC[[#This Row],[Prev.1]]&lt;TODAY(),"Atraso","No prazo"))</f>
        <v>Concluída</v>
      </c>
      <c r="U60" s="39" t="s">
        <v>1015</v>
      </c>
      <c r="V60" s="39"/>
      <c r="W60" s="6">
        <f>WORKDAY(ControleRNC[[#This Row],[Prev.1]],ControleRNC[[#This Row],[Dias Prev.2]])</f>
        <v>44216</v>
      </c>
      <c r="X60" s="23">
        <v>44673</v>
      </c>
      <c r="Y60" s="23">
        <v>44609</v>
      </c>
      <c r="Z60" s="24">
        <f>VLOOKUP(ControleRNC[[#This Row],[Crit.]],$F$1:$G$4,2,0)</f>
        <v>3</v>
      </c>
      <c r="AA60" s="24">
        <f ca="1">IF(ControleRNC[[#This Row],[Real.2]]="",TODAY()-ControleRNC[[#This Row],[Prev.2]],ControleRNC[[#This Row],[Real.2]]-ControleRNC[[#This Row],[Prev.2]])</f>
        <v>393</v>
      </c>
      <c r="AB60" s="24" t="s">
        <v>6</v>
      </c>
      <c r="AC60" s="29" t="str">
        <f ca="1">IF(ControleRNC[[#This Row],[Real.2]]&lt;&gt;"","Concluída",
IF(ControleRNC[[#This Row],[Prev.2]]&lt;TODAY(),"Atraso","No prazo"))</f>
        <v>Concluída</v>
      </c>
      <c r="AD60" s="24" t="str">
        <f ca="1">IF(ControleRNC[[#This Row],[Status Epata 2]]="Concluída","",IF(ControleRNC[[#This Row],[Real.2]]="",TODAY()-ControleRNC[[#This Row],[Data Emissão]],ControleRNC[[#This Row],[Real.2]]-ControleRNC[[#This Row],[Data Emissão]]))</f>
        <v/>
      </c>
      <c r="AE60" s="29" t="str">
        <f ca="1">IF(ControleRNC[[#This Row],[Real.2]]&lt;&gt;"","Concluída",
IF(AND(ControleRNC[[#This Row],[Prev.2]]&lt;TODAY(),OR(ControleRNC[[#This Row],[Replan.2]]&lt;TODAY(),ControleRNC[[#This Row],[Replan.2]]="")),"Atraso","No prazo"))</f>
        <v>Concluída</v>
      </c>
      <c r="AF60" s="24"/>
      <c r="AG60" s="24" t="str">
        <f>IF(ControleRNC[[#This Row],[Área Responsável]]="Engenharia",ControleRNC[[#This Row],[Status Etapa 1]],"Contratada")</f>
        <v>Contratada</v>
      </c>
      <c r="AH60" s="24" t="str">
        <f ca="1">IF(ControleRNC[[#This Row],[Área Responsável]]="Contratada",ControleRNC[[#This Row],[Status DUCTOR]],"Engenharia")</f>
        <v>Concluída</v>
      </c>
      <c r="AI60" s="24" t="str">
        <f>IF(ControleRNC[[#This Row],[Etapa Eng]]="Concluída","Fechado",IF(ControleRNC[[#This Row],[Etapa Eng]]="Contratada","Contratada","Aberto"))</f>
        <v>Contratada</v>
      </c>
      <c r="AJ60" s="24" t="str">
        <f ca="1">IF(ControleRNC[[#This Row],[Etapa contr]]="Concluída","Fechado",IF(ControleRNC[[#This Row],[Etapa contr]]="Engenharia","Engenharia","Aberto"))</f>
        <v>Fechado</v>
      </c>
    </row>
    <row r="61" spans="1:36" ht="30" customHeight="1">
      <c r="A61" s="14" t="s">
        <v>1016</v>
      </c>
      <c r="B61" s="16" t="s">
        <v>900</v>
      </c>
      <c r="C61" s="66" t="s">
        <v>901</v>
      </c>
      <c r="D61" s="16" t="s">
        <v>833</v>
      </c>
      <c r="E61" s="24" t="s">
        <v>29</v>
      </c>
      <c r="F61" s="65" t="s">
        <v>826</v>
      </c>
      <c r="G61" s="7" t="s">
        <v>844</v>
      </c>
      <c r="H61" s="15" t="s">
        <v>1006</v>
      </c>
      <c r="I61" s="7" t="s">
        <v>921</v>
      </c>
      <c r="J61" s="36" t="s">
        <v>1017</v>
      </c>
      <c r="K61" s="22" t="s">
        <v>787</v>
      </c>
      <c r="L61" s="28">
        <v>44231</v>
      </c>
      <c r="M61" s="6">
        <f>WORKDAY(ControleRNC[[#This Row],[Data Emissão]],VLOOKUP(K61,$F$1:$G$4,2,0))</f>
        <v>44236</v>
      </c>
      <c r="N61" s="6"/>
      <c r="O61" s="6">
        <v>44238</v>
      </c>
      <c r="P61" s="5">
        <f>VLOOKUP(ControleRNC[[#This Row],[Crit.]],$F$1:$G$4,2,0)</f>
        <v>3</v>
      </c>
      <c r="Q61" s="24">
        <f ca="1">IF(ControleRNC[[#This Row],[Real.1]]="",TODAY()-ControleRNC[[#This Row],[Prev.1]],ControleRNC[[#This Row],[Real.1]]-ControleRNC[[#This Row],[Prev.1]])</f>
        <v>2</v>
      </c>
      <c r="R61" s="24" t="s">
        <v>6</v>
      </c>
      <c r="S61" s="24"/>
      <c r="T61" s="29" t="str">
        <f ca="1">IF(ControleRNC[[#This Row],[Real.1]]&lt;&gt;"","Concluída",IF(ControleRNC[[#This Row],[Prev.1]]&lt;TODAY(),"Atraso","No prazo"))</f>
        <v>Concluída</v>
      </c>
      <c r="U61" s="39" t="s">
        <v>1018</v>
      </c>
      <c r="V61" s="39"/>
      <c r="W61" s="6">
        <f>WORKDAY(ControleRNC[[#This Row],[Prev.1]],ControleRNC[[#This Row],[Dias Prev.2]])</f>
        <v>44239</v>
      </c>
      <c r="X61" s="23"/>
      <c r="Y61" s="23">
        <v>44238</v>
      </c>
      <c r="Z61" s="24">
        <f>VLOOKUP(ControleRNC[[#This Row],[Crit.]],$F$1:$G$4,2,0)</f>
        <v>3</v>
      </c>
      <c r="AA61" s="24">
        <f ca="1">IF(ControleRNC[[#This Row],[Real.2]]="",TODAY()-ControleRNC[[#This Row],[Prev.2]],ControleRNC[[#This Row],[Real.2]]-ControleRNC[[#This Row],[Prev.2]])</f>
        <v>-1</v>
      </c>
      <c r="AB61" s="24" t="s">
        <v>6</v>
      </c>
      <c r="AC61" s="29" t="str">
        <f ca="1">IF(ControleRNC[[#This Row],[Real.2]]&lt;&gt;"","Concluída",
IF(ControleRNC[[#This Row],[Prev.2]]&lt;TODAY(),"Atraso","No prazo"))</f>
        <v>Concluída</v>
      </c>
      <c r="AD61" s="24" t="str">
        <f ca="1">IF(ControleRNC[[#This Row],[Status Epata 2]]="Concluída","",IF(ControleRNC[[#This Row],[Real.2]]="",TODAY()-ControleRNC[[#This Row],[Data Emissão]],ControleRNC[[#This Row],[Real.2]]-ControleRNC[[#This Row],[Data Emissão]]))</f>
        <v/>
      </c>
      <c r="AE61" s="29" t="str">
        <f ca="1">IF(ControleRNC[[#This Row],[Real.2]]&lt;&gt;"","Concluída",
IF(AND(ControleRNC[[#This Row],[Prev.2]]&lt;TODAY(),OR(ControleRNC[[#This Row],[Replan.2]]&lt;TODAY(),ControleRNC[[#This Row],[Replan.2]]="")),"Atraso","No prazo"))</f>
        <v>Concluída</v>
      </c>
      <c r="AF61" s="24"/>
      <c r="AG61" s="24" t="str">
        <f>IF(ControleRNC[[#This Row],[Área Responsável]]="Engenharia",ControleRNC[[#This Row],[Status Etapa 1]],"Contratada")</f>
        <v>Contratada</v>
      </c>
      <c r="AH61" s="24" t="str">
        <f ca="1">IF(ControleRNC[[#This Row],[Área Responsável]]="Contratada",ControleRNC[[#This Row],[Status DUCTOR]],"Engenharia")</f>
        <v>Concluída</v>
      </c>
      <c r="AI61" s="24" t="str">
        <f>IF(ControleRNC[[#This Row],[Etapa Eng]]="Concluída","Fechado",IF(ControleRNC[[#This Row],[Etapa Eng]]="Contratada","Contratada","Aberto"))</f>
        <v>Contratada</v>
      </c>
      <c r="AJ61" s="24" t="str">
        <f ca="1">IF(ControleRNC[[#This Row],[Etapa contr]]="Concluída","Fechado",IF(ControleRNC[[#This Row],[Etapa contr]]="Engenharia","Engenharia","Aberto"))</f>
        <v>Fechado</v>
      </c>
    </row>
    <row r="62" spans="1:36" ht="30" customHeight="1">
      <c r="A62" s="14" t="s">
        <v>1019</v>
      </c>
      <c r="B62" s="16" t="s">
        <v>900</v>
      </c>
      <c r="C62" s="66" t="s">
        <v>901</v>
      </c>
      <c r="D62" s="16" t="s">
        <v>833</v>
      </c>
      <c r="E62" s="24" t="s">
        <v>29</v>
      </c>
      <c r="F62" s="65" t="s">
        <v>826</v>
      </c>
      <c r="G62" s="7" t="s">
        <v>844</v>
      </c>
      <c r="H62" s="15" t="s">
        <v>1006</v>
      </c>
      <c r="I62" s="7" t="s">
        <v>918</v>
      </c>
      <c r="J62" s="36" t="s">
        <v>1020</v>
      </c>
      <c r="K62" s="22" t="s">
        <v>787</v>
      </c>
      <c r="L62" s="28">
        <v>44222</v>
      </c>
      <c r="M62" s="6">
        <f>WORKDAY(ControleRNC[[#This Row],[Data Emissão]],VLOOKUP(K62,$F$1:$G$4,2,0))</f>
        <v>44225</v>
      </c>
      <c r="N62" s="6"/>
      <c r="O62" s="6">
        <v>44235</v>
      </c>
      <c r="P62" s="5">
        <f>VLOOKUP(ControleRNC[[#This Row],[Crit.]],$F$1:$G$4,2,0)</f>
        <v>3</v>
      </c>
      <c r="Q62" s="24">
        <f ca="1">IF(ControleRNC[[#This Row],[Real.1]]="",TODAY()-ControleRNC[[#This Row],[Prev.1]],ControleRNC[[#This Row],[Real.1]]-ControleRNC[[#This Row],[Prev.1]])</f>
        <v>10</v>
      </c>
      <c r="R62" s="24" t="s">
        <v>6</v>
      </c>
      <c r="S62" s="24"/>
      <c r="T62" s="29" t="str">
        <f ca="1">IF(ControleRNC[[#This Row],[Real.1]]&lt;&gt;"","Concluída",IF(ControleRNC[[#This Row],[Prev.1]]&lt;TODAY(),"Atraso","No prazo"))</f>
        <v>Concluída</v>
      </c>
      <c r="U62" s="39" t="s">
        <v>1021</v>
      </c>
      <c r="V62" s="39"/>
      <c r="W62" s="6">
        <f>WORKDAY(ControleRNC[[#This Row],[Prev.1]],ControleRNC[[#This Row],[Dias Prev.2]])</f>
        <v>44230</v>
      </c>
      <c r="X62" s="23"/>
      <c r="Y62" s="23">
        <v>44235</v>
      </c>
      <c r="Z62" s="24">
        <f>VLOOKUP(ControleRNC[[#This Row],[Crit.]],$F$1:$G$4,2,0)</f>
        <v>3</v>
      </c>
      <c r="AA62" s="24">
        <f ca="1">IF(ControleRNC[[#This Row],[Real.2]]="",TODAY()-ControleRNC[[#This Row],[Prev.2]],ControleRNC[[#This Row],[Real.2]]-ControleRNC[[#This Row],[Prev.2]])</f>
        <v>5</v>
      </c>
      <c r="AB62" s="24" t="s">
        <v>6</v>
      </c>
      <c r="AC62" s="29" t="str">
        <f ca="1">IF(ControleRNC[[#This Row],[Real.2]]&lt;&gt;"","Concluída",
IF(ControleRNC[[#This Row],[Prev.2]]&lt;TODAY(),"Atraso","No prazo"))</f>
        <v>Concluída</v>
      </c>
      <c r="AD62" s="24" t="str">
        <f ca="1">IF(ControleRNC[[#This Row],[Status Epata 2]]="Concluída","",IF(ControleRNC[[#This Row],[Real.2]]="",TODAY()-ControleRNC[[#This Row],[Data Emissão]],ControleRNC[[#This Row],[Real.2]]-ControleRNC[[#This Row],[Data Emissão]]))</f>
        <v/>
      </c>
      <c r="AE62" s="29" t="str">
        <f ca="1">IF(ControleRNC[[#This Row],[Real.2]]&lt;&gt;"","Concluída",
IF(AND(ControleRNC[[#This Row],[Prev.2]]&lt;TODAY(),OR(ControleRNC[[#This Row],[Replan.2]]&lt;TODAY(),ControleRNC[[#This Row],[Replan.2]]="")),"Atraso","No prazo"))</f>
        <v>Concluída</v>
      </c>
      <c r="AF62" s="24"/>
      <c r="AG62" s="24" t="str">
        <f>IF(ControleRNC[[#This Row],[Área Responsável]]="Engenharia",ControleRNC[[#This Row],[Status Etapa 1]],"Contratada")</f>
        <v>Contratada</v>
      </c>
      <c r="AH62" s="24" t="str">
        <f ca="1">IF(ControleRNC[[#This Row],[Área Responsável]]="Contratada",ControleRNC[[#This Row],[Status DUCTOR]],"Engenharia")</f>
        <v>Concluída</v>
      </c>
      <c r="AI62" s="24" t="str">
        <f>IF(ControleRNC[[#This Row],[Etapa Eng]]="Concluída","Fechado",IF(ControleRNC[[#This Row],[Etapa Eng]]="Contratada","Contratada","Aberto"))</f>
        <v>Contratada</v>
      </c>
      <c r="AJ62" s="24" t="str">
        <f ca="1">IF(ControleRNC[[#This Row],[Etapa contr]]="Concluída","Fechado",IF(ControleRNC[[#This Row],[Etapa contr]]="Engenharia","Engenharia","Aberto"))</f>
        <v>Fechado</v>
      </c>
    </row>
    <row r="63" spans="1:36" ht="30" customHeight="1">
      <c r="A63" s="14" t="s">
        <v>1022</v>
      </c>
      <c r="B63" s="16" t="s">
        <v>900</v>
      </c>
      <c r="C63" s="66" t="s">
        <v>901</v>
      </c>
      <c r="D63" s="16" t="s">
        <v>833</v>
      </c>
      <c r="E63" s="24" t="s">
        <v>29</v>
      </c>
      <c r="F63" s="65" t="s">
        <v>826</v>
      </c>
      <c r="G63" s="7" t="s">
        <v>844</v>
      </c>
      <c r="H63" s="15" t="s">
        <v>1006</v>
      </c>
      <c r="I63" s="7" t="s">
        <v>971</v>
      </c>
      <c r="J63" s="36" t="s">
        <v>1023</v>
      </c>
      <c r="K63" s="22" t="s">
        <v>788</v>
      </c>
      <c r="L63" s="28">
        <v>44232</v>
      </c>
      <c r="M63" s="6">
        <f>WORKDAY(ControleRNC[[#This Row],[Data Emissão]],VLOOKUP(K63,$F$1:$G$4,2,0))</f>
        <v>44236</v>
      </c>
      <c r="N63" s="6"/>
      <c r="O63" s="6">
        <v>44263</v>
      </c>
      <c r="P63" s="5">
        <f>VLOOKUP(ControleRNC[[#This Row],[Crit.]],$F$1:$G$4,2,0)</f>
        <v>2</v>
      </c>
      <c r="Q63" s="24">
        <f ca="1">IF(ControleRNC[[#This Row],[Real.1]]="",TODAY()-ControleRNC[[#This Row],[Prev.1]],ControleRNC[[#This Row],[Real.1]]-ControleRNC[[#This Row],[Prev.1]])</f>
        <v>27</v>
      </c>
      <c r="R63" s="24" t="s">
        <v>6</v>
      </c>
      <c r="S63" s="24"/>
      <c r="T63" s="29" t="str">
        <f ca="1">IF(ControleRNC[[#This Row],[Real.1]]&lt;&gt;"","Concluída",IF(ControleRNC[[#This Row],[Prev.1]]&lt;TODAY(),"Atraso","No prazo"))</f>
        <v>Concluída</v>
      </c>
      <c r="U63" s="39" t="s">
        <v>1024</v>
      </c>
      <c r="V63" s="39"/>
      <c r="W63" s="6">
        <f>WORKDAY(ControleRNC[[#This Row],[Prev.1]],ControleRNC[[#This Row],[Dias Prev.2]])</f>
        <v>44238</v>
      </c>
      <c r="X63" s="23"/>
      <c r="Y63" s="23">
        <v>44263</v>
      </c>
      <c r="Z63" s="24">
        <f>VLOOKUP(ControleRNC[[#This Row],[Crit.]],$F$1:$G$4,2,0)</f>
        <v>2</v>
      </c>
      <c r="AA63" s="24">
        <f ca="1">IF(ControleRNC[[#This Row],[Real.2]]="",TODAY()-ControleRNC[[#This Row],[Prev.2]],ControleRNC[[#This Row],[Real.2]]-ControleRNC[[#This Row],[Prev.2]])</f>
        <v>25</v>
      </c>
      <c r="AB63" s="24" t="s">
        <v>6</v>
      </c>
      <c r="AC63" s="29" t="str">
        <f ca="1">IF(ControleRNC[[#This Row],[Real.2]]&lt;&gt;"","Concluída",
IF(ControleRNC[[#This Row],[Prev.2]]&lt;TODAY(),"Atraso","No prazo"))</f>
        <v>Concluída</v>
      </c>
      <c r="AD63" s="24" t="str">
        <f ca="1">IF(ControleRNC[[#This Row],[Status Epata 2]]="Concluída","",IF(ControleRNC[[#This Row],[Real.2]]="",TODAY()-ControleRNC[[#This Row],[Data Emissão]],ControleRNC[[#This Row],[Real.2]]-ControleRNC[[#This Row],[Data Emissão]]))</f>
        <v/>
      </c>
      <c r="AE63" s="29" t="str">
        <f ca="1">IF(ControleRNC[[#This Row],[Real.2]]&lt;&gt;"","Concluída",
IF(AND(ControleRNC[[#This Row],[Prev.2]]&lt;TODAY(),OR(ControleRNC[[#This Row],[Replan.2]]&lt;TODAY(),ControleRNC[[#This Row],[Replan.2]]="")),"Atraso","No prazo"))</f>
        <v>Concluída</v>
      </c>
      <c r="AF63" s="24"/>
      <c r="AG63" s="24" t="str">
        <f>IF(ControleRNC[[#This Row],[Área Responsável]]="Engenharia",ControleRNC[[#This Row],[Status Etapa 1]],"Contratada")</f>
        <v>Contratada</v>
      </c>
      <c r="AH63" s="24" t="str">
        <f ca="1">IF(ControleRNC[[#This Row],[Área Responsável]]="Contratada",ControleRNC[[#This Row],[Status DUCTOR]],"Engenharia")</f>
        <v>Concluída</v>
      </c>
      <c r="AI63" s="24" t="str">
        <f>IF(ControleRNC[[#This Row],[Etapa Eng]]="Concluída","Fechado",IF(ControleRNC[[#This Row],[Etapa Eng]]="Contratada","Contratada","Aberto"))</f>
        <v>Contratada</v>
      </c>
      <c r="AJ63" s="24" t="str">
        <f ca="1">IF(ControleRNC[[#This Row],[Etapa contr]]="Concluída","Fechado",IF(ControleRNC[[#This Row],[Etapa contr]]="Engenharia","Engenharia","Aberto"))</f>
        <v>Fechado</v>
      </c>
    </row>
    <row r="64" spans="1:36" ht="30" customHeight="1">
      <c r="A64" s="14" t="s">
        <v>1025</v>
      </c>
      <c r="B64" s="16" t="s">
        <v>900</v>
      </c>
      <c r="C64" s="66" t="s">
        <v>901</v>
      </c>
      <c r="D64" s="16" t="s">
        <v>833</v>
      </c>
      <c r="E64" s="24" t="s">
        <v>29</v>
      </c>
      <c r="F64" s="65" t="s">
        <v>826</v>
      </c>
      <c r="G64" s="7" t="s">
        <v>844</v>
      </c>
      <c r="H64" s="15" t="s">
        <v>903</v>
      </c>
      <c r="I64" s="7" t="s">
        <v>1026</v>
      </c>
      <c r="J64" s="36" t="s">
        <v>1027</v>
      </c>
      <c r="K64" s="22" t="s">
        <v>787</v>
      </c>
      <c r="L64" s="28">
        <v>44254</v>
      </c>
      <c r="M64" s="6">
        <f>WORKDAY(ControleRNC[[#This Row],[Data Emissão]],VLOOKUP(K64,$F$1:$G$4,2,0))</f>
        <v>44258</v>
      </c>
      <c r="N64" s="6"/>
      <c r="O64" s="6">
        <v>44258</v>
      </c>
      <c r="P64" s="5">
        <f>VLOOKUP(ControleRNC[[#This Row],[Crit.]],$F$1:$G$4,2,0)</f>
        <v>3</v>
      </c>
      <c r="Q64" s="24">
        <f ca="1">IF(ControleRNC[[#This Row],[Real.1]]="",TODAY()-ControleRNC[[#This Row],[Prev.1]],ControleRNC[[#This Row],[Real.1]]-ControleRNC[[#This Row],[Prev.1]])</f>
        <v>0</v>
      </c>
      <c r="R64" s="24" t="s">
        <v>6</v>
      </c>
      <c r="S64" s="24"/>
      <c r="T64" s="29" t="str">
        <f ca="1">IF(ControleRNC[[#This Row],[Real.1]]&lt;&gt;"","Concluída",IF(ControleRNC[[#This Row],[Prev.1]]&lt;TODAY(),"Atraso","No prazo"))</f>
        <v>Concluída</v>
      </c>
      <c r="U64" s="39" t="s">
        <v>1028</v>
      </c>
      <c r="V64" s="39"/>
      <c r="W64" s="6">
        <f>WORKDAY(ControleRNC[[#This Row],[Prev.1]],ControleRNC[[#This Row],[Dias Prev.2]])</f>
        <v>44263</v>
      </c>
      <c r="X64" s="23"/>
      <c r="Y64" s="23">
        <v>44258</v>
      </c>
      <c r="Z64" s="24">
        <f>VLOOKUP(ControleRNC[[#This Row],[Crit.]],$F$1:$G$4,2,0)</f>
        <v>3</v>
      </c>
      <c r="AA64" s="24">
        <f ca="1">IF(ControleRNC[[#This Row],[Real.2]]="",TODAY()-ControleRNC[[#This Row],[Prev.2]],ControleRNC[[#This Row],[Real.2]]-ControleRNC[[#This Row],[Prev.2]])</f>
        <v>-5</v>
      </c>
      <c r="AB64" s="24" t="s">
        <v>6</v>
      </c>
      <c r="AC64" s="29" t="str">
        <f ca="1">IF(ControleRNC[[#This Row],[Real.2]]&lt;&gt;"","Concluída",
IF(ControleRNC[[#This Row],[Prev.2]]&lt;TODAY(),"Atraso","No prazo"))</f>
        <v>Concluída</v>
      </c>
      <c r="AD64" s="24" t="str">
        <f ca="1">IF(ControleRNC[[#This Row],[Status Epata 2]]="Concluída","",IF(ControleRNC[[#This Row],[Real.2]]="",TODAY()-ControleRNC[[#This Row],[Data Emissão]],ControleRNC[[#This Row],[Real.2]]-ControleRNC[[#This Row],[Data Emissão]]))</f>
        <v/>
      </c>
      <c r="AE64" s="29" t="str">
        <f ca="1">IF(ControleRNC[[#This Row],[Real.2]]&lt;&gt;"","Concluída",
IF(AND(ControleRNC[[#This Row],[Prev.2]]&lt;TODAY(),OR(ControleRNC[[#This Row],[Replan.2]]&lt;TODAY(),ControleRNC[[#This Row],[Replan.2]]="")),"Atraso","No prazo"))</f>
        <v>Concluída</v>
      </c>
      <c r="AF64" s="24"/>
      <c r="AG64" s="24" t="str">
        <f>IF(ControleRNC[[#This Row],[Área Responsável]]="Engenharia",ControleRNC[[#This Row],[Status Etapa 1]],"Contratada")</f>
        <v>Contratada</v>
      </c>
      <c r="AH64" s="24" t="str">
        <f ca="1">IF(ControleRNC[[#This Row],[Área Responsável]]="Contratada",ControleRNC[[#This Row],[Status DUCTOR]],"Engenharia")</f>
        <v>Concluída</v>
      </c>
      <c r="AI64" s="24" t="str">
        <f>IF(ControleRNC[[#This Row],[Etapa Eng]]="Concluída","Fechado",IF(ControleRNC[[#This Row],[Etapa Eng]]="Contratada","Contratada","Aberto"))</f>
        <v>Contratada</v>
      </c>
      <c r="AJ64" s="24" t="str">
        <f ca="1">IF(ControleRNC[[#This Row],[Etapa contr]]="Concluída","Fechado",IF(ControleRNC[[#This Row],[Etapa contr]]="Engenharia","Engenharia","Aberto"))</f>
        <v>Fechado</v>
      </c>
    </row>
    <row r="65" spans="1:36" ht="30" customHeight="1">
      <c r="A65" s="14" t="s">
        <v>1029</v>
      </c>
      <c r="B65" s="16" t="s">
        <v>900</v>
      </c>
      <c r="C65" s="66" t="s">
        <v>901</v>
      </c>
      <c r="D65" s="16" t="s">
        <v>833</v>
      </c>
      <c r="E65" s="24" t="s">
        <v>29</v>
      </c>
      <c r="F65" s="65" t="s">
        <v>826</v>
      </c>
      <c r="G65" s="7" t="s">
        <v>844</v>
      </c>
      <c r="H65" s="15" t="s">
        <v>908</v>
      </c>
      <c r="I65" s="7" t="s">
        <v>952</v>
      </c>
      <c r="J65" s="36" t="s">
        <v>1030</v>
      </c>
      <c r="K65" s="22" t="s">
        <v>787</v>
      </c>
      <c r="L65" s="28">
        <v>44257</v>
      </c>
      <c r="M65" s="6">
        <f>WORKDAY(ControleRNC[[#This Row],[Data Emissão]],VLOOKUP(K65,$F$1:$G$4,2,0))</f>
        <v>44260</v>
      </c>
      <c r="N65" s="6"/>
      <c r="O65" s="6">
        <v>44266</v>
      </c>
      <c r="P65" s="5">
        <f>VLOOKUP(ControleRNC[[#This Row],[Crit.]],$F$1:$G$4,2,0)</f>
        <v>3</v>
      </c>
      <c r="Q65" s="24">
        <f ca="1">IF(ControleRNC[[#This Row],[Real.1]]="",TODAY()-ControleRNC[[#This Row],[Prev.1]],ControleRNC[[#This Row],[Real.1]]-ControleRNC[[#This Row],[Prev.1]])</f>
        <v>6</v>
      </c>
      <c r="R65" s="24" t="s">
        <v>6</v>
      </c>
      <c r="S65" s="24"/>
      <c r="T65" s="29" t="str">
        <f ca="1">IF(ControleRNC[[#This Row],[Real.1]]&lt;&gt;"","Concluída",IF(ControleRNC[[#This Row],[Prev.1]]&lt;TODAY(),"Atraso","No prazo"))</f>
        <v>Concluída</v>
      </c>
      <c r="U65" s="39" t="s">
        <v>1031</v>
      </c>
      <c r="V65" s="39"/>
      <c r="W65" s="6">
        <f>WORKDAY(ControleRNC[[#This Row],[Prev.1]],ControleRNC[[#This Row],[Dias Prev.2]])</f>
        <v>44265</v>
      </c>
      <c r="X65" s="23"/>
      <c r="Y65" s="23">
        <v>44266</v>
      </c>
      <c r="Z65" s="24">
        <f>VLOOKUP(ControleRNC[[#This Row],[Crit.]],$F$1:$G$4,2,0)</f>
        <v>3</v>
      </c>
      <c r="AA65" s="24">
        <f ca="1">IF(ControleRNC[[#This Row],[Real.2]]="",TODAY()-ControleRNC[[#This Row],[Prev.2]],ControleRNC[[#This Row],[Real.2]]-ControleRNC[[#This Row],[Prev.2]])</f>
        <v>1</v>
      </c>
      <c r="AB65" s="24" t="s">
        <v>6</v>
      </c>
      <c r="AC65" s="29" t="str">
        <f ca="1">IF(ControleRNC[[#This Row],[Real.2]]&lt;&gt;"","Concluída",
IF(ControleRNC[[#This Row],[Prev.2]]&lt;TODAY(),"Atraso","No prazo"))</f>
        <v>Concluída</v>
      </c>
      <c r="AD65" s="24" t="str">
        <f ca="1">IF(ControleRNC[[#This Row],[Status Epata 2]]="Concluída","",IF(ControleRNC[[#This Row],[Real.2]]="",TODAY()-ControleRNC[[#This Row],[Data Emissão]],ControleRNC[[#This Row],[Real.2]]-ControleRNC[[#This Row],[Data Emissão]]))</f>
        <v/>
      </c>
      <c r="AE65" s="29" t="str">
        <f ca="1">IF(ControleRNC[[#This Row],[Real.2]]&lt;&gt;"","Concluída",
IF(AND(ControleRNC[[#This Row],[Prev.2]]&lt;TODAY(),OR(ControleRNC[[#This Row],[Replan.2]]&lt;TODAY(),ControleRNC[[#This Row],[Replan.2]]="")),"Atraso","No prazo"))</f>
        <v>Concluída</v>
      </c>
      <c r="AF65" s="24"/>
      <c r="AG65" s="24" t="str">
        <f>IF(ControleRNC[[#This Row],[Área Responsável]]="Engenharia",ControleRNC[[#This Row],[Status Etapa 1]],"Contratada")</f>
        <v>Contratada</v>
      </c>
      <c r="AH65" s="24" t="str">
        <f ca="1">IF(ControleRNC[[#This Row],[Área Responsável]]="Contratada",ControleRNC[[#This Row],[Status DUCTOR]],"Engenharia")</f>
        <v>Concluída</v>
      </c>
      <c r="AI65" s="24" t="str">
        <f>IF(ControleRNC[[#This Row],[Etapa Eng]]="Concluída","Fechado",IF(ControleRNC[[#This Row],[Etapa Eng]]="Contratada","Contratada","Aberto"))</f>
        <v>Contratada</v>
      </c>
      <c r="AJ65" s="24" t="str">
        <f ca="1">IF(ControleRNC[[#This Row],[Etapa contr]]="Concluída","Fechado",IF(ControleRNC[[#This Row],[Etapa contr]]="Engenharia","Engenharia","Aberto"))</f>
        <v>Fechado</v>
      </c>
    </row>
    <row r="66" spans="1:36" ht="30" customHeight="1">
      <c r="A66" s="14" t="s">
        <v>1032</v>
      </c>
      <c r="B66" s="16" t="s">
        <v>900</v>
      </c>
      <c r="C66" s="66" t="s">
        <v>901</v>
      </c>
      <c r="D66" s="16" t="s">
        <v>833</v>
      </c>
      <c r="E66" s="24" t="s">
        <v>29</v>
      </c>
      <c r="F66" s="65" t="s">
        <v>826</v>
      </c>
      <c r="G66" s="7" t="s">
        <v>844</v>
      </c>
      <c r="H66" s="15" t="s">
        <v>903</v>
      </c>
      <c r="I66" s="7" t="s">
        <v>958</v>
      </c>
      <c r="J66" s="36" t="s">
        <v>1033</v>
      </c>
      <c r="K66" s="22" t="s">
        <v>787</v>
      </c>
      <c r="L66" s="28">
        <v>44264</v>
      </c>
      <c r="M66" s="6">
        <f>WORKDAY(ControleRNC[[#This Row],[Data Emissão]],VLOOKUP(K66,$F$1:$G$4,2,0))</f>
        <v>44267</v>
      </c>
      <c r="N66" s="6"/>
      <c r="O66" s="6">
        <v>44301</v>
      </c>
      <c r="P66" s="5">
        <f>VLOOKUP(ControleRNC[[#This Row],[Crit.]],$F$1:$G$4,2,0)</f>
        <v>3</v>
      </c>
      <c r="Q66" s="24">
        <f ca="1">IF(ControleRNC[[#This Row],[Real.1]]="",TODAY()-ControleRNC[[#This Row],[Prev.1]],ControleRNC[[#This Row],[Real.1]]-ControleRNC[[#This Row],[Prev.1]])</f>
        <v>34</v>
      </c>
      <c r="R66" s="24" t="s">
        <v>6</v>
      </c>
      <c r="S66" s="24"/>
      <c r="T66" s="29" t="str">
        <f ca="1">IF(ControleRNC[[#This Row],[Real.1]]&lt;&gt;"","Concluída",IF(ControleRNC[[#This Row],[Prev.1]]&lt;TODAY(),"Atraso","No prazo"))</f>
        <v>Concluída</v>
      </c>
      <c r="U66" s="39" t="s">
        <v>1034</v>
      </c>
      <c r="V66" s="39"/>
      <c r="W66" s="6">
        <f>WORKDAY(ControleRNC[[#This Row],[Prev.1]],ControleRNC[[#This Row],[Dias Prev.2]])</f>
        <v>44272</v>
      </c>
      <c r="X66" s="23"/>
      <c r="Y66" s="23">
        <v>44301</v>
      </c>
      <c r="Z66" s="24">
        <f>VLOOKUP(ControleRNC[[#This Row],[Crit.]],$F$1:$G$4,2,0)</f>
        <v>3</v>
      </c>
      <c r="AA66" s="24">
        <f ca="1">IF(ControleRNC[[#This Row],[Real.2]]="",TODAY()-ControleRNC[[#This Row],[Prev.2]],ControleRNC[[#This Row],[Real.2]]-ControleRNC[[#This Row],[Prev.2]])</f>
        <v>29</v>
      </c>
      <c r="AB66" s="24" t="s">
        <v>6</v>
      </c>
      <c r="AC66" s="29" t="str">
        <f ca="1">IF(ControleRNC[[#This Row],[Real.2]]&lt;&gt;"","Concluída",
IF(ControleRNC[[#This Row],[Prev.2]]&lt;TODAY(),"Atraso","No prazo"))</f>
        <v>Concluída</v>
      </c>
      <c r="AD66" s="24" t="str">
        <f ca="1">IF(ControleRNC[[#This Row],[Status Epata 2]]="Concluída","",IF(ControleRNC[[#This Row],[Real.2]]="",TODAY()-ControleRNC[[#This Row],[Data Emissão]],ControleRNC[[#This Row],[Real.2]]-ControleRNC[[#This Row],[Data Emissão]]))</f>
        <v/>
      </c>
      <c r="AE66" s="29" t="str">
        <f ca="1">IF(ControleRNC[[#This Row],[Real.2]]&lt;&gt;"","Concluída",
IF(AND(ControleRNC[[#This Row],[Prev.2]]&lt;TODAY(),OR(ControleRNC[[#This Row],[Replan.2]]&lt;TODAY(),ControleRNC[[#This Row],[Replan.2]]="")),"Atraso","No prazo"))</f>
        <v>Concluída</v>
      </c>
      <c r="AF66" s="24"/>
      <c r="AG66" s="24" t="str">
        <f>IF(ControleRNC[[#This Row],[Área Responsável]]="Engenharia",ControleRNC[[#This Row],[Status Etapa 1]],"Contratada")</f>
        <v>Contratada</v>
      </c>
      <c r="AH66" s="24" t="str">
        <f ca="1">IF(ControleRNC[[#This Row],[Área Responsável]]="Contratada",ControleRNC[[#This Row],[Status DUCTOR]],"Engenharia")</f>
        <v>Concluída</v>
      </c>
      <c r="AI66" s="24" t="str">
        <f>IF(ControleRNC[[#This Row],[Etapa Eng]]="Concluída","Fechado",IF(ControleRNC[[#This Row],[Etapa Eng]]="Contratada","Contratada","Aberto"))</f>
        <v>Contratada</v>
      </c>
      <c r="AJ66" s="24" t="str">
        <f ca="1">IF(ControleRNC[[#This Row],[Etapa contr]]="Concluída","Fechado",IF(ControleRNC[[#This Row],[Etapa contr]]="Engenharia","Engenharia","Aberto"))</f>
        <v>Fechado</v>
      </c>
    </row>
    <row r="67" spans="1:36" ht="30" customHeight="1">
      <c r="A67" s="14" t="s">
        <v>1035</v>
      </c>
      <c r="B67" s="16" t="s">
        <v>900</v>
      </c>
      <c r="C67" s="66" t="s">
        <v>901</v>
      </c>
      <c r="D67" s="16" t="s">
        <v>833</v>
      </c>
      <c r="E67" s="24" t="s">
        <v>29</v>
      </c>
      <c r="F67" s="65" t="s">
        <v>826</v>
      </c>
      <c r="G67" s="7" t="s">
        <v>844</v>
      </c>
      <c r="H67" s="15" t="s">
        <v>991</v>
      </c>
      <c r="I67" s="7" t="s">
        <v>958</v>
      </c>
      <c r="J67" s="36" t="s">
        <v>1036</v>
      </c>
      <c r="K67" s="22" t="s">
        <v>787</v>
      </c>
      <c r="L67" s="28">
        <v>44266</v>
      </c>
      <c r="M67" s="6">
        <f>WORKDAY(ControleRNC[[#This Row],[Data Emissão]],VLOOKUP(K67,$F$1:$G$4,2,0))</f>
        <v>44271</v>
      </c>
      <c r="N67" s="6"/>
      <c r="O67" s="6">
        <v>44280</v>
      </c>
      <c r="P67" s="5">
        <f>VLOOKUP(ControleRNC[[#This Row],[Crit.]],$F$1:$G$4,2,0)</f>
        <v>3</v>
      </c>
      <c r="Q67" s="24">
        <f ca="1">IF(ControleRNC[[#This Row],[Real.1]]="",TODAY()-ControleRNC[[#This Row],[Prev.1]],ControleRNC[[#This Row],[Real.1]]-ControleRNC[[#This Row],[Prev.1]])</f>
        <v>9</v>
      </c>
      <c r="R67" s="24" t="s">
        <v>6</v>
      </c>
      <c r="S67" s="24"/>
      <c r="T67" s="29" t="str">
        <f ca="1">IF(ControleRNC[[#This Row],[Real.1]]&lt;&gt;"","Concluída",IF(ControleRNC[[#This Row],[Prev.1]]&lt;TODAY(),"Atraso","No prazo"))</f>
        <v>Concluída</v>
      </c>
      <c r="U67" s="39" t="s">
        <v>1037</v>
      </c>
      <c r="V67" s="39"/>
      <c r="W67" s="6">
        <f>WORKDAY(ControleRNC[[#This Row],[Prev.1]],ControleRNC[[#This Row],[Dias Prev.2]])</f>
        <v>44274</v>
      </c>
      <c r="X67" s="23"/>
      <c r="Y67" s="23">
        <v>44280</v>
      </c>
      <c r="Z67" s="24">
        <f>VLOOKUP(ControleRNC[[#This Row],[Crit.]],$F$1:$G$4,2,0)</f>
        <v>3</v>
      </c>
      <c r="AA67" s="24">
        <f ca="1">IF(ControleRNC[[#This Row],[Real.2]]="",TODAY()-ControleRNC[[#This Row],[Prev.2]],ControleRNC[[#This Row],[Real.2]]-ControleRNC[[#This Row],[Prev.2]])</f>
        <v>6</v>
      </c>
      <c r="AB67" s="24" t="s">
        <v>6</v>
      </c>
      <c r="AC67" s="29" t="str">
        <f ca="1">IF(ControleRNC[[#This Row],[Real.2]]&lt;&gt;"","Concluída",
IF(ControleRNC[[#This Row],[Prev.2]]&lt;TODAY(),"Atraso","No prazo"))</f>
        <v>Concluída</v>
      </c>
      <c r="AD67" s="24" t="str">
        <f ca="1">IF(ControleRNC[[#This Row],[Status Epata 2]]="Concluída","",IF(ControleRNC[[#This Row],[Real.2]]="",TODAY()-ControleRNC[[#This Row],[Data Emissão]],ControleRNC[[#This Row],[Real.2]]-ControleRNC[[#This Row],[Data Emissão]]))</f>
        <v/>
      </c>
      <c r="AE67" s="29" t="str">
        <f ca="1">IF(ControleRNC[[#This Row],[Real.2]]&lt;&gt;"","Concluída",
IF(AND(ControleRNC[[#This Row],[Prev.2]]&lt;TODAY(),OR(ControleRNC[[#This Row],[Replan.2]]&lt;TODAY(),ControleRNC[[#This Row],[Replan.2]]="")),"Atraso","No prazo"))</f>
        <v>Concluída</v>
      </c>
      <c r="AF67" s="24"/>
      <c r="AG67" s="24" t="str">
        <f>IF(ControleRNC[[#This Row],[Área Responsável]]="Engenharia",ControleRNC[[#This Row],[Status Etapa 1]],"Contratada")</f>
        <v>Contratada</v>
      </c>
      <c r="AH67" s="24" t="str">
        <f ca="1">IF(ControleRNC[[#This Row],[Área Responsável]]="Contratada",ControleRNC[[#This Row],[Status DUCTOR]],"Engenharia")</f>
        <v>Concluída</v>
      </c>
      <c r="AI67" s="24" t="str">
        <f>IF(ControleRNC[[#This Row],[Etapa Eng]]="Concluída","Fechado",IF(ControleRNC[[#This Row],[Etapa Eng]]="Contratada","Contratada","Aberto"))</f>
        <v>Contratada</v>
      </c>
      <c r="AJ67" s="24" t="str">
        <f ca="1">IF(ControleRNC[[#This Row],[Etapa contr]]="Concluída","Fechado",IF(ControleRNC[[#This Row],[Etapa contr]]="Engenharia","Engenharia","Aberto"))</f>
        <v>Fechado</v>
      </c>
    </row>
    <row r="68" spans="1:36" ht="30" customHeight="1">
      <c r="A68" s="14" t="s">
        <v>1038</v>
      </c>
      <c r="B68" s="16" t="s">
        <v>900</v>
      </c>
      <c r="C68" s="66" t="s">
        <v>901</v>
      </c>
      <c r="D68" s="16" t="s">
        <v>833</v>
      </c>
      <c r="E68" s="24" t="s">
        <v>29</v>
      </c>
      <c r="F68" s="65" t="s">
        <v>826</v>
      </c>
      <c r="G68" s="7" t="s">
        <v>844</v>
      </c>
      <c r="H68" s="15" t="s">
        <v>1039</v>
      </c>
      <c r="I68" s="7" t="s">
        <v>921</v>
      </c>
      <c r="J68" s="36" t="s">
        <v>1040</v>
      </c>
      <c r="K68" s="22" t="s">
        <v>787</v>
      </c>
      <c r="L68" s="28">
        <v>44271</v>
      </c>
      <c r="M68" s="6">
        <f>WORKDAY(ControleRNC[[#This Row],[Data Emissão]],VLOOKUP(K68,$F$1:$G$4,2,0))</f>
        <v>44274</v>
      </c>
      <c r="N68" s="6"/>
      <c r="O68" s="6">
        <v>44280</v>
      </c>
      <c r="P68" s="5">
        <f>VLOOKUP(ControleRNC[[#This Row],[Crit.]],$F$1:$G$4,2,0)</f>
        <v>3</v>
      </c>
      <c r="Q68" s="24">
        <f ca="1">IF(ControleRNC[[#This Row],[Real.1]]="",TODAY()-ControleRNC[[#This Row],[Prev.1]],ControleRNC[[#This Row],[Real.1]]-ControleRNC[[#This Row],[Prev.1]])</f>
        <v>6</v>
      </c>
      <c r="R68" s="24" t="s">
        <v>6</v>
      </c>
      <c r="S68" s="24"/>
      <c r="T68" s="29" t="str">
        <f ca="1">IF(ControleRNC[[#This Row],[Real.1]]&lt;&gt;"","Concluída",IF(ControleRNC[[#This Row],[Prev.1]]&lt;TODAY(),"Atraso","No prazo"))</f>
        <v>Concluída</v>
      </c>
      <c r="U68" s="39" t="s">
        <v>1041</v>
      </c>
      <c r="V68" s="39"/>
      <c r="W68" s="6">
        <f>WORKDAY(ControleRNC[[#This Row],[Prev.1]],ControleRNC[[#This Row],[Dias Prev.2]])</f>
        <v>44279</v>
      </c>
      <c r="X68" s="23"/>
      <c r="Y68" s="23">
        <v>44280</v>
      </c>
      <c r="Z68" s="24">
        <f>VLOOKUP(ControleRNC[[#This Row],[Crit.]],$F$1:$G$4,2,0)</f>
        <v>3</v>
      </c>
      <c r="AA68" s="24">
        <f ca="1">IF(ControleRNC[[#This Row],[Real.2]]="",TODAY()-ControleRNC[[#This Row],[Prev.2]],ControleRNC[[#This Row],[Real.2]]-ControleRNC[[#This Row],[Prev.2]])</f>
        <v>1</v>
      </c>
      <c r="AB68" s="24" t="s">
        <v>6</v>
      </c>
      <c r="AC68" s="29" t="str">
        <f ca="1">IF(ControleRNC[[#This Row],[Real.2]]&lt;&gt;"","Concluída",
IF(ControleRNC[[#This Row],[Prev.2]]&lt;TODAY(),"Atraso","No prazo"))</f>
        <v>Concluída</v>
      </c>
      <c r="AD68" s="24" t="str">
        <f ca="1">IF(ControleRNC[[#This Row],[Status Epata 2]]="Concluída","",IF(ControleRNC[[#This Row],[Real.2]]="",TODAY()-ControleRNC[[#This Row],[Data Emissão]],ControleRNC[[#This Row],[Real.2]]-ControleRNC[[#This Row],[Data Emissão]]))</f>
        <v/>
      </c>
      <c r="AE68" s="29" t="str">
        <f ca="1">IF(ControleRNC[[#This Row],[Real.2]]&lt;&gt;"","Concluída",
IF(AND(ControleRNC[[#This Row],[Prev.2]]&lt;TODAY(),OR(ControleRNC[[#This Row],[Replan.2]]&lt;TODAY(),ControleRNC[[#This Row],[Replan.2]]="")),"Atraso","No prazo"))</f>
        <v>Concluída</v>
      </c>
      <c r="AF68" s="24"/>
      <c r="AG68" s="24" t="str">
        <f>IF(ControleRNC[[#This Row],[Área Responsável]]="Engenharia",ControleRNC[[#This Row],[Status Etapa 1]],"Contratada")</f>
        <v>Contratada</v>
      </c>
      <c r="AH68" s="24" t="str">
        <f ca="1">IF(ControleRNC[[#This Row],[Área Responsável]]="Contratada",ControleRNC[[#This Row],[Status DUCTOR]],"Engenharia")</f>
        <v>Concluída</v>
      </c>
      <c r="AI68" s="24" t="str">
        <f>IF(ControleRNC[[#This Row],[Etapa Eng]]="Concluída","Fechado",IF(ControleRNC[[#This Row],[Etapa Eng]]="Contratada","Contratada","Aberto"))</f>
        <v>Contratada</v>
      </c>
      <c r="AJ68" s="24" t="str">
        <f ca="1">IF(ControleRNC[[#This Row],[Etapa contr]]="Concluída","Fechado",IF(ControleRNC[[#This Row],[Etapa contr]]="Engenharia","Engenharia","Aberto"))</f>
        <v>Fechado</v>
      </c>
    </row>
    <row r="69" spans="1:36" ht="30" customHeight="1">
      <c r="A69" s="14" t="s">
        <v>43</v>
      </c>
      <c r="B69" s="16" t="s">
        <v>900</v>
      </c>
      <c r="C69" s="66" t="s">
        <v>901</v>
      </c>
      <c r="D69" s="16" t="s">
        <v>833</v>
      </c>
      <c r="E69" s="24" t="s">
        <v>29</v>
      </c>
      <c r="F69" s="65" t="s">
        <v>826</v>
      </c>
      <c r="G69" s="7" t="s">
        <v>844</v>
      </c>
      <c r="H69" s="15" t="s">
        <v>1006</v>
      </c>
      <c r="I69" s="7" t="s">
        <v>921</v>
      </c>
      <c r="J69" s="36" t="s">
        <v>1042</v>
      </c>
      <c r="K69" s="22" t="s">
        <v>788</v>
      </c>
      <c r="L69" s="28">
        <v>44283</v>
      </c>
      <c r="M69" s="6">
        <f>WORKDAY(ControleRNC[[#This Row],[Data Emissão]],VLOOKUP(K69,$F$1:$G$4,2,0))</f>
        <v>44285</v>
      </c>
      <c r="N69" s="6"/>
      <c r="O69" s="6">
        <v>44435</v>
      </c>
      <c r="P69" s="5">
        <f>VLOOKUP(ControleRNC[[#This Row],[Crit.]],$F$1:$G$4,2,0)</f>
        <v>2</v>
      </c>
      <c r="Q69" s="24">
        <f ca="1">IF(ControleRNC[[#This Row],[Real.1]]="",TODAY()-ControleRNC[[#This Row],[Prev.1]],ControleRNC[[#This Row],[Real.1]]-ControleRNC[[#This Row],[Prev.1]])</f>
        <v>150</v>
      </c>
      <c r="R69" s="24" t="s">
        <v>6</v>
      </c>
      <c r="S69" s="24"/>
      <c r="T69" s="29" t="str">
        <f ca="1">IF(ControleRNC[[#This Row],[Real.1]]&lt;&gt;"","Concluída",IF(ControleRNC[[#This Row],[Prev.1]]&lt;TODAY(),"Atraso","No prazo"))</f>
        <v>Concluída</v>
      </c>
      <c r="U69" s="39" t="s">
        <v>1043</v>
      </c>
      <c r="V69" s="39"/>
      <c r="W69" s="6">
        <f>WORKDAY(ControleRNC[[#This Row],[Prev.1]],ControleRNC[[#This Row],[Dias Prev.2]])</f>
        <v>44287</v>
      </c>
      <c r="X69" s="23">
        <v>44592</v>
      </c>
      <c r="Y69" s="23">
        <v>44572</v>
      </c>
      <c r="Z69" s="24">
        <f>VLOOKUP(ControleRNC[[#This Row],[Crit.]],$F$1:$G$4,2,0)</f>
        <v>2</v>
      </c>
      <c r="AA69" s="24">
        <f ca="1">IF(ControleRNC[[#This Row],[Real.2]]="",TODAY()-ControleRNC[[#This Row],[Prev.2]],ControleRNC[[#This Row],[Real.2]]-ControleRNC[[#This Row],[Prev.2]])</f>
        <v>285</v>
      </c>
      <c r="AB69" s="24" t="s">
        <v>6</v>
      </c>
      <c r="AC69" s="29" t="str">
        <f ca="1">IF(ControleRNC[[#This Row],[Real.2]]&lt;&gt;"","Concluída",
IF(ControleRNC[[#This Row],[Prev.2]]&lt;TODAY(),"Atraso","No prazo"))</f>
        <v>Concluída</v>
      </c>
      <c r="AD69" s="24" t="str">
        <f ca="1">IF(ControleRNC[[#This Row],[Status Epata 2]]="Concluída","",IF(ControleRNC[[#This Row],[Real.2]]="",TODAY()-ControleRNC[[#This Row],[Data Emissão]],ControleRNC[[#This Row],[Real.2]]-ControleRNC[[#This Row],[Data Emissão]]))</f>
        <v/>
      </c>
      <c r="AE69" s="29" t="str">
        <f ca="1">IF(ControleRNC[[#This Row],[Real.2]]&lt;&gt;"","Concluída",
IF(AND(ControleRNC[[#This Row],[Prev.2]]&lt;TODAY(),OR(ControleRNC[[#This Row],[Replan.2]]&lt;TODAY(),ControleRNC[[#This Row],[Replan.2]]="")),"Atraso","No prazo"))</f>
        <v>Concluída</v>
      </c>
      <c r="AF69" s="24"/>
      <c r="AG69" s="24" t="str">
        <f>IF(ControleRNC[[#This Row],[Área Responsável]]="Engenharia",ControleRNC[[#This Row],[Status Etapa 1]],"Contratada")</f>
        <v>Contratada</v>
      </c>
      <c r="AH69" s="24" t="str">
        <f ca="1">IF(ControleRNC[[#This Row],[Área Responsável]]="Contratada",ControleRNC[[#This Row],[Status DUCTOR]],"Engenharia")</f>
        <v>Concluída</v>
      </c>
      <c r="AI69" s="24" t="str">
        <f>IF(ControleRNC[[#This Row],[Etapa Eng]]="Concluída","Fechado",IF(ControleRNC[[#This Row],[Etapa Eng]]="Contratada","Contratada","Aberto"))</f>
        <v>Contratada</v>
      </c>
      <c r="AJ69" s="24" t="str">
        <f ca="1">IF(ControleRNC[[#This Row],[Etapa contr]]="Concluída","Fechado",IF(ControleRNC[[#This Row],[Etapa contr]]="Engenharia","Engenharia","Aberto"))</f>
        <v>Fechado</v>
      </c>
    </row>
    <row r="70" spans="1:36" ht="30" customHeight="1">
      <c r="A70" s="14" t="s">
        <v>1044</v>
      </c>
      <c r="B70" s="16" t="s">
        <v>900</v>
      </c>
      <c r="C70" s="66" t="s">
        <v>901</v>
      </c>
      <c r="D70" s="16" t="s">
        <v>833</v>
      </c>
      <c r="E70" s="24" t="s">
        <v>29</v>
      </c>
      <c r="F70" s="65" t="s">
        <v>826</v>
      </c>
      <c r="G70" s="7" t="s">
        <v>844</v>
      </c>
      <c r="H70" s="15" t="s">
        <v>1006</v>
      </c>
      <c r="I70" s="7" t="s">
        <v>958</v>
      </c>
      <c r="J70" s="36" t="s">
        <v>1045</v>
      </c>
      <c r="K70" s="22" t="s">
        <v>787</v>
      </c>
      <c r="L70" s="28">
        <v>44283</v>
      </c>
      <c r="M70" s="6">
        <f>WORKDAY(ControleRNC[[#This Row],[Data Emissão]],VLOOKUP(K70,$F$1:$G$4,2,0))</f>
        <v>44286</v>
      </c>
      <c r="N70" s="6"/>
      <c r="O70" s="6">
        <v>44435</v>
      </c>
      <c r="P70" s="5">
        <f>VLOOKUP(ControleRNC[[#This Row],[Crit.]],$F$1:$G$4,2,0)</f>
        <v>3</v>
      </c>
      <c r="Q70" s="24">
        <f ca="1">IF(ControleRNC[[#This Row],[Real.1]]="",TODAY()-ControleRNC[[#This Row],[Prev.1]],ControleRNC[[#This Row],[Real.1]]-ControleRNC[[#This Row],[Prev.1]])</f>
        <v>149</v>
      </c>
      <c r="R70" s="24" t="s">
        <v>6</v>
      </c>
      <c r="S70" s="24"/>
      <c r="T70" s="29" t="str">
        <f ca="1">IF(ControleRNC[[#This Row],[Real.1]]&lt;&gt;"","Concluída",IF(ControleRNC[[#This Row],[Prev.1]]&lt;TODAY(),"Atraso","No prazo"))</f>
        <v>Concluída</v>
      </c>
      <c r="U70" s="39" t="s">
        <v>1015</v>
      </c>
      <c r="V70" s="39"/>
      <c r="W70" s="6">
        <f>WORKDAY(ControleRNC[[#This Row],[Prev.1]],ControleRNC[[#This Row],[Dias Prev.2]])</f>
        <v>44291</v>
      </c>
      <c r="X70" s="23">
        <v>44591</v>
      </c>
      <c r="Y70" s="23">
        <v>44572</v>
      </c>
      <c r="Z70" s="24">
        <f>VLOOKUP(ControleRNC[[#This Row],[Crit.]],$F$1:$G$4,2,0)</f>
        <v>3</v>
      </c>
      <c r="AA70" s="24">
        <f ca="1">IF(ControleRNC[[#This Row],[Real.2]]="",TODAY()-ControleRNC[[#This Row],[Prev.2]],ControleRNC[[#This Row],[Real.2]]-ControleRNC[[#This Row],[Prev.2]])</f>
        <v>281</v>
      </c>
      <c r="AB70" s="24" t="s">
        <v>6</v>
      </c>
      <c r="AC70" s="29" t="str">
        <f ca="1">IF(ControleRNC[[#This Row],[Real.2]]&lt;&gt;"","Concluída",
IF(ControleRNC[[#This Row],[Prev.2]]&lt;TODAY(),"Atraso","No prazo"))</f>
        <v>Concluída</v>
      </c>
      <c r="AD70" s="24" t="str">
        <f ca="1">IF(ControleRNC[[#This Row],[Status Epata 2]]="Concluída","",IF(ControleRNC[[#This Row],[Real.2]]="",TODAY()-ControleRNC[[#This Row],[Data Emissão]],ControleRNC[[#This Row],[Real.2]]-ControleRNC[[#This Row],[Data Emissão]]))</f>
        <v/>
      </c>
      <c r="AE70" s="29" t="str">
        <f ca="1">IF(ControleRNC[[#This Row],[Real.2]]&lt;&gt;"","Concluída",
IF(AND(ControleRNC[[#This Row],[Prev.2]]&lt;TODAY(),OR(ControleRNC[[#This Row],[Replan.2]]&lt;TODAY(),ControleRNC[[#This Row],[Replan.2]]="")),"Atraso","No prazo"))</f>
        <v>Concluída</v>
      </c>
      <c r="AF70" s="24"/>
      <c r="AG70" s="24" t="str">
        <f>IF(ControleRNC[[#This Row],[Área Responsável]]="Engenharia",ControleRNC[[#This Row],[Status Etapa 1]],"Contratada")</f>
        <v>Contratada</v>
      </c>
      <c r="AH70" s="24" t="str">
        <f ca="1">IF(ControleRNC[[#This Row],[Área Responsável]]="Contratada",ControleRNC[[#This Row],[Status DUCTOR]],"Engenharia")</f>
        <v>Concluída</v>
      </c>
      <c r="AI70" s="24" t="str">
        <f>IF(ControleRNC[[#This Row],[Etapa Eng]]="Concluída","Fechado",IF(ControleRNC[[#This Row],[Etapa Eng]]="Contratada","Contratada","Aberto"))</f>
        <v>Contratada</v>
      </c>
      <c r="AJ70" s="24" t="str">
        <f ca="1">IF(ControleRNC[[#This Row],[Etapa contr]]="Concluída","Fechado",IF(ControleRNC[[#This Row],[Etapa contr]]="Engenharia","Engenharia","Aberto"))</f>
        <v>Fechado</v>
      </c>
    </row>
    <row r="71" spans="1:36" ht="30" customHeight="1">
      <c r="A71" s="14" t="s">
        <v>1046</v>
      </c>
      <c r="B71" s="16" t="s">
        <v>900</v>
      </c>
      <c r="C71" s="66" t="s">
        <v>901</v>
      </c>
      <c r="D71" s="16" t="s">
        <v>833</v>
      </c>
      <c r="E71" s="24" t="s">
        <v>29</v>
      </c>
      <c r="F71" s="65" t="s">
        <v>826</v>
      </c>
      <c r="G71" s="7" t="s">
        <v>844</v>
      </c>
      <c r="H71" s="15" t="s">
        <v>1006</v>
      </c>
      <c r="I71" s="7" t="s">
        <v>918</v>
      </c>
      <c r="J71" s="36" t="s">
        <v>1047</v>
      </c>
      <c r="K71" s="22" t="s">
        <v>787</v>
      </c>
      <c r="L71" s="28">
        <v>44283</v>
      </c>
      <c r="M71" s="6">
        <f>WORKDAY(ControleRNC[[#This Row],[Data Emissão]],VLOOKUP(K71,$F$1:$G$4,2,0))</f>
        <v>44286</v>
      </c>
      <c r="N71" s="6"/>
      <c r="O71" s="6">
        <v>44415</v>
      </c>
      <c r="P71" s="5">
        <f>VLOOKUP(ControleRNC[[#This Row],[Crit.]],$F$1:$G$4,2,0)</f>
        <v>3</v>
      </c>
      <c r="Q71" s="24">
        <f ca="1">IF(ControleRNC[[#This Row],[Real.1]]="",TODAY()-ControleRNC[[#This Row],[Prev.1]],ControleRNC[[#This Row],[Real.1]]-ControleRNC[[#This Row],[Prev.1]])</f>
        <v>129</v>
      </c>
      <c r="R71" s="24" t="s">
        <v>6</v>
      </c>
      <c r="S71" s="24"/>
      <c r="T71" s="29" t="str">
        <f ca="1">IF(ControleRNC[[#This Row],[Real.1]]&lt;&gt;"","Concluída",IF(ControleRNC[[#This Row],[Prev.1]]&lt;TODAY(),"Atraso","No prazo"))</f>
        <v>Concluída</v>
      </c>
      <c r="U71" s="39" t="s">
        <v>1048</v>
      </c>
      <c r="V71" s="39"/>
      <c r="W71" s="6">
        <f>WORKDAY(ControleRNC[[#This Row],[Prev.1]],ControleRNC[[#This Row],[Dias Prev.2]])</f>
        <v>44291</v>
      </c>
      <c r="X71" s="23">
        <v>44561</v>
      </c>
      <c r="Y71" s="23">
        <v>44503</v>
      </c>
      <c r="Z71" s="24">
        <f>VLOOKUP(ControleRNC[[#This Row],[Crit.]],$F$1:$G$4,2,0)</f>
        <v>3</v>
      </c>
      <c r="AA71" s="24">
        <f ca="1">IF(ControleRNC[[#This Row],[Real.2]]="",TODAY()-ControleRNC[[#This Row],[Prev.2]],ControleRNC[[#This Row],[Real.2]]-ControleRNC[[#This Row],[Prev.2]])</f>
        <v>212</v>
      </c>
      <c r="AB71" s="24" t="s">
        <v>6</v>
      </c>
      <c r="AC71" s="29" t="str">
        <f ca="1">IF(ControleRNC[[#This Row],[Real.2]]&lt;&gt;"","Concluída",
IF(ControleRNC[[#This Row],[Prev.2]]&lt;TODAY(),"Atraso","No prazo"))</f>
        <v>Concluída</v>
      </c>
      <c r="AD71" s="24" t="str">
        <f ca="1">IF(ControleRNC[[#This Row],[Status Epata 2]]="Concluída","",IF(ControleRNC[[#This Row],[Real.2]]="",TODAY()-ControleRNC[[#This Row],[Data Emissão]],ControleRNC[[#This Row],[Real.2]]-ControleRNC[[#This Row],[Data Emissão]]))</f>
        <v/>
      </c>
      <c r="AE71" s="29" t="str">
        <f ca="1">IF(ControleRNC[[#This Row],[Real.2]]&lt;&gt;"","Concluída",
IF(AND(ControleRNC[[#This Row],[Prev.2]]&lt;TODAY(),OR(ControleRNC[[#This Row],[Replan.2]]&lt;TODAY(),ControleRNC[[#This Row],[Replan.2]]="")),"Atraso","No prazo"))</f>
        <v>Concluída</v>
      </c>
      <c r="AF71" s="24"/>
      <c r="AG71" s="24" t="str">
        <f>IF(ControleRNC[[#This Row],[Área Responsável]]="Engenharia",ControleRNC[[#This Row],[Status Etapa 1]],"Contratada")</f>
        <v>Contratada</v>
      </c>
      <c r="AH71" s="24" t="str">
        <f ca="1">IF(ControleRNC[[#This Row],[Área Responsável]]="Contratada",ControleRNC[[#This Row],[Status DUCTOR]],"Engenharia")</f>
        <v>Concluída</v>
      </c>
      <c r="AI71" s="24" t="str">
        <f>IF(ControleRNC[[#This Row],[Etapa Eng]]="Concluída","Fechado",IF(ControleRNC[[#This Row],[Etapa Eng]]="Contratada","Contratada","Aberto"))</f>
        <v>Contratada</v>
      </c>
      <c r="AJ71" s="24" t="str">
        <f ca="1">IF(ControleRNC[[#This Row],[Etapa contr]]="Concluída","Fechado",IF(ControleRNC[[#This Row],[Etapa contr]]="Engenharia","Engenharia","Aberto"))</f>
        <v>Fechado</v>
      </c>
    </row>
    <row r="72" spans="1:36" ht="30" customHeight="1">
      <c r="A72" s="73" t="s">
        <v>1049</v>
      </c>
      <c r="B72" s="16" t="s">
        <v>900</v>
      </c>
      <c r="C72" s="66" t="s">
        <v>901</v>
      </c>
      <c r="D72" s="16" t="s">
        <v>1050</v>
      </c>
      <c r="E72" s="24" t="s">
        <v>29</v>
      </c>
      <c r="F72" s="65" t="s">
        <v>826</v>
      </c>
      <c r="G72" s="7" t="s">
        <v>844</v>
      </c>
      <c r="H72" s="15" t="s">
        <v>1051</v>
      </c>
      <c r="I72" s="7" t="s">
        <v>958</v>
      </c>
      <c r="J72" s="36" t="s">
        <v>1052</v>
      </c>
      <c r="K72" s="22" t="s">
        <v>787</v>
      </c>
      <c r="L72" s="28">
        <v>44285</v>
      </c>
      <c r="M72" s="6">
        <f>WORKDAY(ControleRNC[[#This Row],[Data Emissão]],VLOOKUP(K72,$F$1:$G$4,2,0))</f>
        <v>44288</v>
      </c>
      <c r="N72" s="6"/>
      <c r="O72" s="6">
        <v>44415</v>
      </c>
      <c r="P72" s="5">
        <f>VLOOKUP(ControleRNC[[#This Row],[Crit.]],$F$1:$G$4,2,0)</f>
        <v>3</v>
      </c>
      <c r="Q72" s="24">
        <f ca="1">IF(ControleRNC[[#This Row],[Real.1]]="",TODAY()-ControleRNC[[#This Row],[Prev.1]],ControleRNC[[#This Row],[Real.1]]-ControleRNC[[#This Row],[Prev.1]])</f>
        <v>127</v>
      </c>
      <c r="R72" s="24" t="s">
        <v>6</v>
      </c>
      <c r="S72" s="24"/>
      <c r="T72" s="29" t="str">
        <f ca="1">IF(ControleRNC[[#This Row],[Real.1]]&lt;&gt;"","Concluída",IF(ControleRNC[[#This Row],[Prev.1]]&lt;TODAY(),"Atraso","No prazo"))</f>
        <v>Concluída</v>
      </c>
      <c r="U72" s="39" t="s">
        <v>1053</v>
      </c>
      <c r="V72" s="39"/>
      <c r="W72" s="6">
        <f>WORKDAY(ControleRNC[[#This Row],[Prev.1]],ControleRNC[[#This Row],[Dias Prev.2]])</f>
        <v>44293</v>
      </c>
      <c r="X72" s="23">
        <v>44726</v>
      </c>
      <c r="Y72" s="23">
        <v>44781</v>
      </c>
      <c r="Z72" s="24">
        <f>VLOOKUP(ControleRNC[[#This Row],[Crit.]],$F$1:$G$4,2,0)</f>
        <v>3</v>
      </c>
      <c r="AA72" s="24">
        <f ca="1">IF(ControleRNC[[#This Row],[Real.2]]="",TODAY()-ControleRNC[[#This Row],[Prev.2]],ControleRNC[[#This Row],[Real.2]]-ControleRNC[[#This Row],[Prev.2]])</f>
        <v>488</v>
      </c>
      <c r="AB72" s="24" t="s">
        <v>6</v>
      </c>
      <c r="AC72" s="29" t="str">
        <f ca="1">IF(ControleRNC[[#This Row],[Real.2]]&lt;&gt;"","Concluída",
IF(ControleRNC[[#This Row],[Prev.2]]&lt;TODAY(),"Atraso","No prazo"))</f>
        <v>Concluída</v>
      </c>
      <c r="AD72" s="24" t="str">
        <f ca="1">IF(ControleRNC[[#This Row],[Status Epata 2]]="Concluída","",IF(ControleRNC[[#This Row],[Real.2]]="",TODAY()-ControleRNC[[#This Row],[Data Emissão]],ControleRNC[[#This Row],[Real.2]]-ControleRNC[[#This Row],[Data Emissão]]))</f>
        <v/>
      </c>
      <c r="AE72" s="29" t="str">
        <f ca="1">IF(ControleRNC[[#This Row],[Real.2]]&lt;&gt;"","Concluída",
IF(AND(ControleRNC[[#This Row],[Prev.2]]&lt;TODAY(),OR(ControleRNC[[#This Row],[Replan.2]]&lt;TODAY(),ControleRNC[[#This Row],[Replan.2]]="")),"Atraso","No prazo"))</f>
        <v>Concluída</v>
      </c>
      <c r="AF72" s="24" t="s">
        <v>1054</v>
      </c>
      <c r="AG72" s="24" t="str">
        <f>IF(ControleRNC[[#This Row],[Área Responsável]]="Engenharia",ControleRNC[[#This Row],[Status Etapa 1]],"Contratada")</f>
        <v>Contratada</v>
      </c>
      <c r="AH72" s="24" t="str">
        <f ca="1">IF(ControleRNC[[#This Row],[Área Responsável]]="Contratada",ControleRNC[[#This Row],[Status DUCTOR]],"Engenharia")</f>
        <v>Concluída</v>
      </c>
      <c r="AI72" s="24" t="str">
        <f>IF(ControleRNC[[#This Row],[Etapa Eng]]="Concluída","Fechado",IF(ControleRNC[[#This Row],[Etapa Eng]]="Contratada","Contratada","Aberto"))</f>
        <v>Contratada</v>
      </c>
      <c r="AJ72" s="24" t="str">
        <f ca="1">IF(ControleRNC[[#This Row],[Etapa contr]]="Concluída","Fechado",IF(ControleRNC[[#This Row],[Etapa contr]]="Engenharia","Engenharia","Aberto"))</f>
        <v>Fechado</v>
      </c>
    </row>
    <row r="73" spans="1:36" ht="30" customHeight="1">
      <c r="A73" s="14" t="s">
        <v>1055</v>
      </c>
      <c r="B73" s="16" t="s">
        <v>900</v>
      </c>
      <c r="C73" s="66" t="s">
        <v>901</v>
      </c>
      <c r="D73" s="16" t="s">
        <v>1050</v>
      </c>
      <c r="E73" s="24" t="s">
        <v>29</v>
      </c>
      <c r="F73" s="65" t="s">
        <v>826</v>
      </c>
      <c r="G73" s="7" t="s">
        <v>844</v>
      </c>
      <c r="H73" s="15" t="s">
        <v>1039</v>
      </c>
      <c r="I73" s="7" t="s">
        <v>971</v>
      </c>
      <c r="J73" s="36" t="s">
        <v>1056</v>
      </c>
      <c r="K73" s="22" t="s">
        <v>787</v>
      </c>
      <c r="L73" s="28">
        <v>44285</v>
      </c>
      <c r="M73" s="6">
        <f>WORKDAY(ControleRNC[[#This Row],[Data Emissão]],VLOOKUP(K73,$F$1:$G$4,2,0))</f>
        <v>44288</v>
      </c>
      <c r="N73" s="6"/>
      <c r="O73" s="6">
        <v>44320</v>
      </c>
      <c r="P73" s="5">
        <f>VLOOKUP(ControleRNC[[#This Row],[Crit.]],$F$1:$G$4,2,0)</f>
        <v>3</v>
      </c>
      <c r="Q73" s="24">
        <f ca="1">IF(ControleRNC[[#This Row],[Real.1]]="",TODAY()-ControleRNC[[#This Row],[Prev.1]],ControleRNC[[#This Row],[Real.1]]-ControleRNC[[#This Row],[Prev.1]])</f>
        <v>32</v>
      </c>
      <c r="R73" s="24" t="s">
        <v>6</v>
      </c>
      <c r="S73" s="24"/>
      <c r="T73" s="29" t="str">
        <f ca="1">IF(ControleRNC[[#This Row],[Real.1]]&lt;&gt;"","Concluída",IF(ControleRNC[[#This Row],[Prev.1]]&lt;TODAY(),"Atraso","No prazo"))</f>
        <v>Concluída</v>
      </c>
      <c r="U73" s="39" t="s">
        <v>1057</v>
      </c>
      <c r="V73" s="39"/>
      <c r="W73" s="6">
        <f>WORKDAY(ControleRNC[[#This Row],[Prev.1]],ControleRNC[[#This Row],[Dias Prev.2]])</f>
        <v>44293</v>
      </c>
      <c r="X73" s="23"/>
      <c r="Y73" s="23">
        <v>44320</v>
      </c>
      <c r="Z73" s="24">
        <f>VLOOKUP(ControleRNC[[#This Row],[Crit.]],$F$1:$G$4,2,0)</f>
        <v>3</v>
      </c>
      <c r="AA73" s="24">
        <f ca="1">IF(ControleRNC[[#This Row],[Real.2]]="",TODAY()-ControleRNC[[#This Row],[Prev.2]],ControleRNC[[#This Row],[Real.2]]-ControleRNC[[#This Row],[Prev.2]])</f>
        <v>27</v>
      </c>
      <c r="AB73" s="24" t="s">
        <v>6</v>
      </c>
      <c r="AC73" s="29" t="str">
        <f ca="1">IF(ControleRNC[[#This Row],[Real.2]]&lt;&gt;"","Concluída",
IF(ControleRNC[[#This Row],[Prev.2]]&lt;TODAY(),"Atraso","No prazo"))</f>
        <v>Concluída</v>
      </c>
      <c r="AD73" s="24" t="str">
        <f ca="1">IF(ControleRNC[[#This Row],[Status Epata 2]]="Concluída","",IF(ControleRNC[[#This Row],[Real.2]]="",TODAY()-ControleRNC[[#This Row],[Data Emissão]],ControleRNC[[#This Row],[Real.2]]-ControleRNC[[#This Row],[Data Emissão]]))</f>
        <v/>
      </c>
      <c r="AE73" s="29" t="str">
        <f ca="1">IF(ControleRNC[[#This Row],[Real.2]]&lt;&gt;"","Concluída",
IF(AND(ControleRNC[[#This Row],[Prev.2]]&lt;TODAY(),OR(ControleRNC[[#This Row],[Replan.2]]&lt;TODAY(),ControleRNC[[#This Row],[Replan.2]]="")),"Atraso","No prazo"))</f>
        <v>Concluída</v>
      </c>
      <c r="AF73" s="24"/>
      <c r="AG73" s="24" t="str">
        <f>IF(ControleRNC[[#This Row],[Área Responsável]]="Engenharia",ControleRNC[[#This Row],[Status Etapa 1]],"Contratada")</f>
        <v>Contratada</v>
      </c>
      <c r="AH73" s="24" t="str">
        <f ca="1">IF(ControleRNC[[#This Row],[Área Responsável]]="Contratada",ControleRNC[[#This Row],[Status DUCTOR]],"Engenharia")</f>
        <v>Concluída</v>
      </c>
      <c r="AI73" s="24" t="str">
        <f>IF(ControleRNC[[#This Row],[Etapa Eng]]="Concluída","Fechado",IF(ControleRNC[[#This Row],[Etapa Eng]]="Contratada","Contratada","Aberto"))</f>
        <v>Contratada</v>
      </c>
      <c r="AJ73" s="24" t="str">
        <f ca="1">IF(ControleRNC[[#This Row],[Etapa contr]]="Concluída","Fechado",IF(ControleRNC[[#This Row],[Etapa contr]]="Engenharia","Engenharia","Aberto"))</f>
        <v>Fechado</v>
      </c>
    </row>
    <row r="74" spans="1:36" ht="30" customHeight="1">
      <c r="A74" s="14" t="s">
        <v>1058</v>
      </c>
      <c r="B74" s="16" t="s">
        <v>900</v>
      </c>
      <c r="C74" s="66" t="s">
        <v>901</v>
      </c>
      <c r="D74" s="16" t="s">
        <v>1050</v>
      </c>
      <c r="E74" s="24" t="s">
        <v>29</v>
      </c>
      <c r="F74" s="65" t="s">
        <v>826</v>
      </c>
      <c r="G74" s="7" t="s">
        <v>844</v>
      </c>
      <c r="H74" s="15" t="s">
        <v>1039</v>
      </c>
      <c r="I74" s="7" t="s">
        <v>971</v>
      </c>
      <c r="J74" s="36" t="s">
        <v>1059</v>
      </c>
      <c r="K74" s="22" t="s">
        <v>787</v>
      </c>
      <c r="L74" s="28">
        <v>44285</v>
      </c>
      <c r="M74" s="6">
        <f>WORKDAY(ControleRNC[[#This Row],[Data Emissão]],VLOOKUP(K74,$F$1:$G$4,2,0))</f>
        <v>44288</v>
      </c>
      <c r="N74" s="6"/>
      <c r="O74" s="6">
        <v>44320</v>
      </c>
      <c r="P74" s="5">
        <f>VLOOKUP(ControleRNC[[#This Row],[Crit.]],$F$1:$G$4,2,0)</f>
        <v>3</v>
      </c>
      <c r="Q74" s="24">
        <f ca="1">IF(ControleRNC[[#This Row],[Real.1]]="",TODAY()-ControleRNC[[#This Row],[Prev.1]],ControleRNC[[#This Row],[Real.1]]-ControleRNC[[#This Row],[Prev.1]])</f>
        <v>32</v>
      </c>
      <c r="R74" s="24" t="s">
        <v>6</v>
      </c>
      <c r="S74" s="24"/>
      <c r="T74" s="29" t="str">
        <f ca="1">IF(ControleRNC[[#This Row],[Real.1]]&lt;&gt;"","Concluída",IF(ControleRNC[[#This Row],[Prev.1]]&lt;TODAY(),"Atraso","No prazo"))</f>
        <v>Concluída</v>
      </c>
      <c r="U74" s="39" t="s">
        <v>1060</v>
      </c>
      <c r="V74" s="39"/>
      <c r="W74" s="6">
        <f>WORKDAY(ControleRNC[[#This Row],[Prev.1]],ControleRNC[[#This Row],[Dias Prev.2]])</f>
        <v>44293</v>
      </c>
      <c r="X74" s="23"/>
      <c r="Y74" s="23">
        <v>44320</v>
      </c>
      <c r="Z74" s="24">
        <f>VLOOKUP(ControleRNC[[#This Row],[Crit.]],$F$1:$G$4,2,0)</f>
        <v>3</v>
      </c>
      <c r="AA74" s="24">
        <f ca="1">IF(ControleRNC[[#This Row],[Real.2]]="",TODAY()-ControleRNC[[#This Row],[Prev.2]],ControleRNC[[#This Row],[Real.2]]-ControleRNC[[#This Row],[Prev.2]])</f>
        <v>27</v>
      </c>
      <c r="AB74" s="24" t="s">
        <v>6</v>
      </c>
      <c r="AC74" s="29" t="str">
        <f ca="1">IF(ControleRNC[[#This Row],[Real.2]]&lt;&gt;"","Concluída",
IF(ControleRNC[[#This Row],[Prev.2]]&lt;TODAY(),"Atraso","No prazo"))</f>
        <v>Concluída</v>
      </c>
      <c r="AD74" s="24" t="str">
        <f ca="1">IF(ControleRNC[[#This Row],[Status Epata 2]]="Concluída","",IF(ControleRNC[[#This Row],[Real.2]]="",TODAY()-ControleRNC[[#This Row],[Data Emissão]],ControleRNC[[#This Row],[Real.2]]-ControleRNC[[#This Row],[Data Emissão]]))</f>
        <v/>
      </c>
      <c r="AE74" s="29" t="str">
        <f ca="1">IF(ControleRNC[[#This Row],[Real.2]]&lt;&gt;"","Concluída",
IF(AND(ControleRNC[[#This Row],[Prev.2]]&lt;TODAY(),OR(ControleRNC[[#This Row],[Replan.2]]&lt;TODAY(),ControleRNC[[#This Row],[Replan.2]]="")),"Atraso","No prazo"))</f>
        <v>Concluída</v>
      </c>
      <c r="AF74" s="24"/>
      <c r="AG74" s="24" t="str">
        <f>IF(ControleRNC[[#This Row],[Área Responsável]]="Engenharia",ControleRNC[[#This Row],[Status Etapa 1]],"Contratada")</f>
        <v>Contratada</v>
      </c>
      <c r="AH74" s="24" t="str">
        <f ca="1">IF(ControleRNC[[#This Row],[Área Responsável]]="Contratada",ControleRNC[[#This Row],[Status DUCTOR]],"Engenharia")</f>
        <v>Concluída</v>
      </c>
      <c r="AI74" s="24" t="str">
        <f>IF(ControleRNC[[#This Row],[Etapa Eng]]="Concluída","Fechado",IF(ControleRNC[[#This Row],[Etapa Eng]]="Contratada","Contratada","Aberto"))</f>
        <v>Contratada</v>
      </c>
      <c r="AJ74" s="24" t="str">
        <f ca="1">IF(ControleRNC[[#This Row],[Etapa contr]]="Concluída","Fechado",IF(ControleRNC[[#This Row],[Etapa contr]]="Engenharia","Engenharia","Aberto"))</f>
        <v>Fechado</v>
      </c>
    </row>
    <row r="75" spans="1:36" ht="30" customHeight="1">
      <c r="A75" s="14" t="s">
        <v>1061</v>
      </c>
      <c r="B75" s="16" t="s">
        <v>900</v>
      </c>
      <c r="C75" s="66" t="s">
        <v>901</v>
      </c>
      <c r="D75" s="16" t="s">
        <v>1050</v>
      </c>
      <c r="E75" s="24" t="s">
        <v>29</v>
      </c>
      <c r="F75" s="65" t="s">
        <v>826</v>
      </c>
      <c r="G75" s="7" t="s">
        <v>844</v>
      </c>
      <c r="H75" s="15" t="s">
        <v>1039</v>
      </c>
      <c r="I75" s="7" t="s">
        <v>929</v>
      </c>
      <c r="J75" s="36" t="s">
        <v>1062</v>
      </c>
      <c r="K75" s="22" t="s">
        <v>787</v>
      </c>
      <c r="L75" s="28">
        <v>44285</v>
      </c>
      <c r="M75" s="6">
        <f>WORKDAY(ControleRNC[[#This Row],[Data Emissão]],VLOOKUP(K75,$F$1:$G$4,2,0))</f>
        <v>44288</v>
      </c>
      <c r="N75" s="6"/>
      <c r="O75" s="6">
        <v>44320</v>
      </c>
      <c r="P75" s="5">
        <f>VLOOKUP(ControleRNC[[#This Row],[Crit.]],$F$1:$G$4,2,0)</f>
        <v>3</v>
      </c>
      <c r="Q75" s="24">
        <f ca="1">IF(ControleRNC[[#This Row],[Real.1]]="",TODAY()-ControleRNC[[#This Row],[Prev.1]],ControleRNC[[#This Row],[Real.1]]-ControleRNC[[#This Row],[Prev.1]])</f>
        <v>32</v>
      </c>
      <c r="R75" s="24" t="s">
        <v>6</v>
      </c>
      <c r="S75" s="24"/>
      <c r="T75" s="29" t="str">
        <f ca="1">IF(ControleRNC[[#This Row],[Real.1]]&lt;&gt;"","Concluída",IF(ControleRNC[[#This Row],[Prev.1]]&lt;TODAY(),"Atraso","No prazo"))</f>
        <v>Concluída</v>
      </c>
      <c r="U75" s="39" t="s">
        <v>1063</v>
      </c>
      <c r="V75" s="39"/>
      <c r="W75" s="6">
        <f>WORKDAY(ControleRNC[[#This Row],[Prev.1]],ControleRNC[[#This Row],[Dias Prev.2]])</f>
        <v>44293</v>
      </c>
      <c r="X75" s="23"/>
      <c r="Y75" s="23">
        <v>44320</v>
      </c>
      <c r="Z75" s="24">
        <f>VLOOKUP(ControleRNC[[#This Row],[Crit.]],$F$1:$G$4,2,0)</f>
        <v>3</v>
      </c>
      <c r="AA75" s="24">
        <f ca="1">IF(ControleRNC[[#This Row],[Real.2]]="",TODAY()-ControleRNC[[#This Row],[Prev.2]],ControleRNC[[#This Row],[Real.2]]-ControleRNC[[#This Row],[Prev.2]])</f>
        <v>27</v>
      </c>
      <c r="AB75" s="24" t="s">
        <v>6</v>
      </c>
      <c r="AC75" s="29" t="str">
        <f ca="1">IF(ControleRNC[[#This Row],[Real.2]]&lt;&gt;"","Concluída",
IF(ControleRNC[[#This Row],[Prev.2]]&lt;TODAY(),"Atraso","No prazo"))</f>
        <v>Concluída</v>
      </c>
      <c r="AD75" s="24" t="str">
        <f ca="1">IF(ControleRNC[[#This Row],[Status Epata 2]]="Concluída","",IF(ControleRNC[[#This Row],[Real.2]]="",TODAY()-ControleRNC[[#This Row],[Data Emissão]],ControleRNC[[#This Row],[Real.2]]-ControleRNC[[#This Row],[Data Emissão]]))</f>
        <v/>
      </c>
      <c r="AE75" s="29" t="str">
        <f ca="1">IF(ControleRNC[[#This Row],[Real.2]]&lt;&gt;"","Concluída",
IF(AND(ControleRNC[[#This Row],[Prev.2]]&lt;TODAY(),OR(ControleRNC[[#This Row],[Replan.2]]&lt;TODAY(),ControleRNC[[#This Row],[Replan.2]]="")),"Atraso","No prazo"))</f>
        <v>Concluída</v>
      </c>
      <c r="AF75" s="24"/>
      <c r="AG75" s="24" t="str">
        <f>IF(ControleRNC[[#This Row],[Área Responsável]]="Engenharia",ControleRNC[[#This Row],[Status Etapa 1]],"Contratada")</f>
        <v>Contratada</v>
      </c>
      <c r="AH75" s="24" t="str">
        <f ca="1">IF(ControleRNC[[#This Row],[Área Responsável]]="Contratada",ControleRNC[[#This Row],[Status DUCTOR]],"Engenharia")</f>
        <v>Concluída</v>
      </c>
      <c r="AI75" s="24" t="str">
        <f>IF(ControleRNC[[#This Row],[Etapa Eng]]="Concluída","Fechado",IF(ControleRNC[[#This Row],[Etapa Eng]]="Contratada","Contratada","Aberto"))</f>
        <v>Contratada</v>
      </c>
      <c r="AJ75" s="24" t="str">
        <f ca="1">IF(ControleRNC[[#This Row],[Etapa contr]]="Concluída","Fechado",IF(ControleRNC[[#This Row],[Etapa contr]]="Engenharia","Engenharia","Aberto"))</f>
        <v>Fechado</v>
      </c>
    </row>
    <row r="76" spans="1:36" ht="30" customHeight="1">
      <c r="A76" s="73" t="s">
        <v>1064</v>
      </c>
      <c r="B76" s="16" t="s">
        <v>900</v>
      </c>
      <c r="C76" s="66" t="s">
        <v>1065</v>
      </c>
      <c r="D76" s="16" t="s">
        <v>833</v>
      </c>
      <c r="E76" s="24" t="s">
        <v>29</v>
      </c>
      <c r="F76" s="65" t="s">
        <v>826</v>
      </c>
      <c r="G76" s="7" t="s">
        <v>844</v>
      </c>
      <c r="H76" s="15" t="s">
        <v>951</v>
      </c>
      <c r="I76" s="7" t="s">
        <v>904</v>
      </c>
      <c r="J76" s="36" t="s">
        <v>1066</v>
      </c>
      <c r="K76" s="22" t="s">
        <v>787</v>
      </c>
      <c r="L76" s="28">
        <v>44327</v>
      </c>
      <c r="M76" s="6">
        <f>WORKDAY(ControleRNC[[#This Row],[Data Emissão]],VLOOKUP(K76,$F$1:$G$4,2,0))</f>
        <v>44330</v>
      </c>
      <c r="N76" s="6"/>
      <c r="O76" s="6">
        <v>44415</v>
      </c>
      <c r="P76" s="5">
        <f>VLOOKUP(ControleRNC[[#This Row],[Crit.]],$F$1:$G$4,2,0)</f>
        <v>3</v>
      </c>
      <c r="Q76" s="24">
        <f ca="1">IF(ControleRNC[[#This Row],[Real.1]]="",TODAY()-ControleRNC[[#This Row],[Prev.1]],ControleRNC[[#This Row],[Real.1]]-ControleRNC[[#This Row],[Prev.1]])</f>
        <v>85</v>
      </c>
      <c r="R76" s="24" t="s">
        <v>6</v>
      </c>
      <c r="S76" s="24"/>
      <c r="T76" s="29" t="str">
        <f ca="1">IF(ControleRNC[[#This Row],[Real.1]]&lt;&gt;"","Concluída",IF(ControleRNC[[#This Row],[Prev.1]]&lt;TODAY(),"Atraso","No prazo"))</f>
        <v>Concluída</v>
      </c>
      <c r="U76" s="39" t="s">
        <v>1067</v>
      </c>
      <c r="V76" s="39"/>
      <c r="W76" s="6">
        <f>WORKDAY(ControleRNC[[#This Row],[Prev.1]],ControleRNC[[#This Row],[Dias Prev.2]])</f>
        <v>44335</v>
      </c>
      <c r="X76" s="23">
        <v>44721</v>
      </c>
      <c r="Y76" s="23">
        <v>44798</v>
      </c>
      <c r="Z76" s="24">
        <f>VLOOKUP(ControleRNC[[#This Row],[Crit.]],$F$1:$G$4,2,0)</f>
        <v>3</v>
      </c>
      <c r="AA76" s="24">
        <f ca="1">IF(ControleRNC[[#This Row],[Real.2]]="",TODAY()-ControleRNC[[#This Row],[Prev.2]],ControleRNC[[#This Row],[Real.2]]-ControleRNC[[#This Row],[Prev.2]])</f>
        <v>463</v>
      </c>
      <c r="AB76" s="24" t="s">
        <v>6</v>
      </c>
      <c r="AC76" s="29" t="str">
        <f ca="1">IF(ControleRNC[[#This Row],[Real.2]]&lt;&gt;"","Concluída",
IF(ControleRNC[[#This Row],[Prev.2]]&lt;TODAY(),"Atraso","No prazo"))</f>
        <v>Concluída</v>
      </c>
      <c r="AD76" s="24" t="str">
        <f ca="1">IF(ControleRNC[[#This Row],[Status Epata 2]]="Concluída","",IF(ControleRNC[[#This Row],[Real.2]]="",TODAY()-ControleRNC[[#This Row],[Data Emissão]],ControleRNC[[#This Row],[Real.2]]-ControleRNC[[#This Row],[Data Emissão]]))</f>
        <v/>
      </c>
      <c r="AE76" s="29" t="str">
        <f ca="1">IF(ControleRNC[[#This Row],[Real.2]]&lt;&gt;"","Concluída",
IF(AND(ControleRNC[[#This Row],[Prev.2]]&lt;TODAY(),OR(ControleRNC[[#This Row],[Replan.2]]&lt;TODAY(),ControleRNC[[#This Row],[Replan.2]]="")),"Atraso","No prazo"))</f>
        <v>Concluída</v>
      </c>
      <c r="AF76" s="24" t="s">
        <v>1054</v>
      </c>
      <c r="AG76" s="24" t="str">
        <f>IF(ControleRNC[[#This Row],[Área Responsável]]="Engenharia",ControleRNC[[#This Row],[Status Etapa 1]],"Contratada")</f>
        <v>Contratada</v>
      </c>
      <c r="AH76" s="24" t="str">
        <f ca="1">IF(ControleRNC[[#This Row],[Área Responsável]]="Contratada",ControleRNC[[#This Row],[Status DUCTOR]],"Engenharia")</f>
        <v>Concluída</v>
      </c>
      <c r="AI76" s="24" t="str">
        <f>IF(ControleRNC[[#This Row],[Etapa Eng]]="Concluída","Fechado",IF(ControleRNC[[#This Row],[Etapa Eng]]="Contratada","Contratada","Aberto"))</f>
        <v>Contratada</v>
      </c>
      <c r="AJ76" s="24" t="str">
        <f ca="1">IF(ControleRNC[[#This Row],[Etapa contr]]="Concluída","Fechado",IF(ControleRNC[[#This Row],[Etapa contr]]="Engenharia","Engenharia","Aberto"))</f>
        <v>Fechado</v>
      </c>
    </row>
    <row r="77" spans="1:36" ht="30" customHeight="1">
      <c r="A77" s="14" t="s">
        <v>1068</v>
      </c>
      <c r="B77" s="16" t="s">
        <v>900</v>
      </c>
      <c r="C77" s="66" t="s">
        <v>1065</v>
      </c>
      <c r="D77" s="16" t="s">
        <v>833</v>
      </c>
      <c r="E77" s="24" t="s">
        <v>29</v>
      </c>
      <c r="F77" s="65" t="s">
        <v>826</v>
      </c>
      <c r="G77" s="7" t="s">
        <v>844</v>
      </c>
      <c r="H77" s="15" t="s">
        <v>903</v>
      </c>
      <c r="I77" s="7" t="s">
        <v>904</v>
      </c>
      <c r="J77" s="36" t="s">
        <v>1069</v>
      </c>
      <c r="K77" s="22" t="s">
        <v>788</v>
      </c>
      <c r="L77" s="28">
        <v>44327</v>
      </c>
      <c r="M77" s="6">
        <f>WORKDAY(ControleRNC[[#This Row],[Data Emissão]],VLOOKUP(K77,$F$1:$G$4,2,0))</f>
        <v>44329</v>
      </c>
      <c r="N77" s="6"/>
      <c r="O77" s="6">
        <v>44415</v>
      </c>
      <c r="P77" s="5">
        <f>VLOOKUP(ControleRNC[[#This Row],[Crit.]],$F$1:$G$4,2,0)</f>
        <v>2</v>
      </c>
      <c r="Q77" s="24">
        <f ca="1">IF(ControleRNC[[#This Row],[Real.1]]="",TODAY()-ControleRNC[[#This Row],[Prev.1]],ControleRNC[[#This Row],[Real.1]]-ControleRNC[[#This Row],[Prev.1]])</f>
        <v>86</v>
      </c>
      <c r="R77" s="24" t="s">
        <v>6</v>
      </c>
      <c r="S77" s="24"/>
      <c r="T77" s="29" t="str">
        <f ca="1">IF(ControleRNC[[#This Row],[Real.1]]&lt;&gt;"","Concluída",IF(ControleRNC[[#This Row],[Prev.1]]&lt;TODAY(),"Atraso","No prazo"))</f>
        <v>Concluída</v>
      </c>
      <c r="U77" s="39" t="s">
        <v>1070</v>
      </c>
      <c r="V77" s="39"/>
      <c r="W77" s="6">
        <f>WORKDAY(ControleRNC[[#This Row],[Prev.1]],ControleRNC[[#This Row],[Dias Prev.2]])</f>
        <v>44333</v>
      </c>
      <c r="X77" s="23">
        <v>44673</v>
      </c>
      <c r="Y77" s="23">
        <v>44642</v>
      </c>
      <c r="Z77" s="24">
        <f>VLOOKUP(ControleRNC[[#This Row],[Crit.]],$F$1:$G$4,2,0)</f>
        <v>2</v>
      </c>
      <c r="AA77" s="24">
        <f ca="1">IF(ControleRNC[[#This Row],[Real.2]]="",TODAY()-ControleRNC[[#This Row],[Prev.2]],ControleRNC[[#This Row],[Real.2]]-ControleRNC[[#This Row],[Prev.2]])</f>
        <v>309</v>
      </c>
      <c r="AB77" s="24" t="s">
        <v>6</v>
      </c>
      <c r="AC77" s="29" t="str">
        <f ca="1">IF(ControleRNC[[#This Row],[Real.2]]&lt;&gt;"","Concluída",
IF(ControleRNC[[#This Row],[Prev.2]]&lt;TODAY(),"Atraso","No prazo"))</f>
        <v>Concluída</v>
      </c>
      <c r="AD77" s="24" t="str">
        <f ca="1">IF(ControleRNC[[#This Row],[Status Epata 2]]="Concluída","",IF(ControleRNC[[#This Row],[Real.2]]="",TODAY()-ControleRNC[[#This Row],[Data Emissão]],ControleRNC[[#This Row],[Real.2]]-ControleRNC[[#This Row],[Data Emissão]]))</f>
        <v/>
      </c>
      <c r="AE77" s="29" t="str">
        <f ca="1">IF(ControleRNC[[#This Row],[Real.2]]&lt;&gt;"","Concluída",
IF(AND(ControleRNC[[#This Row],[Prev.2]]&lt;TODAY(),OR(ControleRNC[[#This Row],[Replan.2]]&lt;TODAY(),ControleRNC[[#This Row],[Replan.2]]="")),"Atraso","No prazo"))</f>
        <v>Concluída</v>
      </c>
      <c r="AF77" s="24"/>
      <c r="AG77" s="24" t="str">
        <f>IF(ControleRNC[[#This Row],[Área Responsável]]="Engenharia",ControleRNC[[#This Row],[Status Etapa 1]],"Contratada")</f>
        <v>Contratada</v>
      </c>
      <c r="AH77" s="24" t="str">
        <f ca="1">IF(ControleRNC[[#This Row],[Área Responsável]]="Contratada",ControleRNC[[#This Row],[Status DUCTOR]],"Engenharia")</f>
        <v>Concluída</v>
      </c>
      <c r="AI77" s="24" t="str">
        <f>IF(ControleRNC[[#This Row],[Etapa Eng]]="Concluída","Fechado",IF(ControleRNC[[#This Row],[Etapa Eng]]="Contratada","Contratada","Aberto"))</f>
        <v>Contratada</v>
      </c>
      <c r="AJ77" s="24" t="str">
        <f ca="1">IF(ControleRNC[[#This Row],[Etapa contr]]="Concluída","Fechado",IF(ControleRNC[[#This Row],[Etapa contr]]="Engenharia","Engenharia","Aberto"))</f>
        <v>Fechado</v>
      </c>
    </row>
    <row r="78" spans="1:36" ht="30" customHeight="1">
      <c r="A78" s="14" t="s">
        <v>1071</v>
      </c>
      <c r="B78" s="16" t="s">
        <v>900</v>
      </c>
      <c r="C78" s="66" t="s">
        <v>1065</v>
      </c>
      <c r="D78" s="16" t="s">
        <v>833</v>
      </c>
      <c r="E78" s="24" t="s">
        <v>29</v>
      </c>
      <c r="F78" s="65" t="s">
        <v>826</v>
      </c>
      <c r="G78" s="7" t="s">
        <v>844</v>
      </c>
      <c r="H78" s="15" t="s">
        <v>903</v>
      </c>
      <c r="I78" s="7" t="s">
        <v>971</v>
      </c>
      <c r="J78" s="36" t="s">
        <v>1072</v>
      </c>
      <c r="K78" s="22" t="s">
        <v>787</v>
      </c>
      <c r="L78" s="28">
        <v>44327</v>
      </c>
      <c r="M78" s="6">
        <f>WORKDAY(ControleRNC[[#This Row],[Data Emissão]],VLOOKUP(K78,$F$1:$G$4,2,0))</f>
        <v>44330</v>
      </c>
      <c r="N78" s="6"/>
      <c r="O78" s="6">
        <v>44345</v>
      </c>
      <c r="P78" s="5">
        <f>VLOOKUP(ControleRNC[[#This Row],[Crit.]],$F$1:$G$4,2,0)</f>
        <v>3</v>
      </c>
      <c r="Q78" s="24">
        <f ca="1">IF(ControleRNC[[#This Row],[Real.1]]="",TODAY()-ControleRNC[[#This Row],[Prev.1]],ControleRNC[[#This Row],[Real.1]]-ControleRNC[[#This Row],[Prev.1]])</f>
        <v>15</v>
      </c>
      <c r="R78" s="24" t="s">
        <v>6</v>
      </c>
      <c r="S78" s="24"/>
      <c r="T78" s="29" t="str">
        <f ca="1">IF(ControleRNC[[#This Row],[Real.1]]&lt;&gt;"","Concluída",IF(ControleRNC[[#This Row],[Prev.1]]&lt;TODAY(),"Atraso","No prazo"))</f>
        <v>Concluída</v>
      </c>
      <c r="U78" s="39" t="s">
        <v>1073</v>
      </c>
      <c r="V78" s="39"/>
      <c r="W78" s="6">
        <f>WORKDAY(ControleRNC[[#This Row],[Prev.1]],ControleRNC[[#This Row],[Dias Prev.2]])</f>
        <v>44335</v>
      </c>
      <c r="X78" s="23"/>
      <c r="Y78" s="23">
        <v>44345</v>
      </c>
      <c r="Z78" s="24">
        <f>VLOOKUP(ControleRNC[[#This Row],[Crit.]],$F$1:$G$4,2,0)</f>
        <v>3</v>
      </c>
      <c r="AA78" s="24">
        <f ca="1">IF(ControleRNC[[#This Row],[Real.2]]="",TODAY()-ControleRNC[[#This Row],[Prev.2]],ControleRNC[[#This Row],[Real.2]]-ControleRNC[[#This Row],[Prev.2]])</f>
        <v>10</v>
      </c>
      <c r="AB78" s="24" t="s">
        <v>6</v>
      </c>
      <c r="AC78" s="29" t="str">
        <f ca="1">IF(ControleRNC[[#This Row],[Real.2]]&lt;&gt;"","Concluída",
IF(ControleRNC[[#This Row],[Prev.2]]&lt;TODAY(),"Atraso","No prazo"))</f>
        <v>Concluída</v>
      </c>
      <c r="AD78" s="24" t="str">
        <f ca="1">IF(ControleRNC[[#This Row],[Status Epata 2]]="Concluída","",IF(ControleRNC[[#This Row],[Real.2]]="",TODAY()-ControleRNC[[#This Row],[Data Emissão]],ControleRNC[[#This Row],[Real.2]]-ControleRNC[[#This Row],[Data Emissão]]))</f>
        <v/>
      </c>
      <c r="AE78" s="29" t="str">
        <f ca="1">IF(ControleRNC[[#This Row],[Real.2]]&lt;&gt;"","Concluída",
IF(AND(ControleRNC[[#This Row],[Prev.2]]&lt;TODAY(),OR(ControleRNC[[#This Row],[Replan.2]]&lt;TODAY(),ControleRNC[[#This Row],[Replan.2]]="")),"Atraso","No prazo"))</f>
        <v>Concluída</v>
      </c>
      <c r="AF78" s="24"/>
      <c r="AG78" s="24" t="str">
        <f>IF(ControleRNC[[#This Row],[Área Responsável]]="Engenharia",ControleRNC[[#This Row],[Status Etapa 1]],"Contratada")</f>
        <v>Contratada</v>
      </c>
      <c r="AH78" s="24" t="str">
        <f ca="1">IF(ControleRNC[[#This Row],[Área Responsável]]="Contratada",ControleRNC[[#This Row],[Status DUCTOR]],"Engenharia")</f>
        <v>Concluída</v>
      </c>
      <c r="AI78" s="24" t="str">
        <f>IF(ControleRNC[[#This Row],[Etapa Eng]]="Concluída","Fechado",IF(ControleRNC[[#This Row],[Etapa Eng]]="Contratada","Contratada","Aberto"))</f>
        <v>Contratada</v>
      </c>
      <c r="AJ78" s="24" t="str">
        <f ca="1">IF(ControleRNC[[#This Row],[Etapa contr]]="Concluída","Fechado",IF(ControleRNC[[#This Row],[Etapa contr]]="Engenharia","Engenharia","Aberto"))</f>
        <v>Fechado</v>
      </c>
    </row>
    <row r="79" spans="1:36" ht="30" customHeight="1">
      <c r="A79" s="14" t="s">
        <v>1074</v>
      </c>
      <c r="B79" s="16" t="s">
        <v>900</v>
      </c>
      <c r="C79" s="66" t="s">
        <v>1065</v>
      </c>
      <c r="D79" s="16" t="s">
        <v>833</v>
      </c>
      <c r="E79" s="24" t="s">
        <v>29</v>
      </c>
      <c r="F79" s="65" t="s">
        <v>826</v>
      </c>
      <c r="G79" s="7" t="s">
        <v>844</v>
      </c>
      <c r="H79" s="15" t="s">
        <v>908</v>
      </c>
      <c r="I79" s="7" t="s">
        <v>971</v>
      </c>
      <c r="J79" s="36" t="s">
        <v>1075</v>
      </c>
      <c r="K79" s="22" t="s">
        <v>787</v>
      </c>
      <c r="L79" s="28">
        <v>44327</v>
      </c>
      <c r="M79" s="6">
        <f>WORKDAY(ControleRNC[[#This Row],[Data Emissão]],VLOOKUP(K79,$F$1:$G$4,2,0))</f>
        <v>44330</v>
      </c>
      <c r="N79" s="6"/>
      <c r="O79" s="6">
        <v>44330</v>
      </c>
      <c r="P79" s="5">
        <f>VLOOKUP(ControleRNC[[#This Row],[Crit.]],$F$1:$G$4,2,0)</f>
        <v>3</v>
      </c>
      <c r="Q79" s="24">
        <f ca="1">IF(ControleRNC[[#This Row],[Real.1]]="",TODAY()-ControleRNC[[#This Row],[Prev.1]],ControleRNC[[#This Row],[Real.1]]-ControleRNC[[#This Row],[Prev.1]])</f>
        <v>0</v>
      </c>
      <c r="R79" s="24" t="s">
        <v>6</v>
      </c>
      <c r="S79" s="24"/>
      <c r="T79" s="29" t="str">
        <f ca="1">IF(ControleRNC[[#This Row],[Real.1]]&lt;&gt;"","Concluída",IF(ControleRNC[[#This Row],[Prev.1]]&lt;TODAY(),"Atraso","No prazo"))</f>
        <v>Concluída</v>
      </c>
      <c r="U79" s="39" t="s">
        <v>1076</v>
      </c>
      <c r="V79" s="39"/>
      <c r="W79" s="6">
        <f>WORKDAY(ControleRNC[[#This Row],[Prev.1]],ControleRNC[[#This Row],[Dias Prev.2]])</f>
        <v>44335</v>
      </c>
      <c r="X79" s="23"/>
      <c r="Y79" s="23">
        <v>44330</v>
      </c>
      <c r="Z79" s="24">
        <f>VLOOKUP(ControleRNC[[#This Row],[Crit.]],$F$1:$G$4,2,0)</f>
        <v>3</v>
      </c>
      <c r="AA79" s="24">
        <f ca="1">IF(ControleRNC[[#This Row],[Real.2]]="",TODAY()-ControleRNC[[#This Row],[Prev.2]],ControleRNC[[#This Row],[Real.2]]-ControleRNC[[#This Row],[Prev.2]])</f>
        <v>-5</v>
      </c>
      <c r="AB79" s="24" t="s">
        <v>6</v>
      </c>
      <c r="AC79" s="29" t="str">
        <f ca="1">IF(ControleRNC[[#This Row],[Real.2]]&lt;&gt;"","Concluída",
IF(ControleRNC[[#This Row],[Prev.2]]&lt;TODAY(),"Atraso","No prazo"))</f>
        <v>Concluída</v>
      </c>
      <c r="AD79" s="24" t="str">
        <f ca="1">IF(ControleRNC[[#This Row],[Status Epata 2]]="Concluída","",IF(ControleRNC[[#This Row],[Real.2]]="",TODAY()-ControleRNC[[#This Row],[Data Emissão]],ControleRNC[[#This Row],[Real.2]]-ControleRNC[[#This Row],[Data Emissão]]))</f>
        <v/>
      </c>
      <c r="AE79" s="29" t="str">
        <f ca="1">IF(ControleRNC[[#This Row],[Real.2]]&lt;&gt;"","Concluída",
IF(AND(ControleRNC[[#This Row],[Prev.2]]&lt;TODAY(),OR(ControleRNC[[#This Row],[Replan.2]]&lt;TODAY(),ControleRNC[[#This Row],[Replan.2]]="")),"Atraso","No prazo"))</f>
        <v>Concluída</v>
      </c>
      <c r="AF79" s="24"/>
      <c r="AG79" s="24" t="str">
        <f>IF(ControleRNC[[#This Row],[Área Responsável]]="Engenharia",ControleRNC[[#This Row],[Status Etapa 1]],"Contratada")</f>
        <v>Contratada</v>
      </c>
      <c r="AH79" s="24" t="str">
        <f ca="1">IF(ControleRNC[[#This Row],[Área Responsável]]="Contratada",ControleRNC[[#This Row],[Status DUCTOR]],"Engenharia")</f>
        <v>Concluída</v>
      </c>
      <c r="AI79" s="24" t="str">
        <f>IF(ControleRNC[[#This Row],[Etapa Eng]]="Concluída","Fechado",IF(ControleRNC[[#This Row],[Etapa Eng]]="Contratada","Contratada","Aberto"))</f>
        <v>Contratada</v>
      </c>
      <c r="AJ79" s="24" t="str">
        <f ca="1">IF(ControleRNC[[#This Row],[Etapa contr]]="Concluída","Fechado",IF(ControleRNC[[#This Row],[Etapa contr]]="Engenharia","Engenharia","Aberto"))</f>
        <v>Fechado</v>
      </c>
    </row>
    <row r="80" spans="1:36" ht="30" customHeight="1">
      <c r="A80" s="73" t="s">
        <v>30</v>
      </c>
      <c r="B80" s="16" t="s">
        <v>900</v>
      </c>
      <c r="C80" s="66" t="s">
        <v>1065</v>
      </c>
      <c r="D80" s="16" t="s">
        <v>833</v>
      </c>
      <c r="E80" s="24" t="s">
        <v>29</v>
      </c>
      <c r="F80" s="65" t="s">
        <v>826</v>
      </c>
      <c r="G80" s="7" t="s">
        <v>844</v>
      </c>
      <c r="H80" s="15" t="s">
        <v>903</v>
      </c>
      <c r="I80" s="7" t="s">
        <v>971</v>
      </c>
      <c r="J80" s="36" t="s">
        <v>31</v>
      </c>
      <c r="K80" s="22" t="s">
        <v>787</v>
      </c>
      <c r="L80" s="28">
        <v>44327</v>
      </c>
      <c r="M80" s="6">
        <f>WORKDAY(ControleRNC[[#This Row],[Data Emissão]],VLOOKUP(K80,$F$1:$G$4,2,0))</f>
        <v>44330</v>
      </c>
      <c r="N80" s="6"/>
      <c r="O80" s="6">
        <v>44415</v>
      </c>
      <c r="P80" s="5">
        <f>VLOOKUP(ControleRNC[[#This Row],[Crit.]],$F$1:$G$4,2,0)</f>
        <v>3</v>
      </c>
      <c r="Q80" s="24">
        <f ca="1">IF(ControleRNC[[#This Row],[Real.1]]="",TODAY()-ControleRNC[[#This Row],[Prev.1]],ControleRNC[[#This Row],[Real.1]]-ControleRNC[[#This Row],[Prev.1]])</f>
        <v>85</v>
      </c>
      <c r="R80" s="24" t="s">
        <v>6</v>
      </c>
      <c r="S80" s="24"/>
      <c r="T80" s="29" t="str">
        <f ca="1">IF(ControleRNC[[#This Row],[Real.1]]&lt;&gt;"","Concluída",IF(ControleRNC[[#This Row],[Prev.1]]&lt;TODAY(),"Atraso","No prazo"))</f>
        <v>Concluída</v>
      </c>
      <c r="U80" s="39" t="s">
        <v>32</v>
      </c>
      <c r="V80" s="39"/>
      <c r="W80" s="6">
        <f>WORKDAY(ControleRNC[[#This Row],[Prev.1]],ControleRNC[[#This Row],[Dias Prev.2]])</f>
        <v>44335</v>
      </c>
      <c r="X80" s="23">
        <v>45097</v>
      </c>
      <c r="Y80" s="23"/>
      <c r="Z80" s="24">
        <f>VLOOKUP(ControleRNC[[#This Row],[Crit.]],$F$1:$G$4,2,0)</f>
        <v>3</v>
      </c>
      <c r="AA80" s="24">
        <f ca="1">IF(ControleRNC[[#This Row],[Real.2]]="",TODAY()-ControleRNC[[#This Row],[Prev.2]],ControleRNC[[#This Row],[Real.2]]-ControleRNC[[#This Row],[Prev.2]])</f>
        <v>742</v>
      </c>
      <c r="AB80" s="24" t="s">
        <v>6</v>
      </c>
      <c r="AC80" s="29" t="str">
        <f ca="1">IF(ControleRNC[[#This Row],[Real.2]]&lt;&gt;"","Concluída",
IF(ControleRNC[[#This Row],[Prev.2]]&lt;TODAY(),"Atraso","No prazo"))</f>
        <v>Atraso</v>
      </c>
      <c r="AD80" s="24">
        <f ca="1">IF(ControleRNC[[#This Row],[Status Epata 2]]="Concluída","",IF(ControleRNC[[#This Row],[Real.2]]="",TODAY()-ControleRNC[[#This Row],[Data Emissão]],ControleRNC[[#This Row],[Real.2]]-ControleRNC[[#This Row],[Data Emissão]]))</f>
        <v>750</v>
      </c>
      <c r="AE80" s="29" t="str">
        <f ca="1">IF(ControleRNC[[#This Row],[Real.2]]&lt;&gt;"","Concluída",
IF(AND(ControleRNC[[#This Row],[Prev.2]]&lt;TODAY(),OR(ControleRNC[[#This Row],[Replan.2]]&lt;TODAY(),ControleRNC[[#This Row],[Replan.2]]="")),"Atraso","No prazo"))</f>
        <v>No prazo</v>
      </c>
      <c r="AF80" s="24" t="s">
        <v>1077</v>
      </c>
      <c r="AG80" s="24" t="str">
        <f>IF(ControleRNC[[#This Row],[Área Responsável]]="Engenharia",ControleRNC[[#This Row],[Status Etapa 1]],"Contratada")</f>
        <v>Contratada</v>
      </c>
      <c r="AH80" s="24" t="str">
        <f ca="1">IF(ControleRNC[[#This Row],[Área Responsável]]="Contratada",ControleRNC[[#This Row],[Status DUCTOR]],"Engenharia")</f>
        <v>No prazo</v>
      </c>
      <c r="AI80" s="24" t="str">
        <f>IF(ControleRNC[[#This Row],[Etapa Eng]]="Concluída","Fechado",IF(ControleRNC[[#This Row],[Etapa Eng]]="Contratada","Contratada","Aberto"))</f>
        <v>Contratada</v>
      </c>
      <c r="AJ80" s="24" t="str">
        <f ca="1">IF(ControleRNC[[#This Row],[Etapa contr]]="Concluída","Fechado",IF(ControleRNC[[#This Row],[Etapa contr]]="Engenharia","Engenharia","Aberto"))</f>
        <v>Aberto</v>
      </c>
    </row>
    <row r="81" spans="1:36" ht="30" customHeight="1">
      <c r="A81" s="14" t="s">
        <v>1078</v>
      </c>
      <c r="B81" s="16" t="s">
        <v>900</v>
      </c>
      <c r="C81" s="66" t="s">
        <v>901</v>
      </c>
      <c r="D81" s="16" t="s">
        <v>902</v>
      </c>
      <c r="E81" s="24" t="s">
        <v>29</v>
      </c>
      <c r="F81" s="65" t="s">
        <v>826</v>
      </c>
      <c r="G81" s="7" t="s">
        <v>844</v>
      </c>
      <c r="H81" s="15" t="s">
        <v>1079</v>
      </c>
      <c r="I81" s="7" t="s">
        <v>846</v>
      </c>
      <c r="J81" s="36" t="s">
        <v>1080</v>
      </c>
      <c r="K81" s="22" t="s">
        <v>787</v>
      </c>
      <c r="L81" s="28">
        <v>44270</v>
      </c>
      <c r="M81" s="6">
        <f>WORKDAY(ControleRNC[[#This Row],[Data Emissão]],VLOOKUP(K81,$F$1:$G$4,2,0))</f>
        <v>44273</v>
      </c>
      <c r="N81" s="6"/>
      <c r="O81" s="6">
        <v>44275</v>
      </c>
      <c r="P81" s="5">
        <f>VLOOKUP(ControleRNC[[#This Row],[Crit.]],$F$1:$G$4,2,0)</f>
        <v>3</v>
      </c>
      <c r="Q81" s="24">
        <f ca="1">IF(ControleRNC[[#This Row],[Real.1]]="",TODAY()-ControleRNC[[#This Row],[Prev.1]],ControleRNC[[#This Row],[Real.1]]-ControleRNC[[#This Row],[Prev.1]])</f>
        <v>2</v>
      </c>
      <c r="R81" s="24" t="s">
        <v>6</v>
      </c>
      <c r="S81" s="24"/>
      <c r="T81" s="29" t="str">
        <f ca="1">IF(ControleRNC[[#This Row],[Real.1]]&lt;&gt;"","Concluída",IF(ControleRNC[[#This Row],[Prev.1]]&lt;TODAY(),"Atraso","No prazo"))</f>
        <v>Concluída</v>
      </c>
      <c r="U81" s="39" t="s">
        <v>1081</v>
      </c>
      <c r="V81" s="39"/>
      <c r="W81" s="6">
        <f>WORKDAY(ControleRNC[[#This Row],[Prev.1]],ControleRNC[[#This Row],[Dias Prev.2]])</f>
        <v>44278</v>
      </c>
      <c r="X81" s="23"/>
      <c r="Y81" s="23">
        <v>44275</v>
      </c>
      <c r="Z81" s="24">
        <f>VLOOKUP(ControleRNC[[#This Row],[Crit.]],$F$1:$G$4,2,0)</f>
        <v>3</v>
      </c>
      <c r="AA81" s="24">
        <f ca="1">IF(ControleRNC[[#This Row],[Real.2]]="",TODAY()-ControleRNC[[#This Row],[Prev.2]],ControleRNC[[#This Row],[Real.2]]-ControleRNC[[#This Row],[Prev.2]])</f>
        <v>-3</v>
      </c>
      <c r="AB81" s="24" t="s">
        <v>6</v>
      </c>
      <c r="AC81" s="29" t="str">
        <f ca="1">IF(ControleRNC[[#This Row],[Real.2]]&lt;&gt;"","Concluída",
IF(ControleRNC[[#This Row],[Prev.2]]&lt;TODAY(),"Atraso","No prazo"))</f>
        <v>Concluída</v>
      </c>
      <c r="AD81" s="24" t="str">
        <f ca="1">IF(ControleRNC[[#This Row],[Status Epata 2]]="Concluída","",IF(ControleRNC[[#This Row],[Real.2]]="",TODAY()-ControleRNC[[#This Row],[Data Emissão]],ControleRNC[[#This Row],[Real.2]]-ControleRNC[[#This Row],[Data Emissão]]))</f>
        <v/>
      </c>
      <c r="AE81" s="29" t="str">
        <f ca="1">IF(ControleRNC[[#This Row],[Real.2]]&lt;&gt;"","Concluída",
IF(AND(ControleRNC[[#This Row],[Prev.2]]&lt;TODAY(),OR(ControleRNC[[#This Row],[Replan.2]]&lt;TODAY(),ControleRNC[[#This Row],[Replan.2]]="")),"Atraso","No prazo"))</f>
        <v>Concluída</v>
      </c>
      <c r="AF81" s="24"/>
      <c r="AG81" s="24" t="str">
        <f>IF(ControleRNC[[#This Row],[Área Responsável]]="Engenharia",ControleRNC[[#This Row],[Status Etapa 1]],"Contratada")</f>
        <v>Contratada</v>
      </c>
      <c r="AH81" s="24" t="str">
        <f ca="1">IF(ControleRNC[[#This Row],[Área Responsável]]="Contratada",ControleRNC[[#This Row],[Status DUCTOR]],"Engenharia")</f>
        <v>Concluída</v>
      </c>
      <c r="AI81" s="24" t="str">
        <f>IF(ControleRNC[[#This Row],[Etapa Eng]]="Concluída","Fechado",IF(ControleRNC[[#This Row],[Etapa Eng]]="Contratada","Contratada","Aberto"))</f>
        <v>Contratada</v>
      </c>
      <c r="AJ81" s="24" t="str">
        <f ca="1">IF(ControleRNC[[#This Row],[Etapa contr]]="Concluída","Fechado",IF(ControleRNC[[#This Row],[Etapa contr]]="Engenharia","Engenharia","Aberto"))</f>
        <v>Fechado</v>
      </c>
    </row>
    <row r="82" spans="1:36" ht="30" customHeight="1">
      <c r="A82" s="14" t="s">
        <v>1082</v>
      </c>
      <c r="B82" s="16" t="s">
        <v>900</v>
      </c>
      <c r="C82" s="66" t="s">
        <v>901</v>
      </c>
      <c r="D82" s="16" t="s">
        <v>902</v>
      </c>
      <c r="E82" s="24" t="s">
        <v>29</v>
      </c>
      <c r="F82" s="65" t="s">
        <v>826</v>
      </c>
      <c r="G82" s="7" t="s">
        <v>844</v>
      </c>
      <c r="H82" s="15" t="s">
        <v>903</v>
      </c>
      <c r="I82" s="7" t="s">
        <v>952</v>
      </c>
      <c r="J82" s="36" t="s">
        <v>1083</v>
      </c>
      <c r="K82" s="22" t="s">
        <v>787</v>
      </c>
      <c r="L82" s="28">
        <v>44271</v>
      </c>
      <c r="M82" s="6">
        <f>WORKDAY(ControleRNC[[#This Row],[Data Emissão]],VLOOKUP(K82,$F$1:$G$4,2,0))</f>
        <v>44274</v>
      </c>
      <c r="N82" s="6"/>
      <c r="O82" s="6">
        <v>44347</v>
      </c>
      <c r="P82" s="5">
        <f>VLOOKUP(ControleRNC[[#This Row],[Crit.]],$F$1:$G$4,2,0)</f>
        <v>3</v>
      </c>
      <c r="Q82" s="24">
        <f ca="1">IF(ControleRNC[[#This Row],[Real.1]]="",TODAY()-ControleRNC[[#This Row],[Prev.1]],ControleRNC[[#This Row],[Real.1]]-ControleRNC[[#This Row],[Prev.1]])</f>
        <v>73</v>
      </c>
      <c r="R82" s="24" t="s">
        <v>6</v>
      </c>
      <c r="S82" s="24"/>
      <c r="T82" s="29" t="str">
        <f ca="1">IF(ControleRNC[[#This Row],[Real.1]]&lt;&gt;"","Concluída",IF(ControleRNC[[#This Row],[Prev.1]]&lt;TODAY(),"Atraso","No prazo"))</f>
        <v>Concluída</v>
      </c>
      <c r="U82" s="39" t="s">
        <v>1084</v>
      </c>
      <c r="V82" s="39"/>
      <c r="W82" s="6">
        <f>WORKDAY(ControleRNC[[#This Row],[Prev.1]],ControleRNC[[#This Row],[Dias Prev.2]])</f>
        <v>44279</v>
      </c>
      <c r="X82" s="23"/>
      <c r="Y82" s="23">
        <v>44347</v>
      </c>
      <c r="Z82" s="24">
        <f>VLOOKUP(ControleRNC[[#This Row],[Crit.]],$F$1:$G$4,2,0)</f>
        <v>3</v>
      </c>
      <c r="AA82" s="24">
        <f ca="1">IF(ControleRNC[[#This Row],[Real.2]]="",TODAY()-ControleRNC[[#This Row],[Prev.2]],ControleRNC[[#This Row],[Real.2]]-ControleRNC[[#This Row],[Prev.2]])</f>
        <v>68</v>
      </c>
      <c r="AB82" s="24" t="s">
        <v>6</v>
      </c>
      <c r="AC82" s="29" t="str">
        <f ca="1">IF(ControleRNC[[#This Row],[Real.2]]&lt;&gt;"","Concluída",
IF(ControleRNC[[#This Row],[Prev.2]]&lt;TODAY(),"Atraso","No prazo"))</f>
        <v>Concluída</v>
      </c>
      <c r="AD82" s="24" t="str">
        <f ca="1">IF(ControleRNC[[#This Row],[Status Epata 2]]="Concluída","",IF(ControleRNC[[#This Row],[Real.2]]="",TODAY()-ControleRNC[[#This Row],[Data Emissão]],ControleRNC[[#This Row],[Real.2]]-ControleRNC[[#This Row],[Data Emissão]]))</f>
        <v/>
      </c>
      <c r="AE82" s="29" t="str">
        <f ca="1">IF(ControleRNC[[#This Row],[Real.2]]&lt;&gt;"","Concluída",
IF(AND(ControleRNC[[#This Row],[Prev.2]]&lt;TODAY(),OR(ControleRNC[[#This Row],[Replan.2]]&lt;TODAY(),ControleRNC[[#This Row],[Replan.2]]="")),"Atraso","No prazo"))</f>
        <v>Concluída</v>
      </c>
      <c r="AF82" s="24"/>
      <c r="AG82" s="24" t="str">
        <f>IF(ControleRNC[[#This Row],[Área Responsável]]="Engenharia",ControleRNC[[#This Row],[Status Etapa 1]],"Contratada")</f>
        <v>Contratada</v>
      </c>
      <c r="AH82" s="24" t="str">
        <f ca="1">IF(ControleRNC[[#This Row],[Área Responsável]]="Contratada",ControleRNC[[#This Row],[Status DUCTOR]],"Engenharia")</f>
        <v>Concluída</v>
      </c>
      <c r="AI82" s="24" t="str">
        <f>IF(ControleRNC[[#This Row],[Etapa Eng]]="Concluída","Fechado",IF(ControleRNC[[#This Row],[Etapa Eng]]="Contratada","Contratada","Aberto"))</f>
        <v>Contratada</v>
      </c>
      <c r="AJ82" s="24" t="str">
        <f ca="1">IF(ControleRNC[[#This Row],[Etapa contr]]="Concluída","Fechado",IF(ControleRNC[[#This Row],[Etapa contr]]="Engenharia","Engenharia","Aberto"))</f>
        <v>Fechado</v>
      </c>
    </row>
    <row r="83" spans="1:36" ht="30" customHeight="1">
      <c r="A83" s="14" t="s">
        <v>1008</v>
      </c>
      <c r="B83" s="16" t="s">
        <v>900</v>
      </c>
      <c r="C83" s="66" t="s">
        <v>901</v>
      </c>
      <c r="D83" s="16" t="s">
        <v>902</v>
      </c>
      <c r="E83" s="24" t="s">
        <v>29</v>
      </c>
      <c r="F83" s="65" t="s">
        <v>826</v>
      </c>
      <c r="G83" s="7" t="s">
        <v>1085</v>
      </c>
      <c r="H83" s="15" t="s">
        <v>1086</v>
      </c>
      <c r="I83" s="7" t="s">
        <v>921</v>
      </c>
      <c r="J83" s="36" t="s">
        <v>1087</v>
      </c>
      <c r="K83" s="22" t="s">
        <v>787</v>
      </c>
      <c r="L83" s="28">
        <v>44308</v>
      </c>
      <c r="M83" s="6">
        <f>WORKDAY(ControleRNC[[#This Row],[Data Emissão]],VLOOKUP(K83,$F$1:$G$4,2,0))</f>
        <v>44313</v>
      </c>
      <c r="N83" s="6"/>
      <c r="O83" s="6">
        <v>44435</v>
      </c>
      <c r="P83" s="5">
        <f>VLOOKUP(ControleRNC[[#This Row],[Crit.]],$F$1:$G$4,2,0)</f>
        <v>3</v>
      </c>
      <c r="Q83" s="24">
        <f ca="1">IF(ControleRNC[[#This Row],[Real.1]]="",TODAY()-ControleRNC[[#This Row],[Prev.1]],ControleRNC[[#This Row],[Real.1]]-ControleRNC[[#This Row],[Prev.1]])</f>
        <v>122</v>
      </c>
      <c r="R83" s="24" t="s">
        <v>6</v>
      </c>
      <c r="S83" s="24"/>
      <c r="T83" s="29" t="str">
        <f ca="1">IF(ControleRNC[[#This Row],[Real.1]]&lt;&gt;"","Concluída",IF(ControleRNC[[#This Row],[Prev.1]]&lt;TODAY(),"Atraso","No prazo"))</f>
        <v>Concluída</v>
      </c>
      <c r="U83" s="39" t="s">
        <v>1088</v>
      </c>
      <c r="V83" s="39"/>
      <c r="W83" s="6">
        <f>WORKDAY(ControleRNC[[#This Row],[Prev.1]],ControleRNC[[#This Row],[Dias Prev.2]])</f>
        <v>44316</v>
      </c>
      <c r="X83" s="23">
        <v>44669</v>
      </c>
      <c r="Y83" s="23">
        <v>44628</v>
      </c>
      <c r="Z83" s="24">
        <f>VLOOKUP(ControleRNC[[#This Row],[Crit.]],$F$1:$G$4,2,0)</f>
        <v>3</v>
      </c>
      <c r="AA83" s="24">
        <f ca="1">IF(ControleRNC[[#This Row],[Real.2]]="",TODAY()-ControleRNC[[#This Row],[Prev.2]],ControleRNC[[#This Row],[Real.2]]-ControleRNC[[#This Row],[Prev.2]])</f>
        <v>312</v>
      </c>
      <c r="AB83" s="24" t="s">
        <v>6</v>
      </c>
      <c r="AC83" s="29" t="str">
        <f ca="1">IF(ControleRNC[[#This Row],[Real.2]]&lt;&gt;"","Concluída",
IF(ControleRNC[[#This Row],[Prev.2]]&lt;TODAY(),"Atraso","No prazo"))</f>
        <v>Concluída</v>
      </c>
      <c r="AD83" s="24" t="str">
        <f ca="1">IF(ControleRNC[[#This Row],[Status Epata 2]]="Concluída","",IF(ControleRNC[[#This Row],[Real.2]]="",TODAY()-ControleRNC[[#This Row],[Data Emissão]],ControleRNC[[#This Row],[Real.2]]-ControleRNC[[#This Row],[Data Emissão]]))</f>
        <v/>
      </c>
      <c r="AE83" s="29" t="str">
        <f ca="1">IF(ControleRNC[[#This Row],[Real.2]]&lt;&gt;"","Concluída",
IF(AND(ControleRNC[[#This Row],[Prev.2]]&lt;TODAY(),OR(ControleRNC[[#This Row],[Replan.2]]&lt;TODAY(),ControleRNC[[#This Row],[Replan.2]]="")),"Atraso","No prazo"))</f>
        <v>Concluída</v>
      </c>
      <c r="AF83" s="24"/>
      <c r="AG83" s="24" t="str">
        <f>IF(ControleRNC[[#This Row],[Área Responsável]]="Engenharia",ControleRNC[[#This Row],[Status Etapa 1]],"Contratada")</f>
        <v>Contratada</v>
      </c>
      <c r="AH83" s="24" t="str">
        <f ca="1">IF(ControleRNC[[#This Row],[Área Responsável]]="Contratada",ControleRNC[[#This Row],[Status DUCTOR]],"Engenharia")</f>
        <v>Concluída</v>
      </c>
      <c r="AI83" s="24" t="str">
        <f>IF(ControleRNC[[#This Row],[Etapa Eng]]="Concluída","Fechado",IF(ControleRNC[[#This Row],[Etapa Eng]]="Contratada","Contratada","Aberto"))</f>
        <v>Contratada</v>
      </c>
      <c r="AJ83" s="24" t="str">
        <f ca="1">IF(ControleRNC[[#This Row],[Etapa contr]]="Concluída","Fechado",IF(ControleRNC[[#This Row],[Etapa contr]]="Engenharia","Engenharia","Aberto"))</f>
        <v>Fechado</v>
      </c>
    </row>
    <row r="84" spans="1:36" ht="30" customHeight="1">
      <c r="A84" s="14" t="s">
        <v>1010</v>
      </c>
      <c r="B84" s="16" t="s">
        <v>900</v>
      </c>
      <c r="C84" s="66" t="s">
        <v>901</v>
      </c>
      <c r="D84" s="16" t="s">
        <v>902</v>
      </c>
      <c r="E84" s="24" t="s">
        <v>29</v>
      </c>
      <c r="F84" s="65" t="s">
        <v>826</v>
      </c>
      <c r="G84" s="7" t="s">
        <v>844</v>
      </c>
      <c r="H84" s="15" t="s">
        <v>1079</v>
      </c>
      <c r="I84" s="7" t="s">
        <v>846</v>
      </c>
      <c r="J84" s="36" t="s">
        <v>1089</v>
      </c>
      <c r="K84" s="22" t="s">
        <v>787</v>
      </c>
      <c r="L84" s="28">
        <v>44308</v>
      </c>
      <c r="M84" s="6">
        <f>WORKDAY(ControleRNC[[#This Row],[Data Emissão]],VLOOKUP(K84,$F$1:$G$4,2,0))</f>
        <v>44313</v>
      </c>
      <c r="N84" s="6"/>
      <c r="O84" s="6">
        <v>44344</v>
      </c>
      <c r="P84" s="5">
        <f>VLOOKUP(ControleRNC[[#This Row],[Crit.]],$F$1:$G$4,2,0)</f>
        <v>3</v>
      </c>
      <c r="Q84" s="24">
        <f ca="1">IF(ControleRNC[[#This Row],[Real.1]]="",TODAY()-ControleRNC[[#This Row],[Prev.1]],ControleRNC[[#This Row],[Real.1]]-ControleRNC[[#This Row],[Prev.1]])</f>
        <v>31</v>
      </c>
      <c r="R84" s="24" t="s">
        <v>6</v>
      </c>
      <c r="S84" s="24"/>
      <c r="T84" s="29" t="str">
        <f ca="1">IF(ControleRNC[[#This Row],[Real.1]]&lt;&gt;"","Concluída",IF(ControleRNC[[#This Row],[Prev.1]]&lt;TODAY(),"Atraso","No prazo"))</f>
        <v>Concluída</v>
      </c>
      <c r="U84" s="39" t="s">
        <v>1090</v>
      </c>
      <c r="V84" s="39"/>
      <c r="W84" s="6">
        <f>WORKDAY(ControleRNC[[#This Row],[Prev.1]],ControleRNC[[#This Row],[Dias Prev.2]])</f>
        <v>44316</v>
      </c>
      <c r="X84" s="23"/>
      <c r="Y84" s="23">
        <v>44344</v>
      </c>
      <c r="Z84" s="24">
        <f>VLOOKUP(ControleRNC[[#This Row],[Crit.]],$F$1:$G$4,2,0)</f>
        <v>3</v>
      </c>
      <c r="AA84" s="24">
        <f ca="1">IF(ControleRNC[[#This Row],[Real.2]]="",TODAY()-ControleRNC[[#This Row],[Prev.2]],ControleRNC[[#This Row],[Real.2]]-ControleRNC[[#This Row],[Prev.2]])</f>
        <v>28</v>
      </c>
      <c r="AB84" s="24" t="s">
        <v>6</v>
      </c>
      <c r="AC84" s="29" t="str">
        <f ca="1">IF(ControleRNC[[#This Row],[Real.2]]&lt;&gt;"","Concluída",
IF(ControleRNC[[#This Row],[Prev.2]]&lt;TODAY(),"Atraso","No prazo"))</f>
        <v>Concluída</v>
      </c>
      <c r="AD84" s="24" t="str">
        <f ca="1">IF(ControleRNC[[#This Row],[Status Epata 2]]="Concluída","",IF(ControleRNC[[#This Row],[Real.2]]="",TODAY()-ControleRNC[[#This Row],[Data Emissão]],ControleRNC[[#This Row],[Real.2]]-ControleRNC[[#This Row],[Data Emissão]]))</f>
        <v/>
      </c>
      <c r="AE84" s="29" t="str">
        <f ca="1">IF(ControleRNC[[#This Row],[Real.2]]&lt;&gt;"","Concluída",
IF(AND(ControleRNC[[#This Row],[Prev.2]]&lt;TODAY(),OR(ControleRNC[[#This Row],[Replan.2]]&lt;TODAY(),ControleRNC[[#This Row],[Replan.2]]="")),"Atraso","No prazo"))</f>
        <v>Concluída</v>
      </c>
      <c r="AF84" s="24"/>
      <c r="AG84" s="24" t="str">
        <f>IF(ControleRNC[[#This Row],[Área Responsável]]="Engenharia",ControleRNC[[#This Row],[Status Etapa 1]],"Contratada")</f>
        <v>Contratada</v>
      </c>
      <c r="AH84" s="24" t="str">
        <f ca="1">IF(ControleRNC[[#This Row],[Área Responsável]]="Contratada",ControleRNC[[#This Row],[Status DUCTOR]],"Engenharia")</f>
        <v>Concluída</v>
      </c>
      <c r="AI84" s="24" t="str">
        <f>IF(ControleRNC[[#This Row],[Etapa Eng]]="Concluída","Fechado",IF(ControleRNC[[#This Row],[Etapa Eng]]="Contratada","Contratada","Aberto"))</f>
        <v>Contratada</v>
      </c>
      <c r="AJ84" s="24" t="str">
        <f ca="1">IF(ControleRNC[[#This Row],[Etapa contr]]="Concluída","Fechado",IF(ControleRNC[[#This Row],[Etapa contr]]="Engenharia","Engenharia","Aberto"))</f>
        <v>Fechado</v>
      </c>
    </row>
    <row r="85" spans="1:36" ht="30" customHeight="1">
      <c r="A85" s="14" t="s">
        <v>1013</v>
      </c>
      <c r="B85" s="16" t="s">
        <v>900</v>
      </c>
      <c r="C85" s="66" t="s">
        <v>901</v>
      </c>
      <c r="D85" s="16" t="s">
        <v>902</v>
      </c>
      <c r="E85" s="24" t="s">
        <v>29</v>
      </c>
      <c r="F85" s="65" t="s">
        <v>826</v>
      </c>
      <c r="G85" s="7" t="s">
        <v>844</v>
      </c>
      <c r="H85" s="15" t="s">
        <v>928</v>
      </c>
      <c r="I85" s="7" t="s">
        <v>1026</v>
      </c>
      <c r="J85" s="36" t="s">
        <v>1091</v>
      </c>
      <c r="K85" s="22" t="s">
        <v>787</v>
      </c>
      <c r="L85" s="28">
        <v>44334</v>
      </c>
      <c r="M85" s="6">
        <f>WORKDAY(ControleRNC[[#This Row],[Data Emissão]],VLOOKUP(K85,$F$1:$G$4,2,0))</f>
        <v>44337</v>
      </c>
      <c r="N85" s="6"/>
      <c r="O85" s="6">
        <v>44344</v>
      </c>
      <c r="P85" s="5">
        <f>VLOOKUP(ControleRNC[[#This Row],[Crit.]],$F$1:$G$4,2,0)</f>
        <v>3</v>
      </c>
      <c r="Q85" s="24">
        <f ca="1">IF(ControleRNC[[#This Row],[Real.1]]="",TODAY()-ControleRNC[[#This Row],[Prev.1]],ControleRNC[[#This Row],[Real.1]]-ControleRNC[[#This Row],[Prev.1]])</f>
        <v>7</v>
      </c>
      <c r="R85" s="24" t="s">
        <v>6</v>
      </c>
      <c r="S85" s="24"/>
      <c r="T85" s="29" t="str">
        <f ca="1">IF(ControleRNC[[#This Row],[Real.1]]&lt;&gt;"","Concluída",IF(ControleRNC[[#This Row],[Prev.1]]&lt;TODAY(),"Atraso","No prazo"))</f>
        <v>Concluída</v>
      </c>
      <c r="U85" s="39" t="s">
        <v>1092</v>
      </c>
      <c r="V85" s="39"/>
      <c r="W85" s="6">
        <f>WORKDAY(ControleRNC[[#This Row],[Prev.1]],ControleRNC[[#This Row],[Dias Prev.2]])</f>
        <v>44342</v>
      </c>
      <c r="X85" s="23"/>
      <c r="Y85" s="23">
        <v>44344</v>
      </c>
      <c r="Z85" s="24">
        <f>VLOOKUP(ControleRNC[[#This Row],[Crit.]],$F$1:$G$4,2,0)</f>
        <v>3</v>
      </c>
      <c r="AA85" s="24">
        <f ca="1">IF(ControleRNC[[#This Row],[Real.2]]="",TODAY()-ControleRNC[[#This Row],[Prev.2]],ControleRNC[[#This Row],[Real.2]]-ControleRNC[[#This Row],[Prev.2]])</f>
        <v>2</v>
      </c>
      <c r="AB85" s="24" t="s">
        <v>6</v>
      </c>
      <c r="AC85" s="29" t="str">
        <f ca="1">IF(ControleRNC[[#This Row],[Real.2]]&lt;&gt;"","Concluída",
IF(ControleRNC[[#This Row],[Prev.2]]&lt;TODAY(),"Atraso","No prazo"))</f>
        <v>Concluída</v>
      </c>
      <c r="AD85" s="24" t="str">
        <f ca="1">IF(ControleRNC[[#This Row],[Status Epata 2]]="Concluída","",IF(ControleRNC[[#This Row],[Real.2]]="",TODAY()-ControleRNC[[#This Row],[Data Emissão]],ControleRNC[[#This Row],[Real.2]]-ControleRNC[[#This Row],[Data Emissão]]))</f>
        <v/>
      </c>
      <c r="AE85" s="29" t="str">
        <f ca="1">IF(ControleRNC[[#This Row],[Real.2]]&lt;&gt;"","Concluída",
IF(AND(ControleRNC[[#This Row],[Prev.2]]&lt;TODAY(),OR(ControleRNC[[#This Row],[Replan.2]]&lt;TODAY(),ControleRNC[[#This Row],[Replan.2]]="")),"Atraso","No prazo"))</f>
        <v>Concluída</v>
      </c>
      <c r="AF85" s="24"/>
      <c r="AG85" s="24" t="str">
        <f>IF(ControleRNC[[#This Row],[Área Responsável]]="Engenharia",ControleRNC[[#This Row],[Status Etapa 1]],"Contratada")</f>
        <v>Contratada</v>
      </c>
      <c r="AH85" s="24" t="str">
        <f ca="1">IF(ControleRNC[[#This Row],[Área Responsável]]="Contratada",ControleRNC[[#This Row],[Status DUCTOR]],"Engenharia")</f>
        <v>Concluída</v>
      </c>
      <c r="AI85" s="24" t="str">
        <f>IF(ControleRNC[[#This Row],[Etapa Eng]]="Concluída","Fechado",IF(ControleRNC[[#This Row],[Etapa Eng]]="Contratada","Contratada","Aberto"))</f>
        <v>Contratada</v>
      </c>
      <c r="AJ85" s="24" t="str">
        <f ca="1">IF(ControleRNC[[#This Row],[Etapa contr]]="Concluída","Fechado",IF(ControleRNC[[#This Row],[Etapa contr]]="Engenharia","Engenharia","Aberto"))</f>
        <v>Fechado</v>
      </c>
    </row>
    <row r="86" spans="1:36" ht="30" customHeight="1">
      <c r="A86" s="74" t="s">
        <v>1016</v>
      </c>
      <c r="B86" s="16" t="s">
        <v>900</v>
      </c>
      <c r="C86" s="24" t="s">
        <v>901</v>
      </c>
      <c r="D86" s="5" t="s">
        <v>902</v>
      </c>
      <c r="E86" s="24" t="s">
        <v>29</v>
      </c>
      <c r="F86" s="65" t="s">
        <v>826</v>
      </c>
      <c r="G86" s="7" t="s">
        <v>844</v>
      </c>
      <c r="H86" s="7" t="s">
        <v>1093</v>
      </c>
      <c r="I86" s="7" t="s">
        <v>846</v>
      </c>
      <c r="J86" s="32" t="s">
        <v>1094</v>
      </c>
      <c r="K86" s="22" t="s">
        <v>787</v>
      </c>
      <c r="L86" s="6">
        <v>44334</v>
      </c>
      <c r="M86" s="6">
        <f>WORKDAY(ControleRNC[[#This Row],[Data Emissão]],VLOOKUP(K86,$F$1:$G$4,2,0))</f>
        <v>44337</v>
      </c>
      <c r="N86" s="6"/>
      <c r="O86" s="6">
        <v>44340</v>
      </c>
      <c r="P86" s="5">
        <f>VLOOKUP(ControleRNC[[#This Row],[Crit.]],$F$1:$G$4,2,0)</f>
        <v>3</v>
      </c>
      <c r="Q86" s="24">
        <f ca="1">IF(ControleRNC[[#This Row],[Real.1]]="",TODAY()-ControleRNC[[#This Row],[Prev.1]],ControleRNC[[#This Row],[Real.1]]-ControleRNC[[#This Row],[Prev.1]])</f>
        <v>3</v>
      </c>
      <c r="R86" s="24" t="s">
        <v>6</v>
      </c>
      <c r="S86" s="24"/>
      <c r="T86" s="29" t="str">
        <f ca="1">IF(ControleRNC[[#This Row],[Real.1]]&lt;&gt;"","Concluída",IF(ControleRNC[[#This Row],[Prev.1]]&lt;TODAY(),"Atraso","No prazo"))</f>
        <v>Concluída</v>
      </c>
      <c r="U86" s="39" t="s">
        <v>1095</v>
      </c>
      <c r="V86" s="39"/>
      <c r="W86" s="6">
        <f>WORKDAY(ControleRNC[[#This Row],[Prev.1]],ControleRNC[[#This Row],[Dias Prev.2]])</f>
        <v>44342</v>
      </c>
      <c r="X86" s="23"/>
      <c r="Y86" s="23">
        <v>44340</v>
      </c>
      <c r="Z86" s="24">
        <f>VLOOKUP(ControleRNC[[#This Row],[Crit.]],$F$1:$G$4,2,0)</f>
        <v>3</v>
      </c>
      <c r="AA86" s="24">
        <f ca="1">IF(ControleRNC[[#This Row],[Real.2]]="",TODAY()-ControleRNC[[#This Row],[Prev.2]],ControleRNC[[#This Row],[Real.2]]-ControleRNC[[#This Row],[Prev.2]])</f>
        <v>-2</v>
      </c>
      <c r="AB86" s="24" t="s">
        <v>6</v>
      </c>
      <c r="AC86" s="29" t="str">
        <f ca="1">IF(ControleRNC[[#This Row],[Real.2]]&lt;&gt;"","Concluída",
IF(ControleRNC[[#This Row],[Prev.2]]&lt;TODAY(),"Atraso","No prazo"))</f>
        <v>Concluída</v>
      </c>
      <c r="AD86" s="24" t="str">
        <f ca="1">IF(ControleRNC[[#This Row],[Status Epata 2]]="Concluída","",IF(ControleRNC[[#This Row],[Real.2]]="",TODAY()-ControleRNC[[#This Row],[Data Emissão]],ControleRNC[[#This Row],[Real.2]]-ControleRNC[[#This Row],[Data Emissão]]))</f>
        <v/>
      </c>
      <c r="AE86" s="29" t="str">
        <f ca="1">IF(ControleRNC[[#This Row],[Real.2]]&lt;&gt;"","Concluída",
IF(AND(ControleRNC[[#This Row],[Prev.2]]&lt;TODAY(),OR(ControleRNC[[#This Row],[Replan.2]]&lt;TODAY(),ControleRNC[[#This Row],[Replan.2]]="")),"Atraso","No prazo"))</f>
        <v>Concluída</v>
      </c>
      <c r="AF86" s="24"/>
      <c r="AG86" s="24" t="str">
        <f>IF(ControleRNC[[#This Row],[Área Responsável]]="Engenharia",ControleRNC[[#This Row],[Status Etapa 1]],"Contratada")</f>
        <v>Contratada</v>
      </c>
      <c r="AH86" s="24" t="str">
        <f ca="1">IF(ControleRNC[[#This Row],[Área Responsável]]="Contratada",ControleRNC[[#This Row],[Status DUCTOR]],"Engenharia")</f>
        <v>Concluída</v>
      </c>
      <c r="AI86" s="24" t="str">
        <f>IF(ControleRNC[[#This Row],[Etapa Eng]]="Concluída","Fechado",IF(ControleRNC[[#This Row],[Etapa Eng]]="Contratada","Contratada","Aberto"))</f>
        <v>Contratada</v>
      </c>
      <c r="AJ86" s="24" t="str">
        <f ca="1">IF(ControleRNC[[#This Row],[Etapa contr]]="Concluída","Fechado",IF(ControleRNC[[#This Row],[Etapa contr]]="Engenharia","Engenharia","Aberto"))</f>
        <v>Fechado</v>
      </c>
    </row>
    <row r="87" spans="1:36" ht="30" customHeight="1">
      <c r="A87" s="5" t="s">
        <v>1096</v>
      </c>
      <c r="B87" s="5" t="s">
        <v>822</v>
      </c>
      <c r="C87" s="24" t="s">
        <v>860</v>
      </c>
      <c r="D87" s="5" t="s">
        <v>861</v>
      </c>
      <c r="E87" s="24" t="s">
        <v>825</v>
      </c>
      <c r="F87" s="65" t="s">
        <v>862</v>
      </c>
      <c r="G87" s="7" t="s">
        <v>827</v>
      </c>
      <c r="H87" s="7" t="s">
        <v>828</v>
      </c>
      <c r="I87" s="7" t="s">
        <v>856</v>
      </c>
      <c r="J87" s="32" t="s">
        <v>1097</v>
      </c>
      <c r="K87" s="22" t="s">
        <v>788</v>
      </c>
      <c r="L87" s="6">
        <v>44330</v>
      </c>
      <c r="M87" s="6">
        <f>WORKDAY(ControleRNC[[#This Row],[Data Emissão]],VLOOKUP(K87,$F$1:$G$4,2,0))</f>
        <v>44334</v>
      </c>
      <c r="N87" s="6"/>
      <c r="O87" s="6">
        <v>44377</v>
      </c>
      <c r="P87" s="5">
        <f>VLOOKUP(ControleRNC[[#This Row],[Crit.]],$F$1:$G$4,2,0)</f>
        <v>2</v>
      </c>
      <c r="Q87" s="24">
        <f ca="1">IF(ControleRNC[[#This Row],[Real.1]]="",TODAY()-ControleRNC[[#This Row],[Prev.1]],ControleRNC[[#This Row],[Real.1]]-ControleRNC[[#This Row],[Prev.1]])</f>
        <v>43</v>
      </c>
      <c r="R87" s="24" t="s">
        <v>8</v>
      </c>
      <c r="S87" s="24"/>
      <c r="T87" s="29" t="str">
        <f ca="1">IF(ControleRNC[[#This Row],[Real.1]]&lt;&gt;"","Concluída",IF(ControleRNC[[#This Row],[Prev.1]]&lt;TODAY(),"Atraso","No prazo"))</f>
        <v>Concluída</v>
      </c>
      <c r="U87" s="39" t="s">
        <v>1098</v>
      </c>
      <c r="V87" s="39"/>
      <c r="W87" s="6">
        <f>WORKDAY(ControleRNC[[#This Row],[Prev.1]],ControleRNC[[#This Row],[Dias Prev.2]])</f>
        <v>44336</v>
      </c>
      <c r="X87" s="23"/>
      <c r="Y87" s="23">
        <v>44377</v>
      </c>
      <c r="Z87" s="24">
        <f>VLOOKUP(ControleRNC[[#This Row],[Crit.]],$F$1:$G$4,2,0)</f>
        <v>2</v>
      </c>
      <c r="AA87" s="24">
        <f ca="1">IF(ControleRNC[[#This Row],[Real.2]]="",TODAY()-ControleRNC[[#This Row],[Prev.2]],ControleRNC[[#This Row],[Real.2]]-ControleRNC[[#This Row],[Prev.2]])</f>
        <v>41</v>
      </c>
      <c r="AB87" s="24" t="s">
        <v>8</v>
      </c>
      <c r="AC87" s="29" t="str">
        <f ca="1">IF(ControleRNC[[#This Row],[Real.2]]&lt;&gt;"","Concluída",
IF(ControleRNC[[#This Row],[Prev.2]]&lt;TODAY(),"Atraso","No prazo"))</f>
        <v>Concluída</v>
      </c>
      <c r="AD87" s="24" t="str">
        <f ca="1">IF(ControleRNC[[#This Row],[Status Epata 2]]="Concluída","",IF(ControleRNC[[#This Row],[Real.2]]="",TODAY()-ControleRNC[[#This Row],[Data Emissão]],ControleRNC[[#This Row],[Real.2]]-ControleRNC[[#This Row],[Data Emissão]]))</f>
        <v/>
      </c>
      <c r="AE87" s="29" t="str">
        <f ca="1">IF(ControleRNC[[#This Row],[Real.2]]&lt;&gt;"","Concluída",
IF(AND(ControleRNC[[#This Row],[Prev.2]]&lt;TODAY(),OR(ControleRNC[[#This Row],[Replan.2]]&lt;TODAY(),ControleRNC[[#This Row],[Replan.2]]="")),"Atraso","No prazo"))</f>
        <v>Concluída</v>
      </c>
      <c r="AF87" s="24"/>
      <c r="AG87" s="24" t="str">
        <f ca="1">IF(ControleRNC[[#This Row],[Área Responsável]]="Engenharia",ControleRNC[[#This Row],[Status Etapa 1]],"Contratada")</f>
        <v>Concluída</v>
      </c>
      <c r="AH87" s="24" t="str">
        <f>IF(ControleRNC[[#This Row],[Área Responsável]]="Contratada",ControleRNC[[#This Row],[Status DUCTOR]],"Engenharia")</f>
        <v>Engenharia</v>
      </c>
      <c r="AI87" s="24" t="str">
        <f ca="1">IF(ControleRNC[[#This Row],[Etapa Eng]]="Concluída","Fechado",IF(ControleRNC[[#This Row],[Etapa Eng]]="Contratada","Contratada","Aberto"))</f>
        <v>Fechado</v>
      </c>
      <c r="AJ87" s="24" t="str">
        <f>IF(ControleRNC[[#This Row],[Etapa contr]]="Concluída","Fechado",IF(ControleRNC[[#This Row],[Etapa contr]]="Engenharia","Engenharia","Aberto"))</f>
        <v>Engenharia</v>
      </c>
    </row>
    <row r="88" spans="1:36" ht="30" customHeight="1">
      <c r="A88" s="5" t="s">
        <v>1099</v>
      </c>
      <c r="B88" s="5" t="s">
        <v>822</v>
      </c>
      <c r="C88" s="24" t="s">
        <v>860</v>
      </c>
      <c r="D88" s="5" t="s">
        <v>861</v>
      </c>
      <c r="E88" s="24" t="s">
        <v>825</v>
      </c>
      <c r="F88" s="65" t="s">
        <v>862</v>
      </c>
      <c r="G88" s="7" t="s">
        <v>827</v>
      </c>
      <c r="H88" s="7" t="s">
        <v>828</v>
      </c>
      <c r="I88" s="7" t="s">
        <v>840</v>
      </c>
      <c r="J88" s="32" t="s">
        <v>1100</v>
      </c>
      <c r="K88" s="22" t="s">
        <v>787</v>
      </c>
      <c r="L88" s="6">
        <v>44330</v>
      </c>
      <c r="M88" s="6">
        <f>WORKDAY(ControleRNC[[#This Row],[Data Emissão]],VLOOKUP(K88,$F$1:$G$4,2,0))</f>
        <v>44335</v>
      </c>
      <c r="N88" s="6"/>
      <c r="O88" s="6">
        <v>44376</v>
      </c>
      <c r="P88" s="5">
        <f>VLOOKUP(ControleRNC[[#This Row],[Crit.]],$F$1:$G$4,2,0)</f>
        <v>3</v>
      </c>
      <c r="Q88" s="24">
        <f ca="1">IF(ControleRNC[[#This Row],[Real.1]]="",TODAY()-ControleRNC[[#This Row],[Prev.1]],ControleRNC[[#This Row],[Real.1]]-ControleRNC[[#This Row],[Prev.1]])</f>
        <v>41</v>
      </c>
      <c r="R88" s="24" t="s">
        <v>8</v>
      </c>
      <c r="S88" s="24"/>
      <c r="T88" s="29" t="str">
        <f ca="1">IF(ControleRNC[[#This Row],[Real.1]]&lt;&gt;"","Concluída",IF(ControleRNC[[#This Row],[Prev.1]]&lt;TODAY(),"Atraso","No prazo"))</f>
        <v>Concluída</v>
      </c>
      <c r="U88" s="39" t="s">
        <v>1101</v>
      </c>
      <c r="V88" s="39"/>
      <c r="W88" s="6">
        <f>WORKDAY(ControleRNC[[#This Row],[Prev.1]],ControleRNC[[#This Row],[Dias Prev.2]])</f>
        <v>44340</v>
      </c>
      <c r="X88" s="23"/>
      <c r="Y88" s="23">
        <v>44376</v>
      </c>
      <c r="Z88" s="24">
        <f>VLOOKUP(ControleRNC[[#This Row],[Crit.]],$F$1:$G$4,2,0)</f>
        <v>3</v>
      </c>
      <c r="AA88" s="24">
        <f ca="1">IF(ControleRNC[[#This Row],[Real.2]]="",TODAY()-ControleRNC[[#This Row],[Prev.2]],ControleRNC[[#This Row],[Real.2]]-ControleRNC[[#This Row],[Prev.2]])</f>
        <v>36</v>
      </c>
      <c r="AB88" s="24" t="s">
        <v>8</v>
      </c>
      <c r="AC88" s="29" t="str">
        <f ca="1">IF(ControleRNC[[#This Row],[Real.2]]&lt;&gt;"","Concluída",
IF(ControleRNC[[#This Row],[Prev.2]]&lt;TODAY(),"Atraso","No prazo"))</f>
        <v>Concluída</v>
      </c>
      <c r="AD88" s="24" t="str">
        <f ca="1">IF(ControleRNC[[#This Row],[Status Epata 2]]="Concluída","",IF(ControleRNC[[#This Row],[Real.2]]="",TODAY()-ControleRNC[[#This Row],[Data Emissão]],ControleRNC[[#This Row],[Real.2]]-ControleRNC[[#This Row],[Data Emissão]]))</f>
        <v/>
      </c>
      <c r="AE88" s="29" t="str">
        <f ca="1">IF(ControleRNC[[#This Row],[Real.2]]&lt;&gt;"","Concluída",
IF(AND(ControleRNC[[#This Row],[Prev.2]]&lt;TODAY(),OR(ControleRNC[[#This Row],[Replan.2]]&lt;TODAY(),ControleRNC[[#This Row],[Replan.2]]="")),"Atraso","No prazo"))</f>
        <v>Concluída</v>
      </c>
      <c r="AF88" s="24"/>
      <c r="AG88" s="24" t="str">
        <f ca="1">IF(ControleRNC[[#This Row],[Área Responsável]]="Engenharia",ControleRNC[[#This Row],[Status Etapa 1]],"Contratada")</f>
        <v>Concluída</v>
      </c>
      <c r="AH88" s="24" t="str">
        <f>IF(ControleRNC[[#This Row],[Área Responsável]]="Contratada",ControleRNC[[#This Row],[Status DUCTOR]],"Engenharia")</f>
        <v>Engenharia</v>
      </c>
      <c r="AI88" s="24" t="str">
        <f ca="1">IF(ControleRNC[[#This Row],[Etapa Eng]]="Concluída","Fechado",IF(ControleRNC[[#This Row],[Etapa Eng]]="Contratada","Contratada","Aberto"))</f>
        <v>Fechado</v>
      </c>
      <c r="AJ88" s="24" t="str">
        <f>IF(ControleRNC[[#This Row],[Etapa contr]]="Concluída","Fechado",IF(ControleRNC[[#This Row],[Etapa contr]]="Engenharia","Engenharia","Aberto"))</f>
        <v>Engenharia</v>
      </c>
    </row>
    <row r="89" spans="1:36" ht="30" customHeight="1">
      <c r="A89" s="5" t="s">
        <v>1102</v>
      </c>
      <c r="B89" s="5" t="s">
        <v>822</v>
      </c>
      <c r="C89" s="24" t="s">
        <v>860</v>
      </c>
      <c r="D89" s="5" t="s">
        <v>861</v>
      </c>
      <c r="E89" s="24" t="s">
        <v>825</v>
      </c>
      <c r="F89" s="65" t="s">
        <v>862</v>
      </c>
      <c r="G89" s="7" t="s">
        <v>827</v>
      </c>
      <c r="H89" s="7" t="s">
        <v>828</v>
      </c>
      <c r="I89" s="7" t="s">
        <v>840</v>
      </c>
      <c r="J89" s="32" t="s">
        <v>1103</v>
      </c>
      <c r="K89" s="22" t="s">
        <v>787</v>
      </c>
      <c r="L89" s="6">
        <v>44330</v>
      </c>
      <c r="M89" s="6">
        <f>WORKDAY(ControleRNC[[#This Row],[Data Emissão]],VLOOKUP(K89,$F$1:$G$4,2,0))</f>
        <v>44335</v>
      </c>
      <c r="N89" s="6"/>
      <c r="O89" s="6">
        <v>44376</v>
      </c>
      <c r="P89" s="5">
        <f>VLOOKUP(ControleRNC[[#This Row],[Crit.]],$F$1:$G$4,2,0)</f>
        <v>3</v>
      </c>
      <c r="Q89" s="24">
        <f ca="1">IF(ControleRNC[[#This Row],[Real.1]]="",TODAY()-ControleRNC[[#This Row],[Prev.1]],ControleRNC[[#This Row],[Real.1]]-ControleRNC[[#This Row],[Prev.1]])</f>
        <v>41</v>
      </c>
      <c r="R89" s="24" t="s">
        <v>8</v>
      </c>
      <c r="S89" s="24"/>
      <c r="T89" s="29" t="str">
        <f ca="1">IF(ControleRNC[[#This Row],[Real.1]]&lt;&gt;"","Concluída",IF(ControleRNC[[#This Row],[Prev.1]]&lt;TODAY(),"Atraso","No prazo"))</f>
        <v>Concluída</v>
      </c>
      <c r="U89" s="39" t="s">
        <v>1104</v>
      </c>
      <c r="V89" s="39"/>
      <c r="W89" s="6">
        <f>WORKDAY(ControleRNC[[#This Row],[Prev.1]],ControleRNC[[#This Row],[Dias Prev.2]])</f>
        <v>44340</v>
      </c>
      <c r="X89" s="23"/>
      <c r="Y89" s="23">
        <v>44376</v>
      </c>
      <c r="Z89" s="24">
        <f>VLOOKUP(ControleRNC[[#This Row],[Crit.]],$F$1:$G$4,2,0)</f>
        <v>3</v>
      </c>
      <c r="AA89" s="24">
        <f ca="1">IF(ControleRNC[[#This Row],[Real.2]]="",TODAY()-ControleRNC[[#This Row],[Prev.2]],ControleRNC[[#This Row],[Real.2]]-ControleRNC[[#This Row],[Prev.2]])</f>
        <v>36</v>
      </c>
      <c r="AB89" s="24" t="s">
        <v>8</v>
      </c>
      <c r="AC89" s="29" t="str">
        <f ca="1">IF(ControleRNC[[#This Row],[Real.2]]&lt;&gt;"","Concluída",
IF(ControleRNC[[#This Row],[Prev.2]]&lt;TODAY(),"Atraso","No prazo"))</f>
        <v>Concluída</v>
      </c>
      <c r="AD89" s="24" t="str">
        <f ca="1">IF(ControleRNC[[#This Row],[Status Epata 2]]="Concluída","",IF(ControleRNC[[#This Row],[Real.2]]="",TODAY()-ControleRNC[[#This Row],[Data Emissão]],ControleRNC[[#This Row],[Real.2]]-ControleRNC[[#This Row],[Data Emissão]]))</f>
        <v/>
      </c>
      <c r="AE89" s="29" t="str">
        <f ca="1">IF(ControleRNC[[#This Row],[Real.2]]&lt;&gt;"","Concluída",
IF(AND(ControleRNC[[#This Row],[Prev.2]]&lt;TODAY(),OR(ControleRNC[[#This Row],[Replan.2]]&lt;TODAY(),ControleRNC[[#This Row],[Replan.2]]="")),"Atraso","No prazo"))</f>
        <v>Concluída</v>
      </c>
      <c r="AF89" s="24"/>
      <c r="AG89" s="24" t="str">
        <f ca="1">IF(ControleRNC[[#This Row],[Área Responsável]]="Engenharia",ControleRNC[[#This Row],[Status Etapa 1]],"Contratada")</f>
        <v>Concluída</v>
      </c>
      <c r="AH89" s="24" t="str">
        <f>IF(ControleRNC[[#This Row],[Área Responsável]]="Contratada",ControleRNC[[#This Row],[Status DUCTOR]],"Engenharia")</f>
        <v>Engenharia</v>
      </c>
      <c r="AI89" s="24" t="str">
        <f ca="1">IF(ControleRNC[[#This Row],[Etapa Eng]]="Concluída","Fechado",IF(ControleRNC[[#This Row],[Etapa Eng]]="Contratada","Contratada","Aberto"))</f>
        <v>Fechado</v>
      </c>
      <c r="AJ89" s="24" t="str">
        <f>IF(ControleRNC[[#This Row],[Etapa contr]]="Concluída","Fechado",IF(ControleRNC[[#This Row],[Etapa contr]]="Engenharia","Engenharia","Aberto"))</f>
        <v>Engenharia</v>
      </c>
    </row>
    <row r="90" spans="1:36" ht="30" customHeight="1">
      <c r="A90" s="5" t="s">
        <v>1105</v>
      </c>
      <c r="B90" s="5" t="s">
        <v>822</v>
      </c>
      <c r="C90" s="24" t="s">
        <v>860</v>
      </c>
      <c r="D90" s="5" t="s">
        <v>861</v>
      </c>
      <c r="E90" s="24" t="s">
        <v>825</v>
      </c>
      <c r="F90" s="65" t="s">
        <v>862</v>
      </c>
      <c r="G90" s="7" t="s">
        <v>827</v>
      </c>
      <c r="H90" s="7" t="s">
        <v>828</v>
      </c>
      <c r="I90" s="7" t="s">
        <v>840</v>
      </c>
      <c r="J90" s="37" t="s">
        <v>1106</v>
      </c>
      <c r="K90" s="22" t="s">
        <v>787</v>
      </c>
      <c r="L90" s="6">
        <v>44334</v>
      </c>
      <c r="M90" s="6">
        <f>WORKDAY(ControleRNC[[#This Row],[Data Emissão]],VLOOKUP(K90,$F$1:$G$4,2,0))</f>
        <v>44337</v>
      </c>
      <c r="N90" s="6"/>
      <c r="O90" s="6">
        <v>44339</v>
      </c>
      <c r="P90" s="5">
        <f>VLOOKUP(ControleRNC[[#This Row],[Crit.]],$F$1:$G$4,2,0)</f>
        <v>3</v>
      </c>
      <c r="Q90" s="24">
        <f ca="1">IF(ControleRNC[[#This Row],[Real.1]]="",TODAY()-ControleRNC[[#This Row],[Prev.1]],ControleRNC[[#This Row],[Real.1]]-ControleRNC[[#This Row],[Prev.1]])</f>
        <v>2</v>
      </c>
      <c r="R90" s="24" t="s">
        <v>8</v>
      </c>
      <c r="S90" s="24"/>
      <c r="T90" s="29" t="str">
        <f ca="1">IF(ControleRNC[[#This Row],[Real.1]]&lt;&gt;"","Concluída",IF(ControleRNC[[#This Row],[Prev.1]]&lt;TODAY(),"Atraso","No prazo"))</f>
        <v>Concluída</v>
      </c>
      <c r="U90" s="39" t="s">
        <v>1107</v>
      </c>
      <c r="V90" s="39"/>
      <c r="W90" s="6">
        <f>WORKDAY(ControleRNC[[#This Row],[Prev.1]],ControleRNC[[#This Row],[Dias Prev.2]])</f>
        <v>44342</v>
      </c>
      <c r="X90" s="23"/>
      <c r="Y90" s="23">
        <v>44339</v>
      </c>
      <c r="Z90" s="24">
        <f>VLOOKUP(ControleRNC[[#This Row],[Crit.]],$F$1:$G$4,2,0)</f>
        <v>3</v>
      </c>
      <c r="AA90" s="24">
        <f ca="1">IF(ControleRNC[[#This Row],[Real.2]]="",TODAY()-ControleRNC[[#This Row],[Prev.2]],ControleRNC[[#This Row],[Real.2]]-ControleRNC[[#This Row],[Prev.2]])</f>
        <v>-3</v>
      </c>
      <c r="AB90" s="24" t="s">
        <v>8</v>
      </c>
      <c r="AC90" s="29" t="str">
        <f ca="1">IF(ControleRNC[[#This Row],[Real.2]]&lt;&gt;"","Concluída",
IF(ControleRNC[[#This Row],[Prev.2]]&lt;TODAY(),"Atraso","No prazo"))</f>
        <v>Concluída</v>
      </c>
      <c r="AD90" s="24" t="str">
        <f ca="1">IF(ControleRNC[[#This Row],[Status Epata 2]]="Concluída","",IF(ControleRNC[[#This Row],[Real.2]]="",TODAY()-ControleRNC[[#This Row],[Data Emissão]],ControleRNC[[#This Row],[Real.2]]-ControleRNC[[#This Row],[Data Emissão]]))</f>
        <v/>
      </c>
      <c r="AE90" s="29" t="str">
        <f ca="1">IF(ControleRNC[[#This Row],[Real.2]]&lt;&gt;"","Concluída",
IF(AND(ControleRNC[[#This Row],[Prev.2]]&lt;TODAY(),OR(ControleRNC[[#This Row],[Replan.2]]&lt;TODAY(),ControleRNC[[#This Row],[Replan.2]]="")),"Atraso","No prazo"))</f>
        <v>Concluída</v>
      </c>
      <c r="AF90" s="24"/>
      <c r="AG90" s="24" t="str">
        <f ca="1">IF(ControleRNC[[#This Row],[Área Responsável]]="Engenharia",ControleRNC[[#This Row],[Status Etapa 1]],"Contratada")</f>
        <v>Concluída</v>
      </c>
      <c r="AH90" s="24" t="str">
        <f>IF(ControleRNC[[#This Row],[Área Responsável]]="Contratada",ControleRNC[[#This Row],[Status DUCTOR]],"Engenharia")</f>
        <v>Engenharia</v>
      </c>
      <c r="AI90" s="24" t="str">
        <f ca="1">IF(ControleRNC[[#This Row],[Etapa Eng]]="Concluída","Fechado",IF(ControleRNC[[#This Row],[Etapa Eng]]="Contratada","Contratada","Aberto"))</f>
        <v>Fechado</v>
      </c>
      <c r="AJ90" s="24" t="str">
        <f>IF(ControleRNC[[#This Row],[Etapa contr]]="Concluída","Fechado",IF(ControleRNC[[#This Row],[Etapa contr]]="Engenharia","Engenharia","Aberto"))</f>
        <v>Engenharia</v>
      </c>
    </row>
    <row r="91" spans="1:36" ht="30" customHeight="1">
      <c r="A91" s="5" t="s">
        <v>1108</v>
      </c>
      <c r="B91" s="5" t="s">
        <v>822</v>
      </c>
      <c r="C91" s="24" t="s">
        <v>860</v>
      </c>
      <c r="D91" s="5" t="s">
        <v>861</v>
      </c>
      <c r="E91" s="24" t="s">
        <v>825</v>
      </c>
      <c r="F91" s="65" t="s">
        <v>862</v>
      </c>
      <c r="G91" s="7" t="s">
        <v>827</v>
      </c>
      <c r="H91" s="7" t="s">
        <v>828</v>
      </c>
      <c r="I91" s="7" t="s">
        <v>836</v>
      </c>
      <c r="J91" s="32" t="s">
        <v>1109</v>
      </c>
      <c r="K91" s="22" t="s">
        <v>787</v>
      </c>
      <c r="L91" s="6">
        <v>44333</v>
      </c>
      <c r="M91" s="6">
        <f>WORKDAY(ControleRNC[[#This Row],[Data Emissão]],VLOOKUP(K91,$F$1:$G$4,2,0))</f>
        <v>44336</v>
      </c>
      <c r="N91" s="6"/>
      <c r="O91" s="6">
        <v>44376</v>
      </c>
      <c r="P91" s="5">
        <f>VLOOKUP(ControleRNC[[#This Row],[Crit.]],$F$1:$G$4,2,0)</f>
        <v>3</v>
      </c>
      <c r="Q91" s="24">
        <f ca="1">IF(ControleRNC[[#This Row],[Real.1]]="",TODAY()-ControleRNC[[#This Row],[Prev.1]],ControleRNC[[#This Row],[Real.1]]-ControleRNC[[#This Row],[Prev.1]])</f>
        <v>40</v>
      </c>
      <c r="R91" s="24" t="s">
        <v>8</v>
      </c>
      <c r="S91" s="24"/>
      <c r="T91" s="29" t="str">
        <f ca="1">IF(ControleRNC[[#This Row],[Real.1]]&lt;&gt;"","Concluída",IF(ControleRNC[[#This Row],[Prev.1]]&lt;TODAY(),"Atraso","No prazo"))</f>
        <v>Concluída</v>
      </c>
      <c r="U91" s="39" t="s">
        <v>1110</v>
      </c>
      <c r="V91" s="39"/>
      <c r="W91" s="6">
        <f>WORKDAY(ControleRNC[[#This Row],[Prev.1]],ControleRNC[[#This Row],[Dias Prev.2]])</f>
        <v>44341</v>
      </c>
      <c r="X91" s="23"/>
      <c r="Y91" s="23">
        <v>44376</v>
      </c>
      <c r="Z91" s="24">
        <f>VLOOKUP(ControleRNC[[#This Row],[Crit.]],$F$1:$G$4,2,0)</f>
        <v>3</v>
      </c>
      <c r="AA91" s="24">
        <f ca="1">IF(ControleRNC[[#This Row],[Real.2]]="",TODAY()-ControleRNC[[#This Row],[Prev.2]],ControleRNC[[#This Row],[Real.2]]-ControleRNC[[#This Row],[Prev.2]])</f>
        <v>35</v>
      </c>
      <c r="AB91" s="24" t="s">
        <v>8</v>
      </c>
      <c r="AC91" s="29" t="str">
        <f ca="1">IF(ControleRNC[[#This Row],[Real.2]]&lt;&gt;"","Concluída",
IF(ControleRNC[[#This Row],[Prev.2]]&lt;TODAY(),"Atraso","No prazo"))</f>
        <v>Concluída</v>
      </c>
      <c r="AD91" s="24" t="str">
        <f ca="1">IF(ControleRNC[[#This Row],[Status Epata 2]]="Concluída","",IF(ControleRNC[[#This Row],[Real.2]]="",TODAY()-ControleRNC[[#This Row],[Data Emissão]],ControleRNC[[#This Row],[Real.2]]-ControleRNC[[#This Row],[Data Emissão]]))</f>
        <v/>
      </c>
      <c r="AE91" s="29" t="str">
        <f ca="1">IF(ControleRNC[[#This Row],[Real.2]]&lt;&gt;"","Concluída",
IF(AND(ControleRNC[[#This Row],[Prev.2]]&lt;TODAY(),OR(ControleRNC[[#This Row],[Replan.2]]&lt;TODAY(),ControleRNC[[#This Row],[Replan.2]]="")),"Atraso","No prazo"))</f>
        <v>Concluída</v>
      </c>
      <c r="AF91" s="24"/>
      <c r="AG91" s="24" t="str">
        <f ca="1">IF(ControleRNC[[#This Row],[Área Responsável]]="Engenharia",ControleRNC[[#This Row],[Status Etapa 1]],"Contratada")</f>
        <v>Concluída</v>
      </c>
      <c r="AH91" s="24" t="str">
        <f>IF(ControleRNC[[#This Row],[Área Responsável]]="Contratada",ControleRNC[[#This Row],[Status DUCTOR]],"Engenharia")</f>
        <v>Engenharia</v>
      </c>
      <c r="AI91" s="24" t="str">
        <f ca="1">IF(ControleRNC[[#This Row],[Etapa Eng]]="Concluída","Fechado",IF(ControleRNC[[#This Row],[Etapa Eng]]="Contratada","Contratada","Aberto"))</f>
        <v>Fechado</v>
      </c>
      <c r="AJ91" s="24" t="str">
        <f>IF(ControleRNC[[#This Row],[Etapa contr]]="Concluída","Fechado",IF(ControleRNC[[#This Row],[Etapa contr]]="Engenharia","Engenharia","Aberto"))</f>
        <v>Engenharia</v>
      </c>
    </row>
    <row r="92" spans="1:36" ht="30" customHeight="1">
      <c r="A92" s="5" t="s">
        <v>1078</v>
      </c>
      <c r="B92" s="5" t="s">
        <v>822</v>
      </c>
      <c r="C92" s="24" t="s">
        <v>860</v>
      </c>
      <c r="D92" s="5" t="s">
        <v>861</v>
      </c>
      <c r="E92" s="24" t="s">
        <v>825</v>
      </c>
      <c r="F92" s="65" t="s">
        <v>862</v>
      </c>
      <c r="G92" s="7" t="s">
        <v>827</v>
      </c>
      <c r="H92" s="7" t="s">
        <v>828</v>
      </c>
      <c r="I92" s="7" t="s">
        <v>840</v>
      </c>
      <c r="J92" s="32" t="s">
        <v>1111</v>
      </c>
      <c r="K92" s="22" t="s">
        <v>788</v>
      </c>
      <c r="L92" s="6">
        <v>44334</v>
      </c>
      <c r="M92" s="6">
        <f>WORKDAY(ControleRNC[[#This Row],[Data Emissão]],VLOOKUP(K92,$F$1:$G$4,2,0))</f>
        <v>44336</v>
      </c>
      <c r="N92" s="6"/>
      <c r="O92" s="6">
        <v>44341</v>
      </c>
      <c r="P92" s="5">
        <f>VLOOKUP(ControleRNC[[#This Row],[Crit.]],$F$1:$G$4,2,0)</f>
        <v>2</v>
      </c>
      <c r="Q92" s="24">
        <f ca="1">IF(ControleRNC[[#This Row],[Real.1]]="",TODAY()-ControleRNC[[#This Row],[Prev.1]],ControleRNC[[#This Row],[Real.1]]-ControleRNC[[#This Row],[Prev.1]])</f>
        <v>5</v>
      </c>
      <c r="R92" s="24" t="s">
        <v>8</v>
      </c>
      <c r="S92" s="24"/>
      <c r="T92" s="29" t="str">
        <f ca="1">IF(ControleRNC[[#This Row],[Real.1]]&lt;&gt;"","Concluída",IF(ControleRNC[[#This Row],[Prev.1]]&lt;TODAY(),"Atraso","No prazo"))</f>
        <v>Concluída</v>
      </c>
      <c r="U92" s="39" t="s">
        <v>1112</v>
      </c>
      <c r="V92" s="39"/>
      <c r="W92" s="6">
        <f>WORKDAY(ControleRNC[[#This Row],[Prev.1]],ControleRNC[[#This Row],[Dias Prev.2]])</f>
        <v>44340</v>
      </c>
      <c r="X92" s="23"/>
      <c r="Y92" s="23">
        <v>44341</v>
      </c>
      <c r="Z92" s="24">
        <f>VLOOKUP(ControleRNC[[#This Row],[Crit.]],$F$1:$G$4,2,0)</f>
        <v>2</v>
      </c>
      <c r="AA92" s="24">
        <f ca="1">IF(ControleRNC[[#This Row],[Real.2]]="",TODAY()-ControleRNC[[#This Row],[Prev.2]],ControleRNC[[#This Row],[Real.2]]-ControleRNC[[#This Row],[Prev.2]])</f>
        <v>1</v>
      </c>
      <c r="AB92" s="24" t="s">
        <v>8</v>
      </c>
      <c r="AC92" s="29" t="str">
        <f ca="1">IF(ControleRNC[[#This Row],[Real.2]]&lt;&gt;"","Concluída",
IF(ControleRNC[[#This Row],[Prev.2]]&lt;TODAY(),"Atraso","No prazo"))</f>
        <v>Concluída</v>
      </c>
      <c r="AD92" s="24" t="str">
        <f ca="1">IF(ControleRNC[[#This Row],[Status Epata 2]]="Concluída","",IF(ControleRNC[[#This Row],[Real.2]]="",TODAY()-ControleRNC[[#This Row],[Data Emissão]],ControleRNC[[#This Row],[Real.2]]-ControleRNC[[#This Row],[Data Emissão]]))</f>
        <v/>
      </c>
      <c r="AE92" s="29" t="str">
        <f ca="1">IF(ControleRNC[[#This Row],[Real.2]]&lt;&gt;"","Concluída",
IF(AND(ControleRNC[[#This Row],[Prev.2]]&lt;TODAY(),OR(ControleRNC[[#This Row],[Replan.2]]&lt;TODAY(),ControleRNC[[#This Row],[Replan.2]]="")),"Atraso","No prazo"))</f>
        <v>Concluída</v>
      </c>
      <c r="AF92" s="24"/>
      <c r="AG92" s="24" t="str">
        <f ca="1">IF(ControleRNC[[#This Row],[Área Responsável]]="Engenharia",ControleRNC[[#This Row],[Status Etapa 1]],"Contratada")</f>
        <v>Concluída</v>
      </c>
      <c r="AH92" s="24" t="str">
        <f>IF(ControleRNC[[#This Row],[Área Responsável]]="Contratada",ControleRNC[[#This Row],[Status DUCTOR]],"Engenharia")</f>
        <v>Engenharia</v>
      </c>
      <c r="AI92" s="24" t="str">
        <f ca="1">IF(ControleRNC[[#This Row],[Etapa Eng]]="Concluída","Fechado",IF(ControleRNC[[#This Row],[Etapa Eng]]="Contratada","Contratada","Aberto"))</f>
        <v>Fechado</v>
      </c>
      <c r="AJ92" s="24" t="str">
        <f>IF(ControleRNC[[#This Row],[Etapa contr]]="Concluída","Fechado",IF(ControleRNC[[#This Row],[Etapa contr]]="Engenharia","Engenharia","Aberto"))</f>
        <v>Engenharia</v>
      </c>
    </row>
    <row r="93" spans="1:36" ht="30" customHeight="1">
      <c r="A93" s="5" t="s">
        <v>1082</v>
      </c>
      <c r="B93" s="5" t="s">
        <v>822</v>
      </c>
      <c r="C93" s="24" t="s">
        <v>860</v>
      </c>
      <c r="D93" s="5" t="s">
        <v>861</v>
      </c>
      <c r="E93" s="24" t="s">
        <v>825</v>
      </c>
      <c r="F93" s="65" t="s">
        <v>862</v>
      </c>
      <c r="G93" s="7" t="s">
        <v>827</v>
      </c>
      <c r="H93" s="7" t="s">
        <v>828</v>
      </c>
      <c r="I93" s="7" t="s">
        <v>840</v>
      </c>
      <c r="J93" s="32" t="s">
        <v>1113</v>
      </c>
      <c r="K93" s="22" t="s">
        <v>787</v>
      </c>
      <c r="L93" s="6">
        <v>44334</v>
      </c>
      <c r="M93" s="6">
        <f>WORKDAY(ControleRNC[[#This Row],[Data Emissão]],VLOOKUP(K93,$F$1:$G$4,2,0))</f>
        <v>44337</v>
      </c>
      <c r="N93" s="6"/>
      <c r="O93" s="6">
        <v>44342</v>
      </c>
      <c r="P93" s="5">
        <f>VLOOKUP(ControleRNC[[#This Row],[Crit.]],$F$1:$G$4,2,0)</f>
        <v>3</v>
      </c>
      <c r="Q93" s="24">
        <f ca="1">IF(ControleRNC[[#This Row],[Real.1]]="",TODAY()-ControleRNC[[#This Row],[Prev.1]],ControleRNC[[#This Row],[Real.1]]-ControleRNC[[#This Row],[Prev.1]])</f>
        <v>5</v>
      </c>
      <c r="R93" s="24" t="s">
        <v>8</v>
      </c>
      <c r="S93" s="24"/>
      <c r="T93" s="29" t="str">
        <f ca="1">IF(ControleRNC[[#This Row],[Real.1]]&lt;&gt;"","Concluída",IF(ControleRNC[[#This Row],[Prev.1]]&lt;TODAY(),"Atraso","No prazo"))</f>
        <v>Concluída</v>
      </c>
      <c r="U93" s="39" t="s">
        <v>1114</v>
      </c>
      <c r="V93" s="39"/>
      <c r="W93" s="6">
        <f>WORKDAY(ControleRNC[[#This Row],[Prev.1]],ControleRNC[[#This Row],[Dias Prev.2]])</f>
        <v>44342</v>
      </c>
      <c r="X93" s="23"/>
      <c r="Y93" s="23">
        <v>44342</v>
      </c>
      <c r="Z93" s="24">
        <f>VLOOKUP(ControleRNC[[#This Row],[Crit.]],$F$1:$G$4,2,0)</f>
        <v>3</v>
      </c>
      <c r="AA93" s="24">
        <f ca="1">IF(ControleRNC[[#This Row],[Real.2]]="",TODAY()-ControleRNC[[#This Row],[Prev.2]],ControleRNC[[#This Row],[Real.2]]-ControleRNC[[#This Row],[Prev.2]])</f>
        <v>0</v>
      </c>
      <c r="AB93" s="24" t="s">
        <v>8</v>
      </c>
      <c r="AC93" s="29" t="str">
        <f ca="1">IF(ControleRNC[[#This Row],[Real.2]]&lt;&gt;"","Concluída",
IF(ControleRNC[[#This Row],[Prev.2]]&lt;TODAY(),"Atraso","No prazo"))</f>
        <v>Concluída</v>
      </c>
      <c r="AD93" s="24" t="str">
        <f ca="1">IF(ControleRNC[[#This Row],[Status Epata 2]]="Concluída","",IF(ControleRNC[[#This Row],[Real.2]]="",TODAY()-ControleRNC[[#This Row],[Data Emissão]],ControleRNC[[#This Row],[Real.2]]-ControleRNC[[#This Row],[Data Emissão]]))</f>
        <v/>
      </c>
      <c r="AE93" s="29" t="str">
        <f ca="1">IF(ControleRNC[[#This Row],[Real.2]]&lt;&gt;"","Concluída",
IF(AND(ControleRNC[[#This Row],[Prev.2]]&lt;TODAY(),OR(ControleRNC[[#This Row],[Replan.2]]&lt;TODAY(),ControleRNC[[#This Row],[Replan.2]]="")),"Atraso","No prazo"))</f>
        <v>Concluída</v>
      </c>
      <c r="AF93" s="24"/>
      <c r="AG93" s="24" t="str">
        <f ca="1">IF(ControleRNC[[#This Row],[Área Responsável]]="Engenharia",ControleRNC[[#This Row],[Status Etapa 1]],"Contratada")</f>
        <v>Concluída</v>
      </c>
      <c r="AH93" s="24" t="str">
        <f>IF(ControleRNC[[#This Row],[Área Responsável]]="Contratada",ControleRNC[[#This Row],[Status DUCTOR]],"Engenharia")</f>
        <v>Engenharia</v>
      </c>
      <c r="AI93" s="24" t="str">
        <f ca="1">IF(ControleRNC[[#This Row],[Etapa Eng]]="Concluída","Fechado",IF(ControleRNC[[#This Row],[Etapa Eng]]="Contratada","Contratada","Aberto"))</f>
        <v>Fechado</v>
      </c>
      <c r="AJ93" s="24" t="str">
        <f>IF(ControleRNC[[#This Row],[Etapa contr]]="Concluída","Fechado",IF(ControleRNC[[#This Row],[Etapa contr]]="Engenharia","Engenharia","Aberto"))</f>
        <v>Engenharia</v>
      </c>
    </row>
    <row r="94" spans="1:36" ht="30" customHeight="1">
      <c r="A94" s="5" t="s">
        <v>1115</v>
      </c>
      <c r="B94" s="5" t="s">
        <v>822</v>
      </c>
      <c r="C94" s="24" t="s">
        <v>860</v>
      </c>
      <c r="D94" s="5" t="s">
        <v>861</v>
      </c>
      <c r="E94" s="24" t="s">
        <v>825</v>
      </c>
      <c r="F94" s="65" t="s">
        <v>862</v>
      </c>
      <c r="G94" s="7" t="s">
        <v>827</v>
      </c>
      <c r="H94" s="7" t="s">
        <v>828</v>
      </c>
      <c r="I94" s="7" t="s">
        <v>856</v>
      </c>
      <c r="J94" s="32" t="s">
        <v>1116</v>
      </c>
      <c r="K94" s="22" t="s">
        <v>787</v>
      </c>
      <c r="L94" s="6">
        <v>44335</v>
      </c>
      <c r="M94" s="6">
        <f>WORKDAY(ControleRNC[[#This Row],[Data Emissão]],VLOOKUP(K94,$F$1:$G$4,2,0))</f>
        <v>44340</v>
      </c>
      <c r="N94" s="6"/>
      <c r="O94" s="6">
        <v>44377</v>
      </c>
      <c r="P94" s="5">
        <f>VLOOKUP(ControleRNC[[#This Row],[Crit.]],$F$1:$G$4,2,0)</f>
        <v>3</v>
      </c>
      <c r="Q94" s="24">
        <f ca="1">IF(ControleRNC[[#This Row],[Real.1]]="",TODAY()-ControleRNC[[#This Row],[Prev.1]],ControleRNC[[#This Row],[Real.1]]-ControleRNC[[#This Row],[Prev.1]])</f>
        <v>37</v>
      </c>
      <c r="R94" s="24" t="s">
        <v>8</v>
      </c>
      <c r="S94" s="24"/>
      <c r="T94" s="29" t="str">
        <f ca="1">IF(ControleRNC[[#This Row],[Real.1]]&lt;&gt;"","Concluída",IF(ControleRNC[[#This Row],[Prev.1]]&lt;TODAY(),"Atraso","No prazo"))</f>
        <v>Concluída</v>
      </c>
      <c r="U94" s="39" t="s">
        <v>1117</v>
      </c>
      <c r="V94" s="39"/>
      <c r="W94" s="6">
        <f>WORKDAY(ControleRNC[[#This Row],[Prev.1]],ControleRNC[[#This Row],[Dias Prev.2]])</f>
        <v>44343</v>
      </c>
      <c r="X94" s="23"/>
      <c r="Y94" s="23">
        <v>44377</v>
      </c>
      <c r="Z94" s="24">
        <f>VLOOKUP(ControleRNC[[#This Row],[Crit.]],$F$1:$G$4,2,0)</f>
        <v>3</v>
      </c>
      <c r="AA94" s="24">
        <f ca="1">IF(ControleRNC[[#This Row],[Real.2]]="",TODAY()-ControleRNC[[#This Row],[Prev.2]],ControleRNC[[#This Row],[Real.2]]-ControleRNC[[#This Row],[Prev.2]])</f>
        <v>34</v>
      </c>
      <c r="AB94" s="24" t="s">
        <v>8</v>
      </c>
      <c r="AC94" s="29" t="str">
        <f ca="1">IF(ControleRNC[[#This Row],[Real.2]]&lt;&gt;"","Concluída",
IF(ControleRNC[[#This Row],[Prev.2]]&lt;TODAY(),"Atraso","No prazo"))</f>
        <v>Concluída</v>
      </c>
      <c r="AD94" s="24" t="str">
        <f ca="1">IF(ControleRNC[[#This Row],[Status Epata 2]]="Concluída","",IF(ControleRNC[[#This Row],[Real.2]]="",TODAY()-ControleRNC[[#This Row],[Data Emissão]],ControleRNC[[#This Row],[Real.2]]-ControleRNC[[#This Row],[Data Emissão]]))</f>
        <v/>
      </c>
      <c r="AE94" s="29" t="str">
        <f ca="1">IF(ControleRNC[[#This Row],[Real.2]]&lt;&gt;"","Concluída",
IF(AND(ControleRNC[[#This Row],[Prev.2]]&lt;TODAY(),OR(ControleRNC[[#This Row],[Replan.2]]&lt;TODAY(),ControleRNC[[#This Row],[Replan.2]]="")),"Atraso","No prazo"))</f>
        <v>Concluída</v>
      </c>
      <c r="AF94" s="24"/>
      <c r="AG94" s="24" t="str">
        <f ca="1">IF(ControleRNC[[#This Row],[Área Responsável]]="Engenharia",ControleRNC[[#This Row],[Status Etapa 1]],"Contratada")</f>
        <v>Concluída</v>
      </c>
      <c r="AH94" s="24" t="str">
        <f>IF(ControleRNC[[#This Row],[Área Responsável]]="Contratada",ControleRNC[[#This Row],[Status DUCTOR]],"Engenharia")</f>
        <v>Engenharia</v>
      </c>
      <c r="AI94" s="24" t="str">
        <f ca="1">IF(ControleRNC[[#This Row],[Etapa Eng]]="Concluída","Fechado",IF(ControleRNC[[#This Row],[Etapa Eng]]="Contratada","Contratada","Aberto"))</f>
        <v>Fechado</v>
      </c>
      <c r="AJ94" s="24" t="str">
        <f>IF(ControleRNC[[#This Row],[Etapa contr]]="Concluída","Fechado",IF(ControleRNC[[#This Row],[Etapa contr]]="Engenharia","Engenharia","Aberto"))</f>
        <v>Engenharia</v>
      </c>
    </row>
    <row r="95" spans="1:36" ht="30" customHeight="1">
      <c r="A95" s="5" t="s">
        <v>1118</v>
      </c>
      <c r="B95" s="5" t="s">
        <v>900</v>
      </c>
      <c r="C95" s="24" t="s">
        <v>860</v>
      </c>
      <c r="D95" s="5" t="s">
        <v>861</v>
      </c>
      <c r="E95" s="24" t="s">
        <v>87</v>
      </c>
      <c r="F95" s="65" t="s">
        <v>862</v>
      </c>
      <c r="G95" s="7" t="s">
        <v>827</v>
      </c>
      <c r="H95" s="7" t="s">
        <v>1119</v>
      </c>
      <c r="I95" s="7" t="s">
        <v>863</v>
      </c>
      <c r="J95" s="32" t="s">
        <v>1120</v>
      </c>
      <c r="K95" s="22" t="s">
        <v>787</v>
      </c>
      <c r="L95" s="6">
        <v>44338</v>
      </c>
      <c r="M95" s="6">
        <f>WORKDAY(ControleRNC[[#This Row],[Data Emissão]],VLOOKUP(K95,$F$1:$G$4,2,0))</f>
        <v>44342</v>
      </c>
      <c r="N95" s="6">
        <v>44400</v>
      </c>
      <c r="O95" s="6">
        <v>44342</v>
      </c>
      <c r="P95" s="5">
        <f>VLOOKUP(ControleRNC[[#This Row],[Crit.]],$F$1:$G$4,2,0)</f>
        <v>3</v>
      </c>
      <c r="Q95" s="24">
        <f ca="1">IF(ControleRNC[[#This Row],[Real.1]]="",TODAY()-ControleRNC[[#This Row],[Prev.1]],ControleRNC[[#This Row],[Real.1]]-ControleRNC[[#This Row],[Prev.1]])</f>
        <v>0</v>
      </c>
      <c r="R95" s="24" t="s">
        <v>5</v>
      </c>
      <c r="S95" s="24"/>
      <c r="T95" s="29" t="str">
        <f ca="1">IF(ControleRNC[[#This Row],[Real.1]]&lt;&gt;"","Concluída",IF(ControleRNC[[#This Row],[Prev.1]]&lt;TODAY(),"Atraso","No prazo"))</f>
        <v>Concluída</v>
      </c>
      <c r="U95" s="39" t="s">
        <v>1121</v>
      </c>
      <c r="V95" s="39"/>
      <c r="W95" s="6">
        <f>WORKDAY(ControleRNC[[#This Row],[Prev.1]],ControleRNC[[#This Row],[Dias Prev.2]])</f>
        <v>44347</v>
      </c>
      <c r="X95" s="23">
        <v>44407</v>
      </c>
      <c r="Y95" s="23">
        <v>44477</v>
      </c>
      <c r="Z95" s="24">
        <f>VLOOKUP(ControleRNC[[#This Row],[Crit.]],$F$1:$G$4,2,0)</f>
        <v>3</v>
      </c>
      <c r="AA95" s="24">
        <f ca="1">IF(ControleRNC[[#This Row],[Real.2]]="",TODAY()-ControleRNC[[#This Row],[Prev.2]],ControleRNC[[#This Row],[Real.2]]-ControleRNC[[#This Row],[Prev.2]])</f>
        <v>130</v>
      </c>
      <c r="AB95" s="24" t="s">
        <v>5</v>
      </c>
      <c r="AC95" s="29" t="str">
        <f ca="1">IF(ControleRNC[[#This Row],[Real.2]]&lt;&gt;"","Concluída",
IF(ControleRNC[[#This Row],[Prev.2]]&lt;TODAY(),"Atraso","No prazo"))</f>
        <v>Concluída</v>
      </c>
      <c r="AD95" s="24" t="str">
        <f ca="1">IF(ControleRNC[[#This Row],[Status Epata 2]]="Concluída","",IF(ControleRNC[[#This Row],[Real.2]]="",TODAY()-ControleRNC[[#This Row],[Data Emissão]],ControleRNC[[#This Row],[Real.2]]-ControleRNC[[#This Row],[Data Emissão]]))</f>
        <v/>
      </c>
      <c r="AE95" s="29" t="str">
        <f ca="1">IF(ControleRNC[[#This Row],[Real.2]]&lt;&gt;"","Concluída",
IF(AND(ControleRNC[[#This Row],[Prev.2]]&lt;TODAY(),OR(ControleRNC[[#This Row],[Replan.2]]&lt;TODAY(),ControleRNC[[#This Row],[Replan.2]]="")),"Atraso","No prazo"))</f>
        <v>Concluída</v>
      </c>
      <c r="AF95" s="24"/>
      <c r="AG95" s="24" t="str">
        <f ca="1">IF(ControleRNC[[#This Row],[Área Responsável]]="Engenharia",ControleRNC[[#This Row],[Status Etapa 1]],"Contratada")</f>
        <v>Concluída</v>
      </c>
      <c r="AH95" s="24" t="str">
        <f>IF(ControleRNC[[#This Row],[Área Responsável]]="Contratada",ControleRNC[[#This Row],[Status DUCTOR]],"Engenharia")</f>
        <v>Engenharia</v>
      </c>
      <c r="AI95" s="24" t="str">
        <f ca="1">IF(ControleRNC[[#This Row],[Etapa Eng]]="Concluída","Fechado",IF(ControleRNC[[#This Row],[Etapa Eng]]="Contratada","Contratada","Aberto"))</f>
        <v>Fechado</v>
      </c>
      <c r="AJ95" s="24" t="str">
        <f>IF(ControleRNC[[#This Row],[Etapa contr]]="Concluída","Fechado",IF(ControleRNC[[#This Row],[Etapa contr]]="Engenharia","Engenharia","Aberto"))</f>
        <v>Engenharia</v>
      </c>
    </row>
    <row r="96" spans="1:36" ht="30" customHeight="1">
      <c r="A96" s="5" t="s">
        <v>1122</v>
      </c>
      <c r="B96" s="5" t="s">
        <v>900</v>
      </c>
      <c r="C96" s="24" t="s">
        <v>860</v>
      </c>
      <c r="D96" s="5" t="s">
        <v>861</v>
      </c>
      <c r="E96" s="24" t="s">
        <v>87</v>
      </c>
      <c r="F96" s="65" t="s">
        <v>862</v>
      </c>
      <c r="G96" s="7" t="s">
        <v>844</v>
      </c>
      <c r="H96" s="7" t="s">
        <v>1119</v>
      </c>
      <c r="I96" s="7" t="s">
        <v>836</v>
      </c>
      <c r="J96" s="32" t="s">
        <v>1123</v>
      </c>
      <c r="K96" s="22" t="s">
        <v>787</v>
      </c>
      <c r="L96" s="6">
        <v>44338</v>
      </c>
      <c r="M96" s="6">
        <f>WORKDAY(ControleRNC[[#This Row],[Data Emissão]],VLOOKUP(K96,$F$1:$G$4,2,0))</f>
        <v>44342</v>
      </c>
      <c r="N96" s="6"/>
      <c r="O96" s="6">
        <v>44344</v>
      </c>
      <c r="P96" s="5">
        <f>VLOOKUP(ControleRNC[[#This Row],[Crit.]],$F$1:$G$4,2,0)</f>
        <v>3</v>
      </c>
      <c r="Q96" s="24">
        <f ca="1">IF(ControleRNC[[#This Row],[Real.1]]="",TODAY()-ControleRNC[[#This Row],[Prev.1]],ControleRNC[[#This Row],[Real.1]]-ControleRNC[[#This Row],[Prev.1]])</f>
        <v>2</v>
      </c>
      <c r="R96" s="24" t="s">
        <v>5</v>
      </c>
      <c r="S96" s="24"/>
      <c r="T96" s="29" t="str">
        <f ca="1">IF(ControleRNC[[#This Row],[Real.1]]&lt;&gt;"","Concluída",IF(ControleRNC[[#This Row],[Prev.1]]&lt;TODAY(),"Atraso","No prazo"))</f>
        <v>Concluída</v>
      </c>
      <c r="U96" s="39" t="s">
        <v>1124</v>
      </c>
      <c r="V96" s="39"/>
      <c r="W96" s="6">
        <f>WORKDAY(ControleRNC[[#This Row],[Prev.1]],ControleRNC[[#This Row],[Dias Prev.2]])</f>
        <v>44347</v>
      </c>
      <c r="X96" s="23"/>
      <c r="Y96" s="23">
        <v>44476</v>
      </c>
      <c r="Z96" s="24">
        <f>VLOOKUP(ControleRNC[[#This Row],[Crit.]],$F$1:$G$4,2,0)</f>
        <v>3</v>
      </c>
      <c r="AA96" s="24">
        <f ca="1">IF(ControleRNC[[#This Row],[Real.2]]="",TODAY()-ControleRNC[[#This Row],[Prev.2]],ControleRNC[[#This Row],[Real.2]]-ControleRNC[[#This Row],[Prev.2]])</f>
        <v>129</v>
      </c>
      <c r="AB96" s="24" t="s">
        <v>5</v>
      </c>
      <c r="AC96" s="29" t="str">
        <f ca="1">IF(ControleRNC[[#This Row],[Real.2]]&lt;&gt;"","Concluída",
IF(ControleRNC[[#This Row],[Prev.2]]&lt;TODAY(),"Atraso","No prazo"))</f>
        <v>Concluída</v>
      </c>
      <c r="AD96" s="24" t="str">
        <f ca="1">IF(ControleRNC[[#This Row],[Status Epata 2]]="Concluída","",IF(ControleRNC[[#This Row],[Real.2]]="",TODAY()-ControleRNC[[#This Row],[Data Emissão]],ControleRNC[[#This Row],[Real.2]]-ControleRNC[[#This Row],[Data Emissão]]))</f>
        <v/>
      </c>
      <c r="AE96" s="29" t="str">
        <f ca="1">IF(ControleRNC[[#This Row],[Real.2]]&lt;&gt;"","Concluída",
IF(AND(ControleRNC[[#This Row],[Prev.2]]&lt;TODAY(),OR(ControleRNC[[#This Row],[Replan.2]]&lt;TODAY(),ControleRNC[[#This Row],[Replan.2]]="")),"Atraso","No prazo"))</f>
        <v>Concluída</v>
      </c>
      <c r="AF96" s="24"/>
      <c r="AG96" s="24" t="str">
        <f ca="1">IF(ControleRNC[[#This Row],[Área Responsável]]="Engenharia",ControleRNC[[#This Row],[Status Etapa 1]],"Contratada")</f>
        <v>Concluída</v>
      </c>
      <c r="AH96" s="24" t="str">
        <f>IF(ControleRNC[[#This Row],[Área Responsável]]="Contratada",ControleRNC[[#This Row],[Status DUCTOR]],"Engenharia")</f>
        <v>Engenharia</v>
      </c>
      <c r="AI96" s="24" t="str">
        <f ca="1">IF(ControleRNC[[#This Row],[Etapa Eng]]="Concluída","Fechado",IF(ControleRNC[[#This Row],[Etapa Eng]]="Contratada","Contratada","Aberto"))</f>
        <v>Fechado</v>
      </c>
      <c r="AJ96" s="24" t="str">
        <f>IF(ControleRNC[[#This Row],[Etapa contr]]="Concluída","Fechado",IF(ControleRNC[[#This Row],[Etapa contr]]="Engenharia","Engenharia","Aberto"))</f>
        <v>Engenharia</v>
      </c>
    </row>
    <row r="97" spans="1:36" ht="30" customHeight="1">
      <c r="A97" s="5" t="s">
        <v>1118</v>
      </c>
      <c r="B97" s="5" t="s">
        <v>900</v>
      </c>
      <c r="C97" s="24" t="s">
        <v>823</v>
      </c>
      <c r="D97" s="5" t="s">
        <v>824</v>
      </c>
      <c r="E97" s="24" t="s">
        <v>87</v>
      </c>
      <c r="F97" s="65" t="s">
        <v>826</v>
      </c>
      <c r="G97" s="7" t="s">
        <v>827</v>
      </c>
      <c r="H97" s="7" t="s">
        <v>1119</v>
      </c>
      <c r="I97" s="7" t="s">
        <v>1125</v>
      </c>
      <c r="J97" s="32" t="s">
        <v>1126</v>
      </c>
      <c r="K97" s="22" t="s">
        <v>788</v>
      </c>
      <c r="L97" s="6">
        <v>44343</v>
      </c>
      <c r="M97" s="6">
        <f>WORKDAY(ControleRNC[[#This Row],[Data Emissão]],VLOOKUP(K97,$F$1:$G$4,2,0))</f>
        <v>44347</v>
      </c>
      <c r="N97" s="6"/>
      <c r="O97" s="6">
        <v>44408</v>
      </c>
      <c r="P97" s="5">
        <f>VLOOKUP(ControleRNC[[#This Row],[Crit.]],$F$1:$G$4,2,0)</f>
        <v>2</v>
      </c>
      <c r="Q97" s="24">
        <f ca="1">IF(ControleRNC[[#This Row],[Real.1]]="",TODAY()-ControleRNC[[#This Row],[Prev.1]],ControleRNC[[#This Row],[Real.1]]-ControleRNC[[#This Row],[Prev.1]])</f>
        <v>61</v>
      </c>
      <c r="R97" s="24" t="s">
        <v>5</v>
      </c>
      <c r="S97" s="24"/>
      <c r="T97" s="29" t="str">
        <f ca="1">IF(ControleRNC[[#This Row],[Real.1]]&lt;&gt;"","Concluída",IF(ControleRNC[[#This Row],[Prev.1]]&lt;TODAY(),"Atraso","No prazo"))</f>
        <v>Concluída</v>
      </c>
      <c r="U97" s="39" t="s">
        <v>1127</v>
      </c>
      <c r="V97" s="39"/>
      <c r="W97" s="6">
        <f>WORKDAY(ControleRNC[[#This Row],[Prev.1]],ControleRNC[[#This Row],[Dias Prev.2]])</f>
        <v>44349</v>
      </c>
      <c r="X97" s="23"/>
      <c r="Y97" s="23">
        <v>44417</v>
      </c>
      <c r="Z97" s="24">
        <f>VLOOKUP(ControleRNC[[#This Row],[Crit.]],$F$1:$G$4,2,0)</f>
        <v>2</v>
      </c>
      <c r="AA97" s="24">
        <f ca="1">IF(ControleRNC[[#This Row],[Real.2]]="",TODAY()-ControleRNC[[#This Row],[Prev.2]],ControleRNC[[#This Row],[Real.2]]-ControleRNC[[#This Row],[Prev.2]])</f>
        <v>68</v>
      </c>
      <c r="AB97" s="24" t="s">
        <v>5</v>
      </c>
      <c r="AC97" s="29" t="str">
        <f ca="1">IF(ControleRNC[[#This Row],[Real.2]]&lt;&gt;"","Concluída",
IF(ControleRNC[[#This Row],[Prev.2]]&lt;TODAY(),"Atraso","No prazo"))</f>
        <v>Concluída</v>
      </c>
      <c r="AD97" s="24" t="str">
        <f ca="1">IF(ControleRNC[[#This Row],[Status Epata 2]]="Concluída","",IF(ControleRNC[[#This Row],[Real.2]]="",TODAY()-ControleRNC[[#This Row],[Data Emissão]],ControleRNC[[#This Row],[Real.2]]-ControleRNC[[#This Row],[Data Emissão]]))</f>
        <v/>
      </c>
      <c r="AE97" s="29" t="str">
        <f ca="1">IF(ControleRNC[[#This Row],[Real.2]]&lt;&gt;"","Concluída",
IF(AND(ControleRNC[[#This Row],[Prev.2]]&lt;TODAY(),OR(ControleRNC[[#This Row],[Replan.2]]&lt;TODAY(),ControleRNC[[#This Row],[Replan.2]]="")),"Atraso","No prazo"))</f>
        <v>Concluída</v>
      </c>
      <c r="AF97" s="24"/>
      <c r="AG97" s="24" t="str">
        <f>IF(ControleRNC[[#This Row],[Área Responsável]]="Engenharia",ControleRNC[[#This Row],[Status Etapa 1]],"Contratada")</f>
        <v>Contratada</v>
      </c>
      <c r="AH97" s="24" t="str">
        <f ca="1">IF(ControleRNC[[#This Row],[Área Responsável]]="Contratada",ControleRNC[[#This Row],[Status DUCTOR]],"Engenharia")</f>
        <v>Concluída</v>
      </c>
      <c r="AI97" s="24" t="str">
        <f>IF(ControleRNC[[#This Row],[Etapa Eng]]="Concluída","Fechado",IF(ControleRNC[[#This Row],[Etapa Eng]]="Contratada","Contratada","Aberto"))</f>
        <v>Contratada</v>
      </c>
      <c r="AJ97" s="24" t="str">
        <f ca="1">IF(ControleRNC[[#This Row],[Etapa contr]]="Concluída","Fechado",IF(ControleRNC[[#This Row],[Etapa contr]]="Engenharia","Engenharia","Aberto"))</f>
        <v>Fechado</v>
      </c>
    </row>
    <row r="98" spans="1:36" ht="30" customHeight="1">
      <c r="A98" s="5" t="s">
        <v>1005</v>
      </c>
      <c r="B98" s="5" t="s">
        <v>822</v>
      </c>
      <c r="C98" s="24" t="s">
        <v>860</v>
      </c>
      <c r="D98" s="5" t="s">
        <v>861</v>
      </c>
      <c r="E98" s="24" t="s">
        <v>825</v>
      </c>
      <c r="F98" s="65" t="s">
        <v>862</v>
      </c>
      <c r="G98" s="7" t="s">
        <v>827</v>
      </c>
      <c r="H98" s="7" t="s">
        <v>828</v>
      </c>
      <c r="I98" s="7" t="s">
        <v>856</v>
      </c>
      <c r="J98" s="32" t="s">
        <v>1128</v>
      </c>
      <c r="K98" s="22" t="s">
        <v>787</v>
      </c>
      <c r="L98" s="6">
        <v>44335</v>
      </c>
      <c r="M98" s="6">
        <f>WORKDAY(ControleRNC[[#This Row],[Data Emissão]],VLOOKUP(K98,$F$1:$G$4,2,0))</f>
        <v>44340</v>
      </c>
      <c r="N98" s="6"/>
      <c r="O98" s="6">
        <v>44377</v>
      </c>
      <c r="P98" s="5">
        <f>VLOOKUP(ControleRNC[[#This Row],[Crit.]],$F$1:$G$4,2,0)</f>
        <v>3</v>
      </c>
      <c r="Q98" s="24">
        <f ca="1">IF(ControleRNC[[#This Row],[Real.1]]="",TODAY()-ControleRNC[[#This Row],[Prev.1]],ControleRNC[[#This Row],[Real.1]]-ControleRNC[[#This Row],[Prev.1]])</f>
        <v>37</v>
      </c>
      <c r="R98" s="24" t="s">
        <v>8</v>
      </c>
      <c r="S98" s="24"/>
      <c r="T98" s="29" t="str">
        <f ca="1">IF(ControleRNC[[#This Row],[Real.1]]&lt;&gt;"","Concluída",IF(ControleRNC[[#This Row],[Prev.1]]&lt;TODAY(),"Atraso","No prazo"))</f>
        <v>Concluída</v>
      </c>
      <c r="U98" s="39" t="s">
        <v>1129</v>
      </c>
      <c r="V98" s="39"/>
      <c r="W98" s="6">
        <f>WORKDAY(ControleRNC[[#This Row],[Prev.1]],ControleRNC[[#This Row],[Dias Prev.2]])</f>
        <v>44343</v>
      </c>
      <c r="X98" s="23"/>
      <c r="Y98" s="23">
        <v>44377</v>
      </c>
      <c r="Z98" s="24">
        <f>VLOOKUP(ControleRNC[[#This Row],[Crit.]],$F$1:$G$4,2,0)</f>
        <v>3</v>
      </c>
      <c r="AA98" s="24">
        <f ca="1">IF(ControleRNC[[#This Row],[Real.2]]="",TODAY()-ControleRNC[[#This Row],[Prev.2]],ControleRNC[[#This Row],[Real.2]]-ControleRNC[[#This Row],[Prev.2]])</f>
        <v>34</v>
      </c>
      <c r="AB98" s="24" t="s">
        <v>8</v>
      </c>
      <c r="AC98" s="29" t="str">
        <f ca="1">IF(ControleRNC[[#This Row],[Real.2]]&lt;&gt;"","Concluída",
IF(ControleRNC[[#This Row],[Prev.2]]&lt;TODAY(),"Atraso","No prazo"))</f>
        <v>Concluída</v>
      </c>
      <c r="AD98" s="24" t="str">
        <f ca="1">IF(ControleRNC[[#This Row],[Status Epata 2]]="Concluída","",IF(ControleRNC[[#This Row],[Real.2]]="",TODAY()-ControleRNC[[#This Row],[Data Emissão]],ControleRNC[[#This Row],[Real.2]]-ControleRNC[[#This Row],[Data Emissão]]))</f>
        <v/>
      </c>
      <c r="AE98" s="29" t="str">
        <f ca="1">IF(ControleRNC[[#This Row],[Real.2]]&lt;&gt;"","Concluída",
IF(AND(ControleRNC[[#This Row],[Prev.2]]&lt;TODAY(),OR(ControleRNC[[#This Row],[Replan.2]]&lt;TODAY(),ControleRNC[[#This Row],[Replan.2]]="")),"Atraso","No prazo"))</f>
        <v>Concluída</v>
      </c>
      <c r="AF98" s="24"/>
      <c r="AG98" s="24" t="str">
        <f ca="1">IF(ControleRNC[[#This Row],[Área Responsável]]="Engenharia",ControleRNC[[#This Row],[Status Etapa 1]],"Contratada")</f>
        <v>Concluída</v>
      </c>
      <c r="AH98" s="24" t="str">
        <f>IF(ControleRNC[[#This Row],[Área Responsável]]="Contratada",ControleRNC[[#This Row],[Status DUCTOR]],"Engenharia")</f>
        <v>Engenharia</v>
      </c>
      <c r="AI98" s="24" t="str">
        <f ca="1">IF(ControleRNC[[#This Row],[Etapa Eng]]="Concluída","Fechado",IF(ControleRNC[[#This Row],[Etapa Eng]]="Contratada","Contratada","Aberto"))</f>
        <v>Fechado</v>
      </c>
      <c r="AJ98" s="24" t="str">
        <f>IF(ControleRNC[[#This Row],[Etapa contr]]="Concluída","Fechado",IF(ControleRNC[[#This Row],[Etapa contr]]="Engenharia","Engenharia","Aberto"))</f>
        <v>Engenharia</v>
      </c>
    </row>
    <row r="99" spans="1:36" ht="30" customHeight="1">
      <c r="A99" s="5" t="s">
        <v>1010</v>
      </c>
      <c r="B99" s="5" t="s">
        <v>822</v>
      </c>
      <c r="C99" s="24" t="s">
        <v>860</v>
      </c>
      <c r="D99" s="5" t="s">
        <v>861</v>
      </c>
      <c r="E99" s="24" t="s">
        <v>825</v>
      </c>
      <c r="F99" s="65" t="s">
        <v>862</v>
      </c>
      <c r="G99" s="7" t="s">
        <v>827</v>
      </c>
      <c r="H99" s="7" t="s">
        <v>828</v>
      </c>
      <c r="I99" s="7" t="s">
        <v>836</v>
      </c>
      <c r="J99" s="32" t="s">
        <v>1130</v>
      </c>
      <c r="K99" s="22" t="s">
        <v>787</v>
      </c>
      <c r="L99" s="6">
        <v>44336</v>
      </c>
      <c r="M99" s="6">
        <f>WORKDAY(ControleRNC[[#This Row],[Data Emissão]],VLOOKUP(K99,$F$1:$G$4,2,0))</f>
        <v>44341</v>
      </c>
      <c r="N99" s="6"/>
      <c r="O99" s="6">
        <v>44377</v>
      </c>
      <c r="P99" s="5">
        <f>VLOOKUP(ControleRNC[[#This Row],[Crit.]],$F$1:$G$4,2,0)</f>
        <v>3</v>
      </c>
      <c r="Q99" s="24">
        <f ca="1">IF(ControleRNC[[#This Row],[Real.1]]="",TODAY()-ControleRNC[[#This Row],[Prev.1]],ControleRNC[[#This Row],[Real.1]]-ControleRNC[[#This Row],[Prev.1]])</f>
        <v>36</v>
      </c>
      <c r="R99" s="24" t="s">
        <v>8</v>
      </c>
      <c r="S99" s="24"/>
      <c r="T99" s="29" t="str">
        <f ca="1">IF(ControleRNC[[#This Row],[Real.1]]&lt;&gt;"","Concluída",IF(ControleRNC[[#This Row],[Prev.1]]&lt;TODAY(),"Atraso","No prazo"))</f>
        <v>Concluída</v>
      </c>
      <c r="U99" s="39" t="s">
        <v>1131</v>
      </c>
      <c r="V99" s="39"/>
      <c r="W99" s="6">
        <f>WORKDAY(ControleRNC[[#This Row],[Prev.1]],ControleRNC[[#This Row],[Dias Prev.2]])</f>
        <v>44344</v>
      </c>
      <c r="X99" s="23"/>
      <c r="Y99" s="23">
        <v>44377</v>
      </c>
      <c r="Z99" s="24">
        <f>VLOOKUP(ControleRNC[[#This Row],[Crit.]],$F$1:$G$4,2,0)</f>
        <v>3</v>
      </c>
      <c r="AA99" s="24">
        <f ca="1">IF(ControleRNC[[#This Row],[Real.2]]="",TODAY()-ControleRNC[[#This Row],[Prev.2]],ControleRNC[[#This Row],[Real.2]]-ControleRNC[[#This Row],[Prev.2]])</f>
        <v>33</v>
      </c>
      <c r="AB99" s="24" t="s">
        <v>8</v>
      </c>
      <c r="AC99" s="29" t="str">
        <f ca="1">IF(ControleRNC[[#This Row],[Real.2]]&lt;&gt;"","Concluída",
IF(ControleRNC[[#This Row],[Prev.2]]&lt;TODAY(),"Atraso","No prazo"))</f>
        <v>Concluída</v>
      </c>
      <c r="AD99" s="24" t="str">
        <f ca="1">IF(ControleRNC[[#This Row],[Status Epata 2]]="Concluída","",IF(ControleRNC[[#This Row],[Real.2]]="",TODAY()-ControleRNC[[#This Row],[Data Emissão]],ControleRNC[[#This Row],[Real.2]]-ControleRNC[[#This Row],[Data Emissão]]))</f>
        <v/>
      </c>
      <c r="AE99" s="29" t="str">
        <f ca="1">IF(ControleRNC[[#This Row],[Real.2]]&lt;&gt;"","Concluída",
IF(AND(ControleRNC[[#This Row],[Prev.2]]&lt;TODAY(),OR(ControleRNC[[#This Row],[Replan.2]]&lt;TODAY(),ControleRNC[[#This Row],[Replan.2]]="")),"Atraso","No prazo"))</f>
        <v>Concluída</v>
      </c>
      <c r="AF99" s="24"/>
      <c r="AG99" s="24" t="str">
        <f ca="1">IF(ControleRNC[[#This Row],[Área Responsável]]="Engenharia",ControleRNC[[#This Row],[Status Etapa 1]],"Contratada")</f>
        <v>Concluída</v>
      </c>
      <c r="AH99" s="24" t="str">
        <f>IF(ControleRNC[[#This Row],[Área Responsável]]="Contratada",ControleRNC[[#This Row],[Status DUCTOR]],"Engenharia")</f>
        <v>Engenharia</v>
      </c>
      <c r="AI99" s="24" t="str">
        <f ca="1">IF(ControleRNC[[#This Row],[Etapa Eng]]="Concluída","Fechado",IF(ControleRNC[[#This Row],[Etapa Eng]]="Contratada","Contratada","Aberto"))</f>
        <v>Fechado</v>
      </c>
      <c r="AJ99" s="24" t="str">
        <f>IF(ControleRNC[[#This Row],[Etapa contr]]="Concluída","Fechado",IF(ControleRNC[[#This Row],[Etapa contr]]="Engenharia","Engenharia","Aberto"))</f>
        <v>Engenharia</v>
      </c>
    </row>
    <row r="100" spans="1:36" ht="30" customHeight="1">
      <c r="A100" s="5" t="s">
        <v>1013</v>
      </c>
      <c r="B100" s="5" t="s">
        <v>822</v>
      </c>
      <c r="C100" s="24" t="s">
        <v>860</v>
      </c>
      <c r="D100" s="5" t="s">
        <v>861</v>
      </c>
      <c r="E100" s="24" t="s">
        <v>825</v>
      </c>
      <c r="F100" s="65" t="s">
        <v>862</v>
      </c>
      <c r="G100" s="7" t="s">
        <v>827</v>
      </c>
      <c r="H100" s="7" t="s">
        <v>828</v>
      </c>
      <c r="I100" s="7" t="s">
        <v>856</v>
      </c>
      <c r="J100" s="32" t="s">
        <v>1132</v>
      </c>
      <c r="K100" s="22" t="s">
        <v>788</v>
      </c>
      <c r="L100" s="6">
        <v>44339</v>
      </c>
      <c r="M100" s="6">
        <f>WORKDAY(ControleRNC[[#This Row],[Data Emissão]],VLOOKUP(K100,$F$1:$G$4,2,0))</f>
        <v>44341</v>
      </c>
      <c r="N100" s="6"/>
      <c r="O100" s="6">
        <v>44339</v>
      </c>
      <c r="P100" s="5">
        <f>VLOOKUP(ControleRNC[[#This Row],[Crit.]],$F$1:$G$4,2,0)</f>
        <v>2</v>
      </c>
      <c r="Q100" s="24">
        <f ca="1">IF(ControleRNC[[#This Row],[Real.1]]="",TODAY()-ControleRNC[[#This Row],[Prev.1]],ControleRNC[[#This Row],[Real.1]]-ControleRNC[[#This Row],[Prev.1]])</f>
        <v>-2</v>
      </c>
      <c r="R100" s="24" t="s">
        <v>8</v>
      </c>
      <c r="S100" s="24"/>
      <c r="T100" s="29" t="str">
        <f ca="1">IF(ControleRNC[[#This Row],[Real.1]]&lt;&gt;"","Concluída",IF(ControleRNC[[#This Row],[Prev.1]]&lt;TODAY(),"Atraso","No prazo"))</f>
        <v>Concluída</v>
      </c>
      <c r="U100" s="39" t="s">
        <v>1133</v>
      </c>
      <c r="V100" s="39"/>
      <c r="W100" s="6">
        <f>WORKDAY(ControleRNC[[#This Row],[Prev.1]],ControleRNC[[#This Row],[Dias Prev.2]])</f>
        <v>44343</v>
      </c>
      <c r="X100" s="23"/>
      <c r="Y100" s="23">
        <v>44377</v>
      </c>
      <c r="Z100" s="24">
        <f>VLOOKUP(ControleRNC[[#This Row],[Crit.]],$F$1:$G$4,2,0)</f>
        <v>2</v>
      </c>
      <c r="AA100" s="24">
        <f ca="1">IF(ControleRNC[[#This Row],[Real.2]]="",TODAY()-ControleRNC[[#This Row],[Prev.2]],ControleRNC[[#This Row],[Real.2]]-ControleRNC[[#This Row],[Prev.2]])</f>
        <v>34</v>
      </c>
      <c r="AB100" s="24" t="s">
        <v>8</v>
      </c>
      <c r="AC100" s="29" t="str">
        <f ca="1">IF(ControleRNC[[#This Row],[Real.2]]&lt;&gt;"","Concluída",
IF(ControleRNC[[#This Row],[Prev.2]]&lt;TODAY(),"Atraso","No prazo"))</f>
        <v>Concluída</v>
      </c>
      <c r="AD100" s="24" t="str">
        <f ca="1">IF(ControleRNC[[#This Row],[Status Epata 2]]="Concluída","",IF(ControleRNC[[#This Row],[Real.2]]="",TODAY()-ControleRNC[[#This Row],[Data Emissão]],ControleRNC[[#This Row],[Real.2]]-ControleRNC[[#This Row],[Data Emissão]]))</f>
        <v/>
      </c>
      <c r="AE100" s="29" t="str">
        <f ca="1">IF(ControleRNC[[#This Row],[Real.2]]&lt;&gt;"","Concluída",
IF(AND(ControleRNC[[#This Row],[Prev.2]]&lt;TODAY(),OR(ControleRNC[[#This Row],[Replan.2]]&lt;TODAY(),ControleRNC[[#This Row],[Replan.2]]="")),"Atraso","No prazo"))</f>
        <v>Concluída</v>
      </c>
      <c r="AF100" s="24"/>
      <c r="AG100" s="24" t="str">
        <f ca="1">IF(ControleRNC[[#This Row],[Área Responsável]]="Engenharia",ControleRNC[[#This Row],[Status Etapa 1]],"Contratada")</f>
        <v>Concluída</v>
      </c>
      <c r="AH100" s="24" t="str">
        <f>IF(ControleRNC[[#This Row],[Área Responsável]]="Contratada",ControleRNC[[#This Row],[Status DUCTOR]],"Engenharia")</f>
        <v>Engenharia</v>
      </c>
      <c r="AI100" s="24" t="str">
        <f ca="1">IF(ControleRNC[[#This Row],[Etapa Eng]]="Concluída","Fechado",IF(ControleRNC[[#This Row],[Etapa Eng]]="Contratada","Contratada","Aberto"))</f>
        <v>Fechado</v>
      </c>
      <c r="AJ100" s="24" t="str">
        <f>IF(ControleRNC[[#This Row],[Etapa contr]]="Concluída","Fechado",IF(ControleRNC[[#This Row],[Etapa contr]]="Engenharia","Engenharia","Aberto"))</f>
        <v>Engenharia</v>
      </c>
    </row>
    <row r="101" spans="1:36" ht="30" customHeight="1">
      <c r="A101" s="5" t="s">
        <v>1122</v>
      </c>
      <c r="B101" s="5" t="s">
        <v>822</v>
      </c>
      <c r="C101" s="24" t="s">
        <v>823</v>
      </c>
      <c r="D101" s="5" t="s">
        <v>824</v>
      </c>
      <c r="E101" s="24" t="s">
        <v>825</v>
      </c>
      <c r="F101" s="65" t="s">
        <v>826</v>
      </c>
      <c r="G101" s="7" t="s">
        <v>827</v>
      </c>
      <c r="H101" s="7" t="s">
        <v>828</v>
      </c>
      <c r="I101" s="7" t="s">
        <v>829</v>
      </c>
      <c r="J101" s="38" t="s">
        <v>1134</v>
      </c>
      <c r="K101" s="22" t="s">
        <v>788</v>
      </c>
      <c r="L101" s="6">
        <v>44350</v>
      </c>
      <c r="M101" s="6">
        <f>WORKDAY(ControleRNC[[#This Row],[Data Emissão]],VLOOKUP(K101,$F$1:$G$4,2,0))</f>
        <v>44354</v>
      </c>
      <c r="N101" s="6"/>
      <c r="O101" s="6">
        <v>44469</v>
      </c>
      <c r="P101" s="5">
        <f>VLOOKUP(ControleRNC[[#This Row],[Crit.]],$F$1:$G$4,2,0)</f>
        <v>2</v>
      </c>
      <c r="Q101" s="24">
        <f ca="1">IF(ControleRNC[[#This Row],[Real.1]]="",TODAY()-ControleRNC[[#This Row],[Prev.1]],ControleRNC[[#This Row],[Real.1]]-ControleRNC[[#This Row],[Prev.1]])</f>
        <v>115</v>
      </c>
      <c r="R101" s="24" t="s">
        <v>8</v>
      </c>
      <c r="S101" s="24"/>
      <c r="T101" s="29" t="str">
        <f ca="1">IF(ControleRNC[[#This Row],[Real.1]]&lt;&gt;"","Concluída",IF(ControleRNC[[#This Row],[Prev.1]]&lt;TODAY(),"Atraso","No prazo"))</f>
        <v>Concluída</v>
      </c>
      <c r="U101" s="39" t="s">
        <v>1135</v>
      </c>
      <c r="V101" s="39"/>
      <c r="W101" s="6">
        <f>WORKDAY(ControleRNC[[#This Row],[Prev.1]],ControleRNC[[#This Row],[Dias Prev.2]])</f>
        <v>44356</v>
      </c>
      <c r="X101" s="23"/>
      <c r="Y101" s="23">
        <v>44469</v>
      </c>
      <c r="Z101" s="24">
        <f>VLOOKUP(ControleRNC[[#This Row],[Crit.]],$F$1:$G$4,2,0)</f>
        <v>2</v>
      </c>
      <c r="AA101" s="24">
        <f ca="1">IF(ControleRNC[[#This Row],[Real.2]]="",TODAY()-ControleRNC[[#This Row],[Prev.2]],ControleRNC[[#This Row],[Real.2]]-ControleRNC[[#This Row],[Prev.2]])</f>
        <v>113</v>
      </c>
      <c r="AB101" s="24" t="s">
        <v>8</v>
      </c>
      <c r="AC101" s="29" t="str">
        <f ca="1">IF(ControleRNC[[#This Row],[Real.2]]&lt;&gt;"","Concluída",
IF(ControleRNC[[#This Row],[Prev.2]]&lt;TODAY(),"Atraso","No prazo"))</f>
        <v>Concluída</v>
      </c>
      <c r="AD101" s="24" t="str">
        <f ca="1">IF(ControleRNC[[#This Row],[Status Epata 2]]="Concluída","",IF(ControleRNC[[#This Row],[Real.2]]="",TODAY()-ControleRNC[[#This Row],[Data Emissão]],ControleRNC[[#This Row],[Real.2]]-ControleRNC[[#This Row],[Data Emissão]]))</f>
        <v/>
      </c>
      <c r="AE101" s="29" t="str">
        <f ca="1">IF(ControleRNC[[#This Row],[Real.2]]&lt;&gt;"","Concluída",
IF(AND(ControleRNC[[#This Row],[Prev.2]]&lt;TODAY(),OR(ControleRNC[[#This Row],[Replan.2]]&lt;TODAY(),ControleRNC[[#This Row],[Replan.2]]="")),"Atraso","No prazo"))</f>
        <v>Concluída</v>
      </c>
      <c r="AF101" s="24"/>
      <c r="AG101" s="24" t="str">
        <f>IF(ControleRNC[[#This Row],[Área Responsável]]="Engenharia",ControleRNC[[#This Row],[Status Etapa 1]],"Contratada")</f>
        <v>Contratada</v>
      </c>
      <c r="AH101" s="24" t="str">
        <f ca="1">IF(ControleRNC[[#This Row],[Área Responsável]]="Contratada",ControleRNC[[#This Row],[Status DUCTOR]],"Engenharia")</f>
        <v>Concluída</v>
      </c>
      <c r="AI101" s="24" t="str">
        <f>IF(ControleRNC[[#This Row],[Etapa Eng]]="Concluída","Fechado",IF(ControleRNC[[#This Row],[Etapa Eng]]="Contratada","Contratada","Aberto"))</f>
        <v>Contratada</v>
      </c>
      <c r="AJ101" s="24" t="str">
        <f ca="1">IF(ControleRNC[[#This Row],[Etapa contr]]="Concluída","Fechado",IF(ControleRNC[[#This Row],[Etapa contr]]="Engenharia","Engenharia","Aberto"))</f>
        <v>Fechado</v>
      </c>
    </row>
    <row r="102" spans="1:36" ht="30" customHeight="1">
      <c r="A102" s="75" t="s">
        <v>1136</v>
      </c>
      <c r="B102" s="16" t="s">
        <v>900</v>
      </c>
      <c r="C102" s="24" t="s">
        <v>1137</v>
      </c>
      <c r="D102" s="5" t="s">
        <v>902</v>
      </c>
      <c r="E102" s="24" t="s">
        <v>29</v>
      </c>
      <c r="F102" s="24" t="s">
        <v>826</v>
      </c>
      <c r="G102" s="7" t="s">
        <v>881</v>
      </c>
      <c r="H102" s="7" t="s">
        <v>1138</v>
      </c>
      <c r="I102" s="7" t="s">
        <v>929</v>
      </c>
      <c r="J102" s="32" t="s">
        <v>1139</v>
      </c>
      <c r="K102" s="22" t="s">
        <v>787</v>
      </c>
      <c r="L102" s="6">
        <v>44351</v>
      </c>
      <c r="M102" s="6">
        <f>WORKDAY(ControleRNC[[#This Row],[Data Emissão]],VLOOKUP(K102,$F$1:$G$4,2,0))</f>
        <v>44356</v>
      </c>
      <c r="N102" s="6"/>
      <c r="O102" s="6">
        <v>44356</v>
      </c>
      <c r="P102" s="5">
        <f>VLOOKUP(ControleRNC[[#This Row],[Crit.]],$F$1:$G$4,2,0)</f>
        <v>3</v>
      </c>
      <c r="Q102" s="24">
        <f ca="1">IF(ControleRNC[[#This Row],[Real.1]]="",TODAY()-ControleRNC[[#This Row],[Prev.1]],ControleRNC[[#This Row],[Real.1]]-ControleRNC[[#This Row],[Prev.1]])</f>
        <v>0</v>
      </c>
      <c r="R102" s="24" t="s">
        <v>6</v>
      </c>
      <c r="S102" s="24"/>
      <c r="T102" s="29" t="str">
        <f ca="1">IF(ControleRNC[[#This Row],[Real.1]]&lt;&gt;"","Concluída",IF(ControleRNC[[#This Row],[Prev.1]]&lt;TODAY(),"Atraso","No prazo"))</f>
        <v>Concluída</v>
      </c>
      <c r="U102" s="39" t="s">
        <v>1090</v>
      </c>
      <c r="V102" s="39"/>
      <c r="W102" s="6">
        <f>WORKDAY(ControleRNC[[#This Row],[Prev.1]],ControleRNC[[#This Row],[Dias Prev.2]])</f>
        <v>44361</v>
      </c>
      <c r="X102" s="23"/>
      <c r="Y102" s="23">
        <v>44356</v>
      </c>
      <c r="Z102" s="24">
        <f>VLOOKUP(ControleRNC[[#This Row],[Crit.]],$F$1:$G$4,2,0)</f>
        <v>3</v>
      </c>
      <c r="AA102" s="24">
        <f ca="1">IF(ControleRNC[[#This Row],[Real.2]]="",TODAY()-ControleRNC[[#This Row],[Prev.2]],ControleRNC[[#This Row],[Real.2]]-ControleRNC[[#This Row],[Prev.2]])</f>
        <v>-5</v>
      </c>
      <c r="AB102" s="24" t="s">
        <v>6</v>
      </c>
      <c r="AC102" s="29" t="str">
        <f ca="1">IF(ControleRNC[[#This Row],[Real.2]]&lt;&gt;"","Concluída",
IF(ControleRNC[[#This Row],[Prev.2]]&lt;TODAY(),"Atraso","No prazo"))</f>
        <v>Concluída</v>
      </c>
      <c r="AD102" s="24" t="str">
        <f ca="1">IF(ControleRNC[[#This Row],[Status Epata 2]]="Concluída","",IF(ControleRNC[[#This Row],[Real.2]]="",TODAY()-ControleRNC[[#This Row],[Data Emissão]],ControleRNC[[#This Row],[Real.2]]-ControleRNC[[#This Row],[Data Emissão]]))</f>
        <v/>
      </c>
      <c r="AE102" s="29" t="str">
        <f ca="1">IF(ControleRNC[[#This Row],[Real.2]]&lt;&gt;"","Concluída",
IF(AND(ControleRNC[[#This Row],[Prev.2]]&lt;TODAY(),OR(ControleRNC[[#This Row],[Replan.2]]&lt;TODAY(),ControleRNC[[#This Row],[Replan.2]]="")),"Atraso","No prazo"))</f>
        <v>Concluída</v>
      </c>
      <c r="AF102" s="24"/>
      <c r="AG102" s="24" t="str">
        <f>IF(ControleRNC[[#This Row],[Área Responsável]]="Engenharia",ControleRNC[[#This Row],[Status Etapa 1]],"Contratada")</f>
        <v>Contratada</v>
      </c>
      <c r="AH102" s="24" t="str">
        <f ca="1">IF(ControleRNC[[#This Row],[Área Responsável]]="Contratada",ControleRNC[[#This Row],[Status DUCTOR]],"Engenharia")</f>
        <v>Concluída</v>
      </c>
      <c r="AI102" s="24" t="str">
        <f>IF(ControleRNC[[#This Row],[Etapa Eng]]="Concluída","Fechado",IF(ControleRNC[[#This Row],[Etapa Eng]]="Contratada","Contratada","Aberto"))</f>
        <v>Contratada</v>
      </c>
      <c r="AJ102" s="24" t="str">
        <f ca="1">IF(ControleRNC[[#This Row],[Etapa contr]]="Concluída","Fechado",IF(ControleRNC[[#This Row],[Etapa contr]]="Engenharia","Engenharia","Aberto"))</f>
        <v>Fechado</v>
      </c>
    </row>
    <row r="103" spans="1:36" ht="30" customHeight="1">
      <c r="A103" s="5" t="s">
        <v>1008</v>
      </c>
      <c r="B103" s="5" t="s">
        <v>822</v>
      </c>
      <c r="C103" s="24" t="s">
        <v>860</v>
      </c>
      <c r="D103" s="5" t="s">
        <v>861</v>
      </c>
      <c r="E103" s="24" t="s">
        <v>825</v>
      </c>
      <c r="F103" s="65" t="s">
        <v>862</v>
      </c>
      <c r="G103" s="7" t="s">
        <v>827</v>
      </c>
      <c r="H103" s="7" t="s">
        <v>828</v>
      </c>
      <c r="I103" s="7" t="s">
        <v>836</v>
      </c>
      <c r="J103" s="32" t="s">
        <v>1140</v>
      </c>
      <c r="K103" s="22" t="s">
        <v>787</v>
      </c>
      <c r="L103" s="6">
        <v>44336</v>
      </c>
      <c r="M103" s="6">
        <f>WORKDAY(ControleRNC[[#This Row],[Data Emissão]],VLOOKUP(K103,$F$1:$G$4,2,0))</f>
        <v>44341</v>
      </c>
      <c r="N103" s="6"/>
      <c r="O103" s="6">
        <v>44343</v>
      </c>
      <c r="P103" s="5">
        <f>VLOOKUP(ControleRNC[[#This Row],[Crit.]],$F$1:$G$4,2,0)</f>
        <v>3</v>
      </c>
      <c r="Q103" s="24">
        <f ca="1">IF(ControleRNC[[#This Row],[Real.1]]="",TODAY()-ControleRNC[[#This Row],[Prev.1]],ControleRNC[[#This Row],[Real.1]]-ControleRNC[[#This Row],[Prev.1]])</f>
        <v>2</v>
      </c>
      <c r="R103" s="24" t="s">
        <v>8</v>
      </c>
      <c r="S103" s="24"/>
      <c r="T103" s="29" t="str">
        <f ca="1">IF(ControleRNC[[#This Row],[Real.1]]&lt;&gt;"","Concluída",IF(ControleRNC[[#This Row],[Prev.1]]&lt;TODAY(),"Atraso","No prazo"))</f>
        <v>Concluída</v>
      </c>
      <c r="U103" s="39" t="s">
        <v>1141</v>
      </c>
      <c r="V103" s="39"/>
      <c r="W103" s="6">
        <f>WORKDAY(ControleRNC[[#This Row],[Prev.1]],ControleRNC[[#This Row],[Dias Prev.2]])</f>
        <v>44344</v>
      </c>
      <c r="X103" s="23"/>
      <c r="Y103" s="23">
        <v>44343</v>
      </c>
      <c r="Z103" s="24">
        <f>VLOOKUP(ControleRNC[[#This Row],[Crit.]],$F$1:$G$4,2,0)</f>
        <v>3</v>
      </c>
      <c r="AA103" s="24">
        <f ca="1">IF(ControleRNC[[#This Row],[Real.2]]="",TODAY()-ControleRNC[[#This Row],[Prev.2]],ControleRNC[[#This Row],[Real.2]]-ControleRNC[[#This Row],[Prev.2]])</f>
        <v>-1</v>
      </c>
      <c r="AB103" s="24" t="s">
        <v>8</v>
      </c>
      <c r="AC103" s="29" t="str">
        <f ca="1">IF(ControleRNC[[#This Row],[Real.2]]&lt;&gt;"","Concluída",
IF(ControleRNC[[#This Row],[Prev.2]]&lt;TODAY(),"Atraso","No prazo"))</f>
        <v>Concluída</v>
      </c>
      <c r="AD103" s="24" t="str">
        <f ca="1">IF(ControleRNC[[#This Row],[Status Epata 2]]="Concluída","",IF(ControleRNC[[#This Row],[Real.2]]="",TODAY()-ControleRNC[[#This Row],[Data Emissão]],ControleRNC[[#This Row],[Real.2]]-ControleRNC[[#This Row],[Data Emissão]]))</f>
        <v/>
      </c>
      <c r="AE103" s="29" t="str">
        <f ca="1">IF(ControleRNC[[#This Row],[Real.2]]&lt;&gt;"","Concluída",
IF(AND(ControleRNC[[#This Row],[Prev.2]]&lt;TODAY(),OR(ControleRNC[[#This Row],[Replan.2]]&lt;TODAY(),ControleRNC[[#This Row],[Replan.2]]="")),"Atraso","No prazo"))</f>
        <v>Concluída</v>
      </c>
      <c r="AF103" s="24"/>
      <c r="AG103" s="24" t="str">
        <f ca="1">IF(ControleRNC[[#This Row],[Área Responsável]]="Engenharia",ControleRNC[[#This Row],[Status Etapa 1]],"Contratada")</f>
        <v>Concluída</v>
      </c>
      <c r="AH103" s="24" t="str">
        <f>IF(ControleRNC[[#This Row],[Área Responsável]]="Contratada",ControleRNC[[#This Row],[Status DUCTOR]],"Engenharia")</f>
        <v>Engenharia</v>
      </c>
      <c r="AI103" s="24" t="str">
        <f ca="1">IF(ControleRNC[[#This Row],[Etapa Eng]]="Concluída","Fechado",IF(ControleRNC[[#This Row],[Etapa Eng]]="Contratada","Contratada","Aberto"))</f>
        <v>Fechado</v>
      </c>
      <c r="AJ103" s="24" t="str">
        <f>IF(ControleRNC[[#This Row],[Etapa contr]]="Concluída","Fechado",IF(ControleRNC[[#This Row],[Etapa contr]]="Engenharia","Engenharia","Aberto"))</f>
        <v>Engenharia</v>
      </c>
    </row>
    <row r="104" spans="1:36" ht="30" customHeight="1">
      <c r="A104" s="5" t="s">
        <v>1122</v>
      </c>
      <c r="B104" s="5" t="s">
        <v>900</v>
      </c>
      <c r="C104" s="24" t="s">
        <v>1142</v>
      </c>
      <c r="D104" s="5" t="s">
        <v>824</v>
      </c>
      <c r="E104" s="24" t="s">
        <v>87</v>
      </c>
      <c r="F104" s="65" t="s">
        <v>826</v>
      </c>
      <c r="G104" s="7" t="s">
        <v>827</v>
      </c>
      <c r="H104" s="7" t="s">
        <v>1119</v>
      </c>
      <c r="I104" s="7" t="s">
        <v>1143</v>
      </c>
      <c r="J104" s="32" t="s">
        <v>1144</v>
      </c>
      <c r="K104" s="22" t="s">
        <v>787</v>
      </c>
      <c r="L104" s="6">
        <v>44365</v>
      </c>
      <c r="M104" s="6">
        <f>WORKDAY(ControleRNC[[#This Row],[Data Emissão]],VLOOKUP(K104,$F$1:$G$4,2,0))</f>
        <v>44370</v>
      </c>
      <c r="N104" s="6"/>
      <c r="O104" s="6">
        <v>44408</v>
      </c>
      <c r="P104" s="5">
        <f>VLOOKUP(ControleRNC[[#This Row],[Crit.]],$F$1:$G$4,2,0)</f>
        <v>3</v>
      </c>
      <c r="Q104" s="24">
        <f ca="1">IF(ControleRNC[[#This Row],[Real.1]]="",TODAY()-ControleRNC[[#This Row],[Prev.1]],ControleRNC[[#This Row],[Real.1]]-ControleRNC[[#This Row],[Prev.1]])</f>
        <v>38</v>
      </c>
      <c r="R104" s="24" t="s">
        <v>5</v>
      </c>
      <c r="S104" s="24"/>
      <c r="T104" s="29" t="str">
        <f ca="1">IF(ControleRNC[[#This Row],[Real.1]]&lt;&gt;"","Concluída",IF(ControleRNC[[#This Row],[Prev.1]]&lt;TODAY(),"Atraso","No prazo"))</f>
        <v>Concluída</v>
      </c>
      <c r="U104" s="39" t="s">
        <v>1145</v>
      </c>
      <c r="V104" s="39"/>
      <c r="W104" s="6">
        <f>WORKDAY(ControleRNC[[#This Row],[Prev.1]],ControleRNC[[#This Row],[Dias Prev.2]])</f>
        <v>44375</v>
      </c>
      <c r="X104" s="23"/>
      <c r="Y104" s="23">
        <v>44417</v>
      </c>
      <c r="Z104" s="24">
        <f>VLOOKUP(ControleRNC[[#This Row],[Crit.]],$F$1:$G$4,2,0)</f>
        <v>3</v>
      </c>
      <c r="AA104" s="24">
        <f ca="1">IF(ControleRNC[[#This Row],[Real.2]]="",TODAY()-ControleRNC[[#This Row],[Prev.2]],ControleRNC[[#This Row],[Real.2]]-ControleRNC[[#This Row],[Prev.2]])</f>
        <v>42</v>
      </c>
      <c r="AB104" s="24" t="s">
        <v>5</v>
      </c>
      <c r="AC104" s="29" t="str">
        <f ca="1">IF(ControleRNC[[#This Row],[Real.2]]&lt;&gt;"","Concluída",
IF(ControleRNC[[#This Row],[Prev.2]]&lt;TODAY(),"Atraso","No prazo"))</f>
        <v>Concluída</v>
      </c>
      <c r="AD104" s="24" t="str">
        <f ca="1">IF(ControleRNC[[#This Row],[Status Epata 2]]="Concluída","",IF(ControleRNC[[#This Row],[Real.2]]="",TODAY()-ControleRNC[[#This Row],[Data Emissão]],ControleRNC[[#This Row],[Real.2]]-ControleRNC[[#This Row],[Data Emissão]]))</f>
        <v/>
      </c>
      <c r="AE104" s="29" t="str">
        <f ca="1">IF(ControleRNC[[#This Row],[Real.2]]&lt;&gt;"","Concluída",
IF(AND(ControleRNC[[#This Row],[Prev.2]]&lt;TODAY(),OR(ControleRNC[[#This Row],[Replan.2]]&lt;TODAY(),ControleRNC[[#This Row],[Replan.2]]="")),"Atraso","No prazo"))</f>
        <v>Concluída</v>
      </c>
      <c r="AF104" s="24"/>
      <c r="AG104" s="24" t="str">
        <f>IF(ControleRNC[[#This Row],[Área Responsável]]="Engenharia",ControleRNC[[#This Row],[Status Etapa 1]],"Contratada")</f>
        <v>Contratada</v>
      </c>
      <c r="AH104" s="24" t="str">
        <f ca="1">IF(ControleRNC[[#This Row],[Área Responsável]]="Contratada",ControleRNC[[#This Row],[Status DUCTOR]],"Engenharia")</f>
        <v>Concluída</v>
      </c>
      <c r="AI104" s="24" t="str">
        <f>IF(ControleRNC[[#This Row],[Etapa Eng]]="Concluída","Fechado",IF(ControleRNC[[#This Row],[Etapa Eng]]="Contratada","Contratada","Aberto"))</f>
        <v>Contratada</v>
      </c>
      <c r="AJ104" s="24" t="str">
        <f ca="1">IF(ControleRNC[[#This Row],[Etapa contr]]="Concluída","Fechado",IF(ControleRNC[[#This Row],[Etapa contr]]="Engenharia","Engenharia","Aberto"))</f>
        <v>Fechado</v>
      </c>
    </row>
    <row r="105" spans="1:36" ht="30" customHeight="1">
      <c r="A105" s="5" t="s">
        <v>869</v>
      </c>
      <c r="B105" s="5" t="s">
        <v>900</v>
      </c>
      <c r="C105" s="24" t="s">
        <v>860</v>
      </c>
      <c r="D105" s="5" t="s">
        <v>861</v>
      </c>
      <c r="E105" s="24" t="s">
        <v>87</v>
      </c>
      <c r="F105" s="65" t="s">
        <v>862</v>
      </c>
      <c r="G105" s="7" t="s">
        <v>827</v>
      </c>
      <c r="H105" s="7" t="s">
        <v>1119</v>
      </c>
      <c r="I105" s="7" t="s">
        <v>863</v>
      </c>
      <c r="J105" s="32" t="s">
        <v>1146</v>
      </c>
      <c r="K105" s="22" t="s">
        <v>787</v>
      </c>
      <c r="L105" s="6">
        <v>44351</v>
      </c>
      <c r="M105" s="6">
        <f>WORKDAY(ControleRNC[[#This Row],[Data Emissão]],VLOOKUP(K105,$F$1:$G$4,2,0))</f>
        <v>44356</v>
      </c>
      <c r="N105" s="6"/>
      <c r="O105" s="6">
        <v>44357</v>
      </c>
      <c r="P105" s="5">
        <f>VLOOKUP(ControleRNC[[#This Row],[Crit.]],$F$1:$G$4,2,0)</f>
        <v>3</v>
      </c>
      <c r="Q105" s="24">
        <f ca="1">IF(ControleRNC[[#This Row],[Real.1]]="",TODAY()-ControleRNC[[#This Row],[Prev.1]],ControleRNC[[#This Row],[Real.1]]-ControleRNC[[#This Row],[Prev.1]])</f>
        <v>1</v>
      </c>
      <c r="R105" s="24" t="s">
        <v>5</v>
      </c>
      <c r="S105" s="24"/>
      <c r="T105" s="29" t="str">
        <f ca="1">IF(ControleRNC[[#This Row],[Real.1]]&lt;&gt;"","Concluída",IF(ControleRNC[[#This Row],[Prev.1]]&lt;TODAY(),"Atraso","No prazo"))</f>
        <v>Concluída</v>
      </c>
      <c r="U105" s="39" t="s">
        <v>1147</v>
      </c>
      <c r="V105" s="39"/>
      <c r="W105" s="6">
        <f>WORKDAY(ControleRNC[[#This Row],[Prev.1]],ControleRNC[[#This Row],[Dias Prev.2]])</f>
        <v>44361</v>
      </c>
      <c r="X105" s="23">
        <v>44405</v>
      </c>
      <c r="Y105" s="23">
        <v>44419</v>
      </c>
      <c r="Z105" s="24">
        <f>VLOOKUP(ControleRNC[[#This Row],[Crit.]],$F$1:$G$4,2,0)</f>
        <v>3</v>
      </c>
      <c r="AA105" s="24">
        <f ca="1">IF(ControleRNC[[#This Row],[Real.2]]="",TODAY()-ControleRNC[[#This Row],[Prev.2]],ControleRNC[[#This Row],[Real.2]]-ControleRNC[[#This Row],[Prev.2]])</f>
        <v>58</v>
      </c>
      <c r="AB105" s="24" t="s">
        <v>5</v>
      </c>
      <c r="AC105" s="29" t="str">
        <f ca="1">IF(ControleRNC[[#This Row],[Real.2]]&lt;&gt;"","Concluída",
IF(ControleRNC[[#This Row],[Prev.2]]&lt;TODAY(),"Atraso","No prazo"))</f>
        <v>Concluída</v>
      </c>
      <c r="AD105" s="24" t="str">
        <f ca="1">IF(ControleRNC[[#This Row],[Status Epata 2]]="Concluída","",IF(ControleRNC[[#This Row],[Real.2]]="",TODAY()-ControleRNC[[#This Row],[Data Emissão]],ControleRNC[[#This Row],[Real.2]]-ControleRNC[[#This Row],[Data Emissão]]))</f>
        <v/>
      </c>
      <c r="AE105" s="29" t="str">
        <f ca="1">IF(ControleRNC[[#This Row],[Real.2]]&lt;&gt;"","Concluída",
IF(AND(ControleRNC[[#This Row],[Prev.2]]&lt;TODAY(),OR(ControleRNC[[#This Row],[Replan.2]]&lt;TODAY(),ControleRNC[[#This Row],[Replan.2]]="")),"Atraso","No prazo"))</f>
        <v>Concluída</v>
      </c>
      <c r="AF105" s="24"/>
      <c r="AG105" s="24" t="str">
        <f ca="1">IF(ControleRNC[[#This Row],[Área Responsável]]="Engenharia",ControleRNC[[#This Row],[Status Etapa 1]],"Contratada")</f>
        <v>Concluída</v>
      </c>
      <c r="AH105" s="24" t="str">
        <f>IF(ControleRNC[[#This Row],[Área Responsável]]="Contratada",ControleRNC[[#This Row],[Status DUCTOR]],"Engenharia")</f>
        <v>Engenharia</v>
      </c>
      <c r="AI105" s="24" t="str">
        <f ca="1">IF(ControleRNC[[#This Row],[Etapa Eng]]="Concluída","Fechado",IF(ControleRNC[[#This Row],[Etapa Eng]]="Contratada","Contratada","Aberto"))</f>
        <v>Fechado</v>
      </c>
      <c r="AJ105" s="24" t="str">
        <f>IF(ControleRNC[[#This Row],[Etapa contr]]="Concluída","Fechado",IF(ControleRNC[[#This Row],[Etapa contr]]="Engenharia","Engenharia","Aberto"))</f>
        <v>Engenharia</v>
      </c>
    </row>
    <row r="106" spans="1:36" ht="30" customHeight="1">
      <c r="A106" s="5" t="s">
        <v>872</v>
      </c>
      <c r="B106" s="5" t="s">
        <v>900</v>
      </c>
      <c r="C106" s="24" t="s">
        <v>860</v>
      </c>
      <c r="D106" s="5" t="s">
        <v>861</v>
      </c>
      <c r="E106" s="24" t="s">
        <v>87</v>
      </c>
      <c r="F106" s="65" t="s">
        <v>862</v>
      </c>
      <c r="G106" s="7" t="s">
        <v>844</v>
      </c>
      <c r="H106" s="7" t="s">
        <v>1119</v>
      </c>
      <c r="I106" s="7" t="s">
        <v>836</v>
      </c>
      <c r="J106" s="32" t="s">
        <v>1148</v>
      </c>
      <c r="K106" s="22" t="s">
        <v>787</v>
      </c>
      <c r="L106" s="6">
        <v>44352</v>
      </c>
      <c r="M106" s="6">
        <f>WORKDAY(ControleRNC[[#This Row],[Data Emissão]],VLOOKUP(K106,$F$1:$G$4,2,0))</f>
        <v>44356</v>
      </c>
      <c r="N106" s="6"/>
      <c r="O106" s="6">
        <v>44358</v>
      </c>
      <c r="P106" s="5">
        <f>VLOOKUP(ControleRNC[[#This Row],[Crit.]],$F$1:$G$4,2,0)</f>
        <v>3</v>
      </c>
      <c r="Q106" s="24">
        <f ca="1">IF(ControleRNC[[#This Row],[Real.1]]="",TODAY()-ControleRNC[[#This Row],[Prev.1]],ControleRNC[[#This Row],[Real.1]]-ControleRNC[[#This Row],[Prev.1]])</f>
        <v>2</v>
      </c>
      <c r="R106" s="24" t="s">
        <v>5</v>
      </c>
      <c r="S106" s="24"/>
      <c r="T106" s="29" t="str">
        <f ca="1">IF(ControleRNC[[#This Row],[Real.1]]&lt;&gt;"","Concluída",IF(ControleRNC[[#This Row],[Prev.1]]&lt;TODAY(),"Atraso","No prazo"))</f>
        <v>Concluída</v>
      </c>
      <c r="U106" s="39" t="s">
        <v>1149</v>
      </c>
      <c r="V106" s="39"/>
      <c r="W106" s="6">
        <f>WORKDAY(ControleRNC[[#This Row],[Prev.1]],ControleRNC[[#This Row],[Dias Prev.2]])</f>
        <v>44361</v>
      </c>
      <c r="X106" s="23">
        <v>44407</v>
      </c>
      <c r="Y106" s="23">
        <v>44450</v>
      </c>
      <c r="Z106" s="24">
        <f>VLOOKUP(ControleRNC[[#This Row],[Crit.]],$F$1:$G$4,2,0)</f>
        <v>3</v>
      </c>
      <c r="AA106" s="24">
        <f ca="1">IF(ControleRNC[[#This Row],[Real.2]]="",TODAY()-ControleRNC[[#This Row],[Prev.2]],ControleRNC[[#This Row],[Real.2]]-ControleRNC[[#This Row],[Prev.2]])</f>
        <v>89</v>
      </c>
      <c r="AB106" s="24" t="s">
        <v>5</v>
      </c>
      <c r="AC106" s="29" t="str">
        <f ca="1">IF(ControleRNC[[#This Row],[Real.2]]&lt;&gt;"","Concluída",
IF(ControleRNC[[#This Row],[Prev.2]]&lt;TODAY(),"Atraso","No prazo"))</f>
        <v>Concluída</v>
      </c>
      <c r="AD106" s="24" t="str">
        <f ca="1">IF(ControleRNC[[#This Row],[Status Epata 2]]="Concluída","",IF(ControleRNC[[#This Row],[Real.2]]="",TODAY()-ControleRNC[[#This Row],[Data Emissão]],ControleRNC[[#This Row],[Real.2]]-ControleRNC[[#This Row],[Data Emissão]]))</f>
        <v/>
      </c>
      <c r="AE106" s="29" t="str">
        <f ca="1">IF(ControleRNC[[#This Row],[Real.2]]&lt;&gt;"","Concluída",
IF(AND(ControleRNC[[#This Row],[Prev.2]]&lt;TODAY(),OR(ControleRNC[[#This Row],[Replan.2]]&lt;TODAY(),ControleRNC[[#This Row],[Replan.2]]="")),"Atraso","No prazo"))</f>
        <v>Concluída</v>
      </c>
      <c r="AF106" s="24"/>
      <c r="AG106" s="24" t="str">
        <f ca="1">IF(ControleRNC[[#This Row],[Área Responsável]]="Engenharia",ControleRNC[[#This Row],[Status Etapa 1]],"Contratada")</f>
        <v>Concluída</v>
      </c>
      <c r="AH106" s="24" t="str">
        <f>IF(ControleRNC[[#This Row],[Área Responsável]]="Contratada",ControleRNC[[#This Row],[Status DUCTOR]],"Engenharia")</f>
        <v>Engenharia</v>
      </c>
      <c r="AI106" s="24" t="str">
        <f ca="1">IF(ControleRNC[[#This Row],[Etapa Eng]]="Concluída","Fechado",IF(ControleRNC[[#This Row],[Etapa Eng]]="Contratada","Contratada","Aberto"))</f>
        <v>Fechado</v>
      </c>
      <c r="AJ106" s="24" t="str">
        <f>IF(ControleRNC[[#This Row],[Etapa contr]]="Concluída","Fechado",IF(ControleRNC[[#This Row],[Etapa contr]]="Engenharia","Engenharia","Aberto"))</f>
        <v>Engenharia</v>
      </c>
    </row>
    <row r="107" spans="1:36" ht="30" customHeight="1">
      <c r="A107" s="5" t="s">
        <v>875</v>
      </c>
      <c r="B107" s="5" t="s">
        <v>900</v>
      </c>
      <c r="C107" s="24" t="s">
        <v>860</v>
      </c>
      <c r="D107" s="5" t="s">
        <v>861</v>
      </c>
      <c r="E107" s="24" t="s">
        <v>87</v>
      </c>
      <c r="F107" s="65" t="s">
        <v>862</v>
      </c>
      <c r="G107" s="7" t="s">
        <v>881</v>
      </c>
      <c r="H107" s="7" t="s">
        <v>1119</v>
      </c>
      <c r="I107" s="7" t="s">
        <v>1143</v>
      </c>
      <c r="J107" s="32" t="s">
        <v>1150</v>
      </c>
      <c r="K107" s="22" t="s">
        <v>787</v>
      </c>
      <c r="L107" s="6">
        <v>44354</v>
      </c>
      <c r="M107" s="6">
        <f>WORKDAY(ControleRNC[[#This Row],[Data Emissão]],VLOOKUP(K107,$F$1:$G$4,2,0))</f>
        <v>44357</v>
      </c>
      <c r="N107" s="6"/>
      <c r="O107" s="6">
        <v>44359</v>
      </c>
      <c r="P107" s="5">
        <f>VLOOKUP(ControleRNC[[#This Row],[Crit.]],$F$1:$G$4,2,0)</f>
        <v>3</v>
      </c>
      <c r="Q107" s="24">
        <f ca="1">IF(ControleRNC[[#This Row],[Real.1]]="",TODAY()-ControleRNC[[#This Row],[Prev.1]],ControleRNC[[#This Row],[Real.1]]-ControleRNC[[#This Row],[Prev.1]])</f>
        <v>2</v>
      </c>
      <c r="R107" s="24" t="s">
        <v>5</v>
      </c>
      <c r="S107" s="24"/>
      <c r="T107" s="29" t="str">
        <f ca="1">IF(ControleRNC[[#This Row],[Real.1]]&lt;&gt;"","Concluída",IF(ControleRNC[[#This Row],[Prev.1]]&lt;TODAY(),"Atraso","No prazo"))</f>
        <v>Concluída</v>
      </c>
      <c r="U107" s="39" t="s">
        <v>1151</v>
      </c>
      <c r="V107" s="39"/>
      <c r="W107" s="6">
        <f>WORKDAY(ControleRNC[[#This Row],[Prev.1]],ControleRNC[[#This Row],[Dias Prev.2]])</f>
        <v>44362</v>
      </c>
      <c r="X107" s="23">
        <v>44407</v>
      </c>
      <c r="Y107" s="23">
        <v>44477</v>
      </c>
      <c r="Z107" s="24">
        <f>VLOOKUP(ControleRNC[[#This Row],[Crit.]],$F$1:$G$4,2,0)</f>
        <v>3</v>
      </c>
      <c r="AA107" s="24">
        <f ca="1">IF(ControleRNC[[#This Row],[Real.2]]="",TODAY()-ControleRNC[[#This Row],[Prev.2]],ControleRNC[[#This Row],[Real.2]]-ControleRNC[[#This Row],[Prev.2]])</f>
        <v>115</v>
      </c>
      <c r="AB107" s="24" t="s">
        <v>5</v>
      </c>
      <c r="AC107" s="29" t="str">
        <f ca="1">IF(ControleRNC[[#This Row],[Real.2]]&lt;&gt;"","Concluída",
IF(ControleRNC[[#This Row],[Prev.2]]&lt;TODAY(),"Atraso","No prazo"))</f>
        <v>Concluída</v>
      </c>
      <c r="AD107" s="24" t="str">
        <f ca="1">IF(ControleRNC[[#This Row],[Status Epata 2]]="Concluída","",IF(ControleRNC[[#This Row],[Real.2]]="",TODAY()-ControleRNC[[#This Row],[Data Emissão]],ControleRNC[[#This Row],[Real.2]]-ControleRNC[[#This Row],[Data Emissão]]))</f>
        <v/>
      </c>
      <c r="AE107" s="29" t="str">
        <f ca="1">IF(ControleRNC[[#This Row],[Real.2]]&lt;&gt;"","Concluída",
IF(AND(ControleRNC[[#This Row],[Prev.2]]&lt;TODAY(),OR(ControleRNC[[#This Row],[Replan.2]]&lt;TODAY(),ControleRNC[[#This Row],[Replan.2]]="")),"Atraso","No prazo"))</f>
        <v>Concluída</v>
      </c>
      <c r="AF107" s="24"/>
      <c r="AG107" s="24" t="str">
        <f ca="1">IF(ControleRNC[[#This Row],[Área Responsável]]="Engenharia",ControleRNC[[#This Row],[Status Etapa 1]],"Contratada")</f>
        <v>Concluída</v>
      </c>
      <c r="AH107" s="24" t="str">
        <f>IF(ControleRNC[[#This Row],[Área Responsável]]="Contratada",ControleRNC[[#This Row],[Status DUCTOR]],"Engenharia")</f>
        <v>Engenharia</v>
      </c>
      <c r="AI107" s="24" t="str">
        <f ca="1">IF(ControleRNC[[#This Row],[Etapa Eng]]="Concluída","Fechado",IF(ControleRNC[[#This Row],[Etapa Eng]]="Contratada","Contratada","Aberto"))</f>
        <v>Fechado</v>
      </c>
      <c r="AJ107" s="24" t="str">
        <f>IF(ControleRNC[[#This Row],[Etapa contr]]="Concluída","Fechado",IF(ControleRNC[[#This Row],[Etapa contr]]="Engenharia","Engenharia","Aberto"))</f>
        <v>Engenharia</v>
      </c>
    </row>
    <row r="108" spans="1:36" ht="30" customHeight="1">
      <c r="A108" s="5" t="s">
        <v>869</v>
      </c>
      <c r="B108" s="5" t="s">
        <v>822</v>
      </c>
      <c r="C108" s="24" t="s">
        <v>823</v>
      </c>
      <c r="D108" s="5" t="s">
        <v>824</v>
      </c>
      <c r="E108" s="24" t="s">
        <v>825</v>
      </c>
      <c r="F108" s="65" t="s">
        <v>826</v>
      </c>
      <c r="G108" s="7" t="s">
        <v>827</v>
      </c>
      <c r="H108" s="7" t="s">
        <v>828</v>
      </c>
      <c r="I108" s="7" t="s">
        <v>1125</v>
      </c>
      <c r="J108" s="32" t="s">
        <v>1152</v>
      </c>
      <c r="K108" s="22" t="s">
        <v>788</v>
      </c>
      <c r="L108" s="6">
        <v>44366</v>
      </c>
      <c r="M108" s="6">
        <f>WORKDAY(ControleRNC[[#This Row],[Data Emissão]],VLOOKUP(K108,$F$1:$G$4,2,0))</f>
        <v>44369</v>
      </c>
      <c r="N108" s="6"/>
      <c r="O108" s="6">
        <v>44469</v>
      </c>
      <c r="P108" s="5">
        <f>VLOOKUP(ControleRNC[[#This Row],[Crit.]],$F$1:$G$4,2,0)</f>
        <v>2</v>
      </c>
      <c r="Q108" s="24">
        <f ca="1">IF(ControleRNC[[#This Row],[Real.1]]="",TODAY()-ControleRNC[[#This Row],[Prev.1]],ControleRNC[[#This Row],[Real.1]]-ControleRNC[[#This Row],[Prev.1]])</f>
        <v>100</v>
      </c>
      <c r="R108" s="24" t="s">
        <v>8</v>
      </c>
      <c r="S108" s="24"/>
      <c r="T108" s="29" t="str">
        <f ca="1">IF(ControleRNC[[#This Row],[Real.1]]&lt;&gt;"","Concluída",IF(ControleRNC[[#This Row],[Prev.1]]&lt;TODAY(),"Atraso","No prazo"))</f>
        <v>Concluída</v>
      </c>
      <c r="U108" s="39" t="s">
        <v>1153</v>
      </c>
      <c r="V108" s="39"/>
      <c r="W108" s="6">
        <f>WORKDAY(ControleRNC[[#This Row],[Prev.1]],ControleRNC[[#This Row],[Dias Prev.2]])</f>
        <v>44371</v>
      </c>
      <c r="X108" s="23"/>
      <c r="Y108" s="23">
        <v>44469</v>
      </c>
      <c r="Z108" s="24">
        <f>VLOOKUP(ControleRNC[[#This Row],[Crit.]],$F$1:$G$4,2,0)</f>
        <v>2</v>
      </c>
      <c r="AA108" s="24">
        <f ca="1">IF(ControleRNC[[#This Row],[Real.2]]="",TODAY()-ControleRNC[[#This Row],[Prev.2]],ControleRNC[[#This Row],[Real.2]]-ControleRNC[[#This Row],[Prev.2]])</f>
        <v>98</v>
      </c>
      <c r="AB108" s="24" t="s">
        <v>8</v>
      </c>
      <c r="AC108" s="29" t="str">
        <f ca="1">IF(ControleRNC[[#This Row],[Real.2]]&lt;&gt;"","Concluída",
IF(ControleRNC[[#This Row],[Prev.2]]&lt;TODAY(),"Atraso","No prazo"))</f>
        <v>Concluída</v>
      </c>
      <c r="AD108" s="24" t="str">
        <f ca="1">IF(ControleRNC[[#This Row],[Status Epata 2]]="Concluída","",IF(ControleRNC[[#This Row],[Real.2]]="",TODAY()-ControleRNC[[#This Row],[Data Emissão]],ControleRNC[[#This Row],[Real.2]]-ControleRNC[[#This Row],[Data Emissão]]))</f>
        <v/>
      </c>
      <c r="AE108" s="29" t="str">
        <f ca="1">IF(ControleRNC[[#This Row],[Real.2]]&lt;&gt;"","Concluída",
IF(AND(ControleRNC[[#This Row],[Prev.2]]&lt;TODAY(),OR(ControleRNC[[#This Row],[Replan.2]]&lt;TODAY(),ControleRNC[[#This Row],[Replan.2]]="")),"Atraso","No prazo"))</f>
        <v>Concluída</v>
      </c>
      <c r="AF108" s="24"/>
      <c r="AG108" s="24" t="str">
        <f>IF(ControleRNC[[#This Row],[Área Responsável]]="Engenharia",ControleRNC[[#This Row],[Status Etapa 1]],"Contratada")</f>
        <v>Contratada</v>
      </c>
      <c r="AH108" s="24" t="str">
        <f ca="1">IF(ControleRNC[[#This Row],[Área Responsável]]="Contratada",ControleRNC[[#This Row],[Status DUCTOR]],"Engenharia")</f>
        <v>Concluída</v>
      </c>
      <c r="AI108" s="24" t="str">
        <f>IF(ControleRNC[[#This Row],[Etapa Eng]]="Concluída","Fechado",IF(ControleRNC[[#This Row],[Etapa Eng]]="Contratada","Contratada","Aberto"))</f>
        <v>Contratada</v>
      </c>
      <c r="AJ108" s="24" t="str">
        <f ca="1">IF(ControleRNC[[#This Row],[Etapa contr]]="Concluída","Fechado",IF(ControleRNC[[#This Row],[Etapa contr]]="Engenharia","Engenharia","Aberto"))</f>
        <v>Fechado</v>
      </c>
    </row>
    <row r="109" spans="1:36" ht="30" customHeight="1">
      <c r="A109" s="5" t="s">
        <v>872</v>
      </c>
      <c r="B109" s="5" t="s">
        <v>822</v>
      </c>
      <c r="C109" s="24" t="s">
        <v>1154</v>
      </c>
      <c r="D109" s="5" t="s">
        <v>824</v>
      </c>
      <c r="E109" s="24" t="s">
        <v>825</v>
      </c>
      <c r="F109" s="65" t="s">
        <v>826</v>
      </c>
      <c r="G109" s="7" t="s">
        <v>827</v>
      </c>
      <c r="H109" s="7" t="s">
        <v>828</v>
      </c>
      <c r="I109" s="7" t="s">
        <v>829</v>
      </c>
      <c r="J109" s="32" t="s">
        <v>1155</v>
      </c>
      <c r="K109" s="22" t="s">
        <v>787</v>
      </c>
      <c r="L109" s="6">
        <v>44367</v>
      </c>
      <c r="M109" s="6">
        <f>WORKDAY(ControleRNC[[#This Row],[Data Emissão]],VLOOKUP(K109,$F$1:$G$4,2,0))</f>
        <v>44370</v>
      </c>
      <c r="N109" s="6"/>
      <c r="O109" s="6">
        <v>44469</v>
      </c>
      <c r="P109" s="5">
        <f>VLOOKUP(ControleRNC[[#This Row],[Crit.]],$F$1:$G$4,2,0)</f>
        <v>3</v>
      </c>
      <c r="Q109" s="24">
        <f ca="1">IF(ControleRNC[[#This Row],[Real.1]]="",TODAY()-ControleRNC[[#This Row],[Prev.1]],ControleRNC[[#This Row],[Real.1]]-ControleRNC[[#This Row],[Prev.1]])</f>
        <v>99</v>
      </c>
      <c r="R109" s="24" t="s">
        <v>8</v>
      </c>
      <c r="S109" s="24"/>
      <c r="T109" s="29" t="str">
        <f ca="1">IF(ControleRNC[[#This Row],[Real.1]]&lt;&gt;"","Concluída",IF(ControleRNC[[#This Row],[Prev.1]]&lt;TODAY(),"Atraso","No prazo"))</f>
        <v>Concluída</v>
      </c>
      <c r="U109" s="39" t="s">
        <v>1156</v>
      </c>
      <c r="V109" s="39"/>
      <c r="W109" s="6">
        <f>WORKDAY(ControleRNC[[#This Row],[Prev.1]],ControleRNC[[#This Row],[Dias Prev.2]])</f>
        <v>44375</v>
      </c>
      <c r="X109" s="23"/>
      <c r="Y109" s="23">
        <v>44469</v>
      </c>
      <c r="Z109" s="24">
        <f>VLOOKUP(ControleRNC[[#This Row],[Crit.]],$F$1:$G$4,2,0)</f>
        <v>3</v>
      </c>
      <c r="AA109" s="24">
        <f ca="1">IF(ControleRNC[[#This Row],[Real.2]]="",TODAY()-ControleRNC[[#This Row],[Prev.2]],ControleRNC[[#This Row],[Real.2]]-ControleRNC[[#This Row],[Prev.2]])</f>
        <v>94</v>
      </c>
      <c r="AB109" s="24" t="s">
        <v>8</v>
      </c>
      <c r="AC109" s="29" t="str">
        <f ca="1">IF(ControleRNC[[#This Row],[Real.2]]&lt;&gt;"","Concluída",
IF(ControleRNC[[#This Row],[Prev.2]]&lt;TODAY(),"Atraso","No prazo"))</f>
        <v>Concluída</v>
      </c>
      <c r="AD109" s="24" t="str">
        <f ca="1">IF(ControleRNC[[#This Row],[Status Epata 2]]="Concluída","",IF(ControleRNC[[#This Row],[Real.2]]="",TODAY()-ControleRNC[[#This Row],[Data Emissão]],ControleRNC[[#This Row],[Real.2]]-ControleRNC[[#This Row],[Data Emissão]]))</f>
        <v/>
      </c>
      <c r="AE109" s="29" t="str">
        <f ca="1">IF(ControleRNC[[#This Row],[Real.2]]&lt;&gt;"","Concluída",
IF(AND(ControleRNC[[#This Row],[Prev.2]]&lt;TODAY(),OR(ControleRNC[[#This Row],[Replan.2]]&lt;TODAY(),ControleRNC[[#This Row],[Replan.2]]="")),"Atraso","No prazo"))</f>
        <v>Concluída</v>
      </c>
      <c r="AF109" s="24"/>
      <c r="AG109" s="24" t="str">
        <f>IF(ControleRNC[[#This Row],[Área Responsável]]="Engenharia",ControleRNC[[#This Row],[Status Etapa 1]],"Contratada")</f>
        <v>Contratada</v>
      </c>
      <c r="AH109" s="24" t="str">
        <f ca="1">IF(ControleRNC[[#This Row],[Área Responsável]]="Contratada",ControleRNC[[#This Row],[Status DUCTOR]],"Engenharia")</f>
        <v>Concluída</v>
      </c>
      <c r="AI109" s="24" t="str">
        <f>IF(ControleRNC[[#This Row],[Etapa Eng]]="Concluída","Fechado",IF(ControleRNC[[#This Row],[Etapa Eng]]="Contratada","Contratada","Aberto"))</f>
        <v>Contratada</v>
      </c>
      <c r="AJ109" s="24" t="str">
        <f ca="1">IF(ControleRNC[[#This Row],[Etapa contr]]="Concluída","Fechado",IF(ControleRNC[[#This Row],[Etapa contr]]="Engenharia","Engenharia","Aberto"))</f>
        <v>Fechado</v>
      </c>
    </row>
    <row r="110" spans="1:36" ht="30" customHeight="1">
      <c r="A110" s="5" t="s">
        <v>869</v>
      </c>
      <c r="B110" s="5" t="s">
        <v>900</v>
      </c>
      <c r="C110" s="24" t="s">
        <v>823</v>
      </c>
      <c r="D110" s="5" t="s">
        <v>824</v>
      </c>
      <c r="E110" s="24" t="s">
        <v>87</v>
      </c>
      <c r="F110" s="65" t="s">
        <v>826</v>
      </c>
      <c r="G110" s="7" t="s">
        <v>827</v>
      </c>
      <c r="H110" s="7" t="s">
        <v>1119</v>
      </c>
      <c r="I110" s="7" t="s">
        <v>1125</v>
      </c>
      <c r="J110" s="32" t="s">
        <v>1157</v>
      </c>
      <c r="K110" s="22" t="s">
        <v>788</v>
      </c>
      <c r="L110" s="6">
        <v>44368</v>
      </c>
      <c r="M110" s="6">
        <f>WORKDAY(ControleRNC[[#This Row],[Data Emissão]],VLOOKUP(K110,$F$1:$G$4,2,0))</f>
        <v>44370</v>
      </c>
      <c r="N110" s="6"/>
      <c r="O110" s="6">
        <v>44408</v>
      </c>
      <c r="P110" s="5">
        <f>VLOOKUP(ControleRNC[[#This Row],[Crit.]],$F$1:$G$4,2,0)</f>
        <v>2</v>
      </c>
      <c r="Q110" s="24">
        <f ca="1">IF(ControleRNC[[#This Row],[Real.1]]="",TODAY()-ControleRNC[[#This Row],[Prev.1]],ControleRNC[[#This Row],[Real.1]]-ControleRNC[[#This Row],[Prev.1]])</f>
        <v>38</v>
      </c>
      <c r="R110" s="24" t="s">
        <v>5</v>
      </c>
      <c r="S110" s="24"/>
      <c r="T110" s="29" t="str">
        <f ca="1">IF(ControleRNC[[#This Row],[Real.1]]&lt;&gt;"","Concluída",IF(ControleRNC[[#This Row],[Prev.1]]&lt;TODAY(),"Atraso","No prazo"))</f>
        <v>Concluída</v>
      </c>
      <c r="U110" s="39" t="s">
        <v>1158</v>
      </c>
      <c r="V110" s="39"/>
      <c r="W110" s="6">
        <f>WORKDAY(ControleRNC[[#This Row],[Prev.1]],ControleRNC[[#This Row],[Dias Prev.2]])</f>
        <v>44372</v>
      </c>
      <c r="X110" s="23"/>
      <c r="Y110" s="23">
        <v>44417</v>
      </c>
      <c r="Z110" s="24">
        <f>VLOOKUP(ControleRNC[[#This Row],[Crit.]],$F$1:$G$4,2,0)</f>
        <v>2</v>
      </c>
      <c r="AA110" s="24">
        <f ca="1">IF(ControleRNC[[#This Row],[Real.2]]="",TODAY()-ControleRNC[[#This Row],[Prev.2]],ControleRNC[[#This Row],[Real.2]]-ControleRNC[[#This Row],[Prev.2]])</f>
        <v>45</v>
      </c>
      <c r="AB110" s="24" t="s">
        <v>5</v>
      </c>
      <c r="AC110" s="29" t="str">
        <f ca="1">IF(ControleRNC[[#This Row],[Real.2]]&lt;&gt;"","Concluída",
IF(ControleRNC[[#This Row],[Prev.2]]&lt;TODAY(),"Atraso","No prazo"))</f>
        <v>Concluída</v>
      </c>
      <c r="AD110" s="24" t="str">
        <f ca="1">IF(ControleRNC[[#This Row],[Status Epata 2]]="Concluída","",IF(ControleRNC[[#This Row],[Real.2]]="",TODAY()-ControleRNC[[#This Row],[Data Emissão]],ControleRNC[[#This Row],[Real.2]]-ControleRNC[[#This Row],[Data Emissão]]))</f>
        <v/>
      </c>
      <c r="AE110" s="29" t="str">
        <f ca="1">IF(ControleRNC[[#This Row],[Real.2]]&lt;&gt;"","Concluída",
IF(AND(ControleRNC[[#This Row],[Prev.2]]&lt;TODAY(),OR(ControleRNC[[#This Row],[Replan.2]]&lt;TODAY(),ControleRNC[[#This Row],[Replan.2]]="")),"Atraso","No prazo"))</f>
        <v>Concluída</v>
      </c>
      <c r="AF110" s="24"/>
      <c r="AG110" s="24" t="str">
        <f>IF(ControleRNC[[#This Row],[Área Responsável]]="Engenharia",ControleRNC[[#This Row],[Status Etapa 1]],"Contratada")</f>
        <v>Contratada</v>
      </c>
      <c r="AH110" s="24" t="str">
        <f ca="1">IF(ControleRNC[[#This Row],[Área Responsável]]="Contratada",ControleRNC[[#This Row],[Status DUCTOR]],"Engenharia")</f>
        <v>Concluída</v>
      </c>
      <c r="AI110" s="24" t="str">
        <f>IF(ControleRNC[[#This Row],[Etapa Eng]]="Concluída","Fechado",IF(ControleRNC[[#This Row],[Etapa Eng]]="Contratada","Contratada","Aberto"))</f>
        <v>Contratada</v>
      </c>
      <c r="AJ110" s="24" t="str">
        <f ca="1">IF(ControleRNC[[#This Row],[Etapa contr]]="Concluída","Fechado",IF(ControleRNC[[#This Row],[Etapa contr]]="Engenharia","Engenharia","Aberto"))</f>
        <v>Fechado</v>
      </c>
    </row>
    <row r="111" spans="1:36" ht="30" customHeight="1">
      <c r="A111" s="5" t="s">
        <v>1016</v>
      </c>
      <c r="B111" s="5" t="s">
        <v>822</v>
      </c>
      <c r="C111" s="24" t="s">
        <v>860</v>
      </c>
      <c r="D111" s="5" t="s">
        <v>861</v>
      </c>
      <c r="E111" s="24" t="s">
        <v>825</v>
      </c>
      <c r="F111" s="65" t="s">
        <v>862</v>
      </c>
      <c r="G111" s="7" t="s">
        <v>827</v>
      </c>
      <c r="H111" s="7" t="s">
        <v>828</v>
      </c>
      <c r="I111" s="7" t="s">
        <v>863</v>
      </c>
      <c r="J111" s="32" t="s">
        <v>1159</v>
      </c>
      <c r="K111" s="22" t="s">
        <v>787</v>
      </c>
      <c r="L111" s="6">
        <v>44341</v>
      </c>
      <c r="M111" s="6">
        <f>WORKDAY(ControleRNC[[#This Row],[Data Emissão]],VLOOKUP(K111,$F$1:$G$4,2,0))</f>
        <v>44344</v>
      </c>
      <c r="N111" s="6"/>
      <c r="O111" s="6">
        <v>44347</v>
      </c>
      <c r="P111" s="5">
        <f>VLOOKUP(ControleRNC[[#This Row],[Crit.]],$F$1:$G$4,2,0)</f>
        <v>3</v>
      </c>
      <c r="Q111" s="24">
        <f ca="1">IF(ControleRNC[[#This Row],[Real.1]]="",TODAY()-ControleRNC[[#This Row],[Prev.1]],ControleRNC[[#This Row],[Real.1]]-ControleRNC[[#This Row],[Prev.1]])</f>
        <v>3</v>
      </c>
      <c r="R111" s="24" t="s">
        <v>8</v>
      </c>
      <c r="S111" s="24"/>
      <c r="T111" s="29" t="str">
        <f ca="1">IF(ControleRNC[[#This Row],[Real.1]]&lt;&gt;"","Concluída",IF(ControleRNC[[#This Row],[Prev.1]]&lt;TODAY(),"Atraso","No prazo"))</f>
        <v>Concluída</v>
      </c>
      <c r="U111" s="39" t="s">
        <v>1160</v>
      </c>
      <c r="V111" s="39"/>
      <c r="W111" s="6">
        <f>WORKDAY(ControleRNC[[#This Row],[Prev.1]],ControleRNC[[#This Row],[Dias Prev.2]])</f>
        <v>44349</v>
      </c>
      <c r="X111" s="23"/>
      <c r="Y111" s="23">
        <v>44347</v>
      </c>
      <c r="Z111" s="24">
        <f>VLOOKUP(ControleRNC[[#This Row],[Crit.]],$F$1:$G$4,2,0)</f>
        <v>3</v>
      </c>
      <c r="AA111" s="24">
        <f ca="1">IF(ControleRNC[[#This Row],[Real.2]]="",TODAY()-ControleRNC[[#This Row],[Prev.2]],ControleRNC[[#This Row],[Real.2]]-ControleRNC[[#This Row],[Prev.2]])</f>
        <v>-2</v>
      </c>
      <c r="AB111" s="24" t="s">
        <v>8</v>
      </c>
      <c r="AC111" s="29" t="str">
        <f ca="1">IF(ControleRNC[[#This Row],[Real.2]]&lt;&gt;"","Concluída",
IF(ControleRNC[[#This Row],[Prev.2]]&lt;TODAY(),"Atraso","No prazo"))</f>
        <v>Concluída</v>
      </c>
      <c r="AD111" s="24" t="str">
        <f ca="1">IF(ControleRNC[[#This Row],[Status Epata 2]]="Concluída","",IF(ControleRNC[[#This Row],[Real.2]]="",TODAY()-ControleRNC[[#This Row],[Data Emissão]],ControleRNC[[#This Row],[Real.2]]-ControleRNC[[#This Row],[Data Emissão]]))</f>
        <v/>
      </c>
      <c r="AE111" s="29" t="str">
        <f ca="1">IF(ControleRNC[[#This Row],[Real.2]]&lt;&gt;"","Concluída",
IF(AND(ControleRNC[[#This Row],[Prev.2]]&lt;TODAY(),OR(ControleRNC[[#This Row],[Replan.2]]&lt;TODAY(),ControleRNC[[#This Row],[Replan.2]]="")),"Atraso","No prazo"))</f>
        <v>Concluída</v>
      </c>
      <c r="AF111" s="24"/>
      <c r="AG111" s="24" t="str">
        <f ca="1">IF(ControleRNC[[#This Row],[Área Responsável]]="Engenharia",ControleRNC[[#This Row],[Status Etapa 1]],"Contratada")</f>
        <v>Concluída</v>
      </c>
      <c r="AH111" s="24" t="str">
        <f>IF(ControleRNC[[#This Row],[Área Responsável]]="Contratada",ControleRNC[[#This Row],[Status DUCTOR]],"Engenharia")</f>
        <v>Engenharia</v>
      </c>
      <c r="AI111" s="24" t="str">
        <f ca="1">IF(ControleRNC[[#This Row],[Etapa Eng]]="Concluída","Fechado",IF(ControleRNC[[#This Row],[Etapa Eng]]="Contratada","Contratada","Aberto"))</f>
        <v>Fechado</v>
      </c>
      <c r="AJ111" s="24" t="str">
        <f>IF(ControleRNC[[#This Row],[Etapa contr]]="Concluída","Fechado",IF(ControleRNC[[#This Row],[Etapa contr]]="Engenharia","Engenharia","Aberto"))</f>
        <v>Engenharia</v>
      </c>
    </row>
    <row r="112" spans="1:36" ht="30" customHeight="1">
      <c r="A112" s="5" t="s">
        <v>1019</v>
      </c>
      <c r="B112" s="5" t="s">
        <v>822</v>
      </c>
      <c r="C112" s="24" t="s">
        <v>860</v>
      </c>
      <c r="D112" s="5" t="s">
        <v>861</v>
      </c>
      <c r="E112" s="24" t="s">
        <v>825</v>
      </c>
      <c r="F112" s="65" t="s">
        <v>862</v>
      </c>
      <c r="G112" s="7" t="s">
        <v>827</v>
      </c>
      <c r="H112" s="7" t="s">
        <v>828</v>
      </c>
      <c r="I112" s="7" t="s">
        <v>856</v>
      </c>
      <c r="J112" s="32" t="s">
        <v>1161</v>
      </c>
      <c r="K112" s="22" t="s">
        <v>787</v>
      </c>
      <c r="L112" s="6">
        <v>44344</v>
      </c>
      <c r="M112" s="6">
        <f>WORKDAY(ControleRNC[[#This Row],[Data Emissão]],VLOOKUP(K112,$F$1:$G$4,2,0))</f>
        <v>44349</v>
      </c>
      <c r="N112" s="6"/>
      <c r="O112" s="6">
        <v>44377</v>
      </c>
      <c r="P112" s="5">
        <f>VLOOKUP(ControleRNC[[#This Row],[Crit.]],$F$1:$G$4,2,0)</f>
        <v>3</v>
      </c>
      <c r="Q112" s="24">
        <f ca="1">IF(ControleRNC[[#This Row],[Real.1]]="",TODAY()-ControleRNC[[#This Row],[Prev.1]],ControleRNC[[#This Row],[Real.1]]-ControleRNC[[#This Row],[Prev.1]])</f>
        <v>28</v>
      </c>
      <c r="R112" s="24" t="s">
        <v>8</v>
      </c>
      <c r="S112" s="24"/>
      <c r="T112" s="29" t="str">
        <f ca="1">IF(ControleRNC[[#This Row],[Real.1]]&lt;&gt;"","Concluída",IF(ControleRNC[[#This Row],[Prev.1]]&lt;TODAY(),"Atraso","No prazo"))</f>
        <v>Concluída</v>
      </c>
      <c r="U112" s="39" t="s">
        <v>1162</v>
      </c>
      <c r="V112" s="39"/>
      <c r="W112" s="6">
        <f>WORKDAY(ControleRNC[[#This Row],[Prev.1]],ControleRNC[[#This Row],[Dias Prev.2]])</f>
        <v>44354</v>
      </c>
      <c r="X112" s="23"/>
      <c r="Y112" s="23">
        <v>44377</v>
      </c>
      <c r="Z112" s="24">
        <f>VLOOKUP(ControleRNC[[#This Row],[Crit.]],$F$1:$G$4,2,0)</f>
        <v>3</v>
      </c>
      <c r="AA112" s="24">
        <f ca="1">IF(ControleRNC[[#This Row],[Real.2]]="",TODAY()-ControleRNC[[#This Row],[Prev.2]],ControleRNC[[#This Row],[Real.2]]-ControleRNC[[#This Row],[Prev.2]])</f>
        <v>23</v>
      </c>
      <c r="AB112" s="24" t="s">
        <v>8</v>
      </c>
      <c r="AC112" s="29" t="str">
        <f ca="1">IF(ControleRNC[[#This Row],[Real.2]]&lt;&gt;"","Concluída",
IF(ControleRNC[[#This Row],[Prev.2]]&lt;TODAY(),"Atraso","No prazo"))</f>
        <v>Concluída</v>
      </c>
      <c r="AD112" s="24" t="str">
        <f ca="1">IF(ControleRNC[[#This Row],[Status Epata 2]]="Concluída","",IF(ControleRNC[[#This Row],[Real.2]]="",TODAY()-ControleRNC[[#This Row],[Data Emissão]],ControleRNC[[#This Row],[Real.2]]-ControleRNC[[#This Row],[Data Emissão]]))</f>
        <v/>
      </c>
      <c r="AE112" s="29" t="str">
        <f ca="1">IF(ControleRNC[[#This Row],[Real.2]]&lt;&gt;"","Concluída",
IF(AND(ControleRNC[[#This Row],[Prev.2]]&lt;TODAY(),OR(ControleRNC[[#This Row],[Replan.2]]&lt;TODAY(),ControleRNC[[#This Row],[Replan.2]]="")),"Atraso","No prazo"))</f>
        <v>Concluída</v>
      </c>
      <c r="AF112" s="24"/>
      <c r="AG112" s="24" t="str">
        <f ca="1">IF(ControleRNC[[#This Row],[Área Responsável]]="Engenharia",ControleRNC[[#This Row],[Status Etapa 1]],"Contratada")</f>
        <v>Concluída</v>
      </c>
      <c r="AH112" s="24" t="str">
        <f>IF(ControleRNC[[#This Row],[Área Responsável]]="Contratada",ControleRNC[[#This Row],[Status DUCTOR]],"Engenharia")</f>
        <v>Engenharia</v>
      </c>
      <c r="AI112" s="24" t="str">
        <f ca="1">IF(ControleRNC[[#This Row],[Etapa Eng]]="Concluída","Fechado",IF(ControleRNC[[#This Row],[Etapa Eng]]="Contratada","Contratada","Aberto"))</f>
        <v>Fechado</v>
      </c>
      <c r="AJ112" s="24" t="str">
        <f>IF(ControleRNC[[#This Row],[Etapa contr]]="Concluída","Fechado",IF(ControleRNC[[#This Row],[Etapa contr]]="Engenharia","Engenharia","Aberto"))</f>
        <v>Engenharia</v>
      </c>
    </row>
    <row r="113" spans="1:36" ht="30" customHeight="1">
      <c r="A113" s="5" t="s">
        <v>1022</v>
      </c>
      <c r="B113" s="5" t="s">
        <v>822</v>
      </c>
      <c r="C113" s="24" t="s">
        <v>860</v>
      </c>
      <c r="D113" s="5" t="s">
        <v>861</v>
      </c>
      <c r="E113" s="24" t="s">
        <v>825</v>
      </c>
      <c r="F113" s="65" t="s">
        <v>862</v>
      </c>
      <c r="G113" s="7" t="s">
        <v>827</v>
      </c>
      <c r="H113" s="7" t="s">
        <v>828</v>
      </c>
      <c r="I113" s="7" t="s">
        <v>1125</v>
      </c>
      <c r="J113" s="32" t="s">
        <v>1163</v>
      </c>
      <c r="K113" s="22" t="s">
        <v>788</v>
      </c>
      <c r="L113" s="6">
        <v>44344</v>
      </c>
      <c r="M113" s="6">
        <f>WORKDAY(ControleRNC[[#This Row],[Data Emissão]],VLOOKUP(K113,$F$1:$G$4,2,0))</f>
        <v>44348</v>
      </c>
      <c r="N113" s="6"/>
      <c r="O113" s="6">
        <v>44377</v>
      </c>
      <c r="P113" s="5">
        <f>VLOOKUP(ControleRNC[[#This Row],[Crit.]],$F$1:$G$4,2,0)</f>
        <v>2</v>
      </c>
      <c r="Q113" s="24">
        <f ca="1">IF(ControleRNC[[#This Row],[Real.1]]="",TODAY()-ControleRNC[[#This Row],[Prev.1]],ControleRNC[[#This Row],[Real.1]]-ControleRNC[[#This Row],[Prev.1]])</f>
        <v>29</v>
      </c>
      <c r="R113" s="24" t="s">
        <v>8</v>
      </c>
      <c r="S113" s="24"/>
      <c r="T113" s="29" t="str">
        <f ca="1">IF(ControleRNC[[#This Row],[Real.1]]&lt;&gt;"","Concluída",IF(ControleRNC[[#This Row],[Prev.1]]&lt;TODAY(),"Atraso","No prazo"))</f>
        <v>Concluída</v>
      </c>
      <c r="U113" s="39" t="s">
        <v>1164</v>
      </c>
      <c r="V113" s="39"/>
      <c r="W113" s="6">
        <f>WORKDAY(ControleRNC[[#This Row],[Prev.1]],ControleRNC[[#This Row],[Dias Prev.2]])</f>
        <v>44350</v>
      </c>
      <c r="X113" s="23"/>
      <c r="Y113" s="23">
        <v>44377</v>
      </c>
      <c r="Z113" s="24">
        <f>VLOOKUP(ControleRNC[[#This Row],[Crit.]],$F$1:$G$4,2,0)</f>
        <v>2</v>
      </c>
      <c r="AA113" s="24">
        <f ca="1">IF(ControleRNC[[#This Row],[Real.2]]="",TODAY()-ControleRNC[[#This Row],[Prev.2]],ControleRNC[[#This Row],[Real.2]]-ControleRNC[[#This Row],[Prev.2]])</f>
        <v>27</v>
      </c>
      <c r="AB113" s="24" t="s">
        <v>8</v>
      </c>
      <c r="AC113" s="29" t="str">
        <f ca="1">IF(ControleRNC[[#This Row],[Real.2]]&lt;&gt;"","Concluída",
IF(ControleRNC[[#This Row],[Prev.2]]&lt;TODAY(),"Atraso","No prazo"))</f>
        <v>Concluída</v>
      </c>
      <c r="AD113" s="24" t="str">
        <f ca="1">IF(ControleRNC[[#This Row],[Status Epata 2]]="Concluída","",IF(ControleRNC[[#This Row],[Real.2]]="",TODAY()-ControleRNC[[#This Row],[Data Emissão]],ControleRNC[[#This Row],[Real.2]]-ControleRNC[[#This Row],[Data Emissão]]))</f>
        <v/>
      </c>
      <c r="AE113" s="29" t="str">
        <f ca="1">IF(ControleRNC[[#This Row],[Real.2]]&lt;&gt;"","Concluída",
IF(AND(ControleRNC[[#This Row],[Prev.2]]&lt;TODAY(),OR(ControleRNC[[#This Row],[Replan.2]]&lt;TODAY(),ControleRNC[[#This Row],[Replan.2]]="")),"Atraso","No prazo"))</f>
        <v>Concluída</v>
      </c>
      <c r="AF113" s="24"/>
      <c r="AG113" s="24" t="str">
        <f ca="1">IF(ControleRNC[[#This Row],[Área Responsável]]="Engenharia",ControleRNC[[#This Row],[Status Etapa 1]],"Contratada")</f>
        <v>Concluída</v>
      </c>
      <c r="AH113" s="24" t="str">
        <f>IF(ControleRNC[[#This Row],[Área Responsável]]="Contratada",ControleRNC[[#This Row],[Status DUCTOR]],"Engenharia")</f>
        <v>Engenharia</v>
      </c>
      <c r="AI113" s="24" t="str">
        <f ca="1">IF(ControleRNC[[#This Row],[Etapa Eng]]="Concluída","Fechado",IF(ControleRNC[[#This Row],[Etapa Eng]]="Contratada","Contratada","Aberto"))</f>
        <v>Fechado</v>
      </c>
      <c r="AJ113" s="24" t="str">
        <f>IF(ControleRNC[[#This Row],[Etapa contr]]="Concluída","Fechado",IF(ControleRNC[[#This Row],[Etapa contr]]="Engenharia","Engenharia","Aberto"))</f>
        <v>Engenharia</v>
      </c>
    </row>
    <row r="114" spans="1:36" ht="30" customHeight="1">
      <c r="A114" s="5" t="s">
        <v>1025</v>
      </c>
      <c r="B114" s="5" t="s">
        <v>822</v>
      </c>
      <c r="C114" s="24" t="s">
        <v>860</v>
      </c>
      <c r="D114" s="5" t="s">
        <v>861</v>
      </c>
      <c r="E114" s="24" t="s">
        <v>825</v>
      </c>
      <c r="F114" s="65" t="s">
        <v>862</v>
      </c>
      <c r="G114" s="7" t="s">
        <v>827</v>
      </c>
      <c r="H114" s="7" t="s">
        <v>828</v>
      </c>
      <c r="I114" s="7" t="s">
        <v>829</v>
      </c>
      <c r="J114" s="32" t="s">
        <v>1165</v>
      </c>
      <c r="K114" s="22" t="s">
        <v>787</v>
      </c>
      <c r="L114" s="6">
        <v>44345</v>
      </c>
      <c r="M114" s="6">
        <f>WORKDAY(ControleRNC[[#This Row],[Data Emissão]],VLOOKUP(K114,$F$1:$G$4,2,0))</f>
        <v>44349</v>
      </c>
      <c r="N114" s="6"/>
      <c r="O114" s="6">
        <v>44362</v>
      </c>
      <c r="P114" s="5">
        <f>VLOOKUP(ControleRNC[[#This Row],[Crit.]],$F$1:$G$4,2,0)</f>
        <v>3</v>
      </c>
      <c r="Q114" s="24">
        <f ca="1">IF(ControleRNC[[#This Row],[Real.1]]="",TODAY()-ControleRNC[[#This Row],[Prev.1]],ControleRNC[[#This Row],[Real.1]]-ControleRNC[[#This Row],[Prev.1]])</f>
        <v>13</v>
      </c>
      <c r="R114" s="24" t="s">
        <v>8</v>
      </c>
      <c r="S114" s="24"/>
      <c r="T114" s="29" t="str">
        <f ca="1">IF(ControleRNC[[#This Row],[Real.1]]&lt;&gt;"","Concluída",IF(ControleRNC[[#This Row],[Prev.1]]&lt;TODAY(),"Atraso","No prazo"))</f>
        <v>Concluída</v>
      </c>
      <c r="U114" s="39" t="s">
        <v>1166</v>
      </c>
      <c r="V114" s="39"/>
      <c r="W114" s="6">
        <f>WORKDAY(ControleRNC[[#This Row],[Prev.1]],ControleRNC[[#This Row],[Dias Prev.2]])</f>
        <v>44354</v>
      </c>
      <c r="X114" s="23"/>
      <c r="Y114" s="23">
        <v>44362</v>
      </c>
      <c r="Z114" s="24">
        <f>VLOOKUP(ControleRNC[[#This Row],[Crit.]],$F$1:$G$4,2,0)</f>
        <v>3</v>
      </c>
      <c r="AA114" s="24">
        <f ca="1">IF(ControleRNC[[#This Row],[Real.2]]="",TODAY()-ControleRNC[[#This Row],[Prev.2]],ControleRNC[[#This Row],[Real.2]]-ControleRNC[[#This Row],[Prev.2]])</f>
        <v>8</v>
      </c>
      <c r="AB114" s="24" t="s">
        <v>8</v>
      </c>
      <c r="AC114" s="29" t="str">
        <f ca="1">IF(ControleRNC[[#This Row],[Real.2]]&lt;&gt;"","Concluída",
IF(ControleRNC[[#This Row],[Prev.2]]&lt;TODAY(),"Atraso","No prazo"))</f>
        <v>Concluída</v>
      </c>
      <c r="AD114" s="24" t="str">
        <f ca="1">IF(ControleRNC[[#This Row],[Status Epata 2]]="Concluída","",IF(ControleRNC[[#This Row],[Real.2]]="",TODAY()-ControleRNC[[#This Row],[Data Emissão]],ControleRNC[[#This Row],[Real.2]]-ControleRNC[[#This Row],[Data Emissão]]))</f>
        <v/>
      </c>
      <c r="AE114" s="29" t="str">
        <f ca="1">IF(ControleRNC[[#This Row],[Real.2]]&lt;&gt;"","Concluída",
IF(AND(ControleRNC[[#This Row],[Prev.2]]&lt;TODAY(),OR(ControleRNC[[#This Row],[Replan.2]]&lt;TODAY(),ControleRNC[[#This Row],[Replan.2]]="")),"Atraso","No prazo"))</f>
        <v>Concluída</v>
      </c>
      <c r="AF114" s="24"/>
      <c r="AG114" s="24" t="str">
        <f ca="1">IF(ControleRNC[[#This Row],[Área Responsável]]="Engenharia",ControleRNC[[#This Row],[Status Etapa 1]],"Contratada")</f>
        <v>Concluída</v>
      </c>
      <c r="AH114" s="24" t="str">
        <f>IF(ControleRNC[[#This Row],[Área Responsável]]="Contratada",ControleRNC[[#This Row],[Status DUCTOR]],"Engenharia")</f>
        <v>Engenharia</v>
      </c>
      <c r="AI114" s="24" t="str">
        <f ca="1">IF(ControleRNC[[#This Row],[Etapa Eng]]="Concluída","Fechado",IF(ControleRNC[[#This Row],[Etapa Eng]]="Contratada","Contratada","Aberto"))</f>
        <v>Fechado</v>
      </c>
      <c r="AJ114" s="24" t="str">
        <f>IF(ControleRNC[[#This Row],[Etapa contr]]="Concluída","Fechado",IF(ControleRNC[[#This Row],[Etapa contr]]="Engenharia","Engenharia","Aberto"))</f>
        <v>Engenharia</v>
      </c>
    </row>
    <row r="115" spans="1:36" ht="30" customHeight="1">
      <c r="A115" s="5" t="s">
        <v>1029</v>
      </c>
      <c r="B115" s="5" t="s">
        <v>822</v>
      </c>
      <c r="C115" s="24" t="s">
        <v>860</v>
      </c>
      <c r="D115" s="5" t="s">
        <v>861</v>
      </c>
      <c r="E115" s="24" t="s">
        <v>825</v>
      </c>
      <c r="F115" s="65" t="s">
        <v>862</v>
      </c>
      <c r="G115" s="7" t="s">
        <v>827</v>
      </c>
      <c r="H115" s="7" t="s">
        <v>828</v>
      </c>
      <c r="I115" s="7" t="s">
        <v>856</v>
      </c>
      <c r="J115" s="32" t="s">
        <v>1167</v>
      </c>
      <c r="K115" s="22" t="s">
        <v>787</v>
      </c>
      <c r="L115" s="6">
        <v>44348</v>
      </c>
      <c r="M115" s="6">
        <f>WORKDAY(ControleRNC[[#This Row],[Data Emissão]],VLOOKUP(K115,$F$1:$G$4,2,0))</f>
        <v>44351</v>
      </c>
      <c r="N115" s="6"/>
      <c r="O115" s="6">
        <v>44363</v>
      </c>
      <c r="P115" s="5">
        <f>VLOOKUP(ControleRNC[[#This Row],[Crit.]],$F$1:$G$4,2,0)</f>
        <v>3</v>
      </c>
      <c r="Q115" s="24">
        <f ca="1">IF(ControleRNC[[#This Row],[Real.1]]="",TODAY()-ControleRNC[[#This Row],[Prev.1]],ControleRNC[[#This Row],[Real.1]]-ControleRNC[[#This Row],[Prev.1]])</f>
        <v>12</v>
      </c>
      <c r="R115" s="24" t="s">
        <v>8</v>
      </c>
      <c r="S115" s="24"/>
      <c r="T115" s="29" t="str">
        <f ca="1">IF(ControleRNC[[#This Row],[Real.1]]&lt;&gt;"","Concluída",IF(ControleRNC[[#This Row],[Prev.1]]&lt;TODAY(),"Atraso","No prazo"))</f>
        <v>Concluída</v>
      </c>
      <c r="U115" s="39" t="s">
        <v>1168</v>
      </c>
      <c r="V115" s="39"/>
      <c r="W115" s="6">
        <f>WORKDAY(ControleRNC[[#This Row],[Prev.1]],ControleRNC[[#This Row],[Dias Prev.2]])</f>
        <v>44356</v>
      </c>
      <c r="X115" s="23"/>
      <c r="Y115" s="23">
        <v>44363</v>
      </c>
      <c r="Z115" s="24">
        <f>VLOOKUP(ControleRNC[[#This Row],[Crit.]],$F$1:$G$4,2,0)</f>
        <v>3</v>
      </c>
      <c r="AA115" s="24">
        <f ca="1">IF(ControleRNC[[#This Row],[Real.2]]="",TODAY()-ControleRNC[[#This Row],[Prev.2]],ControleRNC[[#This Row],[Real.2]]-ControleRNC[[#This Row],[Prev.2]])</f>
        <v>7</v>
      </c>
      <c r="AB115" s="24" t="s">
        <v>8</v>
      </c>
      <c r="AC115" s="29" t="str">
        <f ca="1">IF(ControleRNC[[#This Row],[Real.2]]&lt;&gt;"","Concluída",
IF(ControleRNC[[#This Row],[Prev.2]]&lt;TODAY(),"Atraso","No prazo"))</f>
        <v>Concluída</v>
      </c>
      <c r="AD115" s="24" t="str">
        <f ca="1">IF(ControleRNC[[#This Row],[Status Epata 2]]="Concluída","",IF(ControleRNC[[#This Row],[Real.2]]="",TODAY()-ControleRNC[[#This Row],[Data Emissão]],ControleRNC[[#This Row],[Real.2]]-ControleRNC[[#This Row],[Data Emissão]]))</f>
        <v/>
      </c>
      <c r="AE115" s="29" t="str">
        <f ca="1">IF(ControleRNC[[#This Row],[Real.2]]&lt;&gt;"","Concluída",
IF(AND(ControleRNC[[#This Row],[Prev.2]]&lt;TODAY(),OR(ControleRNC[[#This Row],[Replan.2]]&lt;TODAY(),ControleRNC[[#This Row],[Replan.2]]="")),"Atraso","No prazo"))</f>
        <v>Concluída</v>
      </c>
      <c r="AF115" s="24"/>
      <c r="AG115" s="24" t="str">
        <f ca="1">IF(ControleRNC[[#This Row],[Área Responsável]]="Engenharia",ControleRNC[[#This Row],[Status Etapa 1]],"Contratada")</f>
        <v>Concluída</v>
      </c>
      <c r="AH115" s="24" t="str">
        <f>IF(ControleRNC[[#This Row],[Área Responsável]]="Contratada",ControleRNC[[#This Row],[Status DUCTOR]],"Engenharia")</f>
        <v>Engenharia</v>
      </c>
      <c r="AI115" s="24" t="str">
        <f ca="1">IF(ControleRNC[[#This Row],[Etapa Eng]]="Concluída","Fechado",IF(ControleRNC[[#This Row],[Etapa Eng]]="Contratada","Contratada","Aberto"))</f>
        <v>Fechado</v>
      </c>
      <c r="AJ115" s="24" t="str">
        <f>IF(ControleRNC[[#This Row],[Etapa contr]]="Concluída","Fechado",IF(ControleRNC[[#This Row],[Etapa contr]]="Engenharia","Engenharia","Aberto"))</f>
        <v>Engenharia</v>
      </c>
    </row>
    <row r="116" spans="1:36" ht="30" customHeight="1">
      <c r="A116" s="5" t="s">
        <v>1032</v>
      </c>
      <c r="B116" s="5" t="s">
        <v>822</v>
      </c>
      <c r="C116" s="24" t="s">
        <v>860</v>
      </c>
      <c r="D116" s="5" t="s">
        <v>861</v>
      </c>
      <c r="E116" s="24" t="s">
        <v>825</v>
      </c>
      <c r="F116" s="65" t="s">
        <v>862</v>
      </c>
      <c r="G116" s="7" t="s">
        <v>827</v>
      </c>
      <c r="H116" s="7" t="s">
        <v>828</v>
      </c>
      <c r="I116" s="7" t="s">
        <v>856</v>
      </c>
      <c r="J116" s="32" t="s">
        <v>1169</v>
      </c>
      <c r="K116" s="22" t="s">
        <v>787</v>
      </c>
      <c r="L116" s="6">
        <v>44348</v>
      </c>
      <c r="M116" s="6">
        <f>WORKDAY(ControleRNC[[#This Row],[Data Emissão]],VLOOKUP(K116,$F$1:$G$4,2,0))</f>
        <v>44351</v>
      </c>
      <c r="N116" s="6"/>
      <c r="O116" s="6">
        <v>44353</v>
      </c>
      <c r="P116" s="5">
        <f>VLOOKUP(ControleRNC[[#This Row],[Crit.]],$F$1:$G$4,2,0)</f>
        <v>3</v>
      </c>
      <c r="Q116" s="24">
        <f ca="1">IF(ControleRNC[[#This Row],[Real.1]]="",TODAY()-ControleRNC[[#This Row],[Prev.1]],ControleRNC[[#This Row],[Real.1]]-ControleRNC[[#This Row],[Prev.1]])</f>
        <v>2</v>
      </c>
      <c r="R116" s="24" t="s">
        <v>8</v>
      </c>
      <c r="S116" s="24"/>
      <c r="T116" s="29" t="str">
        <f ca="1">IF(ControleRNC[[#This Row],[Real.1]]&lt;&gt;"","Concluída",IF(ControleRNC[[#This Row],[Prev.1]]&lt;TODAY(),"Atraso","No prazo"))</f>
        <v>Concluída</v>
      </c>
      <c r="U116" s="39" t="s">
        <v>1170</v>
      </c>
      <c r="V116" s="39"/>
      <c r="W116" s="6">
        <f>WORKDAY(ControleRNC[[#This Row],[Prev.1]],ControleRNC[[#This Row],[Dias Prev.2]])</f>
        <v>44356</v>
      </c>
      <c r="X116" s="23"/>
      <c r="Y116" s="23">
        <v>44353</v>
      </c>
      <c r="Z116" s="24">
        <f>VLOOKUP(ControleRNC[[#This Row],[Crit.]],$F$1:$G$4,2,0)</f>
        <v>3</v>
      </c>
      <c r="AA116" s="24">
        <f ca="1">IF(ControleRNC[[#This Row],[Real.2]]="",TODAY()-ControleRNC[[#This Row],[Prev.2]],ControleRNC[[#This Row],[Real.2]]-ControleRNC[[#This Row],[Prev.2]])</f>
        <v>-3</v>
      </c>
      <c r="AB116" s="24" t="s">
        <v>8</v>
      </c>
      <c r="AC116" s="29" t="str">
        <f ca="1">IF(ControleRNC[[#This Row],[Real.2]]&lt;&gt;"","Concluída",
IF(ControleRNC[[#This Row],[Prev.2]]&lt;TODAY(),"Atraso","No prazo"))</f>
        <v>Concluída</v>
      </c>
      <c r="AD116" s="24" t="str">
        <f ca="1">IF(ControleRNC[[#This Row],[Status Epata 2]]="Concluída","",IF(ControleRNC[[#This Row],[Real.2]]="",TODAY()-ControleRNC[[#This Row],[Data Emissão]],ControleRNC[[#This Row],[Real.2]]-ControleRNC[[#This Row],[Data Emissão]]))</f>
        <v/>
      </c>
      <c r="AE116" s="29" t="str">
        <f ca="1">IF(ControleRNC[[#This Row],[Real.2]]&lt;&gt;"","Concluída",
IF(AND(ControleRNC[[#This Row],[Prev.2]]&lt;TODAY(),OR(ControleRNC[[#This Row],[Replan.2]]&lt;TODAY(),ControleRNC[[#This Row],[Replan.2]]="")),"Atraso","No prazo"))</f>
        <v>Concluída</v>
      </c>
      <c r="AF116" s="24"/>
      <c r="AG116" s="24" t="str">
        <f ca="1">IF(ControleRNC[[#This Row],[Área Responsável]]="Engenharia",ControleRNC[[#This Row],[Status Etapa 1]],"Contratada")</f>
        <v>Concluída</v>
      </c>
      <c r="AH116" s="24" t="str">
        <f>IF(ControleRNC[[#This Row],[Área Responsável]]="Contratada",ControleRNC[[#This Row],[Status DUCTOR]],"Engenharia")</f>
        <v>Engenharia</v>
      </c>
      <c r="AI116" s="24" t="str">
        <f ca="1">IF(ControleRNC[[#This Row],[Etapa Eng]]="Concluída","Fechado",IF(ControleRNC[[#This Row],[Etapa Eng]]="Contratada","Contratada","Aberto"))</f>
        <v>Fechado</v>
      </c>
      <c r="AJ116" s="24" t="str">
        <f>IF(ControleRNC[[#This Row],[Etapa contr]]="Concluída","Fechado",IF(ControleRNC[[#This Row],[Etapa contr]]="Engenharia","Engenharia","Aberto"))</f>
        <v>Engenharia</v>
      </c>
    </row>
    <row r="117" spans="1:36" ht="30" customHeight="1">
      <c r="A117" s="5" t="s">
        <v>1035</v>
      </c>
      <c r="B117" s="5" t="s">
        <v>822</v>
      </c>
      <c r="C117" s="24" t="s">
        <v>860</v>
      </c>
      <c r="D117" s="5" t="s">
        <v>861</v>
      </c>
      <c r="E117" s="24" t="s">
        <v>825</v>
      </c>
      <c r="F117" s="65" t="s">
        <v>862</v>
      </c>
      <c r="G117" s="7" t="s">
        <v>827</v>
      </c>
      <c r="H117" s="7" t="s">
        <v>828</v>
      </c>
      <c r="I117" s="7" t="s">
        <v>1171</v>
      </c>
      <c r="J117" s="32" t="s">
        <v>1172</v>
      </c>
      <c r="K117" s="22" t="s">
        <v>788</v>
      </c>
      <c r="L117" s="6">
        <v>44350</v>
      </c>
      <c r="M117" s="6">
        <f>WORKDAY(ControleRNC[[#This Row],[Data Emissão]],VLOOKUP(K117,$F$1:$G$4,2,0))</f>
        <v>44354</v>
      </c>
      <c r="N117" s="6"/>
      <c r="O117" s="6">
        <v>44376</v>
      </c>
      <c r="P117" s="5">
        <f>VLOOKUP(ControleRNC[[#This Row],[Crit.]],$F$1:$G$4,2,0)</f>
        <v>2</v>
      </c>
      <c r="Q117" s="24">
        <f ca="1">IF(ControleRNC[[#This Row],[Real.1]]="",TODAY()-ControleRNC[[#This Row],[Prev.1]],ControleRNC[[#This Row],[Real.1]]-ControleRNC[[#This Row],[Prev.1]])</f>
        <v>22</v>
      </c>
      <c r="R117" s="24" t="s">
        <v>8</v>
      </c>
      <c r="S117" s="24"/>
      <c r="T117" s="29" t="str">
        <f ca="1">IF(ControleRNC[[#This Row],[Real.1]]&lt;&gt;"","Concluída",IF(ControleRNC[[#This Row],[Prev.1]]&lt;TODAY(),"Atraso","No prazo"))</f>
        <v>Concluída</v>
      </c>
      <c r="U117" s="39" t="s">
        <v>1173</v>
      </c>
      <c r="V117" s="39"/>
      <c r="W117" s="6">
        <f>WORKDAY(ControleRNC[[#This Row],[Prev.1]],ControleRNC[[#This Row],[Dias Prev.2]])</f>
        <v>44356</v>
      </c>
      <c r="X117" s="23"/>
      <c r="Y117" s="23">
        <v>44376</v>
      </c>
      <c r="Z117" s="24">
        <f>VLOOKUP(ControleRNC[[#This Row],[Crit.]],$F$1:$G$4,2,0)</f>
        <v>2</v>
      </c>
      <c r="AA117" s="24">
        <f ca="1">IF(ControleRNC[[#This Row],[Real.2]]="",TODAY()-ControleRNC[[#This Row],[Prev.2]],ControleRNC[[#This Row],[Real.2]]-ControleRNC[[#This Row],[Prev.2]])</f>
        <v>20</v>
      </c>
      <c r="AB117" s="24" t="s">
        <v>8</v>
      </c>
      <c r="AC117" s="29" t="str">
        <f ca="1">IF(ControleRNC[[#This Row],[Real.2]]&lt;&gt;"","Concluída",
IF(ControleRNC[[#This Row],[Prev.2]]&lt;TODAY(),"Atraso","No prazo"))</f>
        <v>Concluída</v>
      </c>
      <c r="AD117" s="24" t="str">
        <f ca="1">IF(ControleRNC[[#This Row],[Status Epata 2]]="Concluída","",IF(ControleRNC[[#This Row],[Real.2]]="",TODAY()-ControleRNC[[#This Row],[Data Emissão]],ControleRNC[[#This Row],[Real.2]]-ControleRNC[[#This Row],[Data Emissão]]))</f>
        <v/>
      </c>
      <c r="AE117" s="29" t="str">
        <f ca="1">IF(ControleRNC[[#This Row],[Real.2]]&lt;&gt;"","Concluída",
IF(AND(ControleRNC[[#This Row],[Prev.2]]&lt;TODAY(),OR(ControleRNC[[#This Row],[Replan.2]]&lt;TODAY(),ControleRNC[[#This Row],[Replan.2]]="")),"Atraso","No prazo"))</f>
        <v>Concluída</v>
      </c>
      <c r="AF117" s="24"/>
      <c r="AG117" s="24" t="str">
        <f ca="1">IF(ControleRNC[[#This Row],[Área Responsável]]="Engenharia",ControleRNC[[#This Row],[Status Etapa 1]],"Contratada")</f>
        <v>Concluída</v>
      </c>
      <c r="AH117" s="24" t="str">
        <f>IF(ControleRNC[[#This Row],[Área Responsável]]="Contratada",ControleRNC[[#This Row],[Status DUCTOR]],"Engenharia")</f>
        <v>Engenharia</v>
      </c>
      <c r="AI117" s="24" t="str">
        <f ca="1">IF(ControleRNC[[#This Row],[Etapa Eng]]="Concluída","Fechado",IF(ControleRNC[[#This Row],[Etapa Eng]]="Contratada","Contratada","Aberto"))</f>
        <v>Fechado</v>
      </c>
      <c r="AJ117" s="24" t="str">
        <f>IF(ControleRNC[[#This Row],[Etapa contr]]="Concluída","Fechado",IF(ControleRNC[[#This Row],[Etapa contr]]="Engenharia","Engenharia","Aberto"))</f>
        <v>Engenharia</v>
      </c>
    </row>
    <row r="118" spans="1:36" ht="30" customHeight="1">
      <c r="A118" s="5" t="s">
        <v>1038</v>
      </c>
      <c r="B118" s="5" t="s">
        <v>822</v>
      </c>
      <c r="C118" s="24" t="s">
        <v>860</v>
      </c>
      <c r="D118" s="5" t="s">
        <v>861</v>
      </c>
      <c r="E118" s="24" t="s">
        <v>825</v>
      </c>
      <c r="F118" s="65" t="s">
        <v>862</v>
      </c>
      <c r="G118" s="7" t="s">
        <v>827</v>
      </c>
      <c r="H118" s="7" t="s">
        <v>828</v>
      </c>
      <c r="I118" s="7" t="s">
        <v>840</v>
      </c>
      <c r="J118" s="32" t="s">
        <v>1174</v>
      </c>
      <c r="K118" s="22" t="s">
        <v>787</v>
      </c>
      <c r="L118" s="6">
        <v>44351</v>
      </c>
      <c r="M118" s="6">
        <f>WORKDAY(ControleRNC[[#This Row],[Data Emissão]],VLOOKUP(K118,$F$1:$G$4,2,0))</f>
        <v>44356</v>
      </c>
      <c r="N118" s="6"/>
      <c r="O118" s="6">
        <v>44377</v>
      </c>
      <c r="P118" s="5">
        <f>VLOOKUP(ControleRNC[[#This Row],[Crit.]],$F$1:$G$4,2,0)</f>
        <v>3</v>
      </c>
      <c r="Q118" s="24">
        <f ca="1">IF(ControleRNC[[#This Row],[Real.1]]="",TODAY()-ControleRNC[[#This Row],[Prev.1]],ControleRNC[[#This Row],[Real.1]]-ControleRNC[[#This Row],[Prev.1]])</f>
        <v>21</v>
      </c>
      <c r="R118" s="24" t="s">
        <v>8</v>
      </c>
      <c r="S118" s="24"/>
      <c r="T118" s="29" t="str">
        <f ca="1">IF(ControleRNC[[#This Row],[Real.1]]&lt;&gt;"","Concluída",IF(ControleRNC[[#This Row],[Prev.1]]&lt;TODAY(),"Atraso","No prazo"))</f>
        <v>Concluída</v>
      </c>
      <c r="U118" s="39" t="s">
        <v>1175</v>
      </c>
      <c r="V118" s="39"/>
      <c r="W118" s="6">
        <f>WORKDAY(ControleRNC[[#This Row],[Prev.1]],ControleRNC[[#This Row],[Dias Prev.2]])</f>
        <v>44361</v>
      </c>
      <c r="X118" s="23"/>
      <c r="Y118" s="23">
        <v>44377</v>
      </c>
      <c r="Z118" s="24">
        <f>VLOOKUP(ControleRNC[[#This Row],[Crit.]],$F$1:$G$4,2,0)</f>
        <v>3</v>
      </c>
      <c r="AA118" s="24">
        <f ca="1">IF(ControleRNC[[#This Row],[Real.2]]="",TODAY()-ControleRNC[[#This Row],[Prev.2]],ControleRNC[[#This Row],[Real.2]]-ControleRNC[[#This Row],[Prev.2]])</f>
        <v>16</v>
      </c>
      <c r="AB118" s="24" t="s">
        <v>8</v>
      </c>
      <c r="AC118" s="29" t="str">
        <f ca="1">IF(ControleRNC[[#This Row],[Real.2]]&lt;&gt;"","Concluída",
IF(ControleRNC[[#This Row],[Prev.2]]&lt;TODAY(),"Atraso","No prazo"))</f>
        <v>Concluída</v>
      </c>
      <c r="AD118" s="24" t="str">
        <f ca="1">IF(ControleRNC[[#This Row],[Status Epata 2]]="Concluída","",IF(ControleRNC[[#This Row],[Real.2]]="",TODAY()-ControleRNC[[#This Row],[Data Emissão]],ControleRNC[[#This Row],[Real.2]]-ControleRNC[[#This Row],[Data Emissão]]))</f>
        <v/>
      </c>
      <c r="AE118" s="29" t="str">
        <f ca="1">IF(ControleRNC[[#This Row],[Real.2]]&lt;&gt;"","Concluída",
IF(AND(ControleRNC[[#This Row],[Prev.2]]&lt;TODAY(),OR(ControleRNC[[#This Row],[Replan.2]]&lt;TODAY(),ControleRNC[[#This Row],[Replan.2]]="")),"Atraso","No prazo"))</f>
        <v>Concluída</v>
      </c>
      <c r="AF118" s="24"/>
      <c r="AG118" s="24" t="str">
        <f ca="1">IF(ControleRNC[[#This Row],[Área Responsável]]="Engenharia",ControleRNC[[#This Row],[Status Etapa 1]],"Contratada")</f>
        <v>Concluída</v>
      </c>
      <c r="AH118" s="24" t="str">
        <f>IF(ControleRNC[[#This Row],[Área Responsável]]="Contratada",ControleRNC[[#This Row],[Status DUCTOR]],"Engenharia")</f>
        <v>Engenharia</v>
      </c>
      <c r="AI118" s="24" t="str">
        <f ca="1">IF(ControleRNC[[#This Row],[Etapa Eng]]="Concluída","Fechado",IF(ControleRNC[[#This Row],[Etapa Eng]]="Contratada","Contratada","Aberto"))</f>
        <v>Fechado</v>
      </c>
      <c r="AJ118" s="24" t="str">
        <f>IF(ControleRNC[[#This Row],[Etapa contr]]="Concluída","Fechado",IF(ControleRNC[[#This Row],[Etapa contr]]="Engenharia","Engenharia","Aberto"))</f>
        <v>Engenharia</v>
      </c>
    </row>
    <row r="119" spans="1:36" ht="30" customHeight="1">
      <c r="A119" s="5" t="s">
        <v>43</v>
      </c>
      <c r="B119" s="5" t="s">
        <v>822</v>
      </c>
      <c r="C119" s="24" t="s">
        <v>860</v>
      </c>
      <c r="D119" s="5" t="s">
        <v>861</v>
      </c>
      <c r="E119" s="24" t="s">
        <v>825</v>
      </c>
      <c r="F119" s="65" t="s">
        <v>862</v>
      </c>
      <c r="G119" s="7" t="s">
        <v>827</v>
      </c>
      <c r="H119" s="7" t="s">
        <v>828</v>
      </c>
      <c r="I119" s="7" t="s">
        <v>1171</v>
      </c>
      <c r="J119" s="32" t="s">
        <v>1176</v>
      </c>
      <c r="K119" s="22" t="s">
        <v>787</v>
      </c>
      <c r="L119" s="6">
        <v>44355</v>
      </c>
      <c r="M119" s="6">
        <f>WORKDAY(ControleRNC[[#This Row],[Data Emissão]],VLOOKUP(K119,$F$1:$G$4,2,0))</f>
        <v>44358</v>
      </c>
      <c r="N119" s="6"/>
      <c r="O119" s="6">
        <v>44384</v>
      </c>
      <c r="P119" s="5">
        <f>VLOOKUP(ControleRNC[[#This Row],[Crit.]],$F$1:$G$4,2,0)</f>
        <v>3</v>
      </c>
      <c r="Q119" s="24">
        <f ca="1">IF(ControleRNC[[#This Row],[Real.1]]="",TODAY()-ControleRNC[[#This Row],[Prev.1]],ControleRNC[[#This Row],[Real.1]]-ControleRNC[[#This Row],[Prev.1]])</f>
        <v>26</v>
      </c>
      <c r="R119" s="24" t="s">
        <v>8</v>
      </c>
      <c r="S119" s="24"/>
      <c r="T119" s="29" t="str">
        <f ca="1">IF(ControleRNC[[#This Row],[Real.1]]&lt;&gt;"","Concluída",IF(ControleRNC[[#This Row],[Prev.1]]&lt;TODAY(),"Atraso","No prazo"))</f>
        <v>Concluída</v>
      </c>
      <c r="U119" s="39" t="s">
        <v>1177</v>
      </c>
      <c r="V119" s="39"/>
      <c r="W119" s="6">
        <f>WORKDAY(ControleRNC[[#This Row],[Prev.1]],ControleRNC[[#This Row],[Dias Prev.2]])</f>
        <v>44363</v>
      </c>
      <c r="X119" s="23"/>
      <c r="Y119" s="23">
        <v>44384</v>
      </c>
      <c r="Z119" s="24">
        <f>VLOOKUP(ControleRNC[[#This Row],[Crit.]],$F$1:$G$4,2,0)</f>
        <v>3</v>
      </c>
      <c r="AA119" s="24">
        <f ca="1">IF(ControleRNC[[#This Row],[Real.2]]="",TODAY()-ControleRNC[[#This Row],[Prev.2]],ControleRNC[[#This Row],[Real.2]]-ControleRNC[[#This Row],[Prev.2]])</f>
        <v>21</v>
      </c>
      <c r="AB119" s="24" t="s">
        <v>8</v>
      </c>
      <c r="AC119" s="29" t="str">
        <f ca="1">IF(ControleRNC[[#This Row],[Real.2]]&lt;&gt;"","Concluída",
IF(ControleRNC[[#This Row],[Prev.2]]&lt;TODAY(),"Atraso","No prazo"))</f>
        <v>Concluída</v>
      </c>
      <c r="AD119" s="24" t="str">
        <f ca="1">IF(ControleRNC[[#This Row],[Status Epata 2]]="Concluída","",IF(ControleRNC[[#This Row],[Real.2]]="",TODAY()-ControleRNC[[#This Row],[Data Emissão]],ControleRNC[[#This Row],[Real.2]]-ControleRNC[[#This Row],[Data Emissão]]))</f>
        <v/>
      </c>
      <c r="AE119" s="29" t="str">
        <f ca="1">IF(ControleRNC[[#This Row],[Real.2]]&lt;&gt;"","Concluída",
IF(AND(ControleRNC[[#This Row],[Prev.2]]&lt;TODAY(),OR(ControleRNC[[#This Row],[Replan.2]]&lt;TODAY(),ControleRNC[[#This Row],[Replan.2]]="")),"Atraso","No prazo"))</f>
        <v>Concluída</v>
      </c>
      <c r="AF119" s="24"/>
      <c r="AG119" s="24" t="str">
        <f ca="1">IF(ControleRNC[[#This Row],[Área Responsável]]="Engenharia",ControleRNC[[#This Row],[Status Etapa 1]],"Contratada")</f>
        <v>Concluída</v>
      </c>
      <c r="AH119" s="24" t="str">
        <f>IF(ControleRNC[[#This Row],[Área Responsável]]="Contratada",ControleRNC[[#This Row],[Status DUCTOR]],"Engenharia")</f>
        <v>Engenharia</v>
      </c>
      <c r="AI119" s="24" t="str">
        <f ca="1">IF(ControleRNC[[#This Row],[Etapa Eng]]="Concluída","Fechado",IF(ControleRNC[[#This Row],[Etapa Eng]]="Contratada","Contratada","Aberto"))</f>
        <v>Fechado</v>
      </c>
      <c r="AJ119" s="24" t="str">
        <f>IF(ControleRNC[[#This Row],[Etapa contr]]="Concluída","Fechado",IF(ControleRNC[[#This Row],[Etapa contr]]="Engenharia","Engenharia","Aberto"))</f>
        <v>Engenharia</v>
      </c>
    </row>
    <row r="120" spans="1:36" ht="30" customHeight="1">
      <c r="A120" s="5" t="s">
        <v>1044</v>
      </c>
      <c r="B120" s="5" t="s">
        <v>822</v>
      </c>
      <c r="C120" s="24" t="s">
        <v>860</v>
      </c>
      <c r="D120" s="5" t="s">
        <v>861</v>
      </c>
      <c r="E120" s="24" t="s">
        <v>825</v>
      </c>
      <c r="F120" s="65" t="s">
        <v>862</v>
      </c>
      <c r="G120" s="7" t="s">
        <v>827</v>
      </c>
      <c r="H120" s="7" t="s">
        <v>828</v>
      </c>
      <c r="I120" s="7" t="s">
        <v>836</v>
      </c>
      <c r="J120" s="32" t="s">
        <v>1178</v>
      </c>
      <c r="K120" s="22" t="s">
        <v>788</v>
      </c>
      <c r="L120" s="6">
        <v>44355</v>
      </c>
      <c r="M120" s="6">
        <f>WORKDAY(ControleRNC[[#This Row],[Data Emissão]],VLOOKUP(K120,$F$1:$G$4,2,0))</f>
        <v>44357</v>
      </c>
      <c r="N120" s="6"/>
      <c r="O120" s="6">
        <v>44383</v>
      </c>
      <c r="P120" s="5">
        <f>VLOOKUP(ControleRNC[[#This Row],[Crit.]],$F$1:$G$4,2,0)</f>
        <v>2</v>
      </c>
      <c r="Q120" s="24">
        <f ca="1">IF(ControleRNC[[#This Row],[Real.1]]="",TODAY()-ControleRNC[[#This Row],[Prev.1]],ControleRNC[[#This Row],[Real.1]]-ControleRNC[[#This Row],[Prev.1]])</f>
        <v>26</v>
      </c>
      <c r="R120" s="24" t="s">
        <v>8</v>
      </c>
      <c r="S120" s="24"/>
      <c r="T120" s="29" t="str">
        <f ca="1">IF(ControleRNC[[#This Row],[Real.1]]&lt;&gt;"","Concluída",IF(ControleRNC[[#This Row],[Prev.1]]&lt;TODAY(),"Atraso","No prazo"))</f>
        <v>Concluída</v>
      </c>
      <c r="U120" s="39" t="s">
        <v>1179</v>
      </c>
      <c r="V120" s="39"/>
      <c r="W120" s="6">
        <f>WORKDAY(ControleRNC[[#This Row],[Prev.1]],ControleRNC[[#This Row],[Dias Prev.2]])</f>
        <v>44361</v>
      </c>
      <c r="X120" s="23"/>
      <c r="Y120" s="23">
        <v>44383</v>
      </c>
      <c r="Z120" s="24">
        <f>VLOOKUP(ControleRNC[[#This Row],[Crit.]],$F$1:$G$4,2,0)</f>
        <v>2</v>
      </c>
      <c r="AA120" s="24">
        <f ca="1">IF(ControleRNC[[#This Row],[Real.2]]="",TODAY()-ControleRNC[[#This Row],[Prev.2]],ControleRNC[[#This Row],[Real.2]]-ControleRNC[[#This Row],[Prev.2]])</f>
        <v>22</v>
      </c>
      <c r="AB120" s="24" t="s">
        <v>8</v>
      </c>
      <c r="AC120" s="29" t="str">
        <f ca="1">IF(ControleRNC[[#This Row],[Real.2]]&lt;&gt;"","Concluída",
IF(ControleRNC[[#This Row],[Prev.2]]&lt;TODAY(),"Atraso","No prazo"))</f>
        <v>Concluída</v>
      </c>
      <c r="AD120" s="24" t="str">
        <f ca="1">IF(ControleRNC[[#This Row],[Status Epata 2]]="Concluída","",IF(ControleRNC[[#This Row],[Real.2]]="",TODAY()-ControleRNC[[#This Row],[Data Emissão]],ControleRNC[[#This Row],[Real.2]]-ControleRNC[[#This Row],[Data Emissão]]))</f>
        <v/>
      </c>
      <c r="AE120" s="29" t="str">
        <f ca="1">IF(ControleRNC[[#This Row],[Real.2]]&lt;&gt;"","Concluída",
IF(AND(ControleRNC[[#This Row],[Prev.2]]&lt;TODAY(),OR(ControleRNC[[#This Row],[Replan.2]]&lt;TODAY(),ControleRNC[[#This Row],[Replan.2]]="")),"Atraso","No prazo"))</f>
        <v>Concluída</v>
      </c>
      <c r="AF120" s="24"/>
      <c r="AG120" s="24" t="str">
        <f ca="1">IF(ControleRNC[[#This Row],[Área Responsável]]="Engenharia",ControleRNC[[#This Row],[Status Etapa 1]],"Contratada")</f>
        <v>Concluída</v>
      </c>
      <c r="AH120" s="24" t="str">
        <f>IF(ControleRNC[[#This Row],[Área Responsável]]="Contratada",ControleRNC[[#This Row],[Status DUCTOR]],"Engenharia")</f>
        <v>Engenharia</v>
      </c>
      <c r="AI120" s="24" t="str">
        <f ca="1">IF(ControleRNC[[#This Row],[Etapa Eng]]="Concluída","Fechado",IF(ControleRNC[[#This Row],[Etapa Eng]]="Contratada","Contratada","Aberto"))</f>
        <v>Fechado</v>
      </c>
      <c r="AJ120" s="24" t="str">
        <f>IF(ControleRNC[[#This Row],[Etapa contr]]="Concluída","Fechado",IF(ControleRNC[[#This Row],[Etapa contr]]="Engenharia","Engenharia","Aberto"))</f>
        <v>Engenharia</v>
      </c>
    </row>
    <row r="121" spans="1:36" ht="30" customHeight="1">
      <c r="A121" s="5" t="s">
        <v>1046</v>
      </c>
      <c r="B121" s="5" t="s">
        <v>822</v>
      </c>
      <c r="C121" s="24" t="s">
        <v>860</v>
      </c>
      <c r="D121" s="5" t="s">
        <v>861</v>
      </c>
      <c r="E121" s="24" t="s">
        <v>825</v>
      </c>
      <c r="F121" s="65" t="s">
        <v>862</v>
      </c>
      <c r="G121" s="7" t="s">
        <v>827</v>
      </c>
      <c r="H121" s="7" t="s">
        <v>828</v>
      </c>
      <c r="I121" s="7" t="s">
        <v>1171</v>
      </c>
      <c r="J121" s="32" t="s">
        <v>1180</v>
      </c>
      <c r="K121" s="22" t="s">
        <v>787</v>
      </c>
      <c r="L121" s="6">
        <v>44357</v>
      </c>
      <c r="M121" s="6">
        <f>WORKDAY(ControleRNC[[#This Row],[Data Emissão]],VLOOKUP(K121,$F$1:$G$4,2,0))</f>
        <v>44362</v>
      </c>
      <c r="N121" s="6"/>
      <c r="O121" s="6">
        <v>44364</v>
      </c>
      <c r="P121" s="5">
        <f>VLOOKUP(ControleRNC[[#This Row],[Crit.]],$F$1:$G$4,2,0)</f>
        <v>3</v>
      </c>
      <c r="Q121" s="24">
        <f ca="1">IF(ControleRNC[[#This Row],[Real.1]]="",TODAY()-ControleRNC[[#This Row],[Prev.1]],ControleRNC[[#This Row],[Real.1]]-ControleRNC[[#This Row],[Prev.1]])</f>
        <v>2</v>
      </c>
      <c r="R121" s="24" t="s">
        <v>8</v>
      </c>
      <c r="S121" s="24"/>
      <c r="T121" s="29" t="str">
        <f ca="1">IF(ControleRNC[[#This Row],[Real.1]]&lt;&gt;"","Concluída",IF(ControleRNC[[#This Row],[Prev.1]]&lt;TODAY(),"Atraso","No prazo"))</f>
        <v>Concluída</v>
      </c>
      <c r="U121" s="39" t="s">
        <v>1181</v>
      </c>
      <c r="V121" s="39"/>
      <c r="W121" s="6">
        <f>WORKDAY(ControleRNC[[#This Row],[Prev.1]],ControleRNC[[#This Row],[Dias Prev.2]])</f>
        <v>44365</v>
      </c>
      <c r="X121" s="23"/>
      <c r="Y121" s="23">
        <v>44364</v>
      </c>
      <c r="Z121" s="24">
        <f>VLOOKUP(ControleRNC[[#This Row],[Crit.]],$F$1:$G$4,2,0)</f>
        <v>3</v>
      </c>
      <c r="AA121" s="24">
        <f ca="1">IF(ControleRNC[[#This Row],[Real.2]]="",TODAY()-ControleRNC[[#This Row],[Prev.2]],ControleRNC[[#This Row],[Real.2]]-ControleRNC[[#This Row],[Prev.2]])</f>
        <v>-1</v>
      </c>
      <c r="AB121" s="24" t="s">
        <v>8</v>
      </c>
      <c r="AC121" s="29" t="str">
        <f ca="1">IF(ControleRNC[[#This Row],[Real.2]]&lt;&gt;"","Concluída",
IF(ControleRNC[[#This Row],[Prev.2]]&lt;TODAY(),"Atraso","No prazo"))</f>
        <v>Concluída</v>
      </c>
      <c r="AD121" s="24" t="str">
        <f ca="1">IF(ControleRNC[[#This Row],[Status Epata 2]]="Concluída","",IF(ControleRNC[[#This Row],[Real.2]]="",TODAY()-ControleRNC[[#This Row],[Data Emissão]],ControleRNC[[#This Row],[Real.2]]-ControleRNC[[#This Row],[Data Emissão]]))</f>
        <v/>
      </c>
      <c r="AE121" s="29" t="str">
        <f ca="1">IF(ControleRNC[[#This Row],[Real.2]]&lt;&gt;"","Concluída",
IF(AND(ControleRNC[[#This Row],[Prev.2]]&lt;TODAY(),OR(ControleRNC[[#This Row],[Replan.2]]&lt;TODAY(),ControleRNC[[#This Row],[Replan.2]]="")),"Atraso","No prazo"))</f>
        <v>Concluída</v>
      </c>
      <c r="AF121" s="24"/>
      <c r="AG121" s="24" t="str">
        <f ca="1">IF(ControleRNC[[#This Row],[Área Responsável]]="Engenharia",ControleRNC[[#This Row],[Status Etapa 1]],"Contratada")</f>
        <v>Concluída</v>
      </c>
      <c r="AH121" s="24" t="str">
        <f>IF(ControleRNC[[#This Row],[Área Responsável]]="Contratada",ControleRNC[[#This Row],[Status DUCTOR]],"Engenharia")</f>
        <v>Engenharia</v>
      </c>
      <c r="AI121" s="24" t="str">
        <f ca="1">IF(ControleRNC[[#This Row],[Etapa Eng]]="Concluída","Fechado",IF(ControleRNC[[#This Row],[Etapa Eng]]="Contratada","Contratada","Aberto"))</f>
        <v>Fechado</v>
      </c>
      <c r="AJ121" s="24" t="str">
        <f>IF(ControleRNC[[#This Row],[Etapa contr]]="Concluída","Fechado",IF(ControleRNC[[#This Row],[Etapa contr]]="Engenharia","Engenharia","Aberto"))</f>
        <v>Engenharia</v>
      </c>
    </row>
    <row r="122" spans="1:36" ht="30" customHeight="1">
      <c r="A122" s="5" t="s">
        <v>875</v>
      </c>
      <c r="B122" s="5" t="s">
        <v>822</v>
      </c>
      <c r="C122" s="24" t="s">
        <v>1182</v>
      </c>
      <c r="D122" s="5" t="s">
        <v>824</v>
      </c>
      <c r="E122" s="24" t="s">
        <v>825</v>
      </c>
      <c r="F122" s="24" t="s">
        <v>826</v>
      </c>
      <c r="G122" s="7" t="s">
        <v>827</v>
      </c>
      <c r="H122" s="7" t="s">
        <v>828</v>
      </c>
      <c r="I122" s="7" t="s">
        <v>856</v>
      </c>
      <c r="J122" s="32" t="s">
        <v>1183</v>
      </c>
      <c r="K122" s="22" t="s">
        <v>787</v>
      </c>
      <c r="L122" s="6">
        <v>44370</v>
      </c>
      <c r="M122" s="6">
        <f>WORKDAY(ControleRNC[[#This Row],[Data Emissão]],VLOOKUP(K122,$F$1:$G$4,2,0))</f>
        <v>44375</v>
      </c>
      <c r="N122" s="6"/>
      <c r="O122" s="6">
        <v>44370</v>
      </c>
      <c r="P122" s="5">
        <f>VLOOKUP(ControleRNC[[#This Row],[Crit.]],$F$1:$G$4,2,0)</f>
        <v>3</v>
      </c>
      <c r="Q122" s="24">
        <f ca="1">IF(ControleRNC[[#This Row],[Real.1]]="",TODAY()-ControleRNC[[#This Row],[Prev.1]],ControleRNC[[#This Row],[Real.1]]-ControleRNC[[#This Row],[Prev.1]])</f>
        <v>-5</v>
      </c>
      <c r="R122" s="24" t="s">
        <v>8</v>
      </c>
      <c r="S122" s="24"/>
      <c r="T122" s="29" t="str">
        <f ca="1">IF(ControleRNC[[#This Row],[Real.1]]&lt;&gt;"","Concluída",IF(ControleRNC[[#This Row],[Prev.1]]&lt;TODAY(),"Atraso","No prazo"))</f>
        <v>Concluída</v>
      </c>
      <c r="U122" s="39" t="s">
        <v>1184</v>
      </c>
      <c r="V122" s="39"/>
      <c r="W122" s="6">
        <f>WORKDAY(ControleRNC[[#This Row],[Prev.1]],ControleRNC[[#This Row],[Dias Prev.2]])</f>
        <v>44378</v>
      </c>
      <c r="X122" s="23"/>
      <c r="Y122" s="23">
        <v>44370</v>
      </c>
      <c r="Z122" s="24">
        <f>VLOOKUP(ControleRNC[[#This Row],[Crit.]],$F$1:$G$4,2,0)</f>
        <v>3</v>
      </c>
      <c r="AA122" s="24">
        <f ca="1">IF(ControleRNC[[#This Row],[Real.2]]="",TODAY()-ControleRNC[[#This Row],[Prev.2]],ControleRNC[[#This Row],[Real.2]]-ControleRNC[[#This Row],[Prev.2]])</f>
        <v>-8</v>
      </c>
      <c r="AB122" s="24" t="s">
        <v>8</v>
      </c>
      <c r="AC122" s="29" t="str">
        <f ca="1">IF(ControleRNC[[#This Row],[Real.2]]&lt;&gt;"","Concluída",
IF(ControleRNC[[#This Row],[Prev.2]]&lt;TODAY(),"Atraso","No prazo"))</f>
        <v>Concluída</v>
      </c>
      <c r="AD122" s="24" t="str">
        <f ca="1">IF(ControleRNC[[#This Row],[Status Epata 2]]="Concluída","",IF(ControleRNC[[#This Row],[Real.2]]="",TODAY()-ControleRNC[[#This Row],[Data Emissão]],ControleRNC[[#This Row],[Real.2]]-ControleRNC[[#This Row],[Data Emissão]]))</f>
        <v/>
      </c>
      <c r="AE122" s="29" t="str">
        <f ca="1">IF(ControleRNC[[#This Row],[Real.2]]&lt;&gt;"","Concluída",
IF(AND(ControleRNC[[#This Row],[Prev.2]]&lt;TODAY(),OR(ControleRNC[[#This Row],[Replan.2]]&lt;TODAY(),ControleRNC[[#This Row],[Replan.2]]="")),"Atraso","No prazo"))</f>
        <v>Concluída</v>
      </c>
      <c r="AF122" s="24"/>
      <c r="AG122" s="24" t="str">
        <f>IF(ControleRNC[[#This Row],[Área Responsável]]="Engenharia",ControleRNC[[#This Row],[Status Etapa 1]],"Contratada")</f>
        <v>Contratada</v>
      </c>
      <c r="AH122" s="24" t="str">
        <f ca="1">IF(ControleRNC[[#This Row],[Área Responsável]]="Contratada",ControleRNC[[#This Row],[Status DUCTOR]],"Engenharia")</f>
        <v>Concluída</v>
      </c>
      <c r="AI122" s="24" t="str">
        <f>IF(ControleRNC[[#This Row],[Etapa Eng]]="Concluída","Fechado",IF(ControleRNC[[#This Row],[Etapa Eng]]="Contratada","Contratada","Aberto"))</f>
        <v>Contratada</v>
      </c>
      <c r="AJ122" s="24" t="str">
        <f ca="1">IF(ControleRNC[[#This Row],[Etapa contr]]="Concluída","Fechado",IF(ControleRNC[[#This Row],[Etapa contr]]="Engenharia","Engenharia","Aberto"))</f>
        <v>Fechado</v>
      </c>
    </row>
    <row r="123" spans="1:36" ht="30" customHeight="1">
      <c r="A123" s="5" t="s">
        <v>1049</v>
      </c>
      <c r="B123" s="5" t="s">
        <v>822</v>
      </c>
      <c r="C123" s="24" t="s">
        <v>860</v>
      </c>
      <c r="D123" s="5" t="s">
        <v>861</v>
      </c>
      <c r="E123" s="24" t="s">
        <v>825</v>
      </c>
      <c r="F123" s="65" t="s">
        <v>862</v>
      </c>
      <c r="G123" s="7" t="s">
        <v>827</v>
      </c>
      <c r="H123" s="7" t="s">
        <v>828</v>
      </c>
      <c r="I123" s="7" t="s">
        <v>1171</v>
      </c>
      <c r="J123" s="32" t="s">
        <v>1185</v>
      </c>
      <c r="K123" s="22" t="s">
        <v>788</v>
      </c>
      <c r="L123" s="6">
        <v>44358</v>
      </c>
      <c r="M123" s="6">
        <f>WORKDAY(ControleRNC[[#This Row],[Data Emissão]],VLOOKUP(K123,$F$1:$G$4,2,0))</f>
        <v>44362</v>
      </c>
      <c r="N123" s="6"/>
      <c r="O123" s="6">
        <v>44364</v>
      </c>
      <c r="P123" s="5">
        <f>VLOOKUP(ControleRNC[[#This Row],[Crit.]],$F$1:$G$4,2,0)</f>
        <v>2</v>
      </c>
      <c r="Q123" s="24">
        <f ca="1">IF(ControleRNC[[#This Row],[Real.1]]="",TODAY()-ControleRNC[[#This Row],[Prev.1]],ControleRNC[[#This Row],[Real.1]]-ControleRNC[[#This Row],[Prev.1]])</f>
        <v>2</v>
      </c>
      <c r="R123" s="24" t="s">
        <v>8</v>
      </c>
      <c r="S123" s="24"/>
      <c r="T123" s="29" t="str">
        <f ca="1">IF(ControleRNC[[#This Row],[Real.1]]&lt;&gt;"","Concluída",IF(ControleRNC[[#This Row],[Prev.1]]&lt;TODAY(),"Atraso","No prazo"))</f>
        <v>Concluída</v>
      </c>
      <c r="U123" s="39" t="s">
        <v>1186</v>
      </c>
      <c r="V123" s="39"/>
      <c r="W123" s="6">
        <f>WORKDAY(ControleRNC[[#This Row],[Prev.1]],ControleRNC[[#This Row],[Dias Prev.2]])</f>
        <v>44364</v>
      </c>
      <c r="X123" s="23"/>
      <c r="Y123" s="23">
        <v>44364</v>
      </c>
      <c r="Z123" s="24">
        <f>VLOOKUP(ControleRNC[[#This Row],[Crit.]],$F$1:$G$4,2,0)</f>
        <v>2</v>
      </c>
      <c r="AA123" s="24">
        <f ca="1">IF(ControleRNC[[#This Row],[Real.2]]="",TODAY()-ControleRNC[[#This Row],[Prev.2]],ControleRNC[[#This Row],[Real.2]]-ControleRNC[[#This Row],[Prev.2]])</f>
        <v>0</v>
      </c>
      <c r="AB123" s="24" t="s">
        <v>8</v>
      </c>
      <c r="AC123" s="29" t="str">
        <f ca="1">IF(ControleRNC[[#This Row],[Real.2]]&lt;&gt;"","Concluída",
IF(ControleRNC[[#This Row],[Prev.2]]&lt;TODAY(),"Atraso","No prazo"))</f>
        <v>Concluída</v>
      </c>
      <c r="AD123" s="24" t="str">
        <f ca="1">IF(ControleRNC[[#This Row],[Status Epata 2]]="Concluída","",IF(ControleRNC[[#This Row],[Real.2]]="",TODAY()-ControleRNC[[#This Row],[Data Emissão]],ControleRNC[[#This Row],[Real.2]]-ControleRNC[[#This Row],[Data Emissão]]))</f>
        <v/>
      </c>
      <c r="AE123" s="29" t="str">
        <f ca="1">IF(ControleRNC[[#This Row],[Real.2]]&lt;&gt;"","Concluída",
IF(AND(ControleRNC[[#This Row],[Prev.2]]&lt;TODAY(),OR(ControleRNC[[#This Row],[Replan.2]]&lt;TODAY(),ControleRNC[[#This Row],[Replan.2]]="")),"Atraso","No prazo"))</f>
        <v>Concluída</v>
      </c>
      <c r="AF123" s="24"/>
      <c r="AG123" s="24" t="str">
        <f ca="1">IF(ControleRNC[[#This Row],[Área Responsável]]="Engenharia",ControleRNC[[#This Row],[Status Etapa 1]],"Contratada")</f>
        <v>Concluída</v>
      </c>
      <c r="AH123" s="24" t="str">
        <f>IF(ControleRNC[[#This Row],[Área Responsável]]="Contratada",ControleRNC[[#This Row],[Status DUCTOR]],"Engenharia")</f>
        <v>Engenharia</v>
      </c>
      <c r="AI123" s="24" t="str">
        <f ca="1">IF(ControleRNC[[#This Row],[Etapa Eng]]="Concluída","Fechado",IF(ControleRNC[[#This Row],[Etapa Eng]]="Contratada","Contratada","Aberto"))</f>
        <v>Fechado</v>
      </c>
      <c r="AJ123" s="24" t="str">
        <f>IF(ControleRNC[[#This Row],[Etapa contr]]="Concluída","Fechado",IF(ControleRNC[[#This Row],[Etapa contr]]="Engenharia","Engenharia","Aberto"))</f>
        <v>Engenharia</v>
      </c>
    </row>
    <row r="124" spans="1:36" ht="30" customHeight="1">
      <c r="A124" s="5" t="s">
        <v>1055</v>
      </c>
      <c r="B124" s="5" t="s">
        <v>822</v>
      </c>
      <c r="C124" s="24" t="s">
        <v>860</v>
      </c>
      <c r="D124" s="5" t="s">
        <v>861</v>
      </c>
      <c r="E124" s="24" t="s">
        <v>825</v>
      </c>
      <c r="F124" s="65" t="s">
        <v>862</v>
      </c>
      <c r="G124" s="7" t="s">
        <v>827</v>
      </c>
      <c r="H124" s="7" t="s">
        <v>828</v>
      </c>
      <c r="I124" s="7" t="s">
        <v>856</v>
      </c>
      <c r="J124" s="32" t="s">
        <v>1187</v>
      </c>
      <c r="K124" s="22" t="s">
        <v>787</v>
      </c>
      <c r="L124" s="6">
        <v>44359</v>
      </c>
      <c r="M124" s="6">
        <f>WORKDAY(ControleRNC[[#This Row],[Data Emissão]],VLOOKUP(K124,$F$1:$G$4,2,0))</f>
        <v>44363</v>
      </c>
      <c r="N124" s="6"/>
      <c r="O124" s="6">
        <v>44365</v>
      </c>
      <c r="P124" s="5">
        <f>VLOOKUP(ControleRNC[[#This Row],[Crit.]],$F$1:$G$4,2,0)</f>
        <v>3</v>
      </c>
      <c r="Q124" s="24">
        <f ca="1">IF(ControleRNC[[#This Row],[Real.1]]="",TODAY()-ControleRNC[[#This Row],[Prev.1]],ControleRNC[[#This Row],[Real.1]]-ControleRNC[[#This Row],[Prev.1]])</f>
        <v>2</v>
      </c>
      <c r="R124" s="24" t="s">
        <v>8</v>
      </c>
      <c r="S124" s="24"/>
      <c r="T124" s="29" t="str">
        <f ca="1">IF(ControleRNC[[#This Row],[Real.1]]&lt;&gt;"","Concluída",IF(ControleRNC[[#This Row],[Prev.1]]&lt;TODAY(),"Atraso","No prazo"))</f>
        <v>Concluída</v>
      </c>
      <c r="U124" s="39" t="s">
        <v>1188</v>
      </c>
      <c r="V124" s="39"/>
      <c r="W124" s="6">
        <f>WORKDAY(ControleRNC[[#This Row],[Prev.1]],ControleRNC[[#This Row],[Dias Prev.2]])</f>
        <v>44368</v>
      </c>
      <c r="X124" s="23"/>
      <c r="Y124" s="23">
        <v>44365</v>
      </c>
      <c r="Z124" s="24">
        <f>VLOOKUP(ControleRNC[[#This Row],[Crit.]],$F$1:$G$4,2,0)</f>
        <v>3</v>
      </c>
      <c r="AA124" s="24">
        <f ca="1">IF(ControleRNC[[#This Row],[Real.2]]="",TODAY()-ControleRNC[[#This Row],[Prev.2]],ControleRNC[[#This Row],[Real.2]]-ControleRNC[[#This Row],[Prev.2]])</f>
        <v>-3</v>
      </c>
      <c r="AB124" s="24" t="s">
        <v>8</v>
      </c>
      <c r="AC124" s="29" t="str">
        <f ca="1">IF(ControleRNC[[#This Row],[Real.2]]&lt;&gt;"","Concluída",
IF(ControleRNC[[#This Row],[Prev.2]]&lt;TODAY(),"Atraso","No prazo"))</f>
        <v>Concluída</v>
      </c>
      <c r="AD124" s="24" t="str">
        <f ca="1">IF(ControleRNC[[#This Row],[Status Epata 2]]="Concluída","",IF(ControleRNC[[#This Row],[Real.2]]="",TODAY()-ControleRNC[[#This Row],[Data Emissão]],ControleRNC[[#This Row],[Real.2]]-ControleRNC[[#This Row],[Data Emissão]]))</f>
        <v/>
      </c>
      <c r="AE124" s="29" t="str">
        <f ca="1">IF(ControleRNC[[#This Row],[Real.2]]&lt;&gt;"","Concluída",
IF(AND(ControleRNC[[#This Row],[Prev.2]]&lt;TODAY(),OR(ControleRNC[[#This Row],[Replan.2]]&lt;TODAY(),ControleRNC[[#This Row],[Replan.2]]="")),"Atraso","No prazo"))</f>
        <v>Concluída</v>
      </c>
      <c r="AF124" s="24"/>
      <c r="AG124" s="24" t="str">
        <f ca="1">IF(ControleRNC[[#This Row],[Área Responsável]]="Engenharia",ControleRNC[[#This Row],[Status Etapa 1]],"Contratada")</f>
        <v>Concluída</v>
      </c>
      <c r="AH124" s="24" t="str">
        <f>IF(ControleRNC[[#This Row],[Área Responsável]]="Contratada",ControleRNC[[#This Row],[Status DUCTOR]],"Engenharia")</f>
        <v>Engenharia</v>
      </c>
      <c r="AI124" s="24" t="str">
        <f ca="1">IF(ControleRNC[[#This Row],[Etapa Eng]]="Concluída","Fechado",IF(ControleRNC[[#This Row],[Etapa Eng]]="Contratada","Contratada","Aberto"))</f>
        <v>Fechado</v>
      </c>
      <c r="AJ124" s="24" t="str">
        <f>IF(ControleRNC[[#This Row],[Etapa contr]]="Concluída","Fechado",IF(ControleRNC[[#This Row],[Etapa contr]]="Engenharia","Engenharia","Aberto"))</f>
        <v>Engenharia</v>
      </c>
    </row>
    <row r="125" spans="1:36" ht="30" customHeight="1">
      <c r="A125" s="5" t="s">
        <v>1058</v>
      </c>
      <c r="B125" s="5" t="s">
        <v>822</v>
      </c>
      <c r="C125" s="24" t="s">
        <v>860</v>
      </c>
      <c r="D125" s="5" t="s">
        <v>861</v>
      </c>
      <c r="E125" s="24" t="s">
        <v>825</v>
      </c>
      <c r="F125" s="65" t="s">
        <v>862</v>
      </c>
      <c r="G125" s="7" t="s">
        <v>827</v>
      </c>
      <c r="H125" s="7" t="s">
        <v>828</v>
      </c>
      <c r="I125" s="7" t="s">
        <v>1171</v>
      </c>
      <c r="J125" s="32" t="s">
        <v>1189</v>
      </c>
      <c r="K125" s="22" t="s">
        <v>788</v>
      </c>
      <c r="L125" s="6">
        <v>44361</v>
      </c>
      <c r="M125" s="6">
        <f>WORKDAY(ControleRNC[[#This Row],[Data Emissão]],VLOOKUP(K125,$F$1:$G$4,2,0))</f>
        <v>44363</v>
      </c>
      <c r="N125" s="6"/>
      <c r="O125" s="6">
        <v>44384</v>
      </c>
      <c r="P125" s="5">
        <f>VLOOKUP(ControleRNC[[#This Row],[Crit.]],$F$1:$G$4,2,0)</f>
        <v>2</v>
      </c>
      <c r="Q125" s="24">
        <f ca="1">IF(ControleRNC[[#This Row],[Real.1]]="",TODAY()-ControleRNC[[#This Row],[Prev.1]],ControleRNC[[#This Row],[Real.1]]-ControleRNC[[#This Row],[Prev.1]])</f>
        <v>21</v>
      </c>
      <c r="R125" s="24" t="s">
        <v>8</v>
      </c>
      <c r="S125" s="24"/>
      <c r="T125" s="29" t="str">
        <f ca="1">IF(ControleRNC[[#This Row],[Real.1]]&lt;&gt;"","Concluída",IF(ControleRNC[[#This Row],[Prev.1]]&lt;TODAY(),"Atraso","No prazo"))</f>
        <v>Concluída</v>
      </c>
      <c r="U125" s="39" t="s">
        <v>1190</v>
      </c>
      <c r="V125" s="39"/>
      <c r="W125" s="6">
        <f>WORKDAY(ControleRNC[[#This Row],[Prev.1]],ControleRNC[[#This Row],[Dias Prev.2]])</f>
        <v>44365</v>
      </c>
      <c r="X125" s="23"/>
      <c r="Y125" s="23">
        <v>44384</v>
      </c>
      <c r="Z125" s="24">
        <f>VLOOKUP(ControleRNC[[#This Row],[Crit.]],$F$1:$G$4,2,0)</f>
        <v>2</v>
      </c>
      <c r="AA125" s="24">
        <f ca="1">IF(ControleRNC[[#This Row],[Real.2]]="",TODAY()-ControleRNC[[#This Row],[Prev.2]],ControleRNC[[#This Row],[Real.2]]-ControleRNC[[#This Row],[Prev.2]])</f>
        <v>19</v>
      </c>
      <c r="AB125" s="24" t="s">
        <v>8</v>
      </c>
      <c r="AC125" s="29" t="str">
        <f ca="1">IF(ControleRNC[[#This Row],[Real.2]]&lt;&gt;"","Concluída",
IF(ControleRNC[[#This Row],[Prev.2]]&lt;TODAY(),"Atraso","No prazo"))</f>
        <v>Concluída</v>
      </c>
      <c r="AD125" s="24" t="str">
        <f ca="1">IF(ControleRNC[[#This Row],[Status Epata 2]]="Concluída","",IF(ControleRNC[[#This Row],[Real.2]]="",TODAY()-ControleRNC[[#This Row],[Data Emissão]],ControleRNC[[#This Row],[Real.2]]-ControleRNC[[#This Row],[Data Emissão]]))</f>
        <v/>
      </c>
      <c r="AE125" s="29" t="str">
        <f ca="1">IF(ControleRNC[[#This Row],[Real.2]]&lt;&gt;"","Concluída",
IF(AND(ControleRNC[[#This Row],[Prev.2]]&lt;TODAY(),OR(ControleRNC[[#This Row],[Replan.2]]&lt;TODAY(),ControleRNC[[#This Row],[Replan.2]]="")),"Atraso","No prazo"))</f>
        <v>Concluída</v>
      </c>
      <c r="AF125" s="24"/>
      <c r="AG125" s="24" t="str">
        <f ca="1">IF(ControleRNC[[#This Row],[Área Responsável]]="Engenharia",ControleRNC[[#This Row],[Status Etapa 1]],"Contratada")</f>
        <v>Concluída</v>
      </c>
      <c r="AH125" s="24" t="str">
        <f>IF(ControleRNC[[#This Row],[Área Responsável]]="Contratada",ControleRNC[[#This Row],[Status DUCTOR]],"Engenharia")</f>
        <v>Engenharia</v>
      </c>
      <c r="AI125" s="24" t="str">
        <f ca="1">IF(ControleRNC[[#This Row],[Etapa Eng]]="Concluída","Fechado",IF(ControleRNC[[#This Row],[Etapa Eng]]="Contratada","Contratada","Aberto"))</f>
        <v>Fechado</v>
      </c>
      <c r="AJ125" s="24" t="str">
        <f>IF(ControleRNC[[#This Row],[Etapa contr]]="Concluída","Fechado",IF(ControleRNC[[#This Row],[Etapa contr]]="Engenharia","Engenharia","Aberto"))</f>
        <v>Engenharia</v>
      </c>
    </row>
    <row r="126" spans="1:36" ht="30" customHeight="1">
      <c r="A126" s="5" t="s">
        <v>1061</v>
      </c>
      <c r="B126" s="5" t="s">
        <v>822</v>
      </c>
      <c r="C126" s="24" t="s">
        <v>860</v>
      </c>
      <c r="D126" s="5" t="s">
        <v>861</v>
      </c>
      <c r="E126" s="24" t="s">
        <v>825</v>
      </c>
      <c r="F126" s="65" t="s">
        <v>862</v>
      </c>
      <c r="G126" s="7" t="s">
        <v>827</v>
      </c>
      <c r="H126" s="7" t="s">
        <v>828</v>
      </c>
      <c r="I126" s="7" t="s">
        <v>856</v>
      </c>
      <c r="J126" s="32" t="s">
        <v>1191</v>
      </c>
      <c r="K126" s="22" t="s">
        <v>787</v>
      </c>
      <c r="L126" s="6">
        <v>44363</v>
      </c>
      <c r="M126" s="6">
        <f>WORKDAY(ControleRNC[[#This Row],[Data Emissão]],VLOOKUP(K126,$F$1:$G$4,2,0))</f>
        <v>44368</v>
      </c>
      <c r="N126" s="6"/>
      <c r="O126" s="6">
        <v>44364</v>
      </c>
      <c r="P126" s="5">
        <f>VLOOKUP(ControleRNC[[#This Row],[Crit.]],$F$1:$G$4,2,0)</f>
        <v>3</v>
      </c>
      <c r="Q126" s="24">
        <f ca="1">IF(ControleRNC[[#This Row],[Real.1]]="",TODAY()-ControleRNC[[#This Row],[Prev.1]],ControleRNC[[#This Row],[Real.1]]-ControleRNC[[#This Row],[Prev.1]])</f>
        <v>-4</v>
      </c>
      <c r="R126" s="24" t="s">
        <v>8</v>
      </c>
      <c r="S126" s="24"/>
      <c r="T126" s="29" t="str">
        <f ca="1">IF(ControleRNC[[#This Row],[Real.1]]&lt;&gt;"","Concluída",IF(ControleRNC[[#This Row],[Prev.1]]&lt;TODAY(),"Atraso","No prazo"))</f>
        <v>Concluída</v>
      </c>
      <c r="U126" s="39" t="s">
        <v>1192</v>
      </c>
      <c r="V126" s="39"/>
      <c r="W126" s="6">
        <f>WORKDAY(ControleRNC[[#This Row],[Prev.1]],ControleRNC[[#This Row],[Dias Prev.2]])</f>
        <v>44371</v>
      </c>
      <c r="X126" s="23"/>
      <c r="Y126" s="23">
        <v>44364</v>
      </c>
      <c r="Z126" s="24">
        <f>VLOOKUP(ControleRNC[[#This Row],[Crit.]],$F$1:$G$4,2,0)</f>
        <v>3</v>
      </c>
      <c r="AA126" s="24">
        <f ca="1">IF(ControleRNC[[#This Row],[Real.2]]="",TODAY()-ControleRNC[[#This Row],[Prev.2]],ControleRNC[[#This Row],[Real.2]]-ControleRNC[[#This Row],[Prev.2]])</f>
        <v>-7</v>
      </c>
      <c r="AB126" s="24" t="s">
        <v>8</v>
      </c>
      <c r="AC126" s="29" t="str">
        <f ca="1">IF(ControleRNC[[#This Row],[Real.2]]&lt;&gt;"","Concluída",
IF(ControleRNC[[#This Row],[Prev.2]]&lt;TODAY(),"Atraso","No prazo"))</f>
        <v>Concluída</v>
      </c>
      <c r="AD126" s="24" t="str">
        <f ca="1">IF(ControleRNC[[#This Row],[Status Epata 2]]="Concluída","",IF(ControleRNC[[#This Row],[Real.2]]="",TODAY()-ControleRNC[[#This Row],[Data Emissão]],ControleRNC[[#This Row],[Real.2]]-ControleRNC[[#This Row],[Data Emissão]]))</f>
        <v/>
      </c>
      <c r="AE126" s="29" t="str">
        <f ca="1">IF(ControleRNC[[#This Row],[Real.2]]&lt;&gt;"","Concluída",
IF(AND(ControleRNC[[#This Row],[Prev.2]]&lt;TODAY(),OR(ControleRNC[[#This Row],[Replan.2]]&lt;TODAY(),ControleRNC[[#This Row],[Replan.2]]="")),"Atraso","No prazo"))</f>
        <v>Concluída</v>
      </c>
      <c r="AF126" s="24"/>
      <c r="AG126" s="24" t="str">
        <f ca="1">IF(ControleRNC[[#This Row],[Área Responsável]]="Engenharia",ControleRNC[[#This Row],[Status Etapa 1]],"Contratada")</f>
        <v>Concluída</v>
      </c>
      <c r="AH126" s="24" t="str">
        <f>IF(ControleRNC[[#This Row],[Área Responsável]]="Contratada",ControleRNC[[#This Row],[Status DUCTOR]],"Engenharia")</f>
        <v>Engenharia</v>
      </c>
      <c r="AI126" s="24" t="str">
        <f ca="1">IF(ControleRNC[[#This Row],[Etapa Eng]]="Concluída","Fechado",IF(ControleRNC[[#This Row],[Etapa Eng]]="Contratada","Contratada","Aberto"))</f>
        <v>Fechado</v>
      </c>
      <c r="AJ126" s="24" t="str">
        <f>IF(ControleRNC[[#This Row],[Etapa contr]]="Concluída","Fechado",IF(ControleRNC[[#This Row],[Etapa contr]]="Engenharia","Engenharia","Aberto"))</f>
        <v>Engenharia</v>
      </c>
    </row>
    <row r="127" spans="1:36" ht="30" customHeight="1">
      <c r="A127" s="5" t="s">
        <v>1064</v>
      </c>
      <c r="B127" s="5" t="s">
        <v>822</v>
      </c>
      <c r="C127" s="24" t="s">
        <v>860</v>
      </c>
      <c r="D127" s="5" t="s">
        <v>861</v>
      </c>
      <c r="E127" s="24" t="s">
        <v>825</v>
      </c>
      <c r="F127" s="65" t="s">
        <v>862</v>
      </c>
      <c r="G127" s="7" t="s">
        <v>827</v>
      </c>
      <c r="H127" s="7" t="s">
        <v>828</v>
      </c>
      <c r="I127" s="7" t="s">
        <v>1171</v>
      </c>
      <c r="J127" s="32" t="s">
        <v>1193</v>
      </c>
      <c r="K127" s="22" t="s">
        <v>787</v>
      </c>
      <c r="L127" s="6">
        <v>44365</v>
      </c>
      <c r="M127" s="6">
        <f>WORKDAY(ControleRNC[[#This Row],[Data Emissão]],VLOOKUP(K127,$F$1:$G$4,2,0))</f>
        <v>44370</v>
      </c>
      <c r="N127" s="6"/>
      <c r="O127" s="6">
        <v>44372</v>
      </c>
      <c r="P127" s="5">
        <f>VLOOKUP(ControleRNC[[#This Row],[Crit.]],$F$1:$G$4,2,0)</f>
        <v>3</v>
      </c>
      <c r="Q127" s="24">
        <f ca="1">IF(ControleRNC[[#This Row],[Real.1]]="",TODAY()-ControleRNC[[#This Row],[Prev.1]],ControleRNC[[#This Row],[Real.1]]-ControleRNC[[#This Row],[Prev.1]])</f>
        <v>2</v>
      </c>
      <c r="R127" s="24" t="s">
        <v>8</v>
      </c>
      <c r="S127" s="24"/>
      <c r="T127" s="29" t="str">
        <f ca="1">IF(ControleRNC[[#This Row],[Real.1]]&lt;&gt;"","Concluída",IF(ControleRNC[[#This Row],[Prev.1]]&lt;TODAY(),"Atraso","No prazo"))</f>
        <v>Concluída</v>
      </c>
      <c r="U127" s="39" t="s">
        <v>1194</v>
      </c>
      <c r="V127" s="39"/>
      <c r="W127" s="6">
        <f>WORKDAY(ControleRNC[[#This Row],[Prev.1]],ControleRNC[[#This Row],[Dias Prev.2]])</f>
        <v>44375</v>
      </c>
      <c r="X127" s="23"/>
      <c r="Y127" s="23">
        <v>44372</v>
      </c>
      <c r="Z127" s="24">
        <f>VLOOKUP(ControleRNC[[#This Row],[Crit.]],$F$1:$G$4,2,0)</f>
        <v>3</v>
      </c>
      <c r="AA127" s="24">
        <f ca="1">IF(ControleRNC[[#This Row],[Real.2]]="",TODAY()-ControleRNC[[#This Row],[Prev.2]],ControleRNC[[#This Row],[Real.2]]-ControleRNC[[#This Row],[Prev.2]])</f>
        <v>-3</v>
      </c>
      <c r="AB127" s="24" t="s">
        <v>8</v>
      </c>
      <c r="AC127" s="29" t="str">
        <f ca="1">IF(ControleRNC[[#This Row],[Real.2]]&lt;&gt;"","Concluída",
IF(ControleRNC[[#This Row],[Prev.2]]&lt;TODAY(),"Atraso","No prazo"))</f>
        <v>Concluída</v>
      </c>
      <c r="AD127" s="24" t="str">
        <f ca="1">IF(ControleRNC[[#This Row],[Status Epata 2]]="Concluída","",IF(ControleRNC[[#This Row],[Real.2]]="",TODAY()-ControleRNC[[#This Row],[Data Emissão]],ControleRNC[[#This Row],[Real.2]]-ControleRNC[[#This Row],[Data Emissão]]))</f>
        <v/>
      </c>
      <c r="AE127" s="29" t="str">
        <f ca="1">IF(ControleRNC[[#This Row],[Real.2]]&lt;&gt;"","Concluída",
IF(AND(ControleRNC[[#This Row],[Prev.2]]&lt;TODAY(),OR(ControleRNC[[#This Row],[Replan.2]]&lt;TODAY(),ControleRNC[[#This Row],[Replan.2]]="")),"Atraso","No prazo"))</f>
        <v>Concluída</v>
      </c>
      <c r="AF127" s="24"/>
      <c r="AG127" s="24" t="str">
        <f ca="1">IF(ControleRNC[[#This Row],[Área Responsável]]="Engenharia",ControleRNC[[#This Row],[Status Etapa 1]],"Contratada")</f>
        <v>Concluída</v>
      </c>
      <c r="AH127" s="24" t="str">
        <f>IF(ControleRNC[[#This Row],[Área Responsável]]="Contratada",ControleRNC[[#This Row],[Status DUCTOR]],"Engenharia")</f>
        <v>Engenharia</v>
      </c>
      <c r="AI127" s="24" t="str">
        <f ca="1">IF(ControleRNC[[#This Row],[Etapa Eng]]="Concluída","Fechado",IF(ControleRNC[[#This Row],[Etapa Eng]]="Contratada","Contratada","Aberto"))</f>
        <v>Fechado</v>
      </c>
      <c r="AJ127" s="24" t="str">
        <f>IF(ControleRNC[[#This Row],[Etapa contr]]="Concluída","Fechado",IF(ControleRNC[[#This Row],[Etapa contr]]="Engenharia","Engenharia","Aberto"))</f>
        <v>Engenharia</v>
      </c>
    </row>
    <row r="128" spans="1:36" ht="30" customHeight="1">
      <c r="A128" s="5" t="s">
        <v>40</v>
      </c>
      <c r="B128" s="5" t="s">
        <v>822</v>
      </c>
      <c r="C128" s="24" t="s">
        <v>823</v>
      </c>
      <c r="D128" s="5" t="s">
        <v>824</v>
      </c>
      <c r="E128" s="24" t="s">
        <v>825</v>
      </c>
      <c r="F128" s="65" t="s">
        <v>826</v>
      </c>
      <c r="G128" s="7" t="s">
        <v>827</v>
      </c>
      <c r="H128" s="7" t="s">
        <v>828</v>
      </c>
      <c r="I128" s="7" t="s">
        <v>1125</v>
      </c>
      <c r="J128" s="32" t="s">
        <v>1195</v>
      </c>
      <c r="K128" s="22" t="s">
        <v>788</v>
      </c>
      <c r="L128" s="6">
        <v>44372</v>
      </c>
      <c r="M128" s="6">
        <f>WORKDAY(ControleRNC[[#This Row],[Data Emissão]],VLOOKUP(K128,$F$1:$G$4,2,0))</f>
        <v>44376</v>
      </c>
      <c r="N128" s="6"/>
      <c r="O128" s="6">
        <v>44469</v>
      </c>
      <c r="P128" s="5">
        <f>VLOOKUP(ControleRNC[[#This Row],[Crit.]],$F$1:$G$4,2,0)</f>
        <v>2</v>
      </c>
      <c r="Q128" s="24">
        <f ca="1">IF(ControleRNC[[#This Row],[Real.1]]="",TODAY()-ControleRNC[[#This Row],[Prev.1]],ControleRNC[[#This Row],[Real.1]]-ControleRNC[[#This Row],[Prev.1]])</f>
        <v>93</v>
      </c>
      <c r="R128" s="24" t="s">
        <v>8</v>
      </c>
      <c r="S128" s="24"/>
      <c r="T128" s="29" t="str">
        <f ca="1">IF(ControleRNC[[#This Row],[Real.1]]&lt;&gt;"","Concluída",IF(ControleRNC[[#This Row],[Prev.1]]&lt;TODAY(),"Atraso","No prazo"))</f>
        <v>Concluída</v>
      </c>
      <c r="U128" s="39" t="s">
        <v>1196</v>
      </c>
      <c r="V128" s="39"/>
      <c r="W128" s="6">
        <f>WORKDAY(ControleRNC[[#This Row],[Prev.1]],ControleRNC[[#This Row],[Dias Prev.2]])</f>
        <v>44378</v>
      </c>
      <c r="X128" s="23"/>
      <c r="Y128" s="23">
        <v>44469</v>
      </c>
      <c r="Z128" s="24">
        <f>VLOOKUP(ControleRNC[[#This Row],[Crit.]],$F$1:$G$4,2,0)</f>
        <v>2</v>
      </c>
      <c r="AA128" s="24">
        <f ca="1">IF(ControleRNC[[#This Row],[Real.2]]="",TODAY()-ControleRNC[[#This Row],[Prev.2]],ControleRNC[[#This Row],[Real.2]]-ControleRNC[[#This Row],[Prev.2]])</f>
        <v>91</v>
      </c>
      <c r="AB128" s="24" t="s">
        <v>8</v>
      </c>
      <c r="AC128" s="29" t="str">
        <f ca="1">IF(ControleRNC[[#This Row],[Real.2]]&lt;&gt;"","Concluída",
IF(ControleRNC[[#This Row],[Prev.2]]&lt;TODAY(),"Atraso","No prazo"))</f>
        <v>Concluída</v>
      </c>
      <c r="AD128" s="24" t="str">
        <f ca="1">IF(ControleRNC[[#This Row],[Status Epata 2]]="Concluída","",IF(ControleRNC[[#This Row],[Real.2]]="",TODAY()-ControleRNC[[#This Row],[Data Emissão]],ControleRNC[[#This Row],[Real.2]]-ControleRNC[[#This Row],[Data Emissão]]))</f>
        <v/>
      </c>
      <c r="AE128" s="29" t="str">
        <f ca="1">IF(ControleRNC[[#This Row],[Real.2]]&lt;&gt;"","Concluída",
IF(AND(ControleRNC[[#This Row],[Prev.2]]&lt;TODAY(),OR(ControleRNC[[#This Row],[Replan.2]]&lt;TODAY(),ControleRNC[[#This Row],[Replan.2]]="")),"Atraso","No prazo"))</f>
        <v>Concluída</v>
      </c>
      <c r="AF128" s="24"/>
      <c r="AG128" s="24" t="str">
        <f>IF(ControleRNC[[#This Row],[Área Responsável]]="Engenharia",ControleRNC[[#This Row],[Status Etapa 1]],"Contratada")</f>
        <v>Contratada</v>
      </c>
      <c r="AH128" s="24" t="str">
        <f ca="1">IF(ControleRNC[[#This Row],[Área Responsável]]="Contratada",ControleRNC[[#This Row],[Status DUCTOR]],"Engenharia")</f>
        <v>Concluída</v>
      </c>
      <c r="AI128" s="24" t="str">
        <f>IF(ControleRNC[[#This Row],[Etapa Eng]]="Concluída","Fechado",IF(ControleRNC[[#This Row],[Etapa Eng]]="Contratada","Contratada","Aberto"))</f>
        <v>Contratada</v>
      </c>
      <c r="AJ128" s="24" t="str">
        <f ca="1">IF(ControleRNC[[#This Row],[Etapa contr]]="Concluída","Fechado",IF(ControleRNC[[#This Row],[Etapa contr]]="Engenharia","Engenharia","Aberto"))</f>
        <v>Fechado</v>
      </c>
    </row>
    <row r="129" spans="1:36" ht="30" customHeight="1">
      <c r="A129" s="5" t="s">
        <v>880</v>
      </c>
      <c r="B129" s="5" t="s">
        <v>822</v>
      </c>
      <c r="C129" s="24" t="s">
        <v>823</v>
      </c>
      <c r="D129" s="5" t="s">
        <v>824</v>
      </c>
      <c r="E129" s="24" t="s">
        <v>825</v>
      </c>
      <c r="F129" s="65" t="s">
        <v>826</v>
      </c>
      <c r="G129" s="7" t="s">
        <v>827</v>
      </c>
      <c r="H129" s="7" t="s">
        <v>828</v>
      </c>
      <c r="I129" s="7" t="s">
        <v>1125</v>
      </c>
      <c r="J129" s="32" t="s">
        <v>1197</v>
      </c>
      <c r="K129" s="22" t="s">
        <v>788</v>
      </c>
      <c r="L129" s="6">
        <v>44372</v>
      </c>
      <c r="M129" s="6">
        <f>WORKDAY(ControleRNC[[#This Row],[Data Emissão]],VLOOKUP(K129,$F$1:$G$4,2,0))</f>
        <v>44376</v>
      </c>
      <c r="N129" s="6"/>
      <c r="O129" s="6">
        <v>44469</v>
      </c>
      <c r="P129" s="5">
        <f>VLOOKUP(ControleRNC[[#This Row],[Crit.]],$F$1:$G$4,2,0)</f>
        <v>2</v>
      </c>
      <c r="Q129" s="24">
        <f ca="1">IF(ControleRNC[[#This Row],[Real.1]]="",TODAY()-ControleRNC[[#This Row],[Prev.1]],ControleRNC[[#This Row],[Real.1]]-ControleRNC[[#This Row],[Prev.1]])</f>
        <v>93</v>
      </c>
      <c r="R129" s="24" t="s">
        <v>8</v>
      </c>
      <c r="S129" s="24"/>
      <c r="T129" s="29" t="str">
        <f ca="1">IF(ControleRNC[[#This Row],[Real.1]]&lt;&gt;"","Concluída",IF(ControleRNC[[#This Row],[Prev.1]]&lt;TODAY(),"Atraso","No prazo"))</f>
        <v>Concluída</v>
      </c>
      <c r="U129" s="39" t="s">
        <v>1198</v>
      </c>
      <c r="V129" s="39"/>
      <c r="W129" s="6">
        <f>WORKDAY(ControleRNC[[#This Row],[Prev.1]],ControleRNC[[#This Row],[Dias Prev.2]])</f>
        <v>44378</v>
      </c>
      <c r="X129" s="23"/>
      <c r="Y129" s="23">
        <v>44469</v>
      </c>
      <c r="Z129" s="24">
        <f>VLOOKUP(ControleRNC[[#This Row],[Crit.]],$F$1:$G$4,2,0)</f>
        <v>2</v>
      </c>
      <c r="AA129" s="24">
        <f ca="1">IF(ControleRNC[[#This Row],[Real.2]]="",TODAY()-ControleRNC[[#This Row],[Prev.2]],ControleRNC[[#This Row],[Real.2]]-ControleRNC[[#This Row],[Prev.2]])</f>
        <v>91</v>
      </c>
      <c r="AB129" s="24" t="s">
        <v>8</v>
      </c>
      <c r="AC129" s="29" t="str">
        <f ca="1">IF(ControleRNC[[#This Row],[Real.2]]&lt;&gt;"","Concluída",
IF(ControleRNC[[#This Row],[Prev.2]]&lt;TODAY(),"Atraso","No prazo"))</f>
        <v>Concluída</v>
      </c>
      <c r="AD129" s="24" t="str">
        <f ca="1">IF(ControleRNC[[#This Row],[Status Epata 2]]="Concluída","",IF(ControleRNC[[#This Row],[Real.2]]="",TODAY()-ControleRNC[[#This Row],[Data Emissão]],ControleRNC[[#This Row],[Real.2]]-ControleRNC[[#This Row],[Data Emissão]]))</f>
        <v/>
      </c>
      <c r="AE129" s="29" t="str">
        <f ca="1">IF(ControleRNC[[#This Row],[Real.2]]&lt;&gt;"","Concluída",
IF(AND(ControleRNC[[#This Row],[Prev.2]]&lt;TODAY(),OR(ControleRNC[[#This Row],[Replan.2]]&lt;TODAY(),ControleRNC[[#This Row],[Replan.2]]="")),"Atraso","No prazo"))</f>
        <v>Concluída</v>
      </c>
      <c r="AF129" s="24"/>
      <c r="AG129" s="24" t="str">
        <f>IF(ControleRNC[[#This Row],[Área Responsável]]="Engenharia",ControleRNC[[#This Row],[Status Etapa 1]],"Contratada")</f>
        <v>Contratada</v>
      </c>
      <c r="AH129" s="24" t="str">
        <f ca="1">IF(ControleRNC[[#This Row],[Área Responsável]]="Contratada",ControleRNC[[#This Row],[Status DUCTOR]],"Engenharia")</f>
        <v>Concluída</v>
      </c>
      <c r="AI129" s="24" t="str">
        <f>IF(ControleRNC[[#This Row],[Etapa Eng]]="Concluída","Fechado",IF(ControleRNC[[#This Row],[Etapa Eng]]="Contratada","Contratada","Aberto"))</f>
        <v>Contratada</v>
      </c>
      <c r="AJ129" s="24" t="str">
        <f ca="1">IF(ControleRNC[[#This Row],[Etapa contr]]="Concluída","Fechado",IF(ControleRNC[[#This Row],[Etapa contr]]="Engenharia","Engenharia","Aberto"))</f>
        <v>Fechado</v>
      </c>
    </row>
    <row r="130" spans="1:36" ht="30" customHeight="1">
      <c r="A130" s="5" t="s">
        <v>884</v>
      </c>
      <c r="B130" s="5" t="s">
        <v>822</v>
      </c>
      <c r="C130" s="24" t="s">
        <v>1154</v>
      </c>
      <c r="D130" s="5" t="s">
        <v>824</v>
      </c>
      <c r="E130" s="24" t="s">
        <v>825</v>
      </c>
      <c r="F130" s="65" t="s">
        <v>826</v>
      </c>
      <c r="G130" s="7" t="s">
        <v>1085</v>
      </c>
      <c r="H130" s="7" t="s">
        <v>828</v>
      </c>
      <c r="I130" s="7" t="s">
        <v>1199</v>
      </c>
      <c r="J130" s="32" t="s">
        <v>1200</v>
      </c>
      <c r="K130" s="22" t="s">
        <v>787</v>
      </c>
      <c r="L130" s="6">
        <v>44375</v>
      </c>
      <c r="M130" s="6">
        <f>WORKDAY(ControleRNC[[#This Row],[Data Emissão]],VLOOKUP(K130,$F$1:$G$4,2,0))</f>
        <v>44378</v>
      </c>
      <c r="N130" s="6"/>
      <c r="O130" s="6">
        <v>44469</v>
      </c>
      <c r="P130" s="5">
        <f>VLOOKUP(ControleRNC[[#This Row],[Crit.]],$F$1:$G$4,2,0)</f>
        <v>3</v>
      </c>
      <c r="Q130" s="24">
        <f ca="1">IF(ControleRNC[[#This Row],[Real.1]]="",TODAY()-ControleRNC[[#This Row],[Prev.1]],ControleRNC[[#This Row],[Real.1]]-ControleRNC[[#This Row],[Prev.1]])</f>
        <v>91</v>
      </c>
      <c r="R130" s="24" t="s">
        <v>8</v>
      </c>
      <c r="S130" s="24"/>
      <c r="T130" s="29" t="str">
        <f ca="1">IF(ControleRNC[[#This Row],[Real.1]]&lt;&gt;"","Concluída",IF(ControleRNC[[#This Row],[Prev.1]]&lt;TODAY(),"Atraso","No prazo"))</f>
        <v>Concluída</v>
      </c>
      <c r="U130" s="39" t="s">
        <v>1201</v>
      </c>
      <c r="V130" s="39"/>
      <c r="W130" s="6">
        <f>WORKDAY(ControleRNC[[#This Row],[Prev.1]],ControleRNC[[#This Row],[Dias Prev.2]])</f>
        <v>44383</v>
      </c>
      <c r="X130" s="23"/>
      <c r="Y130" s="23">
        <v>44469</v>
      </c>
      <c r="Z130" s="24">
        <f>VLOOKUP(ControleRNC[[#This Row],[Crit.]],$F$1:$G$4,2,0)</f>
        <v>3</v>
      </c>
      <c r="AA130" s="24">
        <f ca="1">IF(ControleRNC[[#This Row],[Real.2]]="",TODAY()-ControleRNC[[#This Row],[Prev.2]],ControleRNC[[#This Row],[Real.2]]-ControleRNC[[#This Row],[Prev.2]])</f>
        <v>86</v>
      </c>
      <c r="AB130" s="24" t="s">
        <v>8</v>
      </c>
      <c r="AC130" s="29" t="str">
        <f ca="1">IF(ControleRNC[[#This Row],[Real.2]]&lt;&gt;"","Concluída",
IF(ControleRNC[[#This Row],[Prev.2]]&lt;TODAY(),"Atraso","No prazo"))</f>
        <v>Concluída</v>
      </c>
      <c r="AD130" s="24" t="str">
        <f ca="1">IF(ControleRNC[[#This Row],[Status Epata 2]]="Concluída","",IF(ControleRNC[[#This Row],[Real.2]]="",TODAY()-ControleRNC[[#This Row],[Data Emissão]],ControleRNC[[#This Row],[Real.2]]-ControleRNC[[#This Row],[Data Emissão]]))</f>
        <v/>
      </c>
      <c r="AE130" s="29" t="str">
        <f ca="1">IF(ControleRNC[[#This Row],[Real.2]]&lt;&gt;"","Concluída",
IF(AND(ControleRNC[[#This Row],[Prev.2]]&lt;TODAY(),OR(ControleRNC[[#This Row],[Replan.2]]&lt;TODAY(),ControleRNC[[#This Row],[Replan.2]]="")),"Atraso","No prazo"))</f>
        <v>Concluída</v>
      </c>
      <c r="AF130" s="24"/>
      <c r="AG130" s="24" t="str">
        <f>IF(ControleRNC[[#This Row],[Área Responsável]]="Engenharia",ControleRNC[[#This Row],[Status Etapa 1]],"Contratada")</f>
        <v>Contratada</v>
      </c>
      <c r="AH130" s="24" t="str">
        <f ca="1">IF(ControleRNC[[#This Row],[Área Responsável]]="Contratada",ControleRNC[[#This Row],[Status DUCTOR]],"Engenharia")</f>
        <v>Concluída</v>
      </c>
      <c r="AI130" s="24" t="str">
        <f>IF(ControleRNC[[#This Row],[Etapa Eng]]="Concluída","Fechado",IF(ControleRNC[[#This Row],[Etapa Eng]]="Contratada","Contratada","Aberto"))</f>
        <v>Contratada</v>
      </c>
      <c r="AJ130" s="24" t="str">
        <f ca="1">IF(ControleRNC[[#This Row],[Etapa contr]]="Concluída","Fechado",IF(ControleRNC[[#This Row],[Etapa contr]]="Engenharia","Engenharia","Aberto"))</f>
        <v>Fechado</v>
      </c>
    </row>
    <row r="131" spans="1:36" ht="30" customHeight="1">
      <c r="A131" s="5" t="s">
        <v>1202</v>
      </c>
      <c r="B131" s="5" t="s">
        <v>822</v>
      </c>
      <c r="C131" s="24" t="s">
        <v>1203</v>
      </c>
      <c r="D131" s="5" t="s">
        <v>833</v>
      </c>
      <c r="E131" s="24" t="s">
        <v>834</v>
      </c>
      <c r="F131" s="65" t="s">
        <v>826</v>
      </c>
      <c r="G131" s="7" t="s">
        <v>827</v>
      </c>
      <c r="H131" s="7" t="s">
        <v>1204</v>
      </c>
      <c r="I131" s="7" t="s">
        <v>856</v>
      </c>
      <c r="J131" s="32" t="s">
        <v>1205</v>
      </c>
      <c r="K131" s="22" t="s">
        <v>787</v>
      </c>
      <c r="L131" s="6">
        <v>44293</v>
      </c>
      <c r="M131" s="6">
        <f>WORKDAY(ControleRNC[[#This Row],[Data Emissão]],VLOOKUP(K131,$F$1:$G$4,2,0))</f>
        <v>44298</v>
      </c>
      <c r="N131" s="6"/>
      <c r="O131" s="6">
        <v>44434</v>
      </c>
      <c r="P131" s="5">
        <f>VLOOKUP(ControleRNC[[#This Row],[Crit.]],$F$1:$G$4,2,0)</f>
        <v>3</v>
      </c>
      <c r="Q131" s="24">
        <f ca="1">IF(ControleRNC[[#This Row],[Real.1]]="",TODAY()-ControleRNC[[#This Row],[Prev.1]],ControleRNC[[#This Row],[Real.1]]-ControleRNC[[#This Row],[Prev.1]])</f>
        <v>136</v>
      </c>
      <c r="R131" s="24" t="s">
        <v>7</v>
      </c>
      <c r="S131" s="24"/>
      <c r="T131" s="29" t="str">
        <f ca="1">IF(ControleRNC[[#This Row],[Real.1]]&lt;&gt;"","Concluída",IF(ControleRNC[[#This Row],[Prev.1]]&lt;TODAY(),"Atraso","No prazo"))</f>
        <v>Concluída</v>
      </c>
      <c r="U131" s="39" t="s">
        <v>1206</v>
      </c>
      <c r="V131" s="39"/>
      <c r="W131" s="6">
        <f>WORKDAY(ControleRNC[[#This Row],[Prev.1]],ControleRNC[[#This Row],[Dias Prev.2]])</f>
        <v>44301</v>
      </c>
      <c r="X131" s="23">
        <v>44620</v>
      </c>
      <c r="Y131" s="23">
        <v>44573</v>
      </c>
      <c r="Z131" s="24">
        <f>VLOOKUP(ControleRNC[[#This Row],[Crit.]],$F$1:$G$4,2,0)</f>
        <v>3</v>
      </c>
      <c r="AA131" s="24">
        <f ca="1">IF(ControleRNC[[#This Row],[Real.2]]="",TODAY()-ControleRNC[[#This Row],[Prev.2]],ControleRNC[[#This Row],[Real.2]]-ControleRNC[[#This Row],[Prev.2]])</f>
        <v>272</v>
      </c>
      <c r="AB131" s="24" t="s">
        <v>7</v>
      </c>
      <c r="AC131" s="29" t="str">
        <f ca="1">IF(ControleRNC[[#This Row],[Real.2]]&lt;&gt;"","Concluída",
IF(ControleRNC[[#This Row],[Prev.2]]&lt;TODAY(),"Atraso","No prazo"))</f>
        <v>Concluída</v>
      </c>
      <c r="AD131" s="24" t="str">
        <f ca="1">IF(ControleRNC[[#This Row],[Status Epata 2]]="Concluída","",IF(ControleRNC[[#This Row],[Real.2]]="",TODAY()-ControleRNC[[#This Row],[Data Emissão]],ControleRNC[[#This Row],[Real.2]]-ControleRNC[[#This Row],[Data Emissão]]))</f>
        <v/>
      </c>
      <c r="AE131" s="29" t="str">
        <f ca="1">IF(ControleRNC[[#This Row],[Real.2]]&lt;&gt;"","Concluída",
IF(AND(ControleRNC[[#This Row],[Prev.2]]&lt;TODAY(),OR(ControleRNC[[#This Row],[Replan.2]]&lt;TODAY(),ControleRNC[[#This Row],[Replan.2]]="")),"Atraso","No prazo"))</f>
        <v>Concluída</v>
      </c>
      <c r="AF131" s="24"/>
      <c r="AG131" s="24" t="str">
        <f>IF(ControleRNC[[#This Row],[Área Responsável]]="Engenharia",ControleRNC[[#This Row],[Status Etapa 1]],"Contratada")</f>
        <v>Contratada</v>
      </c>
      <c r="AH131" s="24" t="str">
        <f ca="1">IF(ControleRNC[[#This Row],[Área Responsável]]="Contratada",ControleRNC[[#This Row],[Status DUCTOR]],"Engenharia")</f>
        <v>Concluída</v>
      </c>
      <c r="AI131" s="24" t="str">
        <f>IF(ControleRNC[[#This Row],[Etapa Eng]]="Concluída","Fechado",IF(ControleRNC[[#This Row],[Etapa Eng]]="Contratada","Contratada","Aberto"))</f>
        <v>Contratada</v>
      </c>
      <c r="AJ131" s="24" t="str">
        <f ca="1">IF(ControleRNC[[#This Row],[Etapa contr]]="Concluída","Fechado",IF(ControleRNC[[#This Row],[Etapa contr]]="Engenharia","Engenharia","Aberto"))</f>
        <v>Fechado</v>
      </c>
    </row>
    <row r="132" spans="1:36" ht="30" customHeight="1">
      <c r="A132" s="5" t="s">
        <v>1207</v>
      </c>
      <c r="B132" s="5" t="s">
        <v>822</v>
      </c>
      <c r="C132" s="24" t="s">
        <v>1203</v>
      </c>
      <c r="D132" s="5" t="s">
        <v>833</v>
      </c>
      <c r="E132" s="24" t="s">
        <v>834</v>
      </c>
      <c r="F132" s="65" t="s">
        <v>826</v>
      </c>
      <c r="G132" s="7" t="s">
        <v>827</v>
      </c>
      <c r="H132" s="7" t="s">
        <v>1208</v>
      </c>
      <c r="I132" s="7" t="s">
        <v>856</v>
      </c>
      <c r="J132" s="32" t="s">
        <v>1209</v>
      </c>
      <c r="K132" s="22" t="s">
        <v>787</v>
      </c>
      <c r="L132" s="6">
        <v>44295</v>
      </c>
      <c r="M132" s="6">
        <f>WORKDAY(ControleRNC[[#This Row],[Data Emissão]],VLOOKUP(K132,$F$1:$G$4,2,0))</f>
        <v>44300</v>
      </c>
      <c r="N132" s="6"/>
      <c r="O132" s="6">
        <v>44434</v>
      </c>
      <c r="P132" s="5">
        <f>VLOOKUP(ControleRNC[[#This Row],[Crit.]],$F$1:$G$4,2,0)</f>
        <v>3</v>
      </c>
      <c r="Q132" s="24">
        <f ca="1">IF(ControleRNC[[#This Row],[Real.1]]="",TODAY()-ControleRNC[[#This Row],[Prev.1]],ControleRNC[[#This Row],[Real.1]]-ControleRNC[[#This Row],[Prev.1]])</f>
        <v>134</v>
      </c>
      <c r="R132" s="24" t="s">
        <v>7</v>
      </c>
      <c r="S132" s="24"/>
      <c r="T132" s="29" t="str">
        <f ca="1">IF(ControleRNC[[#This Row],[Real.1]]&lt;&gt;"","Concluída",IF(ControleRNC[[#This Row],[Prev.1]]&lt;TODAY(),"Atraso","No prazo"))</f>
        <v>Concluída</v>
      </c>
      <c r="U132" s="39" t="s">
        <v>1210</v>
      </c>
      <c r="V132" s="39"/>
      <c r="W132" s="6">
        <f>WORKDAY(ControleRNC[[#This Row],[Prev.1]],ControleRNC[[#This Row],[Dias Prev.2]])</f>
        <v>44305</v>
      </c>
      <c r="X132" s="23">
        <v>44578</v>
      </c>
      <c r="Y132" s="23">
        <v>44573</v>
      </c>
      <c r="Z132" s="24">
        <f>VLOOKUP(ControleRNC[[#This Row],[Crit.]],$F$1:$G$4,2,0)</f>
        <v>3</v>
      </c>
      <c r="AA132" s="24">
        <f ca="1">IF(ControleRNC[[#This Row],[Real.2]]="",TODAY()-ControleRNC[[#This Row],[Prev.2]],ControleRNC[[#This Row],[Real.2]]-ControleRNC[[#This Row],[Prev.2]])</f>
        <v>268</v>
      </c>
      <c r="AB132" s="24" t="s">
        <v>7</v>
      </c>
      <c r="AC132" s="29" t="str">
        <f ca="1">IF(ControleRNC[[#This Row],[Real.2]]&lt;&gt;"","Concluída",
IF(ControleRNC[[#This Row],[Prev.2]]&lt;TODAY(),"Atraso","No prazo"))</f>
        <v>Concluída</v>
      </c>
      <c r="AD132" s="24" t="str">
        <f ca="1">IF(ControleRNC[[#This Row],[Status Epata 2]]="Concluída","",IF(ControleRNC[[#This Row],[Real.2]]="",TODAY()-ControleRNC[[#This Row],[Data Emissão]],ControleRNC[[#This Row],[Real.2]]-ControleRNC[[#This Row],[Data Emissão]]))</f>
        <v/>
      </c>
      <c r="AE132" s="29" t="str">
        <f ca="1">IF(ControleRNC[[#This Row],[Real.2]]&lt;&gt;"","Concluída",
IF(AND(ControleRNC[[#This Row],[Prev.2]]&lt;TODAY(),OR(ControleRNC[[#This Row],[Replan.2]]&lt;TODAY(),ControleRNC[[#This Row],[Replan.2]]="")),"Atraso","No prazo"))</f>
        <v>Concluída</v>
      </c>
      <c r="AF132" s="24"/>
      <c r="AG132" s="24" t="str">
        <f>IF(ControleRNC[[#This Row],[Área Responsável]]="Engenharia",ControleRNC[[#This Row],[Status Etapa 1]],"Contratada")</f>
        <v>Contratada</v>
      </c>
      <c r="AH132" s="24" t="str">
        <f ca="1">IF(ControleRNC[[#This Row],[Área Responsável]]="Contratada",ControleRNC[[#This Row],[Status DUCTOR]],"Engenharia")</f>
        <v>Concluída</v>
      </c>
      <c r="AI132" s="24" t="str">
        <f>IF(ControleRNC[[#This Row],[Etapa Eng]]="Concluída","Fechado",IF(ControleRNC[[#This Row],[Etapa Eng]]="Contratada","Contratada","Aberto"))</f>
        <v>Contratada</v>
      </c>
      <c r="AJ132" s="24" t="str">
        <f ca="1">IF(ControleRNC[[#This Row],[Etapa contr]]="Concluída","Fechado",IF(ControleRNC[[#This Row],[Etapa contr]]="Engenharia","Engenharia","Aberto"))</f>
        <v>Fechado</v>
      </c>
    </row>
    <row r="133" spans="1:36" ht="30" customHeight="1">
      <c r="A133" s="5" t="s">
        <v>1211</v>
      </c>
      <c r="B133" s="5" t="s">
        <v>822</v>
      </c>
      <c r="C133" s="24" t="s">
        <v>1203</v>
      </c>
      <c r="D133" s="5" t="s">
        <v>833</v>
      </c>
      <c r="E133" s="24" t="s">
        <v>834</v>
      </c>
      <c r="F133" s="65" t="s">
        <v>826</v>
      </c>
      <c r="G133" s="7" t="s">
        <v>827</v>
      </c>
      <c r="H133" s="7" t="s">
        <v>1212</v>
      </c>
      <c r="I133" s="7" t="s">
        <v>1143</v>
      </c>
      <c r="J133" s="32" t="s">
        <v>1213</v>
      </c>
      <c r="K133" s="22" t="s">
        <v>787</v>
      </c>
      <c r="L133" s="6">
        <v>44315</v>
      </c>
      <c r="M133" s="6">
        <f>WORKDAY(ControleRNC[[#This Row],[Data Emissão]],VLOOKUP(K133,$F$1:$G$4,2,0))</f>
        <v>44320</v>
      </c>
      <c r="N133" s="6"/>
      <c r="O133" s="6">
        <v>44434</v>
      </c>
      <c r="P133" s="5">
        <f>VLOOKUP(ControleRNC[[#This Row],[Crit.]],$F$1:$G$4,2,0)</f>
        <v>3</v>
      </c>
      <c r="Q133" s="24">
        <f ca="1">IF(ControleRNC[[#This Row],[Real.1]]="",TODAY()-ControleRNC[[#This Row],[Prev.1]],ControleRNC[[#This Row],[Real.1]]-ControleRNC[[#This Row],[Prev.1]])</f>
        <v>114</v>
      </c>
      <c r="R133" s="24" t="s">
        <v>7</v>
      </c>
      <c r="S133" s="24"/>
      <c r="T133" s="29" t="str">
        <f ca="1">IF(ControleRNC[[#This Row],[Real.1]]&lt;&gt;"","Concluída",IF(ControleRNC[[#This Row],[Prev.1]]&lt;TODAY(),"Atraso","No prazo"))</f>
        <v>Concluída</v>
      </c>
      <c r="U133" s="39" t="s">
        <v>1214</v>
      </c>
      <c r="V133" s="39"/>
      <c r="W133" s="6">
        <f>WORKDAY(ControleRNC[[#This Row],[Prev.1]],ControleRNC[[#This Row],[Dias Prev.2]])</f>
        <v>44323</v>
      </c>
      <c r="X133" s="23">
        <v>44578</v>
      </c>
      <c r="Y133" s="23">
        <v>44573</v>
      </c>
      <c r="Z133" s="24">
        <f>VLOOKUP(ControleRNC[[#This Row],[Crit.]],$F$1:$G$4,2,0)</f>
        <v>3</v>
      </c>
      <c r="AA133" s="24">
        <f ca="1">IF(ControleRNC[[#This Row],[Real.2]]="",TODAY()-ControleRNC[[#This Row],[Prev.2]],ControleRNC[[#This Row],[Real.2]]-ControleRNC[[#This Row],[Prev.2]])</f>
        <v>250</v>
      </c>
      <c r="AB133" s="24" t="s">
        <v>7</v>
      </c>
      <c r="AC133" s="29" t="str">
        <f ca="1">IF(ControleRNC[[#This Row],[Real.2]]&lt;&gt;"","Concluída",
IF(ControleRNC[[#This Row],[Prev.2]]&lt;TODAY(),"Atraso","No prazo"))</f>
        <v>Concluída</v>
      </c>
      <c r="AD133" s="24" t="str">
        <f ca="1">IF(ControleRNC[[#This Row],[Status Epata 2]]="Concluída","",IF(ControleRNC[[#This Row],[Real.2]]="",TODAY()-ControleRNC[[#This Row],[Data Emissão]],ControleRNC[[#This Row],[Real.2]]-ControleRNC[[#This Row],[Data Emissão]]))</f>
        <v/>
      </c>
      <c r="AE133" s="29" t="str">
        <f ca="1">IF(ControleRNC[[#This Row],[Real.2]]&lt;&gt;"","Concluída",
IF(AND(ControleRNC[[#This Row],[Prev.2]]&lt;TODAY(),OR(ControleRNC[[#This Row],[Replan.2]]&lt;TODAY(),ControleRNC[[#This Row],[Replan.2]]="")),"Atraso","No prazo"))</f>
        <v>Concluída</v>
      </c>
      <c r="AF133" s="24"/>
      <c r="AG133" s="24" t="str">
        <f>IF(ControleRNC[[#This Row],[Área Responsável]]="Engenharia",ControleRNC[[#This Row],[Status Etapa 1]],"Contratada")</f>
        <v>Contratada</v>
      </c>
      <c r="AH133" s="24" t="str">
        <f ca="1">IF(ControleRNC[[#This Row],[Área Responsável]]="Contratada",ControleRNC[[#This Row],[Status DUCTOR]],"Engenharia")</f>
        <v>Concluída</v>
      </c>
      <c r="AI133" s="24" t="str">
        <f>IF(ControleRNC[[#This Row],[Etapa Eng]]="Concluída","Fechado",IF(ControleRNC[[#This Row],[Etapa Eng]]="Contratada","Contratada","Aberto"))</f>
        <v>Contratada</v>
      </c>
      <c r="AJ133" s="24" t="str">
        <f ca="1">IF(ControleRNC[[#This Row],[Etapa contr]]="Concluída","Fechado",IF(ControleRNC[[#This Row],[Etapa contr]]="Engenharia","Engenharia","Aberto"))</f>
        <v>Fechado</v>
      </c>
    </row>
    <row r="134" spans="1:36" ht="30" customHeight="1">
      <c r="A134" s="63" t="s">
        <v>36</v>
      </c>
      <c r="B134" s="5" t="s">
        <v>822</v>
      </c>
      <c r="C134" s="24" t="s">
        <v>850</v>
      </c>
      <c r="D134" s="5" t="s">
        <v>833</v>
      </c>
      <c r="E134" s="24" t="s">
        <v>35</v>
      </c>
      <c r="F134" s="65" t="s">
        <v>826</v>
      </c>
      <c r="G134" s="7" t="s">
        <v>827</v>
      </c>
      <c r="H134" s="7" t="s">
        <v>1215</v>
      </c>
      <c r="I134" s="7" t="s">
        <v>856</v>
      </c>
      <c r="J134" s="38" t="s">
        <v>37</v>
      </c>
      <c r="K134" s="22" t="s">
        <v>787</v>
      </c>
      <c r="L134" s="6">
        <v>44380</v>
      </c>
      <c r="M134" s="6">
        <f>WORKDAY(ControleRNC[[#This Row],[Data Emissão]],VLOOKUP(K134,$F$1:$G$4,2,0))</f>
        <v>44384</v>
      </c>
      <c r="N134" s="6"/>
      <c r="O134" s="6">
        <v>44434</v>
      </c>
      <c r="P134" s="5">
        <f>VLOOKUP(ControleRNC[[#This Row],[Crit.]],$F$1:$G$4,2,0)</f>
        <v>3</v>
      </c>
      <c r="Q134" s="24">
        <f ca="1">IF(ControleRNC[[#This Row],[Real.1]]="",TODAY()-ControleRNC[[#This Row],[Prev.1]],ControleRNC[[#This Row],[Real.1]]-ControleRNC[[#This Row],[Prev.1]])</f>
        <v>50</v>
      </c>
      <c r="R134" s="24" t="s">
        <v>7</v>
      </c>
      <c r="S134" s="24"/>
      <c r="T134" s="29" t="str">
        <f ca="1">IF(ControleRNC[[#This Row],[Real.1]]&lt;&gt;"","Concluída",IF(ControleRNC[[#This Row],[Prev.1]]&lt;TODAY(),"Atraso","No prazo"))</f>
        <v>Concluída</v>
      </c>
      <c r="U134" s="39" t="s">
        <v>38</v>
      </c>
      <c r="V134" s="39"/>
      <c r="W134" s="6">
        <f>WORKDAY(ControleRNC[[#This Row],[Prev.1]],ControleRNC[[#This Row],[Dias Prev.2]])</f>
        <v>44389</v>
      </c>
      <c r="X134" s="23">
        <v>44650</v>
      </c>
      <c r="Y134" s="23"/>
      <c r="Z134" s="24">
        <f>VLOOKUP(ControleRNC[[#This Row],[Crit.]],$F$1:$G$4,2,0)</f>
        <v>3</v>
      </c>
      <c r="AA134" s="24">
        <f ca="1">IF(ControleRNC[[#This Row],[Real.2]]="",TODAY()-ControleRNC[[#This Row],[Prev.2]],ControleRNC[[#This Row],[Real.2]]-ControleRNC[[#This Row],[Prev.2]])</f>
        <v>688</v>
      </c>
      <c r="AB134" s="24" t="s">
        <v>7</v>
      </c>
      <c r="AC134" s="29" t="str">
        <f ca="1">IF(ControleRNC[[#This Row],[Real.2]]&lt;&gt;"","Concluída",
IF(ControleRNC[[#This Row],[Prev.2]]&lt;TODAY(),"Atraso","No prazo"))</f>
        <v>Atraso</v>
      </c>
      <c r="AD134" s="24">
        <f ca="1">IF(ControleRNC[[#This Row],[Status Epata 2]]="Concluída","",IF(ControleRNC[[#This Row],[Real.2]]="",TODAY()-ControleRNC[[#This Row],[Data Emissão]],ControleRNC[[#This Row],[Real.2]]-ControleRNC[[#This Row],[Data Emissão]]))</f>
        <v>697</v>
      </c>
      <c r="AE134" s="29" t="str">
        <f ca="1">IF(ControleRNC[[#This Row],[Real.2]]&lt;&gt;"","Concluída",
IF(AND(ControleRNC[[#This Row],[Prev.2]]&lt;TODAY(),OR(ControleRNC[[#This Row],[Replan.2]]&lt;TODAY(),ControleRNC[[#This Row],[Replan.2]]="")),"Atraso","No prazo"))</f>
        <v>Atraso</v>
      </c>
      <c r="AF134" s="24" t="s">
        <v>1077</v>
      </c>
      <c r="AG134" s="24" t="str">
        <f>IF(ControleRNC[[#This Row],[Área Responsável]]="Engenharia",ControleRNC[[#This Row],[Status Etapa 1]],"Contratada")</f>
        <v>Contratada</v>
      </c>
      <c r="AH134" s="24" t="str">
        <f ca="1">IF(ControleRNC[[#This Row],[Área Responsável]]="Contratada",ControleRNC[[#This Row],[Status DUCTOR]],"Engenharia")</f>
        <v>Atraso</v>
      </c>
      <c r="AI134" s="24" t="str">
        <f>IF(ControleRNC[[#This Row],[Etapa Eng]]="Concluída","Fechado",IF(ControleRNC[[#This Row],[Etapa Eng]]="Contratada","Contratada","Aberto"))</f>
        <v>Contratada</v>
      </c>
      <c r="AJ134" s="24" t="str">
        <f ca="1">IF(ControleRNC[[#This Row],[Etapa contr]]="Concluída","Fechado",IF(ControleRNC[[#This Row],[Etapa contr]]="Engenharia","Engenharia","Aberto"))</f>
        <v>Aberto</v>
      </c>
    </row>
    <row r="135" spans="1:36" ht="30" customHeight="1">
      <c r="A135" s="5" t="s">
        <v>1068</v>
      </c>
      <c r="B135" s="5" t="s">
        <v>822</v>
      </c>
      <c r="C135" s="24" t="s">
        <v>860</v>
      </c>
      <c r="D135" s="5" t="s">
        <v>861</v>
      </c>
      <c r="E135" s="24" t="s">
        <v>825</v>
      </c>
      <c r="F135" s="65" t="s">
        <v>862</v>
      </c>
      <c r="G135" s="7" t="s">
        <v>827</v>
      </c>
      <c r="H135" s="7" t="s">
        <v>828</v>
      </c>
      <c r="I135" s="7" t="s">
        <v>856</v>
      </c>
      <c r="J135" s="32" t="s">
        <v>1216</v>
      </c>
      <c r="K135" s="22" t="s">
        <v>787</v>
      </c>
      <c r="L135" s="6">
        <v>44367</v>
      </c>
      <c r="M135" s="6">
        <f>WORKDAY(ControleRNC[[#This Row],[Data Emissão]],VLOOKUP(K135,$F$1:$G$4,2,0))</f>
        <v>44370</v>
      </c>
      <c r="N135" s="6"/>
      <c r="O135" s="6">
        <v>44371</v>
      </c>
      <c r="P135" s="5">
        <f>VLOOKUP(ControleRNC[[#This Row],[Crit.]],$F$1:$G$4,2,0)</f>
        <v>3</v>
      </c>
      <c r="Q135" s="24">
        <f ca="1">IF(ControleRNC[[#This Row],[Real.1]]="",TODAY()-ControleRNC[[#This Row],[Prev.1]],ControleRNC[[#This Row],[Real.1]]-ControleRNC[[#This Row],[Prev.1]])</f>
        <v>1</v>
      </c>
      <c r="R135" s="24" t="s">
        <v>8</v>
      </c>
      <c r="S135" s="24"/>
      <c r="T135" s="29" t="str">
        <f ca="1">IF(ControleRNC[[#This Row],[Real.1]]&lt;&gt;"","Concluída",IF(ControleRNC[[#This Row],[Prev.1]]&lt;TODAY(),"Atraso","No prazo"))</f>
        <v>Concluída</v>
      </c>
      <c r="U135" s="39" t="s">
        <v>1217</v>
      </c>
      <c r="V135" s="39"/>
      <c r="W135" s="6">
        <f>WORKDAY(ControleRNC[[#This Row],[Prev.1]],ControleRNC[[#This Row],[Dias Prev.2]])</f>
        <v>44375</v>
      </c>
      <c r="X135" s="23"/>
      <c r="Y135" s="23">
        <v>44371</v>
      </c>
      <c r="Z135" s="24">
        <f>VLOOKUP(ControleRNC[[#This Row],[Crit.]],$F$1:$G$4,2,0)</f>
        <v>3</v>
      </c>
      <c r="AA135" s="24">
        <f ca="1">IF(ControleRNC[[#This Row],[Real.2]]="",TODAY()-ControleRNC[[#This Row],[Prev.2]],ControleRNC[[#This Row],[Real.2]]-ControleRNC[[#This Row],[Prev.2]])</f>
        <v>-4</v>
      </c>
      <c r="AB135" s="24" t="s">
        <v>8</v>
      </c>
      <c r="AC135" s="29" t="str">
        <f ca="1">IF(ControleRNC[[#This Row],[Real.2]]&lt;&gt;"","Concluída",
IF(ControleRNC[[#This Row],[Prev.2]]&lt;TODAY(),"Atraso","No prazo"))</f>
        <v>Concluída</v>
      </c>
      <c r="AD135" s="24" t="str">
        <f ca="1">IF(ControleRNC[[#This Row],[Status Epata 2]]="Concluída","",IF(ControleRNC[[#This Row],[Real.2]]="",TODAY()-ControleRNC[[#This Row],[Data Emissão]],ControleRNC[[#This Row],[Real.2]]-ControleRNC[[#This Row],[Data Emissão]]))</f>
        <v/>
      </c>
      <c r="AE135" s="29" t="str">
        <f ca="1">IF(ControleRNC[[#This Row],[Real.2]]&lt;&gt;"","Concluída",
IF(AND(ControleRNC[[#This Row],[Prev.2]]&lt;TODAY(),OR(ControleRNC[[#This Row],[Replan.2]]&lt;TODAY(),ControleRNC[[#This Row],[Replan.2]]="")),"Atraso","No prazo"))</f>
        <v>Concluída</v>
      </c>
      <c r="AF135" s="24"/>
      <c r="AG135" s="24" t="str">
        <f ca="1">IF(ControleRNC[[#This Row],[Área Responsável]]="Engenharia",ControleRNC[[#This Row],[Status Etapa 1]],"Contratada")</f>
        <v>Concluída</v>
      </c>
      <c r="AH135" s="24" t="str">
        <f>IF(ControleRNC[[#This Row],[Área Responsável]]="Contratada",ControleRNC[[#This Row],[Status DUCTOR]],"Engenharia")</f>
        <v>Engenharia</v>
      </c>
      <c r="AI135" s="24" t="str">
        <f ca="1">IF(ControleRNC[[#This Row],[Etapa Eng]]="Concluída","Fechado",IF(ControleRNC[[#This Row],[Etapa Eng]]="Contratada","Contratada","Aberto"))</f>
        <v>Fechado</v>
      </c>
      <c r="AJ135" s="24" t="str">
        <f>IF(ControleRNC[[#This Row],[Etapa contr]]="Concluída","Fechado",IF(ControleRNC[[#This Row],[Etapa contr]]="Engenharia","Engenharia","Aberto"))</f>
        <v>Engenharia</v>
      </c>
    </row>
    <row r="136" spans="1:36" ht="30" customHeight="1">
      <c r="A136" s="5" t="s">
        <v>887</v>
      </c>
      <c r="B136" s="5" t="s">
        <v>822</v>
      </c>
      <c r="C136" s="24" t="s">
        <v>1154</v>
      </c>
      <c r="D136" s="5" t="s">
        <v>824</v>
      </c>
      <c r="E136" s="24" t="s">
        <v>825</v>
      </c>
      <c r="F136" s="65" t="s">
        <v>826</v>
      </c>
      <c r="G136" s="7" t="s">
        <v>1085</v>
      </c>
      <c r="H136" s="7" t="s">
        <v>828</v>
      </c>
      <c r="I136" s="7" t="s">
        <v>1199</v>
      </c>
      <c r="J136" s="32" t="s">
        <v>1218</v>
      </c>
      <c r="K136" s="22" t="s">
        <v>787</v>
      </c>
      <c r="L136" s="6">
        <v>44382</v>
      </c>
      <c r="M136" s="6">
        <f>WORKDAY(ControleRNC[[#This Row],[Data Emissão]],VLOOKUP(K136,$F$1:$G$4,2,0))</f>
        <v>44385</v>
      </c>
      <c r="N136" s="6"/>
      <c r="O136" s="6">
        <v>44469</v>
      </c>
      <c r="P136" s="5">
        <f>VLOOKUP(ControleRNC[[#This Row],[Crit.]],$F$1:$G$4,2,0)</f>
        <v>3</v>
      </c>
      <c r="Q136" s="24">
        <f ca="1">IF(ControleRNC[[#This Row],[Real.1]]="",TODAY()-ControleRNC[[#This Row],[Prev.1]],ControleRNC[[#This Row],[Real.1]]-ControleRNC[[#This Row],[Prev.1]])</f>
        <v>84</v>
      </c>
      <c r="R136" s="24" t="s">
        <v>8</v>
      </c>
      <c r="S136" s="24"/>
      <c r="T136" s="29" t="str">
        <f ca="1">IF(ControleRNC[[#This Row],[Real.1]]&lt;&gt;"","Concluída",IF(ControleRNC[[#This Row],[Prev.1]]&lt;TODAY(),"Atraso","No prazo"))</f>
        <v>Concluída</v>
      </c>
      <c r="U136" s="39" t="s">
        <v>1219</v>
      </c>
      <c r="V136" s="39"/>
      <c r="W136" s="6">
        <f>WORKDAY(ControleRNC[[#This Row],[Prev.1]],ControleRNC[[#This Row],[Dias Prev.2]])</f>
        <v>44390</v>
      </c>
      <c r="X136" s="23"/>
      <c r="Y136" s="23">
        <v>44469</v>
      </c>
      <c r="Z136" s="24">
        <f>VLOOKUP(ControleRNC[[#This Row],[Crit.]],$F$1:$G$4,2,0)</f>
        <v>3</v>
      </c>
      <c r="AA136" s="24">
        <f ca="1">IF(ControleRNC[[#This Row],[Real.2]]="",TODAY()-ControleRNC[[#This Row],[Prev.2]],ControleRNC[[#This Row],[Real.2]]-ControleRNC[[#This Row],[Prev.2]])</f>
        <v>79</v>
      </c>
      <c r="AB136" s="24" t="s">
        <v>8</v>
      </c>
      <c r="AC136" s="29" t="str">
        <f ca="1">IF(ControleRNC[[#This Row],[Real.2]]&lt;&gt;"","Concluída",
IF(ControleRNC[[#This Row],[Prev.2]]&lt;TODAY(),"Atraso","No prazo"))</f>
        <v>Concluída</v>
      </c>
      <c r="AD136" s="24" t="str">
        <f ca="1">IF(ControleRNC[[#This Row],[Status Epata 2]]="Concluída","",IF(ControleRNC[[#This Row],[Real.2]]="",TODAY()-ControleRNC[[#This Row],[Data Emissão]],ControleRNC[[#This Row],[Real.2]]-ControleRNC[[#This Row],[Data Emissão]]))</f>
        <v/>
      </c>
      <c r="AE136" s="29" t="str">
        <f ca="1">IF(ControleRNC[[#This Row],[Real.2]]&lt;&gt;"","Concluída",
IF(AND(ControleRNC[[#This Row],[Prev.2]]&lt;TODAY(),OR(ControleRNC[[#This Row],[Replan.2]]&lt;TODAY(),ControleRNC[[#This Row],[Replan.2]]="")),"Atraso","No prazo"))</f>
        <v>Concluída</v>
      </c>
      <c r="AF136" s="24"/>
      <c r="AG136" s="24" t="str">
        <f>IF(ControleRNC[[#This Row],[Área Responsável]]="Engenharia",ControleRNC[[#This Row],[Status Etapa 1]],"Contratada")</f>
        <v>Contratada</v>
      </c>
      <c r="AH136" s="24" t="str">
        <f ca="1">IF(ControleRNC[[#This Row],[Área Responsável]]="Contratada",ControleRNC[[#This Row],[Status DUCTOR]],"Engenharia")</f>
        <v>Concluída</v>
      </c>
      <c r="AI136" s="24" t="str">
        <f>IF(ControleRNC[[#This Row],[Etapa Eng]]="Concluída","Fechado",IF(ControleRNC[[#This Row],[Etapa Eng]]="Contratada","Contratada","Aberto"))</f>
        <v>Contratada</v>
      </c>
      <c r="AJ136" s="24" t="str">
        <f ca="1">IF(ControleRNC[[#This Row],[Etapa contr]]="Concluída","Fechado",IF(ControleRNC[[#This Row],[Etapa contr]]="Engenharia","Engenharia","Aberto"))</f>
        <v>Fechado</v>
      </c>
    </row>
    <row r="137" spans="1:36" ht="30" customHeight="1">
      <c r="A137" s="5" t="s">
        <v>52</v>
      </c>
      <c r="B137" s="5" t="s">
        <v>822</v>
      </c>
      <c r="C137" s="24" t="s">
        <v>1154</v>
      </c>
      <c r="D137" s="5" t="s">
        <v>824</v>
      </c>
      <c r="E137" s="24" t="s">
        <v>825</v>
      </c>
      <c r="F137" s="65" t="s">
        <v>826</v>
      </c>
      <c r="G137" s="7" t="s">
        <v>1085</v>
      </c>
      <c r="H137" s="7" t="s">
        <v>828</v>
      </c>
      <c r="I137" s="7" t="s">
        <v>1199</v>
      </c>
      <c r="J137" s="38" t="s">
        <v>1220</v>
      </c>
      <c r="K137" s="22" t="s">
        <v>787</v>
      </c>
      <c r="L137" s="6">
        <v>44382</v>
      </c>
      <c r="M137" s="6">
        <f>WORKDAY(ControleRNC[[#This Row],[Data Emissão]],VLOOKUP(K137,$F$1:$G$4,2,0))</f>
        <v>44385</v>
      </c>
      <c r="N137" s="6"/>
      <c r="O137" s="6">
        <v>44469</v>
      </c>
      <c r="P137" s="5">
        <f>VLOOKUP(ControleRNC[[#This Row],[Crit.]],$F$1:$G$4,2,0)</f>
        <v>3</v>
      </c>
      <c r="Q137" s="24">
        <f ca="1">IF(ControleRNC[[#This Row],[Real.1]]="",TODAY()-ControleRNC[[#This Row],[Prev.1]],ControleRNC[[#This Row],[Real.1]]-ControleRNC[[#This Row],[Prev.1]])</f>
        <v>84</v>
      </c>
      <c r="R137" s="24" t="s">
        <v>8</v>
      </c>
      <c r="S137" s="24"/>
      <c r="T137" s="29" t="str">
        <f ca="1">IF(ControleRNC[[#This Row],[Real.1]]&lt;&gt;"","Concluída",IF(ControleRNC[[#This Row],[Prev.1]]&lt;TODAY(),"Atraso","No prazo"))</f>
        <v>Concluída</v>
      </c>
      <c r="U137" s="39" t="s">
        <v>1221</v>
      </c>
      <c r="V137" s="39"/>
      <c r="W137" s="6">
        <f>WORKDAY(ControleRNC[[#This Row],[Prev.1]],ControleRNC[[#This Row],[Dias Prev.2]])</f>
        <v>44390</v>
      </c>
      <c r="X137" s="23"/>
      <c r="Y137" s="23">
        <v>44469</v>
      </c>
      <c r="Z137" s="24">
        <f>VLOOKUP(ControleRNC[[#This Row],[Crit.]],$F$1:$G$4,2,0)</f>
        <v>3</v>
      </c>
      <c r="AA137" s="24">
        <f ca="1">IF(ControleRNC[[#This Row],[Real.2]]="",TODAY()-ControleRNC[[#This Row],[Prev.2]],ControleRNC[[#This Row],[Real.2]]-ControleRNC[[#This Row],[Prev.2]])</f>
        <v>79</v>
      </c>
      <c r="AB137" s="24" t="s">
        <v>8</v>
      </c>
      <c r="AC137" s="29" t="str">
        <f ca="1">IF(ControleRNC[[#This Row],[Real.2]]&lt;&gt;"","Concluída",
IF(ControleRNC[[#This Row],[Prev.2]]&lt;TODAY(),"Atraso","No prazo"))</f>
        <v>Concluída</v>
      </c>
      <c r="AD137" s="24" t="str">
        <f ca="1">IF(ControleRNC[[#This Row],[Status Epata 2]]="Concluída","",IF(ControleRNC[[#This Row],[Real.2]]="",TODAY()-ControleRNC[[#This Row],[Data Emissão]],ControleRNC[[#This Row],[Real.2]]-ControleRNC[[#This Row],[Data Emissão]]))</f>
        <v/>
      </c>
      <c r="AE137" s="29" t="str">
        <f ca="1">IF(ControleRNC[[#This Row],[Real.2]]&lt;&gt;"","Concluída",
IF(AND(ControleRNC[[#This Row],[Prev.2]]&lt;TODAY(),OR(ControleRNC[[#This Row],[Replan.2]]&lt;TODAY(),ControleRNC[[#This Row],[Replan.2]]="")),"Atraso","No prazo"))</f>
        <v>Concluída</v>
      </c>
      <c r="AF137" s="24"/>
      <c r="AG137" s="24" t="str">
        <f>IF(ControleRNC[[#This Row],[Área Responsável]]="Engenharia",ControleRNC[[#This Row],[Status Etapa 1]],"Contratada")</f>
        <v>Contratada</v>
      </c>
      <c r="AH137" s="24" t="str">
        <f ca="1">IF(ControleRNC[[#This Row],[Área Responsável]]="Contratada",ControleRNC[[#This Row],[Status DUCTOR]],"Engenharia")</f>
        <v>Concluída</v>
      </c>
      <c r="AI137" s="24" t="str">
        <f>IF(ControleRNC[[#This Row],[Etapa Eng]]="Concluída","Fechado",IF(ControleRNC[[#This Row],[Etapa Eng]]="Contratada","Contratada","Aberto"))</f>
        <v>Contratada</v>
      </c>
      <c r="AJ137" s="24" t="str">
        <f ca="1">IF(ControleRNC[[#This Row],[Etapa contr]]="Concluída","Fechado",IF(ControleRNC[[#This Row],[Etapa contr]]="Engenharia","Engenharia","Aberto"))</f>
        <v>Fechado</v>
      </c>
    </row>
    <row r="138" spans="1:36" ht="30" customHeight="1">
      <c r="A138" s="5" t="s">
        <v>892</v>
      </c>
      <c r="B138" s="5" t="s">
        <v>822</v>
      </c>
      <c r="C138" s="24" t="s">
        <v>1154</v>
      </c>
      <c r="D138" s="5" t="s">
        <v>824</v>
      </c>
      <c r="E138" s="24" t="s">
        <v>825</v>
      </c>
      <c r="F138" s="65" t="s">
        <v>826</v>
      </c>
      <c r="G138" s="7" t="s">
        <v>1085</v>
      </c>
      <c r="H138" s="7" t="s">
        <v>828</v>
      </c>
      <c r="I138" s="7" t="s">
        <v>1199</v>
      </c>
      <c r="J138" s="32" t="s">
        <v>1222</v>
      </c>
      <c r="K138" s="22" t="s">
        <v>787</v>
      </c>
      <c r="L138" s="6">
        <v>44383</v>
      </c>
      <c r="M138" s="6">
        <f>WORKDAY(ControleRNC[[#This Row],[Data Emissão]],VLOOKUP(K138,$F$1:$G$4,2,0))</f>
        <v>44386</v>
      </c>
      <c r="N138" s="6"/>
      <c r="O138" s="6">
        <v>44469</v>
      </c>
      <c r="P138" s="5">
        <f>VLOOKUP(ControleRNC[[#This Row],[Crit.]],$F$1:$G$4,2,0)</f>
        <v>3</v>
      </c>
      <c r="Q138" s="24">
        <f ca="1">IF(ControleRNC[[#This Row],[Real.1]]="",TODAY()-ControleRNC[[#This Row],[Prev.1]],ControleRNC[[#This Row],[Real.1]]-ControleRNC[[#This Row],[Prev.1]])</f>
        <v>83</v>
      </c>
      <c r="R138" s="24" t="s">
        <v>8</v>
      </c>
      <c r="S138" s="24"/>
      <c r="T138" s="29" t="str">
        <f ca="1">IF(ControleRNC[[#This Row],[Real.1]]&lt;&gt;"","Concluída",IF(ControleRNC[[#This Row],[Prev.1]]&lt;TODAY(),"Atraso","No prazo"))</f>
        <v>Concluída</v>
      </c>
      <c r="U138" s="39" t="s">
        <v>1223</v>
      </c>
      <c r="V138" s="39"/>
      <c r="W138" s="6">
        <f>WORKDAY(ControleRNC[[#This Row],[Prev.1]],ControleRNC[[#This Row],[Dias Prev.2]])</f>
        <v>44391</v>
      </c>
      <c r="X138" s="23"/>
      <c r="Y138" s="23">
        <v>44469</v>
      </c>
      <c r="Z138" s="24">
        <f>VLOOKUP(ControleRNC[[#This Row],[Crit.]],$F$1:$G$4,2,0)</f>
        <v>3</v>
      </c>
      <c r="AA138" s="24">
        <f ca="1">IF(ControleRNC[[#This Row],[Real.2]]="",TODAY()-ControleRNC[[#This Row],[Prev.2]],ControleRNC[[#This Row],[Real.2]]-ControleRNC[[#This Row],[Prev.2]])</f>
        <v>78</v>
      </c>
      <c r="AB138" s="24" t="s">
        <v>8</v>
      </c>
      <c r="AC138" s="29" t="str">
        <f ca="1">IF(ControleRNC[[#This Row],[Real.2]]&lt;&gt;"","Concluída",
IF(ControleRNC[[#This Row],[Prev.2]]&lt;TODAY(),"Atraso","No prazo"))</f>
        <v>Concluída</v>
      </c>
      <c r="AD138" s="24" t="str">
        <f ca="1">IF(ControleRNC[[#This Row],[Status Epata 2]]="Concluída","",IF(ControleRNC[[#This Row],[Real.2]]="",TODAY()-ControleRNC[[#This Row],[Data Emissão]],ControleRNC[[#This Row],[Real.2]]-ControleRNC[[#This Row],[Data Emissão]]))</f>
        <v/>
      </c>
      <c r="AE138" s="29" t="str">
        <f ca="1">IF(ControleRNC[[#This Row],[Real.2]]&lt;&gt;"","Concluída",
IF(AND(ControleRNC[[#This Row],[Prev.2]]&lt;TODAY(),OR(ControleRNC[[#This Row],[Replan.2]]&lt;TODAY(),ControleRNC[[#This Row],[Replan.2]]="")),"Atraso","No prazo"))</f>
        <v>Concluída</v>
      </c>
      <c r="AF138" s="24"/>
      <c r="AG138" s="24" t="str">
        <f>IF(ControleRNC[[#This Row],[Área Responsável]]="Engenharia",ControleRNC[[#This Row],[Status Etapa 1]],"Contratada")</f>
        <v>Contratada</v>
      </c>
      <c r="AH138" s="24" t="str">
        <f ca="1">IF(ControleRNC[[#This Row],[Área Responsável]]="Contratada",ControleRNC[[#This Row],[Status DUCTOR]],"Engenharia")</f>
        <v>Concluída</v>
      </c>
      <c r="AI138" s="24" t="str">
        <f>IF(ControleRNC[[#This Row],[Etapa Eng]]="Concluída","Fechado",IF(ControleRNC[[#This Row],[Etapa Eng]]="Contratada","Contratada","Aberto"))</f>
        <v>Contratada</v>
      </c>
      <c r="AJ138" s="24" t="str">
        <f ca="1">IF(ControleRNC[[#This Row],[Etapa contr]]="Concluída","Fechado",IF(ControleRNC[[#This Row],[Etapa contr]]="Engenharia","Engenharia","Aberto"))</f>
        <v>Fechado</v>
      </c>
    </row>
    <row r="139" spans="1:36" ht="30" customHeight="1">
      <c r="A139" s="5" t="s">
        <v>896</v>
      </c>
      <c r="B139" s="5" t="s">
        <v>822</v>
      </c>
      <c r="C139" s="24" t="s">
        <v>1154</v>
      </c>
      <c r="D139" s="5" t="s">
        <v>824</v>
      </c>
      <c r="E139" s="24" t="s">
        <v>825</v>
      </c>
      <c r="F139" s="65" t="s">
        <v>826</v>
      </c>
      <c r="G139" s="7" t="s">
        <v>1085</v>
      </c>
      <c r="H139" s="7" t="s">
        <v>828</v>
      </c>
      <c r="I139" s="7" t="s">
        <v>1199</v>
      </c>
      <c r="J139" s="32" t="s">
        <v>1224</v>
      </c>
      <c r="K139" s="22" t="s">
        <v>787</v>
      </c>
      <c r="L139" s="6">
        <v>44383</v>
      </c>
      <c r="M139" s="6">
        <f>WORKDAY(ControleRNC[[#This Row],[Data Emissão]],VLOOKUP(K139,$F$1:$G$4,2,0))</f>
        <v>44386</v>
      </c>
      <c r="N139" s="6"/>
      <c r="O139" s="6">
        <v>44469</v>
      </c>
      <c r="P139" s="5">
        <f>VLOOKUP(ControleRNC[[#This Row],[Crit.]],$F$1:$G$4,2,0)</f>
        <v>3</v>
      </c>
      <c r="Q139" s="24">
        <f ca="1">IF(ControleRNC[[#This Row],[Real.1]]="",TODAY()-ControleRNC[[#This Row],[Prev.1]],ControleRNC[[#This Row],[Real.1]]-ControleRNC[[#This Row],[Prev.1]])</f>
        <v>83</v>
      </c>
      <c r="R139" s="24" t="s">
        <v>8</v>
      </c>
      <c r="S139" s="24"/>
      <c r="T139" s="29" t="str">
        <f ca="1">IF(ControleRNC[[#This Row],[Real.1]]&lt;&gt;"","Concluída",IF(ControleRNC[[#This Row],[Prev.1]]&lt;TODAY(),"Atraso","No prazo"))</f>
        <v>Concluída</v>
      </c>
      <c r="U139" s="39" t="s">
        <v>1225</v>
      </c>
      <c r="V139" s="39"/>
      <c r="W139" s="6">
        <f>WORKDAY(ControleRNC[[#This Row],[Prev.1]],ControleRNC[[#This Row],[Dias Prev.2]])</f>
        <v>44391</v>
      </c>
      <c r="X139" s="23"/>
      <c r="Y139" s="23">
        <v>44469</v>
      </c>
      <c r="Z139" s="24">
        <f>VLOOKUP(ControleRNC[[#This Row],[Crit.]],$F$1:$G$4,2,0)</f>
        <v>3</v>
      </c>
      <c r="AA139" s="24">
        <f ca="1">IF(ControleRNC[[#This Row],[Real.2]]="",TODAY()-ControleRNC[[#This Row],[Prev.2]],ControleRNC[[#This Row],[Real.2]]-ControleRNC[[#This Row],[Prev.2]])</f>
        <v>78</v>
      </c>
      <c r="AB139" s="24" t="s">
        <v>8</v>
      </c>
      <c r="AC139" s="29" t="str">
        <f ca="1">IF(ControleRNC[[#This Row],[Real.2]]&lt;&gt;"","Concluída",
IF(ControleRNC[[#This Row],[Prev.2]]&lt;TODAY(),"Atraso","No prazo"))</f>
        <v>Concluída</v>
      </c>
      <c r="AD139" s="24" t="str">
        <f ca="1">IF(ControleRNC[[#This Row],[Status Epata 2]]="Concluída","",IF(ControleRNC[[#This Row],[Real.2]]="",TODAY()-ControleRNC[[#This Row],[Data Emissão]],ControleRNC[[#This Row],[Real.2]]-ControleRNC[[#This Row],[Data Emissão]]))</f>
        <v/>
      </c>
      <c r="AE139" s="29" t="str">
        <f ca="1">IF(ControleRNC[[#This Row],[Real.2]]&lt;&gt;"","Concluída",
IF(AND(ControleRNC[[#This Row],[Prev.2]]&lt;TODAY(),OR(ControleRNC[[#This Row],[Replan.2]]&lt;TODAY(),ControleRNC[[#This Row],[Replan.2]]="")),"Atraso","No prazo"))</f>
        <v>Concluída</v>
      </c>
      <c r="AF139" s="24"/>
      <c r="AG139" s="24" t="str">
        <f>IF(ControleRNC[[#This Row],[Área Responsável]]="Engenharia",ControleRNC[[#This Row],[Status Etapa 1]],"Contratada")</f>
        <v>Contratada</v>
      </c>
      <c r="AH139" s="24" t="str">
        <f ca="1">IF(ControleRNC[[#This Row],[Área Responsável]]="Contratada",ControleRNC[[#This Row],[Status DUCTOR]],"Engenharia")</f>
        <v>Concluída</v>
      </c>
      <c r="AI139" s="24" t="str">
        <f>IF(ControleRNC[[#This Row],[Etapa Eng]]="Concluída","Fechado",IF(ControleRNC[[#This Row],[Etapa Eng]]="Contratada","Contratada","Aberto"))</f>
        <v>Contratada</v>
      </c>
      <c r="AJ139" s="24" t="str">
        <f ca="1">IF(ControleRNC[[#This Row],[Etapa contr]]="Concluída","Fechado",IF(ControleRNC[[#This Row],[Etapa contr]]="Engenharia","Engenharia","Aberto"))</f>
        <v>Fechado</v>
      </c>
    </row>
    <row r="140" spans="1:36" ht="30" customHeight="1">
      <c r="A140" s="5" t="s">
        <v>40</v>
      </c>
      <c r="B140" s="5" t="s">
        <v>900</v>
      </c>
      <c r="C140" s="24" t="s">
        <v>860</v>
      </c>
      <c r="D140" s="5" t="s">
        <v>861</v>
      </c>
      <c r="E140" s="24" t="s">
        <v>87</v>
      </c>
      <c r="F140" s="65" t="s">
        <v>862</v>
      </c>
      <c r="G140" s="7" t="s">
        <v>881</v>
      </c>
      <c r="H140" s="56" t="s">
        <v>1226</v>
      </c>
      <c r="I140" s="7" t="s">
        <v>863</v>
      </c>
      <c r="J140" s="32" t="s">
        <v>1227</v>
      </c>
      <c r="K140" s="22" t="s">
        <v>787</v>
      </c>
      <c r="L140" s="6">
        <v>44364</v>
      </c>
      <c r="M140" s="6">
        <f>WORKDAY(ControleRNC[[#This Row],[Data Emissão]],VLOOKUP(K140,$F$1:$G$4,2,0))</f>
        <v>44369</v>
      </c>
      <c r="N140" s="6">
        <v>44400</v>
      </c>
      <c r="O140" s="6">
        <v>44399</v>
      </c>
      <c r="P140" s="5">
        <f>VLOOKUP(ControleRNC[[#This Row],[Crit.]],$F$1:$G$4,2,0)</f>
        <v>3</v>
      </c>
      <c r="Q140" s="24">
        <f ca="1">IF(ControleRNC[[#This Row],[Real.1]]="",TODAY()-ControleRNC[[#This Row],[Prev.1]],ControleRNC[[#This Row],[Real.1]]-ControleRNC[[#This Row],[Prev.1]])</f>
        <v>30</v>
      </c>
      <c r="R140" s="24" t="s">
        <v>5</v>
      </c>
      <c r="S140" s="24"/>
      <c r="T140" s="29" t="str">
        <f ca="1">IF(ControleRNC[[#This Row],[Real.1]]&lt;&gt;"","Concluída",IF(ControleRNC[[#This Row],[Prev.1]]&lt;TODAY(),"Atraso","No prazo"))</f>
        <v>Concluída</v>
      </c>
      <c r="U140" s="39" t="s">
        <v>1151</v>
      </c>
      <c r="V140" s="39"/>
      <c r="W140" s="6">
        <f>WORKDAY(ControleRNC[[#This Row],[Prev.1]],ControleRNC[[#This Row],[Dias Prev.2]])</f>
        <v>44372</v>
      </c>
      <c r="X140" s="23">
        <v>44405</v>
      </c>
      <c r="Y140" s="23">
        <v>44477</v>
      </c>
      <c r="Z140" s="24">
        <f>VLOOKUP(ControleRNC[[#This Row],[Crit.]],$F$1:$G$4,2,0)</f>
        <v>3</v>
      </c>
      <c r="AA140" s="24">
        <f ca="1">IF(ControleRNC[[#This Row],[Real.2]]="",TODAY()-ControleRNC[[#This Row],[Prev.2]],ControleRNC[[#This Row],[Real.2]]-ControleRNC[[#This Row],[Prev.2]])</f>
        <v>105</v>
      </c>
      <c r="AB140" s="24" t="s">
        <v>5</v>
      </c>
      <c r="AC140" s="29" t="str">
        <f ca="1">IF(ControleRNC[[#This Row],[Real.2]]&lt;&gt;"","Concluída",
IF(ControleRNC[[#This Row],[Prev.2]]&lt;TODAY(),"Atraso","No prazo"))</f>
        <v>Concluída</v>
      </c>
      <c r="AD140" s="24" t="str">
        <f ca="1">IF(ControleRNC[[#This Row],[Status Epata 2]]="Concluída","",IF(ControleRNC[[#This Row],[Real.2]]="",TODAY()-ControleRNC[[#This Row],[Data Emissão]],ControleRNC[[#This Row],[Real.2]]-ControleRNC[[#This Row],[Data Emissão]]))</f>
        <v/>
      </c>
      <c r="AE140" s="29" t="str">
        <f ca="1">IF(ControleRNC[[#This Row],[Real.2]]&lt;&gt;"","Concluída",
IF(AND(ControleRNC[[#This Row],[Prev.2]]&lt;TODAY(),OR(ControleRNC[[#This Row],[Replan.2]]&lt;TODAY(),ControleRNC[[#This Row],[Replan.2]]="")),"Atraso","No prazo"))</f>
        <v>Concluída</v>
      </c>
      <c r="AF140" s="24"/>
      <c r="AG140" s="24" t="str">
        <f ca="1">IF(ControleRNC[[#This Row],[Área Responsável]]="Engenharia",ControleRNC[[#This Row],[Status Etapa 1]],"Contratada")</f>
        <v>Concluída</v>
      </c>
      <c r="AH140" s="24" t="str">
        <f>IF(ControleRNC[[#This Row],[Área Responsável]]="Contratada",ControleRNC[[#This Row],[Status DUCTOR]],"Engenharia")</f>
        <v>Engenharia</v>
      </c>
      <c r="AI140" s="24" t="str">
        <f ca="1">IF(ControleRNC[[#This Row],[Etapa Eng]]="Concluída","Fechado",IF(ControleRNC[[#This Row],[Etapa Eng]]="Contratada","Contratada","Aberto"))</f>
        <v>Fechado</v>
      </c>
      <c r="AJ140" s="24" t="str">
        <f>IF(ControleRNC[[#This Row],[Etapa contr]]="Concluída","Fechado",IF(ControleRNC[[#This Row],[Etapa contr]]="Engenharia","Engenharia","Aberto"))</f>
        <v>Engenharia</v>
      </c>
    </row>
    <row r="141" spans="1:36" ht="30" customHeight="1">
      <c r="A141" s="5" t="s">
        <v>880</v>
      </c>
      <c r="B141" s="5" t="s">
        <v>900</v>
      </c>
      <c r="C141" s="24" t="s">
        <v>860</v>
      </c>
      <c r="D141" s="5" t="s">
        <v>861</v>
      </c>
      <c r="E141" s="24" t="s">
        <v>87</v>
      </c>
      <c r="F141" s="65" t="s">
        <v>862</v>
      </c>
      <c r="G141" s="7" t="s">
        <v>881</v>
      </c>
      <c r="H141" s="7" t="s">
        <v>1228</v>
      </c>
      <c r="I141" s="7" t="s">
        <v>1229</v>
      </c>
      <c r="J141" s="32" t="s">
        <v>1230</v>
      </c>
      <c r="K141" s="22" t="s">
        <v>787</v>
      </c>
      <c r="L141" s="6">
        <v>44383</v>
      </c>
      <c r="M141" s="6">
        <f>WORKDAY(ControleRNC[[#This Row],[Data Emissão]],VLOOKUP(K141,$F$1:$G$4,2,0))</f>
        <v>44386</v>
      </c>
      <c r="N141" s="6">
        <v>44404</v>
      </c>
      <c r="O141" s="6">
        <v>44399</v>
      </c>
      <c r="P141" s="5">
        <f>VLOOKUP(ControleRNC[[#This Row],[Crit.]],$F$1:$G$4,2,0)</f>
        <v>3</v>
      </c>
      <c r="Q141" s="24">
        <f ca="1">IF(ControleRNC[[#This Row],[Real.1]]="",TODAY()-ControleRNC[[#This Row],[Prev.1]],ControleRNC[[#This Row],[Real.1]]-ControleRNC[[#This Row],[Prev.1]])</f>
        <v>13</v>
      </c>
      <c r="R141" s="24" t="s">
        <v>5</v>
      </c>
      <c r="S141" s="24"/>
      <c r="T141" s="29" t="str">
        <f ca="1">IF(ControleRNC[[#This Row],[Real.1]]&lt;&gt;"","Concluída",IF(ControleRNC[[#This Row],[Prev.1]]&lt;TODAY(),"Atraso","No prazo"))</f>
        <v>Concluída</v>
      </c>
      <c r="U141" s="39" t="s">
        <v>1231</v>
      </c>
      <c r="V141" s="39"/>
      <c r="W141" s="6">
        <f>WORKDAY(ControleRNC[[#This Row],[Prev.1]],ControleRNC[[#This Row],[Dias Prev.2]])</f>
        <v>44391</v>
      </c>
      <c r="X141" s="23">
        <v>44405</v>
      </c>
      <c r="Y141" s="23">
        <v>44477</v>
      </c>
      <c r="Z141" s="24">
        <f>VLOOKUP(ControleRNC[[#This Row],[Crit.]],$F$1:$G$4,2,0)</f>
        <v>3</v>
      </c>
      <c r="AA141" s="24">
        <f ca="1">IF(ControleRNC[[#This Row],[Real.2]]="",TODAY()-ControleRNC[[#This Row],[Prev.2]],ControleRNC[[#This Row],[Real.2]]-ControleRNC[[#This Row],[Prev.2]])</f>
        <v>86</v>
      </c>
      <c r="AB141" s="24" t="s">
        <v>5</v>
      </c>
      <c r="AC141" s="29" t="str">
        <f ca="1">IF(ControleRNC[[#This Row],[Real.2]]&lt;&gt;"","Concluída",
IF(ControleRNC[[#This Row],[Prev.2]]&lt;TODAY(),"Atraso","No prazo"))</f>
        <v>Concluída</v>
      </c>
      <c r="AD141" s="24" t="str">
        <f ca="1">IF(ControleRNC[[#This Row],[Status Epata 2]]="Concluída","",IF(ControleRNC[[#This Row],[Real.2]]="",TODAY()-ControleRNC[[#This Row],[Data Emissão]],ControleRNC[[#This Row],[Real.2]]-ControleRNC[[#This Row],[Data Emissão]]))</f>
        <v/>
      </c>
      <c r="AE141" s="29" t="str">
        <f ca="1">IF(ControleRNC[[#This Row],[Real.2]]&lt;&gt;"","Concluída",
IF(AND(ControleRNC[[#This Row],[Prev.2]]&lt;TODAY(),OR(ControleRNC[[#This Row],[Replan.2]]&lt;TODAY(),ControleRNC[[#This Row],[Replan.2]]="")),"Atraso","No prazo"))</f>
        <v>Concluída</v>
      </c>
      <c r="AF141" s="24"/>
      <c r="AG141" s="24" t="str">
        <f ca="1">IF(ControleRNC[[#This Row],[Área Responsável]]="Engenharia",ControleRNC[[#This Row],[Status Etapa 1]],"Contratada")</f>
        <v>Concluída</v>
      </c>
      <c r="AH141" s="24" t="str">
        <f>IF(ControleRNC[[#This Row],[Área Responsável]]="Contratada",ControleRNC[[#This Row],[Status DUCTOR]],"Engenharia")</f>
        <v>Engenharia</v>
      </c>
      <c r="AI141" s="24" t="str">
        <f ca="1">IF(ControleRNC[[#This Row],[Etapa Eng]]="Concluída","Fechado",IF(ControleRNC[[#This Row],[Etapa Eng]]="Contratada","Contratada","Aberto"))</f>
        <v>Fechado</v>
      </c>
      <c r="AJ141" s="24" t="str">
        <f>IF(ControleRNC[[#This Row],[Etapa contr]]="Concluída","Fechado",IF(ControleRNC[[#This Row],[Etapa contr]]="Engenharia","Engenharia","Aberto"))</f>
        <v>Engenharia</v>
      </c>
    </row>
    <row r="142" spans="1:36" ht="30" customHeight="1">
      <c r="A142" s="5" t="s">
        <v>1096</v>
      </c>
      <c r="B142" s="5" t="s">
        <v>822</v>
      </c>
      <c r="C142" s="24" t="s">
        <v>1154</v>
      </c>
      <c r="D142" s="5" t="s">
        <v>824</v>
      </c>
      <c r="E142" s="24" t="s">
        <v>825</v>
      </c>
      <c r="F142" s="65" t="s">
        <v>826</v>
      </c>
      <c r="G142" s="7" t="s">
        <v>1085</v>
      </c>
      <c r="H142" s="7" t="s">
        <v>828</v>
      </c>
      <c r="I142" s="7" t="s">
        <v>1199</v>
      </c>
      <c r="J142" s="32" t="s">
        <v>1232</v>
      </c>
      <c r="K142" s="22" t="s">
        <v>787</v>
      </c>
      <c r="L142" s="6">
        <v>44385</v>
      </c>
      <c r="M142" s="6">
        <f>WORKDAY(ControleRNC[[#This Row],[Data Emissão]],VLOOKUP(K142,$F$1:$G$4,2,0))</f>
        <v>44390</v>
      </c>
      <c r="N142" s="6"/>
      <c r="O142" s="6">
        <v>44469</v>
      </c>
      <c r="P142" s="5">
        <f>VLOOKUP(ControleRNC[[#This Row],[Crit.]],$F$1:$G$4,2,0)</f>
        <v>3</v>
      </c>
      <c r="Q142" s="24">
        <f ca="1">IF(ControleRNC[[#This Row],[Real.1]]="",TODAY()-ControleRNC[[#This Row],[Prev.1]],ControleRNC[[#This Row],[Real.1]]-ControleRNC[[#This Row],[Prev.1]])</f>
        <v>79</v>
      </c>
      <c r="R142" s="24" t="s">
        <v>8</v>
      </c>
      <c r="S142" s="24"/>
      <c r="T142" s="29" t="str">
        <f ca="1">IF(ControleRNC[[#This Row],[Real.1]]&lt;&gt;"","Concluída",IF(ControleRNC[[#This Row],[Prev.1]]&lt;TODAY(),"Atraso","No prazo"))</f>
        <v>Concluída</v>
      </c>
      <c r="U142" s="39" t="s">
        <v>1233</v>
      </c>
      <c r="V142" s="39"/>
      <c r="W142" s="6">
        <f>WORKDAY(ControleRNC[[#This Row],[Prev.1]],ControleRNC[[#This Row],[Dias Prev.2]])</f>
        <v>44393</v>
      </c>
      <c r="X142" s="23"/>
      <c r="Y142" s="23">
        <v>44469</v>
      </c>
      <c r="Z142" s="24">
        <f>VLOOKUP(ControleRNC[[#This Row],[Crit.]],$F$1:$G$4,2,0)</f>
        <v>3</v>
      </c>
      <c r="AA142" s="24">
        <f ca="1">IF(ControleRNC[[#This Row],[Real.2]]="",TODAY()-ControleRNC[[#This Row],[Prev.2]],ControleRNC[[#This Row],[Real.2]]-ControleRNC[[#This Row],[Prev.2]])</f>
        <v>76</v>
      </c>
      <c r="AB142" s="24" t="s">
        <v>8</v>
      </c>
      <c r="AC142" s="29" t="str">
        <f ca="1">IF(ControleRNC[[#This Row],[Real.2]]&lt;&gt;"","Concluída",
IF(ControleRNC[[#This Row],[Prev.2]]&lt;TODAY(),"Atraso","No prazo"))</f>
        <v>Concluída</v>
      </c>
      <c r="AD142" s="24" t="str">
        <f ca="1">IF(ControleRNC[[#This Row],[Status Epata 2]]="Concluída","",IF(ControleRNC[[#This Row],[Real.2]]="",TODAY()-ControleRNC[[#This Row],[Data Emissão]],ControleRNC[[#This Row],[Real.2]]-ControleRNC[[#This Row],[Data Emissão]]))</f>
        <v/>
      </c>
      <c r="AE142" s="29" t="str">
        <f ca="1">IF(ControleRNC[[#This Row],[Real.2]]&lt;&gt;"","Concluída",
IF(AND(ControleRNC[[#This Row],[Prev.2]]&lt;TODAY(),OR(ControleRNC[[#This Row],[Replan.2]]&lt;TODAY(),ControleRNC[[#This Row],[Replan.2]]="")),"Atraso","No prazo"))</f>
        <v>Concluída</v>
      </c>
      <c r="AF142" s="24"/>
      <c r="AG142" s="24" t="str">
        <f>IF(ControleRNC[[#This Row],[Área Responsável]]="Engenharia",ControleRNC[[#This Row],[Status Etapa 1]],"Contratada")</f>
        <v>Contratada</v>
      </c>
      <c r="AH142" s="24" t="str">
        <f ca="1">IF(ControleRNC[[#This Row],[Área Responsável]]="Contratada",ControleRNC[[#This Row],[Status DUCTOR]],"Engenharia")</f>
        <v>Concluída</v>
      </c>
      <c r="AI142" s="24" t="str">
        <f>IF(ControleRNC[[#This Row],[Etapa Eng]]="Concluída","Fechado",IF(ControleRNC[[#This Row],[Etapa Eng]]="Contratada","Contratada","Aberto"))</f>
        <v>Contratada</v>
      </c>
      <c r="AJ142" s="24" t="str">
        <f ca="1">IF(ControleRNC[[#This Row],[Etapa contr]]="Concluída","Fechado",IF(ControleRNC[[#This Row],[Etapa contr]]="Engenharia","Engenharia","Aberto"))</f>
        <v>Fechado</v>
      </c>
    </row>
    <row r="143" spans="1:36" ht="30" customHeight="1">
      <c r="A143" s="5" t="s">
        <v>1099</v>
      </c>
      <c r="B143" s="5" t="s">
        <v>822</v>
      </c>
      <c r="C143" s="24" t="s">
        <v>1182</v>
      </c>
      <c r="D143" s="5" t="s">
        <v>824</v>
      </c>
      <c r="E143" s="24" t="s">
        <v>825</v>
      </c>
      <c r="F143" s="24" t="s">
        <v>826</v>
      </c>
      <c r="G143" s="7" t="s">
        <v>827</v>
      </c>
      <c r="H143" s="7" t="s">
        <v>828</v>
      </c>
      <c r="I143" s="7" t="s">
        <v>856</v>
      </c>
      <c r="J143" s="32" t="s">
        <v>1234</v>
      </c>
      <c r="K143" s="22" t="s">
        <v>788</v>
      </c>
      <c r="L143" s="6">
        <v>44386</v>
      </c>
      <c r="M143" s="6">
        <f>WORKDAY(ControleRNC[[#This Row],[Data Emissão]],VLOOKUP(K143,$F$1:$G$4,2,0))</f>
        <v>44390</v>
      </c>
      <c r="N143" s="6"/>
      <c r="O143" s="6">
        <v>44469</v>
      </c>
      <c r="P143" s="5">
        <f>VLOOKUP(ControleRNC[[#This Row],[Crit.]],$F$1:$G$4,2,0)</f>
        <v>2</v>
      </c>
      <c r="Q143" s="24">
        <f ca="1">IF(ControleRNC[[#This Row],[Real.1]]="",TODAY()-ControleRNC[[#This Row],[Prev.1]],ControleRNC[[#This Row],[Real.1]]-ControleRNC[[#This Row],[Prev.1]])</f>
        <v>79</v>
      </c>
      <c r="R143" s="24" t="s">
        <v>8</v>
      </c>
      <c r="S143" s="24"/>
      <c r="T143" s="29" t="str">
        <f ca="1">IF(ControleRNC[[#This Row],[Real.1]]&lt;&gt;"","Concluída",IF(ControleRNC[[#This Row],[Prev.1]]&lt;TODAY(),"Atraso","No prazo"))</f>
        <v>Concluída</v>
      </c>
      <c r="U143" s="39" t="s">
        <v>1235</v>
      </c>
      <c r="V143" s="39"/>
      <c r="W143" s="6">
        <f>WORKDAY(ControleRNC[[#This Row],[Prev.1]],ControleRNC[[#This Row],[Dias Prev.2]])</f>
        <v>44392</v>
      </c>
      <c r="X143" s="23"/>
      <c r="Y143" s="23">
        <v>44469</v>
      </c>
      <c r="Z143" s="24">
        <f>VLOOKUP(ControleRNC[[#This Row],[Crit.]],$F$1:$G$4,2,0)</f>
        <v>2</v>
      </c>
      <c r="AA143" s="24">
        <f ca="1">IF(ControleRNC[[#This Row],[Real.2]]="",TODAY()-ControleRNC[[#This Row],[Prev.2]],ControleRNC[[#This Row],[Real.2]]-ControleRNC[[#This Row],[Prev.2]])</f>
        <v>77</v>
      </c>
      <c r="AB143" s="24" t="s">
        <v>8</v>
      </c>
      <c r="AC143" s="29" t="str">
        <f ca="1">IF(ControleRNC[[#This Row],[Real.2]]&lt;&gt;"","Concluída",
IF(ControleRNC[[#This Row],[Prev.2]]&lt;TODAY(),"Atraso","No prazo"))</f>
        <v>Concluída</v>
      </c>
      <c r="AD143" s="24" t="str">
        <f ca="1">IF(ControleRNC[[#This Row],[Status Epata 2]]="Concluída","",IF(ControleRNC[[#This Row],[Real.2]]="",TODAY()-ControleRNC[[#This Row],[Data Emissão]],ControleRNC[[#This Row],[Real.2]]-ControleRNC[[#This Row],[Data Emissão]]))</f>
        <v/>
      </c>
      <c r="AE143" s="29" t="str">
        <f ca="1">IF(ControleRNC[[#This Row],[Real.2]]&lt;&gt;"","Concluída",
IF(AND(ControleRNC[[#This Row],[Prev.2]]&lt;TODAY(),OR(ControleRNC[[#This Row],[Replan.2]]&lt;TODAY(),ControleRNC[[#This Row],[Replan.2]]="")),"Atraso","No prazo"))</f>
        <v>Concluída</v>
      </c>
      <c r="AF143" s="24"/>
      <c r="AG143" s="24" t="str">
        <f>IF(ControleRNC[[#This Row],[Área Responsável]]="Engenharia",ControleRNC[[#This Row],[Status Etapa 1]],"Contratada")</f>
        <v>Contratada</v>
      </c>
      <c r="AH143" s="24" t="str">
        <f ca="1">IF(ControleRNC[[#This Row],[Área Responsável]]="Contratada",ControleRNC[[#This Row],[Status DUCTOR]],"Engenharia")</f>
        <v>Concluída</v>
      </c>
      <c r="AI143" s="24" t="str">
        <f>IF(ControleRNC[[#This Row],[Etapa Eng]]="Concluída","Fechado",IF(ControleRNC[[#This Row],[Etapa Eng]]="Contratada","Contratada","Aberto"))</f>
        <v>Contratada</v>
      </c>
      <c r="AJ143" s="24" t="str">
        <f ca="1">IF(ControleRNC[[#This Row],[Etapa contr]]="Concluída","Fechado",IF(ControleRNC[[#This Row],[Etapa contr]]="Engenharia","Engenharia","Aberto"))</f>
        <v>Fechado</v>
      </c>
    </row>
    <row r="144" spans="1:36" ht="30" customHeight="1">
      <c r="A144" s="5" t="s">
        <v>1236</v>
      </c>
      <c r="B144" s="5" t="s">
        <v>822</v>
      </c>
      <c r="C144" s="24" t="s">
        <v>1203</v>
      </c>
      <c r="D144" s="5" t="s">
        <v>833</v>
      </c>
      <c r="E144" s="24" t="s">
        <v>834</v>
      </c>
      <c r="F144" s="65" t="s">
        <v>826</v>
      </c>
      <c r="G144" s="7" t="s">
        <v>844</v>
      </c>
      <c r="H144" s="7" t="s">
        <v>1237</v>
      </c>
      <c r="I144" s="7" t="s">
        <v>904</v>
      </c>
      <c r="J144" s="32" t="s">
        <v>1238</v>
      </c>
      <c r="K144" s="22" t="s">
        <v>787</v>
      </c>
      <c r="L144" s="6">
        <v>44390</v>
      </c>
      <c r="M144" s="6">
        <f>WORKDAY(ControleRNC[[#This Row],[Data Emissão]],VLOOKUP(K144,$F$1:$G$4,2,0))</f>
        <v>44393</v>
      </c>
      <c r="N144" s="6"/>
      <c r="O144" s="6">
        <v>44418</v>
      </c>
      <c r="P144" s="5">
        <f>VLOOKUP(ControleRNC[[#This Row],[Crit.]],$F$1:$G$4,2,0)</f>
        <v>3</v>
      </c>
      <c r="Q144" s="24">
        <f ca="1">IF(ControleRNC[[#This Row],[Real.1]]="",TODAY()-ControleRNC[[#This Row],[Prev.1]],ControleRNC[[#This Row],[Real.1]]-ControleRNC[[#This Row],[Prev.1]])</f>
        <v>25</v>
      </c>
      <c r="R144" s="24" t="s">
        <v>7</v>
      </c>
      <c r="S144" s="24"/>
      <c r="T144" s="29" t="str">
        <f ca="1">IF(ControleRNC[[#This Row],[Real.1]]&lt;&gt;"","Concluída",IF(ControleRNC[[#This Row],[Prev.1]]&lt;TODAY(),"Atraso","No prazo"))</f>
        <v>Concluída</v>
      </c>
      <c r="U144" s="39" t="s">
        <v>1239</v>
      </c>
      <c r="V144" s="39"/>
      <c r="W144" s="6">
        <f>WORKDAY(ControleRNC[[#This Row],[Prev.1]],ControleRNC[[#This Row],[Dias Prev.2]])</f>
        <v>44398</v>
      </c>
      <c r="X144" s="23"/>
      <c r="Y144" s="23">
        <v>44418</v>
      </c>
      <c r="Z144" s="24">
        <f>VLOOKUP(ControleRNC[[#This Row],[Crit.]],$F$1:$G$4,2,0)</f>
        <v>3</v>
      </c>
      <c r="AA144" s="24">
        <f ca="1">IF(ControleRNC[[#This Row],[Real.2]]="",TODAY()-ControleRNC[[#This Row],[Prev.2]],ControleRNC[[#This Row],[Real.2]]-ControleRNC[[#This Row],[Prev.2]])</f>
        <v>20</v>
      </c>
      <c r="AB144" s="24" t="s">
        <v>7</v>
      </c>
      <c r="AC144" s="29" t="str">
        <f ca="1">IF(ControleRNC[[#This Row],[Real.2]]&lt;&gt;"","Concluída",
IF(ControleRNC[[#This Row],[Prev.2]]&lt;TODAY(),"Atraso","No prazo"))</f>
        <v>Concluída</v>
      </c>
      <c r="AD144" s="24" t="str">
        <f ca="1">IF(ControleRNC[[#This Row],[Status Epata 2]]="Concluída","",IF(ControleRNC[[#This Row],[Real.2]]="",TODAY()-ControleRNC[[#This Row],[Data Emissão]],ControleRNC[[#This Row],[Real.2]]-ControleRNC[[#This Row],[Data Emissão]]))</f>
        <v/>
      </c>
      <c r="AE144" s="29" t="str">
        <f ca="1">IF(ControleRNC[[#This Row],[Real.2]]&lt;&gt;"","Concluída",
IF(AND(ControleRNC[[#This Row],[Prev.2]]&lt;TODAY(),OR(ControleRNC[[#This Row],[Replan.2]]&lt;TODAY(),ControleRNC[[#This Row],[Replan.2]]="")),"Atraso","No prazo"))</f>
        <v>Concluída</v>
      </c>
      <c r="AF144" s="24"/>
      <c r="AG144" s="24" t="str">
        <f>IF(ControleRNC[[#This Row],[Área Responsável]]="Engenharia",ControleRNC[[#This Row],[Status Etapa 1]],"Contratada")</f>
        <v>Contratada</v>
      </c>
      <c r="AH144" s="24" t="str">
        <f ca="1">IF(ControleRNC[[#This Row],[Área Responsável]]="Contratada",ControleRNC[[#This Row],[Status DUCTOR]],"Engenharia")</f>
        <v>Concluída</v>
      </c>
      <c r="AI144" s="24" t="str">
        <f>IF(ControleRNC[[#This Row],[Etapa Eng]]="Concluída","Fechado",IF(ControleRNC[[#This Row],[Etapa Eng]]="Contratada","Contratada","Aberto"))</f>
        <v>Contratada</v>
      </c>
      <c r="AJ144" s="24" t="str">
        <f ca="1">IF(ControleRNC[[#This Row],[Etapa contr]]="Concluída","Fechado",IF(ControleRNC[[#This Row],[Etapa contr]]="Engenharia","Engenharia","Aberto"))</f>
        <v>Fechado</v>
      </c>
    </row>
    <row r="145" spans="1:36" ht="30" customHeight="1">
      <c r="A145" s="5" t="s">
        <v>884</v>
      </c>
      <c r="B145" s="5" t="s">
        <v>900</v>
      </c>
      <c r="C145" s="24" t="s">
        <v>860</v>
      </c>
      <c r="D145" s="5" t="s">
        <v>861</v>
      </c>
      <c r="E145" s="24" t="s">
        <v>87</v>
      </c>
      <c r="F145" s="65" t="s">
        <v>862</v>
      </c>
      <c r="G145" s="7" t="s">
        <v>844</v>
      </c>
      <c r="H145" s="7" t="s">
        <v>1240</v>
      </c>
      <c r="I145" s="7" t="s">
        <v>904</v>
      </c>
      <c r="J145" s="32" t="s">
        <v>1241</v>
      </c>
      <c r="K145" s="22" t="s">
        <v>787</v>
      </c>
      <c r="L145" s="6">
        <v>44392</v>
      </c>
      <c r="M145" s="6">
        <f>WORKDAY(ControleRNC[[#This Row],[Data Emissão]],VLOOKUP(K145,$F$1:$G$4,2,0))</f>
        <v>44397</v>
      </c>
      <c r="N145" s="6"/>
      <c r="O145" s="6">
        <v>44399</v>
      </c>
      <c r="P145" s="5">
        <f>VLOOKUP(ControleRNC[[#This Row],[Crit.]],$F$1:$G$4,2,0)</f>
        <v>3</v>
      </c>
      <c r="Q145" s="24">
        <f ca="1">IF(ControleRNC[[#This Row],[Real.1]]="",TODAY()-ControleRNC[[#This Row],[Prev.1]],ControleRNC[[#This Row],[Real.1]]-ControleRNC[[#This Row],[Prev.1]])</f>
        <v>2</v>
      </c>
      <c r="R145" s="24" t="s">
        <v>5</v>
      </c>
      <c r="S145" s="24"/>
      <c r="T145" s="29" t="str">
        <f ca="1">IF(ControleRNC[[#This Row],[Real.1]]&lt;&gt;"","Concluída",IF(ControleRNC[[#This Row],[Prev.1]]&lt;TODAY(),"Atraso","No prazo"))</f>
        <v>Concluída</v>
      </c>
      <c r="U145" s="39" t="s">
        <v>1242</v>
      </c>
      <c r="V145" s="39"/>
      <c r="W145" s="6">
        <f>WORKDAY(ControleRNC[[#This Row],[Prev.1]],ControleRNC[[#This Row],[Dias Prev.2]])</f>
        <v>44400</v>
      </c>
      <c r="X145" s="23">
        <v>44407</v>
      </c>
      <c r="Y145" s="23">
        <v>44385</v>
      </c>
      <c r="Z145" s="24">
        <f>VLOOKUP(ControleRNC[[#This Row],[Crit.]],$F$1:$G$4,2,0)</f>
        <v>3</v>
      </c>
      <c r="AA145" s="24">
        <f ca="1">IF(ControleRNC[[#This Row],[Real.2]]="",TODAY()-ControleRNC[[#This Row],[Prev.2]],ControleRNC[[#This Row],[Real.2]]-ControleRNC[[#This Row],[Prev.2]])</f>
        <v>-15</v>
      </c>
      <c r="AB145" s="24" t="s">
        <v>5</v>
      </c>
      <c r="AC145" s="29" t="str">
        <f ca="1">IF(ControleRNC[[#This Row],[Real.2]]&lt;&gt;"","Concluída",
IF(ControleRNC[[#This Row],[Prev.2]]&lt;TODAY(),"Atraso","No prazo"))</f>
        <v>Concluída</v>
      </c>
      <c r="AD145" s="24" t="str">
        <f ca="1">IF(ControleRNC[[#This Row],[Status Epata 2]]="Concluída","",IF(ControleRNC[[#This Row],[Real.2]]="",TODAY()-ControleRNC[[#This Row],[Data Emissão]],ControleRNC[[#This Row],[Real.2]]-ControleRNC[[#This Row],[Data Emissão]]))</f>
        <v/>
      </c>
      <c r="AE145" s="29" t="str">
        <f ca="1">IF(ControleRNC[[#This Row],[Real.2]]&lt;&gt;"","Concluída",
IF(AND(ControleRNC[[#This Row],[Prev.2]]&lt;TODAY(),OR(ControleRNC[[#This Row],[Replan.2]]&lt;TODAY(),ControleRNC[[#This Row],[Replan.2]]="")),"Atraso","No prazo"))</f>
        <v>Concluída</v>
      </c>
      <c r="AF145" s="24"/>
      <c r="AG145" s="24" t="str">
        <f ca="1">IF(ControleRNC[[#This Row],[Área Responsável]]="Engenharia",ControleRNC[[#This Row],[Status Etapa 1]],"Contratada")</f>
        <v>Concluída</v>
      </c>
      <c r="AH145" s="24" t="str">
        <f>IF(ControleRNC[[#This Row],[Área Responsável]]="Contratada",ControleRNC[[#This Row],[Status DUCTOR]],"Engenharia")</f>
        <v>Engenharia</v>
      </c>
      <c r="AI145" s="24" t="str">
        <f ca="1">IF(ControleRNC[[#This Row],[Etapa Eng]]="Concluída","Fechado",IF(ControleRNC[[#This Row],[Etapa Eng]]="Contratada","Contratada","Aberto"))</f>
        <v>Fechado</v>
      </c>
      <c r="AJ145" s="24" t="str">
        <f>IF(ControleRNC[[#This Row],[Etapa contr]]="Concluída","Fechado",IF(ControleRNC[[#This Row],[Etapa contr]]="Engenharia","Engenharia","Aberto"))</f>
        <v>Engenharia</v>
      </c>
    </row>
    <row r="146" spans="1:36" ht="30" customHeight="1">
      <c r="A146" s="5" t="s">
        <v>887</v>
      </c>
      <c r="B146" s="5" t="s">
        <v>900</v>
      </c>
      <c r="C146" s="24" t="s">
        <v>860</v>
      </c>
      <c r="D146" s="5" t="s">
        <v>861</v>
      </c>
      <c r="E146" s="24" t="s">
        <v>87</v>
      </c>
      <c r="F146" s="65" t="s">
        <v>862</v>
      </c>
      <c r="G146" s="7" t="s">
        <v>844</v>
      </c>
      <c r="H146" s="7" t="s">
        <v>1240</v>
      </c>
      <c r="I146" s="7" t="s">
        <v>904</v>
      </c>
      <c r="J146" s="32" t="s">
        <v>1243</v>
      </c>
      <c r="K146" s="22" t="s">
        <v>787</v>
      </c>
      <c r="L146" s="6">
        <v>44392</v>
      </c>
      <c r="M146" s="6">
        <f>WORKDAY(ControleRNC[[#This Row],[Data Emissão]],VLOOKUP(K146,$F$1:$G$4,2,0))</f>
        <v>44397</v>
      </c>
      <c r="N146" s="6">
        <v>44405</v>
      </c>
      <c r="O146" s="6">
        <v>44398</v>
      </c>
      <c r="P146" s="5">
        <f>VLOOKUP(ControleRNC[[#This Row],[Crit.]],$F$1:$G$4,2,0)</f>
        <v>3</v>
      </c>
      <c r="Q146" s="24">
        <f ca="1">IF(ControleRNC[[#This Row],[Real.1]]="",TODAY()-ControleRNC[[#This Row],[Prev.1]],ControleRNC[[#This Row],[Real.1]]-ControleRNC[[#This Row],[Prev.1]])</f>
        <v>1</v>
      </c>
      <c r="R146" s="24" t="s">
        <v>5</v>
      </c>
      <c r="S146" s="24"/>
      <c r="T146" s="29" t="str">
        <f ca="1">IF(ControleRNC[[#This Row],[Real.1]]&lt;&gt;"","Concluída",IF(ControleRNC[[#This Row],[Prev.1]]&lt;TODAY(),"Atraso","No prazo"))</f>
        <v>Concluída</v>
      </c>
      <c r="U146" s="39" t="s">
        <v>1244</v>
      </c>
      <c r="V146" s="39"/>
      <c r="W146" s="6">
        <f>WORKDAY(ControleRNC[[#This Row],[Prev.1]],ControleRNC[[#This Row],[Dias Prev.2]])</f>
        <v>44400</v>
      </c>
      <c r="X146" s="23">
        <v>44414</v>
      </c>
      <c r="Y146" s="23">
        <v>44477</v>
      </c>
      <c r="Z146" s="24">
        <f>VLOOKUP(ControleRNC[[#This Row],[Crit.]],$F$1:$G$4,2,0)</f>
        <v>3</v>
      </c>
      <c r="AA146" s="24">
        <f ca="1">IF(ControleRNC[[#This Row],[Real.2]]="",TODAY()-ControleRNC[[#This Row],[Prev.2]],ControleRNC[[#This Row],[Real.2]]-ControleRNC[[#This Row],[Prev.2]])</f>
        <v>77</v>
      </c>
      <c r="AB146" s="24" t="s">
        <v>5</v>
      </c>
      <c r="AC146" s="29" t="str">
        <f ca="1">IF(ControleRNC[[#This Row],[Real.2]]&lt;&gt;"","Concluída",
IF(ControleRNC[[#This Row],[Prev.2]]&lt;TODAY(),"Atraso","No prazo"))</f>
        <v>Concluída</v>
      </c>
      <c r="AD146" s="24" t="str">
        <f ca="1">IF(ControleRNC[[#This Row],[Status Epata 2]]="Concluída","",IF(ControleRNC[[#This Row],[Real.2]]="",TODAY()-ControleRNC[[#This Row],[Data Emissão]],ControleRNC[[#This Row],[Real.2]]-ControleRNC[[#This Row],[Data Emissão]]))</f>
        <v/>
      </c>
      <c r="AE146" s="29" t="str">
        <f ca="1">IF(ControleRNC[[#This Row],[Real.2]]&lt;&gt;"","Concluída",
IF(AND(ControleRNC[[#This Row],[Prev.2]]&lt;TODAY(),OR(ControleRNC[[#This Row],[Replan.2]]&lt;TODAY(),ControleRNC[[#This Row],[Replan.2]]="")),"Atraso","No prazo"))</f>
        <v>Concluída</v>
      </c>
      <c r="AF146" s="24"/>
      <c r="AG146" s="24" t="str">
        <f ca="1">IF(ControleRNC[[#This Row],[Área Responsável]]="Engenharia",ControleRNC[[#This Row],[Status Etapa 1]],"Contratada")</f>
        <v>Concluída</v>
      </c>
      <c r="AH146" s="24" t="str">
        <f>IF(ControleRNC[[#This Row],[Área Responsável]]="Contratada",ControleRNC[[#This Row],[Status DUCTOR]],"Engenharia")</f>
        <v>Engenharia</v>
      </c>
      <c r="AI146" s="24" t="str">
        <f ca="1">IF(ControleRNC[[#This Row],[Etapa Eng]]="Concluída","Fechado",IF(ControleRNC[[#This Row],[Etapa Eng]]="Contratada","Contratada","Aberto"))</f>
        <v>Fechado</v>
      </c>
      <c r="AJ146" s="24" t="str">
        <f>IF(ControleRNC[[#This Row],[Etapa contr]]="Concluída","Fechado",IF(ControleRNC[[#This Row],[Etapa contr]]="Engenharia","Engenharia","Aberto"))</f>
        <v>Engenharia</v>
      </c>
    </row>
    <row r="147" spans="1:36" ht="30" customHeight="1">
      <c r="A147" s="5" t="s">
        <v>52</v>
      </c>
      <c r="B147" s="5" t="s">
        <v>900</v>
      </c>
      <c r="C147" s="24" t="s">
        <v>860</v>
      </c>
      <c r="D147" s="5" t="s">
        <v>861</v>
      </c>
      <c r="E147" s="24" t="s">
        <v>87</v>
      </c>
      <c r="F147" s="65" t="s">
        <v>862</v>
      </c>
      <c r="G147" s="7" t="s">
        <v>844</v>
      </c>
      <c r="H147" s="7" t="s">
        <v>1240</v>
      </c>
      <c r="I147" s="7" t="s">
        <v>904</v>
      </c>
      <c r="J147" s="32" t="s">
        <v>1245</v>
      </c>
      <c r="K147" s="22" t="s">
        <v>787</v>
      </c>
      <c r="L147" s="6">
        <v>44393</v>
      </c>
      <c r="M147" s="6">
        <f>WORKDAY(ControleRNC[[#This Row],[Data Emissão]],VLOOKUP(K147,$F$1:$G$4,2,0))</f>
        <v>44398</v>
      </c>
      <c r="N147" s="6"/>
      <c r="O147" s="6">
        <v>44398</v>
      </c>
      <c r="P147" s="5">
        <f>VLOOKUP(ControleRNC[[#This Row],[Crit.]],$F$1:$G$4,2,0)</f>
        <v>3</v>
      </c>
      <c r="Q147" s="24">
        <f ca="1">IF(ControleRNC[[#This Row],[Real.1]]="",TODAY()-ControleRNC[[#This Row],[Prev.1]],ControleRNC[[#This Row],[Real.1]]-ControleRNC[[#This Row],[Prev.1]])</f>
        <v>0</v>
      </c>
      <c r="R147" s="24" t="s">
        <v>5</v>
      </c>
      <c r="S147" s="24"/>
      <c r="T147" s="29" t="str">
        <f ca="1">IF(ControleRNC[[#This Row],[Real.1]]&lt;&gt;"","Concluída",IF(ControleRNC[[#This Row],[Prev.1]]&lt;TODAY(),"Atraso","No prazo"))</f>
        <v>Concluída</v>
      </c>
      <c r="U147" s="39" t="s">
        <v>1242</v>
      </c>
      <c r="V147" s="39"/>
      <c r="W147" s="6">
        <f>WORKDAY(ControleRNC[[#This Row],[Prev.1]],ControleRNC[[#This Row],[Dias Prev.2]])</f>
        <v>44403</v>
      </c>
      <c r="X147" s="23"/>
      <c r="Y147" s="23">
        <v>44474</v>
      </c>
      <c r="Z147" s="24">
        <f>VLOOKUP(ControleRNC[[#This Row],[Crit.]],$F$1:$G$4,2,0)</f>
        <v>3</v>
      </c>
      <c r="AA147" s="24">
        <f ca="1">IF(ControleRNC[[#This Row],[Real.2]]="",TODAY()-ControleRNC[[#This Row],[Prev.2]],ControleRNC[[#This Row],[Real.2]]-ControleRNC[[#This Row],[Prev.2]])</f>
        <v>71</v>
      </c>
      <c r="AB147" s="24" t="s">
        <v>5</v>
      </c>
      <c r="AC147" s="29" t="str">
        <f ca="1">IF(ControleRNC[[#This Row],[Real.2]]&lt;&gt;"","Concluída",
IF(ControleRNC[[#This Row],[Prev.2]]&lt;TODAY(),"Atraso","No prazo"))</f>
        <v>Concluída</v>
      </c>
      <c r="AD147" s="24" t="str">
        <f ca="1">IF(ControleRNC[[#This Row],[Status Epata 2]]="Concluída","",IF(ControleRNC[[#This Row],[Real.2]]="",TODAY()-ControleRNC[[#This Row],[Data Emissão]],ControleRNC[[#This Row],[Real.2]]-ControleRNC[[#This Row],[Data Emissão]]))</f>
        <v/>
      </c>
      <c r="AE147" s="29" t="str">
        <f ca="1">IF(ControleRNC[[#This Row],[Real.2]]&lt;&gt;"","Concluída",
IF(AND(ControleRNC[[#This Row],[Prev.2]]&lt;TODAY(),OR(ControleRNC[[#This Row],[Replan.2]]&lt;TODAY(),ControleRNC[[#This Row],[Replan.2]]="")),"Atraso","No prazo"))</f>
        <v>Concluída</v>
      </c>
      <c r="AF147" s="24"/>
      <c r="AG147" s="24" t="str">
        <f ca="1">IF(ControleRNC[[#This Row],[Área Responsável]]="Engenharia",ControleRNC[[#This Row],[Status Etapa 1]],"Contratada")</f>
        <v>Concluída</v>
      </c>
      <c r="AH147" s="24" t="str">
        <f>IF(ControleRNC[[#This Row],[Área Responsável]]="Contratada",ControleRNC[[#This Row],[Status DUCTOR]],"Engenharia")</f>
        <v>Engenharia</v>
      </c>
      <c r="AI147" s="24" t="str">
        <f ca="1">IF(ControleRNC[[#This Row],[Etapa Eng]]="Concluída","Fechado",IF(ControleRNC[[#This Row],[Etapa Eng]]="Contratada","Contratada","Aberto"))</f>
        <v>Fechado</v>
      </c>
      <c r="AJ147" s="24" t="str">
        <f>IF(ControleRNC[[#This Row],[Etapa contr]]="Concluída","Fechado",IF(ControleRNC[[#This Row],[Etapa contr]]="Engenharia","Engenharia","Aberto"))</f>
        <v>Engenharia</v>
      </c>
    </row>
    <row r="148" spans="1:36" ht="30" customHeight="1">
      <c r="A148" s="5" t="s">
        <v>892</v>
      </c>
      <c r="B148" s="5" t="s">
        <v>900</v>
      </c>
      <c r="C148" s="24" t="s">
        <v>860</v>
      </c>
      <c r="D148" s="5" t="s">
        <v>861</v>
      </c>
      <c r="E148" s="24" t="s">
        <v>87</v>
      </c>
      <c r="F148" s="65" t="s">
        <v>862</v>
      </c>
      <c r="G148" s="7" t="s">
        <v>827</v>
      </c>
      <c r="H148" s="7" t="s">
        <v>1246</v>
      </c>
      <c r="I148" s="7" t="s">
        <v>856</v>
      </c>
      <c r="J148" s="32" t="s">
        <v>1247</v>
      </c>
      <c r="K148" s="22" t="s">
        <v>788</v>
      </c>
      <c r="L148" s="6">
        <v>44394</v>
      </c>
      <c r="M148" s="6">
        <f>WORKDAY(ControleRNC[[#This Row],[Data Emissão]],VLOOKUP(K148,$F$1:$G$4,2,0))</f>
        <v>44397</v>
      </c>
      <c r="N148" s="6"/>
      <c r="O148" s="6">
        <v>44399</v>
      </c>
      <c r="P148" s="5">
        <f>VLOOKUP(ControleRNC[[#This Row],[Crit.]],$F$1:$G$4,2,0)</f>
        <v>2</v>
      </c>
      <c r="Q148" s="24">
        <f ca="1">IF(ControleRNC[[#This Row],[Real.1]]="",TODAY()-ControleRNC[[#This Row],[Prev.1]],ControleRNC[[#This Row],[Real.1]]-ControleRNC[[#This Row],[Prev.1]])</f>
        <v>2</v>
      </c>
      <c r="R148" s="24" t="s">
        <v>5</v>
      </c>
      <c r="S148" s="24"/>
      <c r="T148" s="29" t="str">
        <f ca="1">IF(ControleRNC[[#This Row],[Real.1]]&lt;&gt;"","Concluída",IF(ControleRNC[[#This Row],[Prev.1]]&lt;TODAY(),"Atraso","No prazo"))</f>
        <v>Concluída</v>
      </c>
      <c r="U148" s="39" t="s">
        <v>1248</v>
      </c>
      <c r="V148" s="39"/>
      <c r="W148" s="6">
        <f>WORKDAY(ControleRNC[[#This Row],[Prev.1]],ControleRNC[[#This Row],[Dias Prev.2]])</f>
        <v>44399</v>
      </c>
      <c r="X148" s="23"/>
      <c r="Y148" s="23">
        <v>44477</v>
      </c>
      <c r="Z148" s="24">
        <f>VLOOKUP(ControleRNC[[#This Row],[Crit.]],$F$1:$G$4,2,0)</f>
        <v>2</v>
      </c>
      <c r="AA148" s="24">
        <f ca="1">IF(ControleRNC[[#This Row],[Real.2]]="",TODAY()-ControleRNC[[#This Row],[Prev.2]],ControleRNC[[#This Row],[Real.2]]-ControleRNC[[#This Row],[Prev.2]])</f>
        <v>78</v>
      </c>
      <c r="AB148" s="24" t="s">
        <v>5</v>
      </c>
      <c r="AC148" s="29" t="str">
        <f ca="1">IF(ControleRNC[[#This Row],[Real.2]]&lt;&gt;"","Concluída",
IF(ControleRNC[[#This Row],[Prev.2]]&lt;TODAY(),"Atraso","No prazo"))</f>
        <v>Concluída</v>
      </c>
      <c r="AD148" s="24" t="str">
        <f ca="1">IF(ControleRNC[[#This Row],[Status Epata 2]]="Concluída","",IF(ControleRNC[[#This Row],[Real.2]]="",TODAY()-ControleRNC[[#This Row],[Data Emissão]],ControleRNC[[#This Row],[Real.2]]-ControleRNC[[#This Row],[Data Emissão]]))</f>
        <v/>
      </c>
      <c r="AE148" s="29" t="str">
        <f ca="1">IF(ControleRNC[[#This Row],[Real.2]]&lt;&gt;"","Concluída",
IF(AND(ControleRNC[[#This Row],[Prev.2]]&lt;TODAY(),OR(ControleRNC[[#This Row],[Replan.2]]&lt;TODAY(),ControleRNC[[#This Row],[Replan.2]]="")),"Atraso","No prazo"))</f>
        <v>Concluída</v>
      </c>
      <c r="AF148" s="24"/>
      <c r="AG148" s="24" t="str">
        <f ca="1">IF(ControleRNC[[#This Row],[Área Responsável]]="Engenharia",ControleRNC[[#This Row],[Status Etapa 1]],"Contratada")</f>
        <v>Concluída</v>
      </c>
      <c r="AH148" s="24" t="str">
        <f>IF(ControleRNC[[#This Row],[Área Responsável]]="Contratada",ControleRNC[[#This Row],[Status DUCTOR]],"Engenharia")</f>
        <v>Engenharia</v>
      </c>
      <c r="AI148" s="24" t="str">
        <f ca="1">IF(ControleRNC[[#This Row],[Etapa Eng]]="Concluída","Fechado",IF(ControleRNC[[#This Row],[Etapa Eng]]="Contratada","Contratada","Aberto"))</f>
        <v>Fechado</v>
      </c>
      <c r="AJ148" s="24" t="str">
        <f>IF(ControleRNC[[#This Row],[Etapa contr]]="Concluída","Fechado",IF(ControleRNC[[#This Row],[Etapa contr]]="Engenharia","Engenharia","Aberto"))</f>
        <v>Engenharia</v>
      </c>
    </row>
    <row r="149" spans="1:36" ht="30" customHeight="1">
      <c r="A149" s="5" t="s">
        <v>896</v>
      </c>
      <c r="B149" s="5" t="s">
        <v>900</v>
      </c>
      <c r="C149" s="24" t="s">
        <v>860</v>
      </c>
      <c r="D149" s="5" t="s">
        <v>861</v>
      </c>
      <c r="E149" s="24" t="s">
        <v>87</v>
      </c>
      <c r="F149" s="65" t="s">
        <v>862</v>
      </c>
      <c r="G149" s="7" t="s">
        <v>827</v>
      </c>
      <c r="H149" s="7" t="s">
        <v>1246</v>
      </c>
      <c r="I149" s="7" t="s">
        <v>856</v>
      </c>
      <c r="J149" s="32" t="s">
        <v>1249</v>
      </c>
      <c r="K149" s="22" t="s">
        <v>787</v>
      </c>
      <c r="L149" s="6">
        <v>44398</v>
      </c>
      <c r="M149" s="6">
        <f>WORKDAY(ControleRNC[[#This Row],[Data Emissão]],VLOOKUP(K149,$F$1:$G$4,2,0))</f>
        <v>44403</v>
      </c>
      <c r="N149" s="6"/>
      <c r="O149" s="6">
        <v>44399</v>
      </c>
      <c r="P149" s="5">
        <f>VLOOKUP(ControleRNC[[#This Row],[Crit.]],$F$1:$G$4,2,0)</f>
        <v>3</v>
      </c>
      <c r="Q149" s="24">
        <f ca="1">IF(ControleRNC[[#This Row],[Real.1]]="",TODAY()-ControleRNC[[#This Row],[Prev.1]],ControleRNC[[#This Row],[Real.1]]-ControleRNC[[#This Row],[Prev.1]])</f>
        <v>-4</v>
      </c>
      <c r="R149" s="24" t="s">
        <v>5</v>
      </c>
      <c r="S149" s="24"/>
      <c r="T149" s="29" t="str">
        <f ca="1">IF(ControleRNC[[#This Row],[Real.1]]&lt;&gt;"","Concluída",IF(ControleRNC[[#This Row],[Prev.1]]&lt;TODAY(),"Atraso","No prazo"))</f>
        <v>Concluída</v>
      </c>
      <c r="U149" s="39" t="s">
        <v>1250</v>
      </c>
      <c r="V149" s="39"/>
      <c r="W149" s="6">
        <f>WORKDAY(ControleRNC[[#This Row],[Prev.1]],ControleRNC[[#This Row],[Dias Prev.2]])</f>
        <v>44406</v>
      </c>
      <c r="X149" s="23"/>
      <c r="Y149" s="23">
        <v>44474</v>
      </c>
      <c r="Z149" s="24">
        <f>VLOOKUP(ControleRNC[[#This Row],[Crit.]],$F$1:$G$4,2,0)</f>
        <v>3</v>
      </c>
      <c r="AA149" s="24">
        <f ca="1">IF(ControleRNC[[#This Row],[Real.2]]="",TODAY()-ControleRNC[[#This Row],[Prev.2]],ControleRNC[[#This Row],[Real.2]]-ControleRNC[[#This Row],[Prev.2]])</f>
        <v>68</v>
      </c>
      <c r="AB149" s="24" t="s">
        <v>5</v>
      </c>
      <c r="AC149" s="29" t="str">
        <f ca="1">IF(ControleRNC[[#This Row],[Real.2]]&lt;&gt;"","Concluída",
IF(ControleRNC[[#This Row],[Prev.2]]&lt;TODAY(),"Atraso","No prazo"))</f>
        <v>Concluída</v>
      </c>
      <c r="AD149" s="24" t="str">
        <f ca="1">IF(ControleRNC[[#This Row],[Status Epata 2]]="Concluída","",IF(ControleRNC[[#This Row],[Real.2]]="",TODAY()-ControleRNC[[#This Row],[Data Emissão]],ControleRNC[[#This Row],[Real.2]]-ControleRNC[[#This Row],[Data Emissão]]))</f>
        <v/>
      </c>
      <c r="AE149" s="29" t="str">
        <f ca="1">IF(ControleRNC[[#This Row],[Real.2]]&lt;&gt;"","Concluída",
IF(AND(ControleRNC[[#This Row],[Prev.2]]&lt;TODAY(),OR(ControleRNC[[#This Row],[Replan.2]]&lt;TODAY(),ControleRNC[[#This Row],[Replan.2]]="")),"Atraso","No prazo"))</f>
        <v>Concluída</v>
      </c>
      <c r="AF149" s="24"/>
      <c r="AG149" s="24" t="str">
        <f ca="1">IF(ControleRNC[[#This Row],[Área Responsável]]="Engenharia",ControleRNC[[#This Row],[Status Etapa 1]],"Contratada")</f>
        <v>Concluída</v>
      </c>
      <c r="AH149" s="24" t="str">
        <f>IF(ControleRNC[[#This Row],[Área Responsável]]="Contratada",ControleRNC[[#This Row],[Status DUCTOR]],"Engenharia")</f>
        <v>Engenharia</v>
      </c>
      <c r="AI149" s="24" t="str">
        <f ca="1">IF(ControleRNC[[#This Row],[Etapa Eng]]="Concluída","Fechado",IF(ControleRNC[[#This Row],[Etapa Eng]]="Contratada","Contratada","Aberto"))</f>
        <v>Fechado</v>
      </c>
      <c r="AJ149" s="24" t="str">
        <f>IF(ControleRNC[[#This Row],[Etapa contr]]="Concluída","Fechado",IF(ControleRNC[[#This Row],[Etapa contr]]="Engenharia","Engenharia","Aberto"))</f>
        <v>Engenharia</v>
      </c>
    </row>
    <row r="150" spans="1:36" ht="30" customHeight="1">
      <c r="A150" s="5" t="s">
        <v>1251</v>
      </c>
      <c r="B150" s="16" t="s">
        <v>900</v>
      </c>
      <c r="C150" s="24" t="s">
        <v>1137</v>
      </c>
      <c r="D150" s="5" t="s">
        <v>902</v>
      </c>
      <c r="E150" s="24" t="s">
        <v>29</v>
      </c>
      <c r="F150" s="24" t="s">
        <v>826</v>
      </c>
      <c r="G150" s="7" t="s">
        <v>844</v>
      </c>
      <c r="H150" s="7" t="s">
        <v>1252</v>
      </c>
      <c r="I150" s="7" t="s">
        <v>846</v>
      </c>
      <c r="J150" s="32" t="s">
        <v>1253</v>
      </c>
      <c r="K150" s="22" t="s">
        <v>787</v>
      </c>
      <c r="L150" s="6">
        <v>44393</v>
      </c>
      <c r="M150" s="6">
        <f>WORKDAY(ControleRNC[[#This Row],[Data Emissão]],VLOOKUP(K150,$F$1:$G$4,2,0))</f>
        <v>44398</v>
      </c>
      <c r="N150" s="6"/>
      <c r="O150" s="6">
        <v>44413</v>
      </c>
      <c r="P150" s="5">
        <f>VLOOKUP(ControleRNC[[#This Row],[Crit.]],$F$1:$G$4,2,0)</f>
        <v>3</v>
      </c>
      <c r="Q150" s="24">
        <f ca="1">IF(ControleRNC[[#This Row],[Real.1]]="",TODAY()-ControleRNC[[#This Row],[Prev.1]],ControleRNC[[#This Row],[Real.1]]-ControleRNC[[#This Row],[Prev.1]])</f>
        <v>15</v>
      </c>
      <c r="R150" s="24" t="s">
        <v>6</v>
      </c>
      <c r="S150" s="24"/>
      <c r="T150" s="29" t="str">
        <f ca="1">IF(ControleRNC[[#This Row],[Real.1]]&lt;&gt;"","Concluída",IF(ControleRNC[[#This Row],[Prev.1]]&lt;TODAY(),"Atraso","No prazo"))</f>
        <v>Concluída</v>
      </c>
      <c r="U150" s="39" t="s">
        <v>1254</v>
      </c>
      <c r="V150" s="39"/>
      <c r="W150" s="6">
        <f>WORKDAY(ControleRNC[[#This Row],[Prev.1]],ControleRNC[[#This Row],[Dias Prev.2]])</f>
        <v>44403</v>
      </c>
      <c r="X150" s="23"/>
      <c r="Y150" s="23">
        <v>44413</v>
      </c>
      <c r="Z150" s="24">
        <f>VLOOKUP(ControleRNC[[#This Row],[Crit.]],$F$1:$G$4,2,0)</f>
        <v>3</v>
      </c>
      <c r="AA150" s="24">
        <f ca="1">IF(ControleRNC[[#This Row],[Real.2]]="",TODAY()-ControleRNC[[#This Row],[Prev.2]],ControleRNC[[#This Row],[Real.2]]-ControleRNC[[#This Row],[Prev.2]])</f>
        <v>10</v>
      </c>
      <c r="AB150" s="24" t="s">
        <v>6</v>
      </c>
      <c r="AC150" s="29" t="str">
        <f ca="1">IF(ControleRNC[[#This Row],[Real.2]]&lt;&gt;"","Concluída",
IF(ControleRNC[[#This Row],[Prev.2]]&lt;TODAY(),"Atraso","No prazo"))</f>
        <v>Concluída</v>
      </c>
      <c r="AD150" s="24" t="str">
        <f ca="1">IF(ControleRNC[[#This Row],[Status Epata 2]]="Concluída","",IF(ControleRNC[[#This Row],[Real.2]]="",TODAY()-ControleRNC[[#This Row],[Data Emissão]],ControleRNC[[#This Row],[Real.2]]-ControleRNC[[#This Row],[Data Emissão]]))</f>
        <v/>
      </c>
      <c r="AE150" s="29" t="str">
        <f ca="1">IF(ControleRNC[[#This Row],[Real.2]]&lt;&gt;"","Concluída",
IF(AND(ControleRNC[[#This Row],[Prev.2]]&lt;TODAY(),OR(ControleRNC[[#This Row],[Replan.2]]&lt;TODAY(),ControleRNC[[#This Row],[Replan.2]]="")),"Atraso","No prazo"))</f>
        <v>Concluída</v>
      </c>
      <c r="AF150" s="24"/>
      <c r="AG150" s="24" t="str">
        <f>IF(ControleRNC[[#This Row],[Área Responsável]]="Engenharia",ControleRNC[[#This Row],[Status Etapa 1]],"Contratada")</f>
        <v>Contratada</v>
      </c>
      <c r="AH150" s="24" t="str">
        <f ca="1">IF(ControleRNC[[#This Row],[Área Responsável]]="Contratada",ControleRNC[[#This Row],[Status DUCTOR]],"Engenharia")</f>
        <v>Concluída</v>
      </c>
      <c r="AI150" s="24" t="str">
        <f>IF(ControleRNC[[#This Row],[Etapa Eng]]="Concluída","Fechado",IF(ControleRNC[[#This Row],[Etapa Eng]]="Contratada","Contratada","Aberto"))</f>
        <v>Contratada</v>
      </c>
      <c r="AJ150" s="24" t="str">
        <f ca="1">IF(ControleRNC[[#This Row],[Etapa contr]]="Concluída","Fechado",IF(ControleRNC[[#This Row],[Etapa contr]]="Engenharia","Engenharia","Aberto"))</f>
        <v>Fechado</v>
      </c>
    </row>
    <row r="151" spans="1:36" ht="30" customHeight="1">
      <c r="A151" s="5" t="s">
        <v>1255</v>
      </c>
      <c r="B151" s="16" t="s">
        <v>900</v>
      </c>
      <c r="C151" s="24" t="s">
        <v>1137</v>
      </c>
      <c r="D151" s="5" t="s">
        <v>902</v>
      </c>
      <c r="E151" s="24" t="s">
        <v>29</v>
      </c>
      <c r="F151" s="24" t="s">
        <v>826</v>
      </c>
      <c r="G151" s="7" t="s">
        <v>844</v>
      </c>
      <c r="H151" s="7" t="s">
        <v>1256</v>
      </c>
      <c r="I151" s="7" t="s">
        <v>904</v>
      </c>
      <c r="J151" s="32" t="s">
        <v>1257</v>
      </c>
      <c r="K151" s="22" t="s">
        <v>787</v>
      </c>
      <c r="L151" s="6">
        <v>44393</v>
      </c>
      <c r="M151" s="6">
        <f>WORKDAY(ControleRNC[[#This Row],[Data Emissão]],VLOOKUP(K151,$F$1:$G$4,2,0))</f>
        <v>44398</v>
      </c>
      <c r="N151" s="6"/>
      <c r="O151" s="6">
        <v>44411</v>
      </c>
      <c r="P151" s="5">
        <f>VLOOKUP(ControleRNC[[#This Row],[Crit.]],$F$1:$G$4,2,0)</f>
        <v>3</v>
      </c>
      <c r="Q151" s="24">
        <f ca="1">IF(ControleRNC[[#This Row],[Real.1]]="",TODAY()-ControleRNC[[#This Row],[Prev.1]],ControleRNC[[#This Row],[Real.1]]-ControleRNC[[#This Row],[Prev.1]])</f>
        <v>13</v>
      </c>
      <c r="R151" s="24" t="s">
        <v>6</v>
      </c>
      <c r="S151" s="24"/>
      <c r="T151" s="29" t="str">
        <f ca="1">IF(ControleRNC[[#This Row],[Real.1]]&lt;&gt;"","Concluída",IF(ControleRNC[[#This Row],[Prev.1]]&lt;TODAY(),"Atraso","No prazo"))</f>
        <v>Concluída</v>
      </c>
      <c r="U151" s="39" t="s">
        <v>1258</v>
      </c>
      <c r="V151" s="39"/>
      <c r="W151" s="6">
        <f>WORKDAY(ControleRNC[[#This Row],[Prev.1]],ControleRNC[[#This Row],[Dias Prev.2]])</f>
        <v>44403</v>
      </c>
      <c r="X151" s="23"/>
      <c r="Y151" s="23">
        <v>44467</v>
      </c>
      <c r="Z151" s="24">
        <f>VLOOKUP(ControleRNC[[#This Row],[Crit.]],$F$1:$G$4,2,0)</f>
        <v>3</v>
      </c>
      <c r="AA151" s="24">
        <f ca="1">IF(ControleRNC[[#This Row],[Real.2]]="",TODAY()-ControleRNC[[#This Row],[Prev.2]],ControleRNC[[#This Row],[Real.2]]-ControleRNC[[#This Row],[Prev.2]])</f>
        <v>64</v>
      </c>
      <c r="AB151" s="24" t="s">
        <v>6</v>
      </c>
      <c r="AC151" s="29" t="str">
        <f ca="1">IF(ControleRNC[[#This Row],[Real.2]]&lt;&gt;"","Concluída",
IF(ControleRNC[[#This Row],[Prev.2]]&lt;TODAY(),"Atraso","No prazo"))</f>
        <v>Concluída</v>
      </c>
      <c r="AD151" s="24" t="str">
        <f ca="1">IF(ControleRNC[[#This Row],[Status Epata 2]]="Concluída","",IF(ControleRNC[[#This Row],[Real.2]]="",TODAY()-ControleRNC[[#This Row],[Data Emissão]],ControleRNC[[#This Row],[Real.2]]-ControleRNC[[#This Row],[Data Emissão]]))</f>
        <v/>
      </c>
      <c r="AE151" s="29" t="str">
        <f ca="1">IF(ControleRNC[[#This Row],[Real.2]]&lt;&gt;"","Concluída",
IF(AND(ControleRNC[[#This Row],[Prev.2]]&lt;TODAY(),OR(ControleRNC[[#This Row],[Replan.2]]&lt;TODAY(),ControleRNC[[#This Row],[Replan.2]]="")),"Atraso","No prazo"))</f>
        <v>Concluída</v>
      </c>
      <c r="AF151" s="24"/>
      <c r="AG151" s="24" t="str">
        <f>IF(ControleRNC[[#This Row],[Área Responsável]]="Engenharia",ControleRNC[[#This Row],[Status Etapa 1]],"Contratada")</f>
        <v>Contratada</v>
      </c>
      <c r="AH151" s="24" t="str">
        <f ca="1">IF(ControleRNC[[#This Row],[Área Responsável]]="Contratada",ControleRNC[[#This Row],[Status DUCTOR]],"Engenharia")</f>
        <v>Concluída</v>
      </c>
      <c r="AI151" s="24" t="str">
        <f>IF(ControleRNC[[#This Row],[Etapa Eng]]="Concluída","Fechado",IF(ControleRNC[[#This Row],[Etapa Eng]]="Contratada","Contratada","Aberto"))</f>
        <v>Contratada</v>
      </c>
      <c r="AJ151" s="24" t="str">
        <f ca="1">IF(ControleRNC[[#This Row],[Etapa contr]]="Concluída","Fechado",IF(ControleRNC[[#This Row],[Etapa contr]]="Engenharia","Engenharia","Aberto"))</f>
        <v>Fechado</v>
      </c>
    </row>
    <row r="152" spans="1:36" ht="30" customHeight="1">
      <c r="A152" s="5" t="s">
        <v>1259</v>
      </c>
      <c r="B152" s="16" t="s">
        <v>900</v>
      </c>
      <c r="C152" s="24" t="s">
        <v>1137</v>
      </c>
      <c r="D152" s="5" t="s">
        <v>902</v>
      </c>
      <c r="E152" s="24" t="s">
        <v>29</v>
      </c>
      <c r="F152" s="24" t="s">
        <v>826</v>
      </c>
      <c r="G152" s="7" t="s">
        <v>844</v>
      </c>
      <c r="H152" s="7" t="s">
        <v>1260</v>
      </c>
      <c r="I152" s="7" t="s">
        <v>846</v>
      </c>
      <c r="J152" s="32" t="s">
        <v>1261</v>
      </c>
      <c r="K152" s="22" t="s">
        <v>787</v>
      </c>
      <c r="L152" s="6">
        <v>44403</v>
      </c>
      <c r="M152" s="6">
        <f>WORKDAY(ControleRNC[[#This Row],[Data Emissão]],VLOOKUP(K152,$F$1:$G$4,2,0))</f>
        <v>44406</v>
      </c>
      <c r="N152" s="6"/>
      <c r="O152" s="23">
        <v>44411</v>
      </c>
      <c r="P152" s="5">
        <f>VLOOKUP(ControleRNC[[#This Row],[Crit.]],$F$1:$G$4,2,0)</f>
        <v>3</v>
      </c>
      <c r="Q152" s="24">
        <f ca="1">IF(ControleRNC[[#This Row],[Real.1]]="",TODAY()-ControleRNC[[#This Row],[Prev.1]],ControleRNC[[#This Row],[Real.1]]-ControleRNC[[#This Row],[Prev.1]])</f>
        <v>5</v>
      </c>
      <c r="R152" s="24" t="s">
        <v>6</v>
      </c>
      <c r="S152" s="24"/>
      <c r="T152" s="29" t="str">
        <f ca="1">IF(ControleRNC[[#This Row],[Real.1]]&lt;&gt;"","Concluída",IF(ControleRNC[[#This Row],[Prev.1]]&lt;TODAY(),"Atraso","No prazo"))</f>
        <v>Concluída</v>
      </c>
      <c r="U152" s="39" t="s">
        <v>1262</v>
      </c>
      <c r="V152" s="39"/>
      <c r="W152" s="6">
        <f>WORKDAY(ControleRNC[[#This Row],[Prev.1]],ControleRNC[[#This Row],[Dias Prev.2]])</f>
        <v>44411</v>
      </c>
      <c r="X152" s="23"/>
      <c r="Y152" s="23">
        <v>44467</v>
      </c>
      <c r="Z152" s="24">
        <f>VLOOKUP(ControleRNC[[#This Row],[Crit.]],$F$1:$G$4,2,0)</f>
        <v>3</v>
      </c>
      <c r="AA152" s="24">
        <f ca="1">IF(ControleRNC[[#This Row],[Real.2]]="",TODAY()-ControleRNC[[#This Row],[Prev.2]],ControleRNC[[#This Row],[Real.2]]-ControleRNC[[#This Row],[Prev.2]])</f>
        <v>56</v>
      </c>
      <c r="AB152" s="24" t="s">
        <v>6</v>
      </c>
      <c r="AC152" s="29" t="str">
        <f ca="1">IF(ControleRNC[[#This Row],[Real.2]]&lt;&gt;"","Concluída",
IF(ControleRNC[[#This Row],[Prev.2]]&lt;TODAY(),"Atraso","No prazo"))</f>
        <v>Concluída</v>
      </c>
      <c r="AD152" s="24" t="str">
        <f ca="1">IF(ControleRNC[[#This Row],[Status Epata 2]]="Concluída","",IF(ControleRNC[[#This Row],[Real.2]]="",TODAY()-ControleRNC[[#This Row],[Data Emissão]],ControleRNC[[#This Row],[Real.2]]-ControleRNC[[#This Row],[Data Emissão]]))</f>
        <v/>
      </c>
      <c r="AE152" s="29" t="str">
        <f ca="1">IF(ControleRNC[[#This Row],[Real.2]]&lt;&gt;"","Concluída",
IF(AND(ControleRNC[[#This Row],[Prev.2]]&lt;TODAY(),OR(ControleRNC[[#This Row],[Replan.2]]&lt;TODAY(),ControleRNC[[#This Row],[Replan.2]]="")),"Atraso","No prazo"))</f>
        <v>Concluída</v>
      </c>
      <c r="AF152" s="24"/>
      <c r="AG152" s="24" t="str">
        <f>IF(ControleRNC[[#This Row],[Área Responsável]]="Engenharia",ControleRNC[[#This Row],[Status Etapa 1]],"Contratada")</f>
        <v>Contratada</v>
      </c>
      <c r="AH152" s="24" t="str">
        <f ca="1">IF(ControleRNC[[#This Row],[Área Responsável]]="Contratada",ControleRNC[[#This Row],[Status DUCTOR]],"Engenharia")</f>
        <v>Concluída</v>
      </c>
      <c r="AI152" s="24" t="str">
        <f>IF(ControleRNC[[#This Row],[Etapa Eng]]="Concluída","Fechado",IF(ControleRNC[[#This Row],[Etapa Eng]]="Contratada","Contratada","Aberto"))</f>
        <v>Contratada</v>
      </c>
      <c r="AJ152" s="24" t="str">
        <f ca="1">IF(ControleRNC[[#This Row],[Etapa contr]]="Concluída","Fechado",IF(ControleRNC[[#This Row],[Etapa contr]]="Engenharia","Engenharia","Aberto"))</f>
        <v>Fechado</v>
      </c>
    </row>
    <row r="153" spans="1:36" ht="30" customHeight="1">
      <c r="A153" s="5" t="s">
        <v>1263</v>
      </c>
      <c r="B153" s="5" t="s">
        <v>822</v>
      </c>
      <c r="C153" s="24" t="s">
        <v>1203</v>
      </c>
      <c r="D153" s="5" t="s">
        <v>833</v>
      </c>
      <c r="E153" s="24" t="s">
        <v>834</v>
      </c>
      <c r="F153" s="65" t="s">
        <v>826</v>
      </c>
      <c r="G153" s="7" t="s">
        <v>827</v>
      </c>
      <c r="H153" s="7" t="s">
        <v>1264</v>
      </c>
      <c r="I153" s="7" t="s">
        <v>856</v>
      </c>
      <c r="J153" s="32" t="s">
        <v>1265</v>
      </c>
      <c r="K153" s="22" t="s">
        <v>787</v>
      </c>
      <c r="L153" s="23">
        <v>44396</v>
      </c>
      <c r="M153" s="6">
        <f>WORKDAY(ControleRNC[[#This Row],[Data Emissão]],VLOOKUP(K153,$F$1:$G$4,2,0))</f>
        <v>44399</v>
      </c>
      <c r="N153" s="6"/>
      <c r="O153" s="23">
        <v>44434</v>
      </c>
      <c r="P153" s="5">
        <f>VLOOKUP(ControleRNC[[#This Row],[Crit.]],$F$1:$G$4,2,0)</f>
        <v>3</v>
      </c>
      <c r="Q153" s="24">
        <f ca="1">IF(ControleRNC[[#This Row],[Real.1]]="",TODAY()-ControleRNC[[#This Row],[Prev.1]],ControleRNC[[#This Row],[Real.1]]-ControleRNC[[#This Row],[Prev.1]])</f>
        <v>35</v>
      </c>
      <c r="R153" s="24" t="s">
        <v>7</v>
      </c>
      <c r="S153" s="24"/>
      <c r="T153" s="29" t="str">
        <f ca="1">IF(ControleRNC[[#This Row],[Real.1]]&lt;&gt;"","Concluída",IF(ControleRNC[[#This Row],[Prev.1]]&lt;TODAY(),"Atraso","No prazo"))</f>
        <v>Concluída</v>
      </c>
      <c r="U153" s="39" t="s">
        <v>1266</v>
      </c>
      <c r="V153" s="39"/>
      <c r="W153" s="6">
        <f>WORKDAY(ControleRNC[[#This Row],[Prev.1]],ControleRNC[[#This Row],[Dias Prev.2]])</f>
        <v>44404</v>
      </c>
      <c r="X153" s="23">
        <v>44530</v>
      </c>
      <c r="Y153" s="23">
        <v>44529</v>
      </c>
      <c r="Z153" s="24">
        <f>VLOOKUP(ControleRNC[[#This Row],[Crit.]],$F$1:$G$4,2,0)</f>
        <v>3</v>
      </c>
      <c r="AA153" s="24">
        <f ca="1">IF(ControleRNC[[#This Row],[Real.2]]="",TODAY()-ControleRNC[[#This Row],[Prev.2]],ControleRNC[[#This Row],[Real.2]]-ControleRNC[[#This Row],[Prev.2]])</f>
        <v>125</v>
      </c>
      <c r="AB153" s="24" t="s">
        <v>7</v>
      </c>
      <c r="AC153" s="29" t="str">
        <f ca="1">IF(ControleRNC[[#This Row],[Real.2]]&lt;&gt;"","Concluída",
IF(ControleRNC[[#This Row],[Prev.2]]&lt;TODAY(),"Atraso","No prazo"))</f>
        <v>Concluída</v>
      </c>
      <c r="AD153" s="24" t="str">
        <f ca="1">IF(ControleRNC[[#This Row],[Status Epata 2]]="Concluída","",IF(ControleRNC[[#This Row],[Real.2]]="",TODAY()-ControleRNC[[#This Row],[Data Emissão]],ControleRNC[[#This Row],[Real.2]]-ControleRNC[[#This Row],[Data Emissão]]))</f>
        <v/>
      </c>
      <c r="AE153" s="29" t="str">
        <f ca="1">IF(ControleRNC[[#This Row],[Real.2]]&lt;&gt;"","Concluída",
IF(AND(ControleRNC[[#This Row],[Prev.2]]&lt;TODAY(),OR(ControleRNC[[#This Row],[Replan.2]]&lt;TODAY(),ControleRNC[[#This Row],[Replan.2]]="")),"Atraso","No prazo"))</f>
        <v>Concluída</v>
      </c>
      <c r="AF153" s="24"/>
      <c r="AG153" s="24" t="str">
        <f>IF(ControleRNC[[#This Row],[Área Responsável]]="Engenharia",ControleRNC[[#This Row],[Status Etapa 1]],"Contratada")</f>
        <v>Contratada</v>
      </c>
      <c r="AH153" s="24" t="str">
        <f ca="1">IF(ControleRNC[[#This Row],[Área Responsável]]="Contratada",ControleRNC[[#This Row],[Status DUCTOR]],"Engenharia")</f>
        <v>Concluída</v>
      </c>
      <c r="AI153" s="24" t="str">
        <f>IF(ControleRNC[[#This Row],[Etapa Eng]]="Concluída","Fechado",IF(ControleRNC[[#This Row],[Etapa Eng]]="Contratada","Contratada","Aberto"))</f>
        <v>Contratada</v>
      </c>
      <c r="AJ153" s="24" t="str">
        <f ca="1">IF(ControleRNC[[#This Row],[Etapa contr]]="Concluída","Fechado",IF(ControleRNC[[#This Row],[Etapa contr]]="Engenharia","Engenharia","Aberto"))</f>
        <v>Fechado</v>
      </c>
    </row>
    <row r="154" spans="1:36" ht="30" customHeight="1">
      <c r="A154" s="5" t="s">
        <v>1096</v>
      </c>
      <c r="B154" s="5" t="s">
        <v>900</v>
      </c>
      <c r="C154" s="24" t="s">
        <v>860</v>
      </c>
      <c r="D154" s="5" t="s">
        <v>861</v>
      </c>
      <c r="E154" s="24" t="s">
        <v>87</v>
      </c>
      <c r="F154" s="65" t="s">
        <v>862</v>
      </c>
      <c r="G154" s="7" t="s">
        <v>827</v>
      </c>
      <c r="H154" s="7" t="s">
        <v>1267</v>
      </c>
      <c r="I154" s="7" t="s">
        <v>863</v>
      </c>
      <c r="J154" s="32" t="s">
        <v>1268</v>
      </c>
      <c r="K154" s="22" t="s">
        <v>787</v>
      </c>
      <c r="L154" s="6">
        <v>44404</v>
      </c>
      <c r="M154" s="6">
        <f>WORKDAY(ControleRNC[[#This Row],[Data Emissão]],VLOOKUP(K154,$F$1:$G$4,2,0))</f>
        <v>44407</v>
      </c>
      <c r="N154" s="6"/>
      <c r="O154" s="23">
        <v>44407</v>
      </c>
      <c r="P154" s="5">
        <f>VLOOKUP(ControleRNC[[#This Row],[Crit.]],$F$1:$G$4,2,0)</f>
        <v>3</v>
      </c>
      <c r="Q154" s="24">
        <f ca="1">IF(ControleRNC[[#This Row],[Real.1]]="",TODAY()-ControleRNC[[#This Row],[Prev.1]],ControleRNC[[#This Row],[Real.1]]-ControleRNC[[#This Row],[Prev.1]])</f>
        <v>0</v>
      </c>
      <c r="R154" s="24" t="s">
        <v>5</v>
      </c>
      <c r="S154" s="24"/>
      <c r="T154" s="29" t="str">
        <f ca="1">IF(ControleRNC[[#This Row],[Real.1]]&lt;&gt;"","Concluída",IF(ControleRNC[[#This Row],[Prev.1]]&lt;TODAY(),"Atraso","No prazo"))</f>
        <v>Concluída</v>
      </c>
      <c r="U154" s="39" t="s">
        <v>1269</v>
      </c>
      <c r="V154" s="39"/>
      <c r="W154" s="6">
        <f>WORKDAY(ControleRNC[[#This Row],[Prev.1]],ControleRNC[[#This Row],[Dias Prev.2]])</f>
        <v>44412</v>
      </c>
      <c r="X154" s="23">
        <v>44551</v>
      </c>
      <c r="Y154" s="23">
        <v>44545</v>
      </c>
      <c r="Z154" s="24">
        <f>VLOOKUP(ControleRNC[[#This Row],[Crit.]],$F$1:$G$4,2,0)</f>
        <v>3</v>
      </c>
      <c r="AA154" s="24">
        <f ca="1">IF(ControleRNC[[#This Row],[Real.2]]="",TODAY()-ControleRNC[[#This Row],[Prev.2]],ControleRNC[[#This Row],[Real.2]]-ControleRNC[[#This Row],[Prev.2]])</f>
        <v>133</v>
      </c>
      <c r="AB154" s="24" t="s">
        <v>5</v>
      </c>
      <c r="AC154" s="29" t="str">
        <f ca="1">IF(ControleRNC[[#This Row],[Real.2]]&lt;&gt;"","Concluída",
IF(ControleRNC[[#This Row],[Prev.2]]&lt;TODAY(),"Atraso","No prazo"))</f>
        <v>Concluída</v>
      </c>
      <c r="AD154" s="24" t="str">
        <f ca="1">IF(ControleRNC[[#This Row],[Status Epata 2]]="Concluída","",IF(ControleRNC[[#This Row],[Real.2]]="",TODAY()-ControleRNC[[#This Row],[Data Emissão]],ControleRNC[[#This Row],[Real.2]]-ControleRNC[[#This Row],[Data Emissão]]))</f>
        <v/>
      </c>
      <c r="AE154" s="29" t="str">
        <f ca="1">IF(ControleRNC[[#This Row],[Real.2]]&lt;&gt;"","Concluída",
IF(AND(ControleRNC[[#This Row],[Prev.2]]&lt;TODAY(),OR(ControleRNC[[#This Row],[Replan.2]]&lt;TODAY(),ControleRNC[[#This Row],[Replan.2]]="")),"Atraso","No prazo"))</f>
        <v>Concluída</v>
      </c>
      <c r="AF154" s="24"/>
      <c r="AG154" s="24" t="str">
        <f ca="1">IF(ControleRNC[[#This Row],[Área Responsável]]="Engenharia",ControleRNC[[#This Row],[Status Etapa 1]],"Contratada")</f>
        <v>Concluída</v>
      </c>
      <c r="AH154" s="24" t="str">
        <f>IF(ControleRNC[[#This Row],[Área Responsável]]="Contratada",ControleRNC[[#This Row],[Status DUCTOR]],"Engenharia")</f>
        <v>Engenharia</v>
      </c>
      <c r="AI154" s="24" t="str">
        <f ca="1">IF(ControleRNC[[#This Row],[Etapa Eng]]="Concluída","Fechado",IF(ControleRNC[[#This Row],[Etapa Eng]]="Contratada","Contratada","Aberto"))</f>
        <v>Fechado</v>
      </c>
      <c r="AJ154" s="24" t="str">
        <f>IF(ControleRNC[[#This Row],[Etapa contr]]="Concluída","Fechado",IF(ControleRNC[[#This Row],[Etapa contr]]="Engenharia","Engenharia","Aberto"))</f>
        <v>Engenharia</v>
      </c>
    </row>
    <row r="155" spans="1:36" ht="30" customHeight="1">
      <c r="A155" s="5" t="s">
        <v>1099</v>
      </c>
      <c r="B155" s="5" t="s">
        <v>900</v>
      </c>
      <c r="C155" s="24" t="s">
        <v>860</v>
      </c>
      <c r="D155" s="5" t="s">
        <v>861</v>
      </c>
      <c r="E155" s="24" t="s">
        <v>87</v>
      </c>
      <c r="F155" s="65" t="s">
        <v>862</v>
      </c>
      <c r="G155" s="7" t="s">
        <v>827</v>
      </c>
      <c r="H155" s="7" t="s">
        <v>1270</v>
      </c>
      <c r="I155" s="7" t="s">
        <v>1143</v>
      </c>
      <c r="J155" s="32" t="s">
        <v>1271</v>
      </c>
      <c r="K155" s="22" t="s">
        <v>788</v>
      </c>
      <c r="L155" s="6">
        <v>44404</v>
      </c>
      <c r="M155" s="6">
        <f>WORKDAY(ControleRNC[[#This Row],[Data Emissão]],VLOOKUP(K155,$F$1:$G$4,2,0))</f>
        <v>44406</v>
      </c>
      <c r="N155" s="6"/>
      <c r="O155" s="23">
        <v>44406</v>
      </c>
      <c r="P155" s="5">
        <f>VLOOKUP(ControleRNC[[#This Row],[Crit.]],$F$1:$G$4,2,0)</f>
        <v>2</v>
      </c>
      <c r="Q155" s="24">
        <f ca="1">IF(ControleRNC[[#This Row],[Real.1]]="",TODAY()-ControleRNC[[#This Row],[Prev.1]],ControleRNC[[#This Row],[Real.1]]-ControleRNC[[#This Row],[Prev.1]])</f>
        <v>0</v>
      </c>
      <c r="R155" s="24" t="s">
        <v>5</v>
      </c>
      <c r="S155" s="24"/>
      <c r="T155" s="29" t="str">
        <f ca="1">IF(ControleRNC[[#This Row],[Real.1]]&lt;&gt;"","Concluída",IF(ControleRNC[[#This Row],[Prev.1]]&lt;TODAY(),"Atraso","No prazo"))</f>
        <v>Concluída</v>
      </c>
      <c r="U155" s="39" t="s">
        <v>1272</v>
      </c>
      <c r="V155" s="39"/>
      <c r="W155" s="6">
        <f>WORKDAY(ControleRNC[[#This Row],[Prev.1]],ControleRNC[[#This Row],[Dias Prev.2]])</f>
        <v>44410</v>
      </c>
      <c r="X155" s="23">
        <v>44505</v>
      </c>
      <c r="Y155" s="23">
        <v>44516</v>
      </c>
      <c r="Z155" s="24">
        <f>VLOOKUP(ControleRNC[[#This Row],[Crit.]],$F$1:$G$4,2,0)</f>
        <v>2</v>
      </c>
      <c r="AA155" s="24">
        <f ca="1">IF(ControleRNC[[#This Row],[Real.2]]="",TODAY()-ControleRNC[[#This Row],[Prev.2]],ControleRNC[[#This Row],[Real.2]]-ControleRNC[[#This Row],[Prev.2]])</f>
        <v>106</v>
      </c>
      <c r="AB155" s="24" t="s">
        <v>5</v>
      </c>
      <c r="AC155" s="29" t="str">
        <f ca="1">IF(ControleRNC[[#This Row],[Real.2]]&lt;&gt;"","Concluída",
IF(ControleRNC[[#This Row],[Prev.2]]&lt;TODAY(),"Atraso","No prazo"))</f>
        <v>Concluída</v>
      </c>
      <c r="AD155" s="24" t="str">
        <f ca="1">IF(ControleRNC[[#This Row],[Status Epata 2]]="Concluída","",IF(ControleRNC[[#This Row],[Real.2]]="",TODAY()-ControleRNC[[#This Row],[Data Emissão]],ControleRNC[[#This Row],[Real.2]]-ControleRNC[[#This Row],[Data Emissão]]))</f>
        <v/>
      </c>
      <c r="AE155" s="29" t="str">
        <f ca="1">IF(ControleRNC[[#This Row],[Real.2]]&lt;&gt;"","Concluída",
IF(AND(ControleRNC[[#This Row],[Prev.2]]&lt;TODAY(),OR(ControleRNC[[#This Row],[Replan.2]]&lt;TODAY(),ControleRNC[[#This Row],[Replan.2]]="")),"Atraso","No prazo"))</f>
        <v>Concluída</v>
      </c>
      <c r="AF155" s="24"/>
      <c r="AG155" s="24" t="str">
        <f ca="1">IF(ControleRNC[[#This Row],[Área Responsável]]="Engenharia",ControleRNC[[#This Row],[Status Etapa 1]],"Contratada")</f>
        <v>Concluída</v>
      </c>
      <c r="AH155" s="24" t="str">
        <f>IF(ControleRNC[[#This Row],[Área Responsável]]="Contratada",ControleRNC[[#This Row],[Status DUCTOR]],"Engenharia")</f>
        <v>Engenharia</v>
      </c>
      <c r="AI155" s="24" t="str">
        <f ca="1">IF(ControleRNC[[#This Row],[Etapa Eng]]="Concluída","Fechado",IF(ControleRNC[[#This Row],[Etapa Eng]]="Contratada","Contratada","Aberto"))</f>
        <v>Fechado</v>
      </c>
      <c r="AJ155" s="24" t="str">
        <f>IF(ControleRNC[[#This Row],[Etapa contr]]="Concluída","Fechado",IF(ControleRNC[[#This Row],[Etapa contr]]="Engenharia","Engenharia","Aberto"))</f>
        <v>Engenharia</v>
      </c>
    </row>
    <row r="156" spans="1:36" ht="30" customHeight="1">
      <c r="A156" s="5" t="s">
        <v>872</v>
      </c>
      <c r="B156" s="5" t="s">
        <v>900</v>
      </c>
      <c r="C156" s="24" t="s">
        <v>1154</v>
      </c>
      <c r="D156" s="5" t="s">
        <v>824</v>
      </c>
      <c r="E156" s="24" t="s">
        <v>87</v>
      </c>
      <c r="F156" s="65" t="s">
        <v>826</v>
      </c>
      <c r="G156" s="7" t="s">
        <v>1085</v>
      </c>
      <c r="H156" s="7" t="s">
        <v>1273</v>
      </c>
      <c r="I156" s="7" t="s">
        <v>1199</v>
      </c>
      <c r="J156" s="32" t="s">
        <v>1274</v>
      </c>
      <c r="K156" s="22" t="s">
        <v>787</v>
      </c>
      <c r="L156" s="6">
        <v>44399</v>
      </c>
      <c r="M156" s="6">
        <f>WORKDAY(ControleRNC[[#This Row],[Data Emissão]],VLOOKUP(K156,$F$1:$G$4,2,0))</f>
        <v>44404</v>
      </c>
      <c r="N156" s="6"/>
      <c r="O156" s="23">
        <v>44407</v>
      </c>
      <c r="P156" s="5">
        <f>VLOOKUP(ControleRNC[[#This Row],[Crit.]],$F$1:$G$4,2,0)</f>
        <v>3</v>
      </c>
      <c r="Q156" s="24">
        <f ca="1">IF(ControleRNC[[#This Row],[Real.1]]="",TODAY()-ControleRNC[[#This Row],[Prev.1]],ControleRNC[[#This Row],[Real.1]]-ControleRNC[[#This Row],[Prev.1]])</f>
        <v>3</v>
      </c>
      <c r="R156" s="24" t="s">
        <v>5</v>
      </c>
      <c r="S156" s="24"/>
      <c r="T156" s="29" t="str">
        <f ca="1">IF(ControleRNC[[#This Row],[Real.1]]&lt;&gt;"","Concluída",IF(ControleRNC[[#This Row],[Prev.1]]&lt;TODAY(),"Atraso","No prazo"))</f>
        <v>Concluída</v>
      </c>
      <c r="U156" s="39" t="s">
        <v>1275</v>
      </c>
      <c r="V156" s="39"/>
      <c r="W156" s="6">
        <f>WORKDAY(ControleRNC[[#This Row],[Prev.1]],ControleRNC[[#This Row],[Dias Prev.2]])</f>
        <v>44407</v>
      </c>
      <c r="X156" s="23"/>
      <c r="Y156" s="23">
        <v>44407</v>
      </c>
      <c r="Z156" s="24">
        <f>VLOOKUP(ControleRNC[[#This Row],[Crit.]],$F$1:$G$4,2,0)</f>
        <v>3</v>
      </c>
      <c r="AA156" s="24">
        <f ca="1">IF(ControleRNC[[#This Row],[Real.2]]="",TODAY()-ControleRNC[[#This Row],[Prev.2]],ControleRNC[[#This Row],[Real.2]]-ControleRNC[[#This Row],[Prev.2]])</f>
        <v>0</v>
      </c>
      <c r="AB156" s="24" t="s">
        <v>5</v>
      </c>
      <c r="AC156" s="29" t="str">
        <f ca="1">IF(ControleRNC[[#This Row],[Real.2]]&lt;&gt;"","Concluída",
IF(ControleRNC[[#This Row],[Prev.2]]&lt;TODAY(),"Atraso","No prazo"))</f>
        <v>Concluída</v>
      </c>
      <c r="AD156" s="24" t="str">
        <f ca="1">IF(ControleRNC[[#This Row],[Status Epata 2]]="Concluída","",IF(ControleRNC[[#This Row],[Real.2]]="",TODAY()-ControleRNC[[#This Row],[Data Emissão]],ControleRNC[[#This Row],[Real.2]]-ControleRNC[[#This Row],[Data Emissão]]))</f>
        <v/>
      </c>
      <c r="AE156" s="29" t="str">
        <f ca="1">IF(ControleRNC[[#This Row],[Real.2]]&lt;&gt;"","Concluída",
IF(AND(ControleRNC[[#This Row],[Prev.2]]&lt;TODAY(),OR(ControleRNC[[#This Row],[Replan.2]]&lt;TODAY(),ControleRNC[[#This Row],[Replan.2]]="")),"Atraso","No prazo"))</f>
        <v>Concluída</v>
      </c>
      <c r="AF156" s="24"/>
      <c r="AG156" s="24" t="str">
        <f>IF(ControleRNC[[#This Row],[Área Responsável]]="Engenharia",ControleRNC[[#This Row],[Status Etapa 1]],"Contratada")</f>
        <v>Contratada</v>
      </c>
      <c r="AH156" s="24" t="str">
        <f ca="1">IF(ControleRNC[[#This Row],[Área Responsável]]="Contratada",ControleRNC[[#This Row],[Status DUCTOR]],"Engenharia")</f>
        <v>Concluída</v>
      </c>
      <c r="AI156" s="24" t="str">
        <f>IF(ControleRNC[[#This Row],[Etapa Eng]]="Concluída","Fechado",IF(ControleRNC[[#This Row],[Etapa Eng]]="Contratada","Contratada","Aberto"))</f>
        <v>Contratada</v>
      </c>
      <c r="AJ156" s="24" t="str">
        <f ca="1">IF(ControleRNC[[#This Row],[Etapa contr]]="Concluída","Fechado",IF(ControleRNC[[#This Row],[Etapa contr]]="Engenharia","Engenharia","Aberto"))</f>
        <v>Fechado</v>
      </c>
    </row>
    <row r="157" spans="1:36" ht="30" customHeight="1">
      <c r="A157" s="5" t="s">
        <v>875</v>
      </c>
      <c r="B157" s="5" t="s">
        <v>900</v>
      </c>
      <c r="C157" s="24" t="s">
        <v>823</v>
      </c>
      <c r="D157" s="5" t="s">
        <v>824</v>
      </c>
      <c r="E157" s="24" t="s">
        <v>29</v>
      </c>
      <c r="F157" s="65" t="s">
        <v>826</v>
      </c>
      <c r="G157" s="7" t="s">
        <v>844</v>
      </c>
      <c r="H157" s="7" t="s">
        <v>1276</v>
      </c>
      <c r="I157" s="7" t="s">
        <v>846</v>
      </c>
      <c r="J157" s="32" t="s">
        <v>1277</v>
      </c>
      <c r="K157" s="22" t="s">
        <v>787</v>
      </c>
      <c r="L157" s="6">
        <v>44397</v>
      </c>
      <c r="M157" s="6">
        <f>WORKDAY(ControleRNC[[#This Row],[Data Emissão]],VLOOKUP(K157,$F$1:$G$4,2,0))</f>
        <v>44400</v>
      </c>
      <c r="N157" s="6"/>
      <c r="O157" s="23">
        <v>44411</v>
      </c>
      <c r="P157" s="5">
        <f>VLOOKUP(ControleRNC[[#This Row],[Crit.]],$F$1:$G$4,2,0)</f>
        <v>3</v>
      </c>
      <c r="Q157" s="24">
        <f ca="1">IF(ControleRNC[[#This Row],[Real.1]]="",TODAY()-ControleRNC[[#This Row],[Prev.1]],ControleRNC[[#This Row],[Real.1]]-ControleRNC[[#This Row],[Prev.1]])</f>
        <v>11</v>
      </c>
      <c r="R157" s="24" t="s">
        <v>6</v>
      </c>
      <c r="S157" s="24"/>
      <c r="T157" s="29" t="str">
        <f ca="1">IF(ControleRNC[[#This Row],[Real.1]]&lt;&gt;"","Concluída",IF(ControleRNC[[#This Row],[Prev.1]]&lt;TODAY(),"Atraso","No prazo"))</f>
        <v>Concluída</v>
      </c>
      <c r="U157" s="39" t="s">
        <v>1278</v>
      </c>
      <c r="V157" s="39" t="s">
        <v>1279</v>
      </c>
      <c r="W157" s="6">
        <v>44495</v>
      </c>
      <c r="X157" s="23">
        <v>44530</v>
      </c>
      <c r="Y157" s="23">
        <v>44495</v>
      </c>
      <c r="Z157" s="24">
        <f>VLOOKUP(ControleRNC[[#This Row],[Crit.]],$F$1:$G$4,2,0)</f>
        <v>3</v>
      </c>
      <c r="AA157" s="24">
        <f ca="1">IF(ControleRNC[[#This Row],[Real.2]]="",TODAY()-ControleRNC[[#This Row],[Prev.2]],ControleRNC[[#This Row],[Real.2]]-ControleRNC[[#This Row],[Prev.2]])</f>
        <v>0</v>
      </c>
      <c r="AB157" s="24" t="s">
        <v>6</v>
      </c>
      <c r="AC157" s="29" t="str">
        <f ca="1">IF(ControleRNC[[#This Row],[Real.2]]&lt;&gt;"","Concluída",
IF(ControleRNC[[#This Row],[Prev.2]]&lt;TODAY(),"Atraso","No prazo"))</f>
        <v>Concluída</v>
      </c>
      <c r="AD157" s="24" t="str">
        <f ca="1">IF(ControleRNC[[#This Row],[Status Epata 2]]="Concluída","",IF(ControleRNC[[#This Row],[Real.2]]="",TODAY()-ControleRNC[[#This Row],[Data Emissão]],ControleRNC[[#This Row],[Real.2]]-ControleRNC[[#This Row],[Data Emissão]]))</f>
        <v/>
      </c>
      <c r="AE157" s="29" t="str">
        <f ca="1">IF(ControleRNC[[#This Row],[Real.2]]&lt;&gt;"","Concluída",
IF(AND(ControleRNC[[#This Row],[Prev.2]]&lt;TODAY(),OR(ControleRNC[[#This Row],[Replan.2]]&lt;TODAY(),ControleRNC[[#This Row],[Replan.2]]="")),"Atraso","No prazo"))</f>
        <v>Concluída</v>
      </c>
      <c r="AF157" s="24"/>
      <c r="AG157" s="24" t="str">
        <f>IF(ControleRNC[[#This Row],[Área Responsável]]="Engenharia",ControleRNC[[#This Row],[Status Etapa 1]],"Contratada")</f>
        <v>Contratada</v>
      </c>
      <c r="AH157" s="24" t="str">
        <f ca="1">IF(ControleRNC[[#This Row],[Área Responsável]]="Contratada",ControleRNC[[#This Row],[Status DUCTOR]],"Engenharia")</f>
        <v>Concluída</v>
      </c>
      <c r="AI157" s="24" t="str">
        <f>IF(ControleRNC[[#This Row],[Etapa Eng]]="Concluída","Fechado",IF(ControleRNC[[#This Row],[Etapa Eng]]="Contratada","Contratada","Aberto"))</f>
        <v>Contratada</v>
      </c>
      <c r="AJ157" s="24" t="str">
        <f ca="1">IF(ControleRNC[[#This Row],[Etapa contr]]="Concluída","Fechado",IF(ControleRNC[[#This Row],[Etapa contr]]="Engenharia","Engenharia","Aberto"))</f>
        <v>Fechado</v>
      </c>
    </row>
    <row r="158" spans="1:36" ht="30" customHeight="1">
      <c r="A158" s="5" t="s">
        <v>40</v>
      </c>
      <c r="B158" s="5" t="s">
        <v>900</v>
      </c>
      <c r="C158" s="24" t="s">
        <v>1280</v>
      </c>
      <c r="D158" s="5" t="s">
        <v>824</v>
      </c>
      <c r="E158" s="24" t="s">
        <v>87</v>
      </c>
      <c r="F158" s="65" t="s">
        <v>826</v>
      </c>
      <c r="G158" s="7" t="s">
        <v>827</v>
      </c>
      <c r="H158" s="7" t="s">
        <v>1276</v>
      </c>
      <c r="I158" s="7" t="s">
        <v>829</v>
      </c>
      <c r="J158" s="32" t="s">
        <v>1281</v>
      </c>
      <c r="K158" s="22" t="s">
        <v>787</v>
      </c>
      <c r="L158" s="6">
        <v>44406</v>
      </c>
      <c r="M158" s="6">
        <f>WORKDAY(ControleRNC[[#This Row],[Data Emissão]],VLOOKUP(K158,$F$1:$G$4,2,0))</f>
        <v>44411</v>
      </c>
      <c r="N158" s="6"/>
      <c r="O158" s="23">
        <v>44407</v>
      </c>
      <c r="P158" s="5">
        <f>VLOOKUP(ControleRNC[[#This Row],[Crit.]],$F$1:$G$4,2,0)</f>
        <v>3</v>
      </c>
      <c r="Q158" s="24">
        <f ca="1">IF(ControleRNC[[#This Row],[Real.1]]="",TODAY()-ControleRNC[[#This Row],[Prev.1]],ControleRNC[[#This Row],[Real.1]]-ControleRNC[[#This Row],[Prev.1]])</f>
        <v>-4</v>
      </c>
      <c r="R158" s="24" t="s">
        <v>5</v>
      </c>
      <c r="S158" s="24"/>
      <c r="T158" s="29" t="str">
        <f ca="1">IF(ControleRNC[[#This Row],[Real.1]]&lt;&gt;"","Concluída",IF(ControleRNC[[#This Row],[Prev.1]]&lt;TODAY(),"Atraso","No prazo"))</f>
        <v>Concluída</v>
      </c>
      <c r="U158" s="39" t="s">
        <v>1282</v>
      </c>
      <c r="V158" s="39"/>
      <c r="W158" s="6">
        <f>WORKDAY(ControleRNC[[#This Row],[Prev.1]],ControleRNC[[#This Row],[Dias Prev.2]])</f>
        <v>44414</v>
      </c>
      <c r="X158" s="23"/>
      <c r="Y158" s="23">
        <v>44407</v>
      </c>
      <c r="Z158" s="24">
        <f>VLOOKUP(ControleRNC[[#This Row],[Crit.]],$F$1:$G$4,2,0)</f>
        <v>3</v>
      </c>
      <c r="AA158" s="24">
        <f ca="1">IF(ControleRNC[[#This Row],[Real.2]]="",TODAY()-ControleRNC[[#This Row],[Prev.2]],ControleRNC[[#This Row],[Real.2]]-ControleRNC[[#This Row],[Prev.2]])</f>
        <v>-7</v>
      </c>
      <c r="AB158" s="24" t="s">
        <v>5</v>
      </c>
      <c r="AC158" s="29" t="str">
        <f ca="1">IF(ControleRNC[[#This Row],[Real.2]]&lt;&gt;"","Concluída",
IF(ControleRNC[[#This Row],[Prev.2]]&lt;TODAY(),"Atraso","No prazo"))</f>
        <v>Concluída</v>
      </c>
      <c r="AD158" s="24" t="str">
        <f ca="1">IF(ControleRNC[[#This Row],[Status Epata 2]]="Concluída","",IF(ControleRNC[[#This Row],[Real.2]]="",TODAY()-ControleRNC[[#This Row],[Data Emissão]],ControleRNC[[#This Row],[Real.2]]-ControleRNC[[#This Row],[Data Emissão]]))</f>
        <v/>
      </c>
      <c r="AE158" s="29" t="str">
        <f ca="1">IF(ControleRNC[[#This Row],[Real.2]]&lt;&gt;"","Concluída",
IF(AND(ControleRNC[[#This Row],[Prev.2]]&lt;TODAY(),OR(ControleRNC[[#This Row],[Replan.2]]&lt;TODAY(),ControleRNC[[#This Row],[Replan.2]]="")),"Atraso","No prazo"))</f>
        <v>Concluída</v>
      </c>
      <c r="AF158" s="24"/>
      <c r="AG158" s="24" t="str">
        <f>IF(ControleRNC[[#This Row],[Área Responsável]]="Engenharia",ControleRNC[[#This Row],[Status Etapa 1]],"Contratada")</f>
        <v>Contratada</v>
      </c>
      <c r="AH158" s="24" t="str">
        <f ca="1">IF(ControleRNC[[#This Row],[Área Responsável]]="Contratada",ControleRNC[[#This Row],[Status DUCTOR]],"Engenharia")</f>
        <v>Concluída</v>
      </c>
      <c r="AI158" s="24" t="str">
        <f>IF(ControleRNC[[#This Row],[Etapa Eng]]="Concluída","Fechado",IF(ControleRNC[[#This Row],[Etapa Eng]]="Contratada","Contratada","Aberto"))</f>
        <v>Contratada</v>
      </c>
      <c r="AJ158" s="24" t="str">
        <f ca="1">IF(ControleRNC[[#This Row],[Etapa contr]]="Concluída","Fechado",IF(ControleRNC[[#This Row],[Etapa contr]]="Engenharia","Engenharia","Aberto"))</f>
        <v>Fechado</v>
      </c>
    </row>
    <row r="159" spans="1:36" ht="30" customHeight="1">
      <c r="A159" s="5" t="s">
        <v>880</v>
      </c>
      <c r="B159" s="5" t="s">
        <v>900</v>
      </c>
      <c r="C159" s="24" t="s">
        <v>1283</v>
      </c>
      <c r="D159" s="5" t="s">
        <v>824</v>
      </c>
      <c r="E159" s="24" t="s">
        <v>29</v>
      </c>
      <c r="F159" s="65" t="s">
        <v>826</v>
      </c>
      <c r="G159" s="7" t="s">
        <v>844</v>
      </c>
      <c r="H159" s="7" t="s">
        <v>1284</v>
      </c>
      <c r="I159" s="7" t="s">
        <v>952</v>
      </c>
      <c r="J159" s="32" t="s">
        <v>1285</v>
      </c>
      <c r="K159" s="22" t="s">
        <v>788</v>
      </c>
      <c r="L159" s="6">
        <v>44405</v>
      </c>
      <c r="M159" s="6">
        <f>WORKDAY(ControleRNC[[#This Row],[Data Emissão]],VLOOKUP(K159,$F$1:$G$4,2,0))</f>
        <v>44407</v>
      </c>
      <c r="N159" s="6"/>
      <c r="O159" s="23">
        <v>44411</v>
      </c>
      <c r="P159" s="5">
        <f>VLOOKUP(ControleRNC[[#This Row],[Crit.]],$F$1:$G$4,2,0)</f>
        <v>2</v>
      </c>
      <c r="Q159" s="24">
        <f ca="1">IF(ControleRNC[[#This Row],[Real.1]]="",TODAY()-ControleRNC[[#This Row],[Prev.1]],ControleRNC[[#This Row],[Real.1]]-ControleRNC[[#This Row],[Prev.1]])</f>
        <v>4</v>
      </c>
      <c r="R159" s="24" t="s">
        <v>6</v>
      </c>
      <c r="S159" s="24"/>
      <c r="T159" s="29" t="str">
        <f ca="1">IF(ControleRNC[[#This Row],[Real.1]]&lt;&gt;"","Concluída",IF(ControleRNC[[#This Row],[Prev.1]]&lt;TODAY(),"Atraso","No prazo"))</f>
        <v>Concluída</v>
      </c>
      <c r="U159" s="39" t="s">
        <v>1286</v>
      </c>
      <c r="V159" s="39"/>
      <c r="W159" s="6">
        <f>WORKDAY(ControleRNC[[#This Row],[Prev.1]],ControleRNC[[#This Row],[Dias Prev.2]])</f>
        <v>44411</v>
      </c>
      <c r="X159" s="23"/>
      <c r="Y159" s="23">
        <v>44413</v>
      </c>
      <c r="Z159" s="24">
        <f>VLOOKUP(ControleRNC[[#This Row],[Crit.]],$F$1:$G$4,2,0)</f>
        <v>2</v>
      </c>
      <c r="AA159" s="24">
        <f ca="1">IF(ControleRNC[[#This Row],[Real.2]]="",TODAY()-ControleRNC[[#This Row],[Prev.2]],ControleRNC[[#This Row],[Real.2]]-ControleRNC[[#This Row],[Prev.2]])</f>
        <v>2</v>
      </c>
      <c r="AB159" s="24" t="s">
        <v>6</v>
      </c>
      <c r="AC159" s="29" t="str">
        <f ca="1">IF(ControleRNC[[#This Row],[Real.2]]&lt;&gt;"","Concluída",
IF(ControleRNC[[#This Row],[Prev.2]]&lt;TODAY(),"Atraso","No prazo"))</f>
        <v>Concluída</v>
      </c>
      <c r="AD159" s="24" t="str">
        <f ca="1">IF(ControleRNC[[#This Row],[Status Epata 2]]="Concluída","",IF(ControleRNC[[#This Row],[Real.2]]="",TODAY()-ControleRNC[[#This Row],[Data Emissão]],ControleRNC[[#This Row],[Real.2]]-ControleRNC[[#This Row],[Data Emissão]]))</f>
        <v/>
      </c>
      <c r="AE159" s="29" t="str">
        <f ca="1">IF(ControleRNC[[#This Row],[Real.2]]&lt;&gt;"","Concluída",
IF(AND(ControleRNC[[#This Row],[Prev.2]]&lt;TODAY(),OR(ControleRNC[[#This Row],[Replan.2]]&lt;TODAY(),ControleRNC[[#This Row],[Replan.2]]="")),"Atraso","No prazo"))</f>
        <v>Concluída</v>
      </c>
      <c r="AF159" s="24"/>
      <c r="AG159" s="24" t="str">
        <f>IF(ControleRNC[[#This Row],[Área Responsável]]="Engenharia",ControleRNC[[#This Row],[Status Etapa 1]],"Contratada")</f>
        <v>Contratada</v>
      </c>
      <c r="AH159" s="24" t="str">
        <f ca="1">IF(ControleRNC[[#This Row],[Área Responsável]]="Contratada",ControleRNC[[#This Row],[Status DUCTOR]],"Engenharia")</f>
        <v>Concluída</v>
      </c>
      <c r="AI159" s="24" t="str">
        <f>IF(ControleRNC[[#This Row],[Etapa Eng]]="Concluída","Fechado",IF(ControleRNC[[#This Row],[Etapa Eng]]="Contratada","Contratada","Aberto"))</f>
        <v>Contratada</v>
      </c>
      <c r="AJ159" s="24" t="str">
        <f ca="1">IF(ControleRNC[[#This Row],[Etapa contr]]="Concluída","Fechado",IF(ControleRNC[[#This Row],[Etapa contr]]="Engenharia","Engenharia","Aberto"))</f>
        <v>Fechado</v>
      </c>
    </row>
    <row r="160" spans="1:36" ht="30" customHeight="1">
      <c r="A160" s="5" t="s">
        <v>1102</v>
      </c>
      <c r="B160" s="5" t="s">
        <v>900</v>
      </c>
      <c r="C160" s="24" t="s">
        <v>860</v>
      </c>
      <c r="D160" s="5" t="s">
        <v>861</v>
      </c>
      <c r="E160" s="24" t="s">
        <v>87</v>
      </c>
      <c r="F160" s="65" t="s">
        <v>862</v>
      </c>
      <c r="G160" s="7" t="s">
        <v>844</v>
      </c>
      <c r="H160" s="7" t="s">
        <v>1270</v>
      </c>
      <c r="I160" s="7" t="s">
        <v>904</v>
      </c>
      <c r="J160" s="32" t="s">
        <v>1287</v>
      </c>
      <c r="K160" s="22" t="s">
        <v>788</v>
      </c>
      <c r="L160" s="6">
        <v>44406</v>
      </c>
      <c r="M160" s="6">
        <f>WORKDAY(ControleRNC[[#This Row],[Data Emissão]],VLOOKUP(K160,$F$1:$G$4,2,0))</f>
        <v>44410</v>
      </c>
      <c r="N160" s="6"/>
      <c r="O160" s="23">
        <v>44418</v>
      </c>
      <c r="P160" s="5">
        <f>VLOOKUP(ControleRNC[[#This Row],[Crit.]],$F$1:$G$4,2,0)</f>
        <v>2</v>
      </c>
      <c r="Q160" s="24">
        <f ca="1">IF(ControleRNC[[#This Row],[Real.1]]="",TODAY()-ControleRNC[[#This Row],[Prev.1]],ControleRNC[[#This Row],[Real.1]]-ControleRNC[[#This Row],[Prev.1]])</f>
        <v>8</v>
      </c>
      <c r="R160" s="24" t="s">
        <v>5</v>
      </c>
      <c r="S160" s="24"/>
      <c r="T160" s="29" t="str">
        <f ca="1">IF(ControleRNC[[#This Row],[Real.1]]&lt;&gt;"","Concluída",IF(ControleRNC[[#This Row],[Prev.1]]&lt;TODAY(),"Atraso","No prazo"))</f>
        <v>Concluída</v>
      </c>
      <c r="U160" s="39" t="s">
        <v>1288</v>
      </c>
      <c r="V160" s="39"/>
      <c r="W160" s="6">
        <f>WORKDAY(ControleRNC[[#This Row],[Prev.1]],ControleRNC[[#This Row],[Dias Prev.2]])</f>
        <v>44412</v>
      </c>
      <c r="X160" s="23">
        <v>44505</v>
      </c>
      <c r="Y160" s="23">
        <v>44523</v>
      </c>
      <c r="Z160" s="24">
        <f>VLOOKUP(ControleRNC[[#This Row],[Crit.]],$F$1:$G$4,2,0)</f>
        <v>2</v>
      </c>
      <c r="AA160" s="24">
        <f ca="1">IF(ControleRNC[[#This Row],[Real.2]]="",TODAY()-ControleRNC[[#This Row],[Prev.2]],ControleRNC[[#This Row],[Real.2]]-ControleRNC[[#This Row],[Prev.2]])</f>
        <v>111</v>
      </c>
      <c r="AB160" s="24" t="s">
        <v>5</v>
      </c>
      <c r="AC160" s="29" t="str">
        <f ca="1">IF(ControleRNC[[#This Row],[Real.2]]&lt;&gt;"","Concluída",
IF(ControleRNC[[#This Row],[Prev.2]]&lt;TODAY(),"Atraso","No prazo"))</f>
        <v>Concluída</v>
      </c>
      <c r="AD160" s="24" t="str">
        <f ca="1">IF(ControleRNC[[#This Row],[Status Epata 2]]="Concluída","",IF(ControleRNC[[#This Row],[Real.2]]="",TODAY()-ControleRNC[[#This Row],[Data Emissão]],ControleRNC[[#This Row],[Real.2]]-ControleRNC[[#This Row],[Data Emissão]]))</f>
        <v/>
      </c>
      <c r="AE160" s="29" t="str">
        <f ca="1">IF(ControleRNC[[#This Row],[Real.2]]&lt;&gt;"","Concluída",
IF(AND(ControleRNC[[#This Row],[Prev.2]]&lt;TODAY(),OR(ControleRNC[[#This Row],[Replan.2]]&lt;TODAY(),ControleRNC[[#This Row],[Replan.2]]="")),"Atraso","No prazo"))</f>
        <v>Concluída</v>
      </c>
      <c r="AF160" s="24"/>
      <c r="AG160" s="24" t="str">
        <f ca="1">IF(ControleRNC[[#This Row],[Área Responsável]]="Engenharia",ControleRNC[[#This Row],[Status Etapa 1]],"Contratada")</f>
        <v>Concluída</v>
      </c>
      <c r="AH160" s="24" t="str">
        <f>IF(ControleRNC[[#This Row],[Área Responsável]]="Contratada",ControleRNC[[#This Row],[Status DUCTOR]],"Engenharia")</f>
        <v>Engenharia</v>
      </c>
      <c r="AI160" s="24" t="str">
        <f ca="1">IF(ControleRNC[[#This Row],[Etapa Eng]]="Concluída","Fechado",IF(ControleRNC[[#This Row],[Etapa Eng]]="Contratada","Contratada","Aberto"))</f>
        <v>Fechado</v>
      </c>
      <c r="AJ160" s="24" t="str">
        <f>IF(ControleRNC[[#This Row],[Etapa contr]]="Concluída","Fechado",IF(ControleRNC[[#This Row],[Etapa contr]]="Engenharia","Engenharia","Aberto"))</f>
        <v>Engenharia</v>
      </c>
    </row>
    <row r="161" spans="1:36" ht="30" customHeight="1">
      <c r="A161" s="5" t="s">
        <v>1105</v>
      </c>
      <c r="B161" s="5" t="s">
        <v>900</v>
      </c>
      <c r="C161" s="24" t="s">
        <v>860</v>
      </c>
      <c r="D161" s="5" t="s">
        <v>861</v>
      </c>
      <c r="E161" s="24" t="s">
        <v>87</v>
      </c>
      <c r="F161" s="65" t="s">
        <v>862</v>
      </c>
      <c r="G161" s="7" t="s">
        <v>827</v>
      </c>
      <c r="H161" s="7" t="s">
        <v>1289</v>
      </c>
      <c r="I161" s="7" t="s">
        <v>863</v>
      </c>
      <c r="J161" s="32" t="s">
        <v>1290</v>
      </c>
      <c r="K161" s="22" t="s">
        <v>787</v>
      </c>
      <c r="L161" s="6">
        <v>44406</v>
      </c>
      <c r="M161" s="6">
        <f>WORKDAY(ControleRNC[[#This Row],[Data Emissão]],VLOOKUP(K161,$F$1:$G$4,2,0))</f>
        <v>44411</v>
      </c>
      <c r="N161" s="6"/>
      <c r="O161" s="23">
        <v>44406</v>
      </c>
      <c r="P161" s="5">
        <f>VLOOKUP(ControleRNC[[#This Row],[Crit.]],$F$1:$G$4,2,0)</f>
        <v>3</v>
      </c>
      <c r="Q161" s="24">
        <f ca="1">IF(ControleRNC[[#This Row],[Real.1]]="",TODAY()-ControleRNC[[#This Row],[Prev.1]],ControleRNC[[#This Row],[Real.1]]-ControleRNC[[#This Row],[Prev.1]])</f>
        <v>-5</v>
      </c>
      <c r="R161" s="24" t="s">
        <v>5</v>
      </c>
      <c r="S161" s="24"/>
      <c r="T161" s="29" t="str">
        <f ca="1">IF(ControleRNC[[#This Row],[Real.1]]&lt;&gt;"","Concluída",IF(ControleRNC[[#This Row],[Prev.1]]&lt;TODAY(),"Atraso","No prazo"))</f>
        <v>Concluída</v>
      </c>
      <c r="U161" s="39" t="s">
        <v>1291</v>
      </c>
      <c r="V161" s="39"/>
      <c r="W161" s="6">
        <f>WORKDAY(ControleRNC[[#This Row],[Prev.1]],ControleRNC[[#This Row],[Dias Prev.2]])</f>
        <v>44414</v>
      </c>
      <c r="X161" s="23">
        <v>44551</v>
      </c>
      <c r="Y161" s="23">
        <v>44545</v>
      </c>
      <c r="Z161" s="24">
        <f>VLOOKUP(ControleRNC[[#This Row],[Crit.]],$F$1:$G$4,2,0)</f>
        <v>3</v>
      </c>
      <c r="AA161" s="24">
        <f ca="1">IF(ControleRNC[[#This Row],[Real.2]]="",TODAY()-ControleRNC[[#This Row],[Prev.2]],ControleRNC[[#This Row],[Real.2]]-ControleRNC[[#This Row],[Prev.2]])</f>
        <v>131</v>
      </c>
      <c r="AB161" s="24" t="s">
        <v>5</v>
      </c>
      <c r="AC161" s="29" t="str">
        <f ca="1">IF(ControleRNC[[#This Row],[Real.2]]&lt;&gt;"","Concluída",
IF(ControleRNC[[#This Row],[Prev.2]]&lt;TODAY(),"Atraso","No prazo"))</f>
        <v>Concluída</v>
      </c>
      <c r="AD161" s="24" t="str">
        <f ca="1">IF(ControleRNC[[#This Row],[Status Epata 2]]="Concluída","",IF(ControleRNC[[#This Row],[Real.2]]="",TODAY()-ControleRNC[[#This Row],[Data Emissão]],ControleRNC[[#This Row],[Real.2]]-ControleRNC[[#This Row],[Data Emissão]]))</f>
        <v/>
      </c>
      <c r="AE161" s="29" t="str">
        <f ca="1">IF(ControleRNC[[#This Row],[Real.2]]&lt;&gt;"","Concluída",
IF(AND(ControleRNC[[#This Row],[Prev.2]]&lt;TODAY(),OR(ControleRNC[[#This Row],[Replan.2]]&lt;TODAY(),ControleRNC[[#This Row],[Replan.2]]="")),"Atraso","No prazo"))</f>
        <v>Concluída</v>
      </c>
      <c r="AF161" s="24"/>
      <c r="AG161" s="24" t="str">
        <f ca="1">IF(ControleRNC[[#This Row],[Área Responsável]]="Engenharia",ControleRNC[[#This Row],[Status Etapa 1]],"Contratada")</f>
        <v>Concluída</v>
      </c>
      <c r="AH161" s="24" t="str">
        <f>IF(ControleRNC[[#This Row],[Área Responsável]]="Contratada",ControleRNC[[#This Row],[Status DUCTOR]],"Engenharia")</f>
        <v>Engenharia</v>
      </c>
      <c r="AI161" s="24" t="str">
        <f ca="1">IF(ControleRNC[[#This Row],[Etapa Eng]]="Concluída","Fechado",IF(ControleRNC[[#This Row],[Etapa Eng]]="Contratada","Contratada","Aberto"))</f>
        <v>Fechado</v>
      </c>
      <c r="AJ161" s="24" t="str">
        <f>IF(ControleRNC[[#This Row],[Etapa contr]]="Concluída","Fechado",IF(ControleRNC[[#This Row],[Etapa contr]]="Engenharia","Engenharia","Aberto"))</f>
        <v>Engenharia</v>
      </c>
    </row>
    <row r="162" spans="1:36" ht="30" customHeight="1">
      <c r="A162" s="5" t="s">
        <v>884</v>
      </c>
      <c r="B162" s="5" t="s">
        <v>900</v>
      </c>
      <c r="C162" s="24" t="s">
        <v>1283</v>
      </c>
      <c r="D162" s="5" t="s">
        <v>824</v>
      </c>
      <c r="E162" s="24" t="s">
        <v>29</v>
      </c>
      <c r="F162" s="65" t="s">
        <v>826</v>
      </c>
      <c r="G162" s="7" t="s">
        <v>844</v>
      </c>
      <c r="H162" s="7" t="s">
        <v>903</v>
      </c>
      <c r="I162" s="7" t="s">
        <v>971</v>
      </c>
      <c r="J162" s="32" t="s">
        <v>1292</v>
      </c>
      <c r="K162" s="22" t="s">
        <v>788</v>
      </c>
      <c r="L162" s="6">
        <v>44406</v>
      </c>
      <c r="M162" s="6">
        <f>WORKDAY(ControleRNC[[#This Row],[Data Emissão]],VLOOKUP(K162,$F$1:$G$4,2,0))</f>
        <v>44410</v>
      </c>
      <c r="N162" s="6"/>
      <c r="O162" s="23">
        <v>44411</v>
      </c>
      <c r="P162" s="5">
        <f>VLOOKUP(ControleRNC[[#This Row],[Crit.]],$F$1:$G$4,2,0)</f>
        <v>2</v>
      </c>
      <c r="Q162" s="24">
        <f ca="1">IF(ControleRNC[[#This Row],[Real.1]]="",TODAY()-ControleRNC[[#This Row],[Prev.1]],ControleRNC[[#This Row],[Real.1]]-ControleRNC[[#This Row],[Prev.1]])</f>
        <v>1</v>
      </c>
      <c r="R162" s="24" t="s">
        <v>6</v>
      </c>
      <c r="S162" s="24"/>
      <c r="T162" s="29" t="str">
        <f ca="1">IF(ControleRNC[[#This Row],[Real.1]]&lt;&gt;"","Concluída",IF(ControleRNC[[#This Row],[Prev.1]]&lt;TODAY(),"Atraso","No prazo"))</f>
        <v>Concluída</v>
      </c>
      <c r="U162" s="39" t="s">
        <v>1293</v>
      </c>
      <c r="V162" s="39"/>
      <c r="W162" s="6">
        <f>WORKDAY(ControleRNC[[#This Row],[Prev.1]],ControleRNC[[#This Row],[Dias Prev.2]])</f>
        <v>44412</v>
      </c>
      <c r="X162" s="23"/>
      <c r="Y162" s="23">
        <v>44546</v>
      </c>
      <c r="Z162" s="24">
        <f>VLOOKUP(ControleRNC[[#This Row],[Crit.]],$F$1:$G$4,2,0)</f>
        <v>2</v>
      </c>
      <c r="AA162" s="24">
        <f ca="1">IF(ControleRNC[[#This Row],[Real.2]]="",TODAY()-ControleRNC[[#This Row],[Prev.2]],ControleRNC[[#This Row],[Real.2]]-ControleRNC[[#This Row],[Prev.2]])</f>
        <v>134</v>
      </c>
      <c r="AB162" s="24" t="s">
        <v>6</v>
      </c>
      <c r="AC162" s="29" t="str">
        <f ca="1">IF(ControleRNC[[#This Row],[Real.2]]&lt;&gt;"","Concluída",
IF(ControleRNC[[#This Row],[Prev.2]]&lt;TODAY(),"Atraso","No prazo"))</f>
        <v>Concluída</v>
      </c>
      <c r="AD162" s="24" t="str">
        <f ca="1">IF(ControleRNC[[#This Row],[Status Epata 2]]="Concluída","",IF(ControleRNC[[#This Row],[Real.2]]="",TODAY()-ControleRNC[[#This Row],[Data Emissão]],ControleRNC[[#This Row],[Real.2]]-ControleRNC[[#This Row],[Data Emissão]]))</f>
        <v/>
      </c>
      <c r="AE162" s="29" t="str">
        <f ca="1">IF(ControleRNC[[#This Row],[Real.2]]&lt;&gt;"","Concluída",
IF(AND(ControleRNC[[#This Row],[Prev.2]]&lt;TODAY(),OR(ControleRNC[[#This Row],[Replan.2]]&lt;TODAY(),ControleRNC[[#This Row],[Replan.2]]="")),"Atraso","No prazo"))</f>
        <v>Concluída</v>
      </c>
      <c r="AF162" s="24"/>
      <c r="AG162" s="24" t="str">
        <f>IF(ControleRNC[[#This Row],[Área Responsável]]="Engenharia",ControleRNC[[#This Row],[Status Etapa 1]],"Contratada")</f>
        <v>Contratada</v>
      </c>
      <c r="AH162" s="24" t="str">
        <f ca="1">IF(ControleRNC[[#This Row],[Área Responsável]]="Contratada",ControleRNC[[#This Row],[Status DUCTOR]],"Engenharia")</f>
        <v>Concluída</v>
      </c>
      <c r="AI162" s="24" t="str">
        <f>IF(ControleRNC[[#This Row],[Etapa Eng]]="Concluída","Fechado",IF(ControleRNC[[#This Row],[Etapa Eng]]="Contratada","Contratada","Aberto"))</f>
        <v>Contratada</v>
      </c>
      <c r="AJ162" s="24" t="str">
        <f ca="1">IF(ControleRNC[[#This Row],[Etapa contr]]="Concluída","Fechado",IF(ControleRNC[[#This Row],[Etapa contr]]="Engenharia","Engenharia","Aberto"))</f>
        <v>Fechado</v>
      </c>
    </row>
    <row r="163" spans="1:36" ht="30" customHeight="1">
      <c r="A163" s="5" t="s">
        <v>887</v>
      </c>
      <c r="B163" s="5" t="s">
        <v>900</v>
      </c>
      <c r="C163" s="24" t="s">
        <v>823</v>
      </c>
      <c r="D163" s="5" t="s">
        <v>824</v>
      </c>
      <c r="E163" s="24" t="s">
        <v>87</v>
      </c>
      <c r="F163" s="65" t="s">
        <v>826</v>
      </c>
      <c r="G163" s="7" t="s">
        <v>827</v>
      </c>
      <c r="H163" s="7" t="s">
        <v>1294</v>
      </c>
      <c r="I163" s="7" t="s">
        <v>829</v>
      </c>
      <c r="J163" s="32" t="s">
        <v>1295</v>
      </c>
      <c r="K163" s="22" t="s">
        <v>787</v>
      </c>
      <c r="L163" s="6">
        <v>44406</v>
      </c>
      <c r="M163" s="6">
        <f>WORKDAY(ControleRNC[[#This Row],[Data Emissão]],VLOOKUP(K163,$F$1:$G$4,2,0))</f>
        <v>44411</v>
      </c>
      <c r="N163" s="6"/>
      <c r="O163" s="23">
        <v>44407</v>
      </c>
      <c r="P163" s="5">
        <f>VLOOKUP(ControleRNC[[#This Row],[Crit.]],$F$1:$G$4,2,0)</f>
        <v>3</v>
      </c>
      <c r="Q163" s="24">
        <f ca="1">IF(ControleRNC[[#This Row],[Real.1]]="",TODAY()-ControleRNC[[#This Row],[Prev.1]],ControleRNC[[#This Row],[Real.1]]-ControleRNC[[#This Row],[Prev.1]])</f>
        <v>-4</v>
      </c>
      <c r="R163" s="24" t="s">
        <v>5</v>
      </c>
      <c r="S163" s="24"/>
      <c r="T163" s="29" t="str">
        <f ca="1">IF(ControleRNC[[#This Row],[Real.1]]&lt;&gt;"","Concluída",IF(ControleRNC[[#This Row],[Prev.1]]&lt;TODAY(),"Atraso","No prazo"))</f>
        <v>Concluída</v>
      </c>
      <c r="U163" s="39" t="s">
        <v>1282</v>
      </c>
      <c r="V163" s="39"/>
      <c r="W163" s="6">
        <f>WORKDAY(ControleRNC[[#This Row],[Prev.1]],ControleRNC[[#This Row],[Dias Prev.2]])</f>
        <v>44414</v>
      </c>
      <c r="X163" s="23"/>
      <c r="Y163" s="23">
        <v>44407</v>
      </c>
      <c r="Z163" s="24">
        <f>VLOOKUP(ControleRNC[[#This Row],[Crit.]],$F$1:$G$4,2,0)</f>
        <v>3</v>
      </c>
      <c r="AA163" s="24">
        <f ca="1">IF(ControleRNC[[#This Row],[Real.2]]="",TODAY()-ControleRNC[[#This Row],[Prev.2]],ControleRNC[[#This Row],[Real.2]]-ControleRNC[[#This Row],[Prev.2]])</f>
        <v>-7</v>
      </c>
      <c r="AB163" s="24" t="s">
        <v>5</v>
      </c>
      <c r="AC163" s="29" t="str">
        <f ca="1">IF(ControleRNC[[#This Row],[Real.2]]&lt;&gt;"","Concluída",
IF(ControleRNC[[#This Row],[Prev.2]]&lt;TODAY(),"Atraso","No prazo"))</f>
        <v>Concluída</v>
      </c>
      <c r="AD163" s="24" t="str">
        <f ca="1">IF(ControleRNC[[#This Row],[Status Epata 2]]="Concluída","",IF(ControleRNC[[#This Row],[Real.2]]="",TODAY()-ControleRNC[[#This Row],[Data Emissão]],ControleRNC[[#This Row],[Real.2]]-ControleRNC[[#This Row],[Data Emissão]]))</f>
        <v/>
      </c>
      <c r="AE163" s="29" t="str">
        <f ca="1">IF(ControleRNC[[#This Row],[Real.2]]&lt;&gt;"","Concluída",
IF(AND(ControleRNC[[#This Row],[Prev.2]]&lt;TODAY(),OR(ControleRNC[[#This Row],[Replan.2]]&lt;TODAY(),ControleRNC[[#This Row],[Replan.2]]="")),"Atraso","No prazo"))</f>
        <v>Concluída</v>
      </c>
      <c r="AF163" s="24"/>
      <c r="AG163" s="24" t="str">
        <f>IF(ControleRNC[[#This Row],[Área Responsável]]="Engenharia",ControleRNC[[#This Row],[Status Etapa 1]],"Contratada")</f>
        <v>Contratada</v>
      </c>
      <c r="AH163" s="24" t="str">
        <f ca="1">IF(ControleRNC[[#This Row],[Área Responsável]]="Contratada",ControleRNC[[#This Row],[Status DUCTOR]],"Engenharia")</f>
        <v>Concluída</v>
      </c>
      <c r="AI163" s="24" t="str">
        <f>IF(ControleRNC[[#This Row],[Etapa Eng]]="Concluída","Fechado",IF(ControleRNC[[#This Row],[Etapa Eng]]="Contratada","Contratada","Aberto"))</f>
        <v>Contratada</v>
      </c>
      <c r="AJ163" s="24" t="str">
        <f ca="1">IF(ControleRNC[[#This Row],[Etapa contr]]="Concluída","Fechado",IF(ControleRNC[[#This Row],[Etapa contr]]="Engenharia","Engenharia","Aberto"))</f>
        <v>Fechado</v>
      </c>
    </row>
    <row r="164" spans="1:36" ht="30" customHeight="1">
      <c r="A164" s="5" t="s">
        <v>52</v>
      </c>
      <c r="B164" s="5" t="s">
        <v>900</v>
      </c>
      <c r="C164" s="24" t="s">
        <v>1154</v>
      </c>
      <c r="D164" s="5" t="s">
        <v>824</v>
      </c>
      <c r="E164" s="24" t="s">
        <v>87</v>
      </c>
      <c r="F164" s="65" t="s">
        <v>826</v>
      </c>
      <c r="G164" s="7" t="s">
        <v>1085</v>
      </c>
      <c r="H164" s="7" t="s">
        <v>1006</v>
      </c>
      <c r="I164" s="7" t="s">
        <v>1296</v>
      </c>
      <c r="J164" s="32" t="s">
        <v>1297</v>
      </c>
      <c r="K164" s="22" t="s">
        <v>788</v>
      </c>
      <c r="L164" s="6">
        <v>44407</v>
      </c>
      <c r="M164" s="6">
        <f>WORKDAY(ControleRNC[[#This Row],[Data Emissão]],VLOOKUP(K164,$F$1:$G$4,2,0))</f>
        <v>44411</v>
      </c>
      <c r="N164" s="6"/>
      <c r="O164" s="23">
        <v>44407</v>
      </c>
      <c r="P164" s="5">
        <f>VLOOKUP(ControleRNC[[#This Row],[Crit.]],$F$1:$G$4,2,0)</f>
        <v>2</v>
      </c>
      <c r="Q164" s="24">
        <f ca="1">IF(ControleRNC[[#This Row],[Real.1]]="",TODAY()-ControleRNC[[#This Row],[Prev.1]],ControleRNC[[#This Row],[Real.1]]-ControleRNC[[#This Row],[Prev.1]])</f>
        <v>-4</v>
      </c>
      <c r="R164" s="24" t="s">
        <v>5</v>
      </c>
      <c r="S164" s="24"/>
      <c r="T164" s="29" t="str">
        <f ca="1">IF(ControleRNC[[#This Row],[Real.1]]&lt;&gt;"","Concluída",IF(ControleRNC[[#This Row],[Prev.1]]&lt;TODAY(),"Atraso","No prazo"))</f>
        <v>Concluída</v>
      </c>
      <c r="U164" s="39" t="s">
        <v>1298</v>
      </c>
      <c r="V164" s="39"/>
      <c r="W164" s="6">
        <f>WORKDAY(ControleRNC[[#This Row],[Prev.1]],ControleRNC[[#This Row],[Dias Prev.2]])</f>
        <v>44413</v>
      </c>
      <c r="X164" s="23"/>
      <c r="Y164" s="23">
        <v>44417</v>
      </c>
      <c r="Z164" s="24">
        <f>VLOOKUP(ControleRNC[[#This Row],[Crit.]],$F$1:$G$4,2,0)</f>
        <v>2</v>
      </c>
      <c r="AA164" s="24">
        <f ca="1">IF(ControleRNC[[#This Row],[Real.2]]="",TODAY()-ControleRNC[[#This Row],[Prev.2]],ControleRNC[[#This Row],[Real.2]]-ControleRNC[[#This Row],[Prev.2]])</f>
        <v>4</v>
      </c>
      <c r="AB164" s="24" t="s">
        <v>5</v>
      </c>
      <c r="AC164" s="29" t="str">
        <f ca="1">IF(ControleRNC[[#This Row],[Real.2]]&lt;&gt;"","Concluída",
IF(ControleRNC[[#This Row],[Prev.2]]&lt;TODAY(),"Atraso","No prazo"))</f>
        <v>Concluída</v>
      </c>
      <c r="AD164" s="24" t="str">
        <f ca="1">IF(ControleRNC[[#This Row],[Status Epata 2]]="Concluída","",IF(ControleRNC[[#This Row],[Real.2]]="",TODAY()-ControleRNC[[#This Row],[Data Emissão]],ControleRNC[[#This Row],[Real.2]]-ControleRNC[[#This Row],[Data Emissão]]))</f>
        <v/>
      </c>
      <c r="AE164" s="29" t="str">
        <f ca="1">IF(ControleRNC[[#This Row],[Real.2]]&lt;&gt;"","Concluída",
IF(AND(ControleRNC[[#This Row],[Prev.2]]&lt;TODAY(),OR(ControleRNC[[#This Row],[Replan.2]]&lt;TODAY(),ControleRNC[[#This Row],[Replan.2]]="")),"Atraso","No prazo"))</f>
        <v>Concluída</v>
      </c>
      <c r="AF164" s="24"/>
      <c r="AG164" s="24" t="str">
        <f>IF(ControleRNC[[#This Row],[Área Responsável]]="Engenharia",ControleRNC[[#This Row],[Status Etapa 1]],"Contratada")</f>
        <v>Contratada</v>
      </c>
      <c r="AH164" s="24" t="str">
        <f ca="1">IF(ControleRNC[[#This Row],[Área Responsável]]="Contratada",ControleRNC[[#This Row],[Status DUCTOR]],"Engenharia")</f>
        <v>Concluída</v>
      </c>
      <c r="AI164" s="24" t="str">
        <f>IF(ControleRNC[[#This Row],[Etapa Eng]]="Concluída","Fechado",IF(ControleRNC[[#This Row],[Etapa Eng]]="Contratada","Contratada","Aberto"))</f>
        <v>Contratada</v>
      </c>
      <c r="AJ164" s="24" t="str">
        <f ca="1">IF(ControleRNC[[#This Row],[Etapa contr]]="Concluída","Fechado",IF(ControleRNC[[#This Row],[Etapa contr]]="Engenharia","Engenharia","Aberto"))</f>
        <v>Fechado</v>
      </c>
    </row>
    <row r="165" spans="1:36" ht="30" customHeight="1">
      <c r="A165" s="5" t="s">
        <v>892</v>
      </c>
      <c r="B165" s="5" t="s">
        <v>900</v>
      </c>
      <c r="C165" s="24" t="s">
        <v>1299</v>
      </c>
      <c r="D165" s="5" t="s">
        <v>824</v>
      </c>
      <c r="E165" s="24" t="s">
        <v>29</v>
      </c>
      <c r="F165" s="65" t="s">
        <v>826</v>
      </c>
      <c r="G165" s="7" t="s">
        <v>844</v>
      </c>
      <c r="H165" s="7" t="s">
        <v>1300</v>
      </c>
      <c r="I165" s="7" t="s">
        <v>846</v>
      </c>
      <c r="J165" s="32" t="s">
        <v>1301</v>
      </c>
      <c r="K165" s="22" t="s">
        <v>788</v>
      </c>
      <c r="L165" s="6">
        <v>44407</v>
      </c>
      <c r="M165" s="6">
        <f>WORKDAY(ControleRNC[[#This Row],[Data Emissão]],VLOOKUP(K165,$F$1:$G$4,2,0))</f>
        <v>44411</v>
      </c>
      <c r="N165" s="6"/>
      <c r="O165" s="23">
        <v>44411</v>
      </c>
      <c r="P165" s="5">
        <f>VLOOKUP(ControleRNC[[#This Row],[Crit.]],$F$1:$G$4,2,0)</f>
        <v>2</v>
      </c>
      <c r="Q165" s="24">
        <f ca="1">IF(ControleRNC[[#This Row],[Real.1]]="",TODAY()-ControleRNC[[#This Row],[Prev.1]],ControleRNC[[#This Row],[Real.1]]-ControleRNC[[#This Row],[Prev.1]])</f>
        <v>0</v>
      </c>
      <c r="R165" s="24" t="s">
        <v>6</v>
      </c>
      <c r="S165" s="24"/>
      <c r="T165" s="29" t="str">
        <f ca="1">IF(ControleRNC[[#This Row],[Real.1]]&lt;&gt;"","Concluída",IF(ControleRNC[[#This Row],[Prev.1]]&lt;TODAY(),"Atraso","No prazo"))</f>
        <v>Concluída</v>
      </c>
      <c r="U165" s="39" t="s">
        <v>1302</v>
      </c>
      <c r="V165" s="39"/>
      <c r="W165" s="6">
        <f>WORKDAY(ControleRNC[[#This Row],[Prev.1]],ControleRNC[[#This Row],[Dias Prev.2]])</f>
        <v>44413</v>
      </c>
      <c r="X165" s="23"/>
      <c r="Y165" s="23">
        <v>44572</v>
      </c>
      <c r="Z165" s="24">
        <f>VLOOKUP(ControleRNC[[#This Row],[Crit.]],$F$1:$G$4,2,0)</f>
        <v>2</v>
      </c>
      <c r="AA165" s="24">
        <f ca="1">IF(ControleRNC[[#This Row],[Real.2]]="",TODAY()-ControleRNC[[#This Row],[Prev.2]],ControleRNC[[#This Row],[Real.2]]-ControleRNC[[#This Row],[Prev.2]])</f>
        <v>159</v>
      </c>
      <c r="AB165" s="24" t="s">
        <v>6</v>
      </c>
      <c r="AC165" s="29" t="str">
        <f ca="1">IF(ControleRNC[[#This Row],[Real.2]]&lt;&gt;"","Concluída",
IF(ControleRNC[[#This Row],[Prev.2]]&lt;TODAY(),"Atraso","No prazo"))</f>
        <v>Concluída</v>
      </c>
      <c r="AD165" s="24" t="str">
        <f ca="1">IF(ControleRNC[[#This Row],[Status Epata 2]]="Concluída","",IF(ControleRNC[[#This Row],[Real.2]]="",TODAY()-ControleRNC[[#This Row],[Data Emissão]],ControleRNC[[#This Row],[Real.2]]-ControleRNC[[#This Row],[Data Emissão]]))</f>
        <v/>
      </c>
      <c r="AE165" s="29" t="str">
        <f ca="1">IF(ControleRNC[[#This Row],[Real.2]]&lt;&gt;"","Concluída",
IF(AND(ControleRNC[[#This Row],[Prev.2]]&lt;TODAY(),OR(ControleRNC[[#This Row],[Replan.2]]&lt;TODAY(),ControleRNC[[#This Row],[Replan.2]]="")),"Atraso","No prazo"))</f>
        <v>Concluída</v>
      </c>
      <c r="AF165" s="24"/>
      <c r="AG165" s="24" t="str">
        <f>IF(ControleRNC[[#This Row],[Área Responsável]]="Engenharia",ControleRNC[[#This Row],[Status Etapa 1]],"Contratada")</f>
        <v>Contratada</v>
      </c>
      <c r="AH165" s="24" t="str">
        <f ca="1">IF(ControleRNC[[#This Row],[Área Responsável]]="Contratada",ControleRNC[[#This Row],[Status DUCTOR]],"Engenharia")</f>
        <v>Concluída</v>
      </c>
      <c r="AI165" s="24" t="str">
        <f>IF(ControleRNC[[#This Row],[Etapa Eng]]="Concluída","Fechado",IF(ControleRNC[[#This Row],[Etapa Eng]]="Contratada","Contratada","Aberto"))</f>
        <v>Contratada</v>
      </c>
      <c r="AJ165" s="24" t="str">
        <f ca="1">IF(ControleRNC[[#This Row],[Etapa contr]]="Concluída","Fechado",IF(ControleRNC[[#This Row],[Etapa contr]]="Engenharia","Engenharia","Aberto"))</f>
        <v>Fechado</v>
      </c>
    </row>
    <row r="166" spans="1:36" ht="30" customHeight="1">
      <c r="A166" s="5" t="s">
        <v>896</v>
      </c>
      <c r="B166" s="5" t="s">
        <v>900</v>
      </c>
      <c r="C166" s="24" t="s">
        <v>1303</v>
      </c>
      <c r="D166" s="5" t="s">
        <v>824</v>
      </c>
      <c r="E166" s="24" t="s">
        <v>29</v>
      </c>
      <c r="F166" s="65" t="s">
        <v>826</v>
      </c>
      <c r="G166" s="7" t="s">
        <v>844</v>
      </c>
      <c r="H166" s="7" t="s">
        <v>1304</v>
      </c>
      <c r="I166" s="7" t="s">
        <v>929</v>
      </c>
      <c r="J166" s="32" t="s">
        <v>1305</v>
      </c>
      <c r="K166" s="22" t="s">
        <v>787</v>
      </c>
      <c r="L166" s="6">
        <v>44407</v>
      </c>
      <c r="M166" s="6">
        <f>WORKDAY(ControleRNC[[#This Row],[Data Emissão]],VLOOKUP(K166,$F$1:$G$4,2,0))</f>
        <v>44412</v>
      </c>
      <c r="N166" s="6"/>
      <c r="O166" s="23">
        <v>44411</v>
      </c>
      <c r="P166" s="5">
        <f>VLOOKUP(ControleRNC[[#This Row],[Crit.]],$F$1:$G$4,2,0)</f>
        <v>3</v>
      </c>
      <c r="Q166" s="24">
        <f ca="1">IF(ControleRNC[[#This Row],[Real.1]]="",TODAY()-ControleRNC[[#This Row],[Prev.1]],ControleRNC[[#This Row],[Real.1]]-ControleRNC[[#This Row],[Prev.1]])</f>
        <v>-1</v>
      </c>
      <c r="R166" s="24" t="s">
        <v>6</v>
      </c>
      <c r="S166" s="24"/>
      <c r="T166" s="29" t="str">
        <f ca="1">IF(ControleRNC[[#This Row],[Real.1]]&lt;&gt;"","Concluída",IF(ControleRNC[[#This Row],[Prev.1]]&lt;TODAY(),"Atraso","No prazo"))</f>
        <v>Concluída</v>
      </c>
      <c r="U166" s="39" t="s">
        <v>1306</v>
      </c>
      <c r="V166" s="39"/>
      <c r="W166" s="6">
        <f>WORKDAY(ControleRNC[[#This Row],[Prev.1]],ControleRNC[[#This Row],[Dias Prev.2]])</f>
        <v>44417</v>
      </c>
      <c r="X166" s="23"/>
      <c r="Y166" s="23">
        <v>44413</v>
      </c>
      <c r="Z166" s="24">
        <f>VLOOKUP(ControleRNC[[#This Row],[Crit.]],$F$1:$G$4,2,0)</f>
        <v>3</v>
      </c>
      <c r="AA166" s="24">
        <f ca="1">IF(ControleRNC[[#This Row],[Real.2]]="",TODAY()-ControleRNC[[#This Row],[Prev.2]],ControleRNC[[#This Row],[Real.2]]-ControleRNC[[#This Row],[Prev.2]])</f>
        <v>-4</v>
      </c>
      <c r="AB166" s="24" t="s">
        <v>6</v>
      </c>
      <c r="AC166" s="29" t="str">
        <f ca="1">IF(ControleRNC[[#This Row],[Real.2]]&lt;&gt;"","Concluída",
IF(ControleRNC[[#This Row],[Prev.2]]&lt;TODAY(),"Atraso","No prazo"))</f>
        <v>Concluída</v>
      </c>
      <c r="AD166" s="24" t="str">
        <f ca="1">IF(ControleRNC[[#This Row],[Status Epata 2]]="Concluída","",IF(ControleRNC[[#This Row],[Real.2]]="",TODAY()-ControleRNC[[#This Row],[Data Emissão]],ControleRNC[[#This Row],[Real.2]]-ControleRNC[[#This Row],[Data Emissão]]))</f>
        <v/>
      </c>
      <c r="AE166" s="29" t="str">
        <f ca="1">IF(ControleRNC[[#This Row],[Real.2]]&lt;&gt;"","Concluída",
IF(AND(ControleRNC[[#This Row],[Prev.2]]&lt;TODAY(),OR(ControleRNC[[#This Row],[Replan.2]]&lt;TODAY(),ControleRNC[[#This Row],[Replan.2]]="")),"Atraso","No prazo"))</f>
        <v>Concluída</v>
      </c>
      <c r="AF166" s="24"/>
      <c r="AG166" s="24" t="str">
        <f>IF(ControleRNC[[#This Row],[Área Responsável]]="Engenharia",ControleRNC[[#This Row],[Status Etapa 1]],"Contratada")</f>
        <v>Contratada</v>
      </c>
      <c r="AH166" s="24" t="str">
        <f ca="1">IF(ControleRNC[[#This Row],[Área Responsável]]="Contratada",ControleRNC[[#This Row],[Status DUCTOR]],"Engenharia")</f>
        <v>Concluída</v>
      </c>
      <c r="AI166" s="24" t="str">
        <f>IF(ControleRNC[[#This Row],[Etapa Eng]]="Concluída","Fechado",IF(ControleRNC[[#This Row],[Etapa Eng]]="Contratada","Contratada","Aberto"))</f>
        <v>Contratada</v>
      </c>
      <c r="AJ166" s="24" t="str">
        <f ca="1">IF(ControleRNC[[#This Row],[Etapa contr]]="Concluída","Fechado",IF(ControleRNC[[#This Row],[Etapa contr]]="Engenharia","Engenharia","Aberto"))</f>
        <v>Fechado</v>
      </c>
    </row>
    <row r="167" spans="1:36" ht="30" customHeight="1">
      <c r="A167" s="5" t="s">
        <v>1096</v>
      </c>
      <c r="B167" s="5" t="s">
        <v>900</v>
      </c>
      <c r="C167" s="24" t="s">
        <v>823</v>
      </c>
      <c r="D167" s="5" t="s">
        <v>824</v>
      </c>
      <c r="E167" s="24" t="s">
        <v>87</v>
      </c>
      <c r="F167" s="65" t="s">
        <v>826</v>
      </c>
      <c r="G167" s="7" t="s">
        <v>827</v>
      </c>
      <c r="H167" s="7" t="s">
        <v>1307</v>
      </c>
      <c r="I167" s="7" t="s">
        <v>1296</v>
      </c>
      <c r="J167" s="32" t="s">
        <v>1308</v>
      </c>
      <c r="K167" s="22" t="s">
        <v>788</v>
      </c>
      <c r="L167" s="6">
        <v>44407</v>
      </c>
      <c r="M167" s="6">
        <f>WORKDAY(ControleRNC[[#This Row],[Data Emissão]],VLOOKUP(K167,$F$1:$G$4,2,0))</f>
        <v>44411</v>
      </c>
      <c r="N167" s="6"/>
      <c r="O167" s="23">
        <v>44407</v>
      </c>
      <c r="P167" s="5">
        <f>VLOOKUP(ControleRNC[[#This Row],[Crit.]],$F$1:$G$4,2,0)</f>
        <v>2</v>
      </c>
      <c r="Q167" s="24">
        <f ca="1">IF(ControleRNC[[#This Row],[Real.1]]="",TODAY()-ControleRNC[[#This Row],[Prev.1]],ControleRNC[[#This Row],[Real.1]]-ControleRNC[[#This Row],[Prev.1]])</f>
        <v>-4</v>
      </c>
      <c r="R167" s="24" t="s">
        <v>5</v>
      </c>
      <c r="S167" s="24"/>
      <c r="T167" s="29" t="str">
        <f ca="1">IF(ControleRNC[[#This Row],[Real.1]]&lt;&gt;"","Concluída",IF(ControleRNC[[#This Row],[Prev.1]]&lt;TODAY(),"Atraso","No prazo"))</f>
        <v>Concluída</v>
      </c>
      <c r="U167" s="39" t="s">
        <v>1309</v>
      </c>
      <c r="V167" s="39"/>
      <c r="W167" s="6">
        <f>WORKDAY(ControleRNC[[#This Row],[Prev.1]],ControleRNC[[#This Row],[Dias Prev.2]])</f>
        <v>44413</v>
      </c>
      <c r="X167" s="23"/>
      <c r="Y167" s="23">
        <v>44417</v>
      </c>
      <c r="Z167" s="24">
        <f>VLOOKUP(ControleRNC[[#This Row],[Crit.]],$F$1:$G$4,2,0)</f>
        <v>2</v>
      </c>
      <c r="AA167" s="24">
        <f ca="1">IF(ControleRNC[[#This Row],[Real.2]]="",TODAY()-ControleRNC[[#This Row],[Prev.2]],ControleRNC[[#This Row],[Real.2]]-ControleRNC[[#This Row],[Prev.2]])</f>
        <v>4</v>
      </c>
      <c r="AB167" s="24" t="s">
        <v>5</v>
      </c>
      <c r="AC167" s="29" t="str">
        <f ca="1">IF(ControleRNC[[#This Row],[Real.2]]&lt;&gt;"","Concluída",
IF(ControleRNC[[#This Row],[Prev.2]]&lt;TODAY(),"Atraso","No prazo"))</f>
        <v>Concluída</v>
      </c>
      <c r="AD167" s="24" t="str">
        <f ca="1">IF(ControleRNC[[#This Row],[Status Epata 2]]="Concluída","",IF(ControleRNC[[#This Row],[Real.2]]="",TODAY()-ControleRNC[[#This Row],[Data Emissão]],ControleRNC[[#This Row],[Real.2]]-ControleRNC[[#This Row],[Data Emissão]]))</f>
        <v/>
      </c>
      <c r="AE167" s="29" t="str">
        <f ca="1">IF(ControleRNC[[#This Row],[Real.2]]&lt;&gt;"","Concluída",
IF(AND(ControleRNC[[#This Row],[Prev.2]]&lt;TODAY(),OR(ControleRNC[[#This Row],[Replan.2]]&lt;TODAY(),ControleRNC[[#This Row],[Replan.2]]="")),"Atraso","No prazo"))</f>
        <v>Concluída</v>
      </c>
      <c r="AF167" s="24"/>
      <c r="AG167" s="24" t="str">
        <f>IF(ControleRNC[[#This Row],[Área Responsável]]="Engenharia",ControleRNC[[#This Row],[Status Etapa 1]],"Contratada")</f>
        <v>Contratada</v>
      </c>
      <c r="AH167" s="24" t="str">
        <f ca="1">IF(ControleRNC[[#This Row],[Área Responsável]]="Contratada",ControleRNC[[#This Row],[Status DUCTOR]],"Engenharia")</f>
        <v>Concluída</v>
      </c>
      <c r="AI167" s="24" t="str">
        <f>IF(ControleRNC[[#This Row],[Etapa Eng]]="Concluída","Fechado",IF(ControleRNC[[#This Row],[Etapa Eng]]="Contratada","Contratada","Aberto"))</f>
        <v>Contratada</v>
      </c>
      <c r="AJ167" s="24" t="str">
        <f ca="1">IF(ControleRNC[[#This Row],[Etapa contr]]="Concluída","Fechado",IF(ControleRNC[[#This Row],[Etapa contr]]="Engenharia","Engenharia","Aberto"))</f>
        <v>Fechado</v>
      </c>
    </row>
    <row r="168" spans="1:36" ht="30" customHeight="1">
      <c r="A168" s="5" t="s">
        <v>1099</v>
      </c>
      <c r="B168" s="5" t="s">
        <v>900</v>
      </c>
      <c r="C168" s="24" t="s">
        <v>1303</v>
      </c>
      <c r="D168" s="5" t="s">
        <v>824</v>
      </c>
      <c r="E168" s="24" t="s">
        <v>29</v>
      </c>
      <c r="F168" s="65" t="s">
        <v>826</v>
      </c>
      <c r="G168" s="7" t="s">
        <v>844</v>
      </c>
      <c r="H168" s="7" t="s">
        <v>1310</v>
      </c>
      <c r="I168" s="7" t="s">
        <v>918</v>
      </c>
      <c r="J168" s="32" t="s">
        <v>1311</v>
      </c>
      <c r="K168" s="22" t="s">
        <v>788</v>
      </c>
      <c r="L168" s="6">
        <v>44407</v>
      </c>
      <c r="M168" s="6">
        <f>WORKDAY(ControleRNC[[#This Row],[Data Emissão]],VLOOKUP(K168,$F$1:$G$4,2,0))</f>
        <v>44411</v>
      </c>
      <c r="N168" s="6"/>
      <c r="O168" s="23">
        <v>44411</v>
      </c>
      <c r="P168" s="5">
        <f>VLOOKUP(ControleRNC[[#This Row],[Crit.]],$F$1:$G$4,2,0)</f>
        <v>2</v>
      </c>
      <c r="Q168" s="24">
        <f ca="1">IF(ControleRNC[[#This Row],[Real.1]]="",TODAY()-ControleRNC[[#This Row],[Prev.1]],ControleRNC[[#This Row],[Real.1]]-ControleRNC[[#This Row],[Prev.1]])</f>
        <v>0</v>
      </c>
      <c r="R168" s="24" t="s">
        <v>6</v>
      </c>
      <c r="S168" s="24"/>
      <c r="T168" s="29" t="str">
        <f ca="1">IF(ControleRNC[[#This Row],[Real.1]]&lt;&gt;"","Concluída",IF(ControleRNC[[#This Row],[Prev.1]]&lt;TODAY(),"Atraso","No prazo"))</f>
        <v>Concluída</v>
      </c>
      <c r="U168" s="39" t="s">
        <v>1312</v>
      </c>
      <c r="V168" s="39"/>
      <c r="W168" s="6">
        <f>WORKDAY(ControleRNC[[#This Row],[Prev.1]],ControleRNC[[#This Row],[Dias Prev.2]])</f>
        <v>44413</v>
      </c>
      <c r="X168" s="23"/>
      <c r="Y168" s="23">
        <v>44413</v>
      </c>
      <c r="Z168" s="24">
        <f>VLOOKUP(ControleRNC[[#This Row],[Crit.]],$F$1:$G$4,2,0)</f>
        <v>2</v>
      </c>
      <c r="AA168" s="24">
        <f ca="1">IF(ControleRNC[[#This Row],[Real.2]]="",TODAY()-ControleRNC[[#This Row],[Prev.2]],ControleRNC[[#This Row],[Real.2]]-ControleRNC[[#This Row],[Prev.2]])</f>
        <v>0</v>
      </c>
      <c r="AB168" s="24" t="s">
        <v>6</v>
      </c>
      <c r="AC168" s="29" t="str">
        <f ca="1">IF(ControleRNC[[#This Row],[Real.2]]&lt;&gt;"","Concluída",
IF(ControleRNC[[#This Row],[Prev.2]]&lt;TODAY(),"Atraso","No prazo"))</f>
        <v>Concluída</v>
      </c>
      <c r="AD168" s="24" t="str">
        <f ca="1">IF(ControleRNC[[#This Row],[Status Epata 2]]="Concluída","",IF(ControleRNC[[#This Row],[Real.2]]="",TODAY()-ControleRNC[[#This Row],[Data Emissão]],ControleRNC[[#This Row],[Real.2]]-ControleRNC[[#This Row],[Data Emissão]]))</f>
        <v/>
      </c>
      <c r="AE168" s="29" t="str">
        <f ca="1">IF(ControleRNC[[#This Row],[Real.2]]&lt;&gt;"","Concluída",
IF(AND(ControleRNC[[#This Row],[Prev.2]]&lt;TODAY(),OR(ControleRNC[[#This Row],[Replan.2]]&lt;TODAY(),ControleRNC[[#This Row],[Replan.2]]="")),"Atraso","No prazo"))</f>
        <v>Concluída</v>
      </c>
      <c r="AF168" s="24"/>
      <c r="AG168" s="24" t="str">
        <f>IF(ControleRNC[[#This Row],[Área Responsável]]="Engenharia",ControleRNC[[#This Row],[Status Etapa 1]],"Contratada")</f>
        <v>Contratada</v>
      </c>
      <c r="AH168" s="24" t="str">
        <f ca="1">IF(ControleRNC[[#This Row],[Área Responsável]]="Contratada",ControleRNC[[#This Row],[Status DUCTOR]],"Engenharia")</f>
        <v>Concluída</v>
      </c>
      <c r="AI168" s="24" t="str">
        <f>IF(ControleRNC[[#This Row],[Etapa Eng]]="Concluída","Fechado",IF(ControleRNC[[#This Row],[Etapa Eng]]="Contratada","Contratada","Aberto"))</f>
        <v>Contratada</v>
      </c>
      <c r="AJ168" s="24" t="str">
        <f ca="1">IF(ControleRNC[[#This Row],[Etapa contr]]="Concluída","Fechado",IF(ControleRNC[[#This Row],[Etapa contr]]="Engenharia","Engenharia","Aberto"))</f>
        <v>Fechado</v>
      </c>
    </row>
    <row r="169" spans="1:36" ht="30" customHeight="1">
      <c r="A169" s="5" t="s">
        <v>1108</v>
      </c>
      <c r="B169" s="5" t="s">
        <v>900</v>
      </c>
      <c r="C169" s="24" t="s">
        <v>860</v>
      </c>
      <c r="D169" s="5" t="s">
        <v>861</v>
      </c>
      <c r="E169" s="24" t="s">
        <v>87</v>
      </c>
      <c r="F169" s="65" t="s">
        <v>862</v>
      </c>
      <c r="G169" s="7" t="s">
        <v>827</v>
      </c>
      <c r="H169" s="7" t="s">
        <v>1289</v>
      </c>
      <c r="I169" s="7" t="s">
        <v>856</v>
      </c>
      <c r="J169" s="32" t="s">
        <v>1313</v>
      </c>
      <c r="K169" s="22" t="s">
        <v>787</v>
      </c>
      <c r="L169" s="6">
        <v>44407</v>
      </c>
      <c r="M169" s="6">
        <f>WORKDAY(ControleRNC[[#This Row],[Data Emissão]],VLOOKUP(K169,$F$1:$G$4,2,0))</f>
        <v>44412</v>
      </c>
      <c r="N169" s="6"/>
      <c r="O169" s="23">
        <v>44420</v>
      </c>
      <c r="P169" s="5">
        <f>VLOOKUP(ControleRNC[[#This Row],[Crit.]],$F$1:$G$4,2,0)</f>
        <v>3</v>
      </c>
      <c r="Q169" s="24">
        <f ca="1">IF(ControleRNC[[#This Row],[Real.1]]="",TODAY()-ControleRNC[[#This Row],[Prev.1]],ControleRNC[[#This Row],[Real.1]]-ControleRNC[[#This Row],[Prev.1]])</f>
        <v>8</v>
      </c>
      <c r="R169" s="24" t="s">
        <v>5</v>
      </c>
      <c r="S169" s="24"/>
      <c r="T169" s="29" t="str">
        <f ca="1">IF(ControleRNC[[#This Row],[Real.1]]&lt;&gt;"","Concluída",IF(ControleRNC[[#This Row],[Prev.1]]&lt;TODAY(),"Atraso","No prazo"))</f>
        <v>Concluída</v>
      </c>
      <c r="U169" s="39" t="s">
        <v>1314</v>
      </c>
      <c r="V169" s="39"/>
      <c r="W169" s="6">
        <f>WORKDAY(ControleRNC[[#This Row],[Prev.1]],ControleRNC[[#This Row],[Dias Prev.2]])</f>
        <v>44417</v>
      </c>
      <c r="X169" s="23"/>
      <c r="Y169" s="23">
        <v>44474</v>
      </c>
      <c r="Z169" s="24">
        <f>VLOOKUP(ControleRNC[[#This Row],[Crit.]],$F$1:$G$4,2,0)</f>
        <v>3</v>
      </c>
      <c r="AA169" s="24">
        <f ca="1">IF(ControleRNC[[#This Row],[Real.2]]="",TODAY()-ControleRNC[[#This Row],[Prev.2]],ControleRNC[[#This Row],[Real.2]]-ControleRNC[[#This Row],[Prev.2]])</f>
        <v>57</v>
      </c>
      <c r="AB169" s="24" t="s">
        <v>5</v>
      </c>
      <c r="AC169" s="29" t="str">
        <f ca="1">IF(ControleRNC[[#This Row],[Real.2]]&lt;&gt;"","Concluída",
IF(ControleRNC[[#This Row],[Prev.2]]&lt;TODAY(),"Atraso","No prazo"))</f>
        <v>Concluída</v>
      </c>
      <c r="AD169" s="24" t="str">
        <f ca="1">IF(ControleRNC[[#This Row],[Status Epata 2]]="Concluída","",IF(ControleRNC[[#This Row],[Real.2]]="",TODAY()-ControleRNC[[#This Row],[Data Emissão]],ControleRNC[[#This Row],[Real.2]]-ControleRNC[[#This Row],[Data Emissão]]))</f>
        <v/>
      </c>
      <c r="AE169" s="29" t="str">
        <f ca="1">IF(ControleRNC[[#This Row],[Real.2]]&lt;&gt;"","Concluída",
IF(AND(ControleRNC[[#This Row],[Prev.2]]&lt;TODAY(),OR(ControleRNC[[#This Row],[Replan.2]]&lt;TODAY(),ControleRNC[[#This Row],[Replan.2]]="")),"Atraso","No prazo"))</f>
        <v>Concluída</v>
      </c>
      <c r="AF169" s="24"/>
      <c r="AG169" s="24" t="str">
        <f ca="1">IF(ControleRNC[[#This Row],[Área Responsável]]="Engenharia",ControleRNC[[#This Row],[Status Etapa 1]],"Contratada")</f>
        <v>Concluída</v>
      </c>
      <c r="AH169" s="24" t="str">
        <f>IF(ControleRNC[[#This Row],[Área Responsável]]="Contratada",ControleRNC[[#This Row],[Status DUCTOR]],"Engenharia")</f>
        <v>Engenharia</v>
      </c>
      <c r="AI169" s="24" t="str">
        <f ca="1">IF(ControleRNC[[#This Row],[Etapa Eng]]="Concluída","Fechado",IF(ControleRNC[[#This Row],[Etapa Eng]]="Contratada","Contratada","Aberto"))</f>
        <v>Fechado</v>
      </c>
      <c r="AJ169" s="24" t="str">
        <f>IF(ControleRNC[[#This Row],[Etapa contr]]="Concluída","Fechado",IF(ControleRNC[[#This Row],[Etapa contr]]="Engenharia","Engenharia","Aberto"))</f>
        <v>Engenharia</v>
      </c>
    </row>
    <row r="170" spans="1:36" ht="30" customHeight="1">
      <c r="A170" s="5" t="s">
        <v>1078</v>
      </c>
      <c r="B170" s="5" t="s">
        <v>900</v>
      </c>
      <c r="C170" s="24" t="s">
        <v>860</v>
      </c>
      <c r="D170" s="5" t="s">
        <v>861</v>
      </c>
      <c r="E170" s="24" t="s">
        <v>87</v>
      </c>
      <c r="F170" s="65" t="s">
        <v>862</v>
      </c>
      <c r="G170" s="7" t="s">
        <v>827</v>
      </c>
      <c r="H170" s="7" t="s">
        <v>1289</v>
      </c>
      <c r="I170" s="7" t="s">
        <v>856</v>
      </c>
      <c r="J170" s="32" t="s">
        <v>1315</v>
      </c>
      <c r="K170" s="22" t="s">
        <v>788</v>
      </c>
      <c r="L170" s="6">
        <v>44411</v>
      </c>
      <c r="M170" s="6">
        <f>WORKDAY(ControleRNC[[#This Row],[Data Emissão]],VLOOKUP(K170,$F$1:$G$4,2,0))</f>
        <v>44413</v>
      </c>
      <c r="N170" s="6"/>
      <c r="O170" s="23">
        <v>44414</v>
      </c>
      <c r="P170" s="24"/>
      <c r="Q170" s="24">
        <f ca="1">IF(ControleRNC[[#This Row],[Real.1]]="",TODAY()-ControleRNC[[#This Row],[Prev.1]],ControleRNC[[#This Row],[Real.1]]-ControleRNC[[#This Row],[Prev.1]])</f>
        <v>1</v>
      </c>
      <c r="R170" s="24" t="s">
        <v>5</v>
      </c>
      <c r="S170" s="24"/>
      <c r="T170" s="29" t="str">
        <f ca="1">IF(ControleRNC[[#This Row],[Real.1]]&lt;&gt;"","Concluída",IF(ControleRNC[[#This Row],[Prev.1]]&lt;TODAY(),"Atraso","No prazo"))</f>
        <v>Concluída</v>
      </c>
      <c r="U170" s="39" t="s">
        <v>1316</v>
      </c>
      <c r="V170" s="39"/>
      <c r="W170" s="23">
        <f>WORKDAY(ControleRNC[[#This Row],[Prev.1]],ControleRNC[[#This Row],[Dias Prev.2]])</f>
        <v>44417</v>
      </c>
      <c r="X170" s="23">
        <v>44551</v>
      </c>
      <c r="Y170" s="23">
        <v>44545</v>
      </c>
      <c r="Z170" s="24">
        <f>VLOOKUP(ControleRNC[[#This Row],[Crit.]],$F$1:$G$4,2,0)</f>
        <v>2</v>
      </c>
      <c r="AA170" s="24">
        <f ca="1">IF(ControleRNC[[#This Row],[Real.2]]="",TODAY()-ControleRNC[[#This Row],[Prev.2]],ControleRNC[[#This Row],[Real.2]]-ControleRNC[[#This Row],[Prev.2]])</f>
        <v>128</v>
      </c>
      <c r="AB170" s="24" t="s">
        <v>5</v>
      </c>
      <c r="AC170" s="29" t="str">
        <f ca="1">IF(ControleRNC[[#This Row],[Real.2]]&lt;&gt;"","Concluída",
IF(ControleRNC[[#This Row],[Prev.2]]&lt;TODAY(),"Atraso","No prazo"))</f>
        <v>Concluída</v>
      </c>
      <c r="AD170" s="24" t="str">
        <f ca="1">IF(ControleRNC[[#This Row],[Status Epata 2]]="Concluída","",IF(ControleRNC[[#This Row],[Real.2]]="",TODAY()-ControleRNC[[#This Row],[Data Emissão]],ControleRNC[[#This Row],[Real.2]]-ControleRNC[[#This Row],[Data Emissão]]))</f>
        <v/>
      </c>
      <c r="AE170" s="29" t="str">
        <f ca="1">IF(ControleRNC[[#This Row],[Real.2]]&lt;&gt;"","Concluída",
IF(AND(ControleRNC[[#This Row],[Prev.2]]&lt;TODAY(),OR(ControleRNC[[#This Row],[Replan.2]]&lt;TODAY(),ControleRNC[[#This Row],[Replan.2]]="")),"Atraso","No prazo"))</f>
        <v>Concluída</v>
      </c>
      <c r="AF170" s="24"/>
      <c r="AG170" s="24" t="str">
        <f ca="1">IF(ControleRNC[[#This Row],[Área Responsável]]="Engenharia",ControleRNC[[#This Row],[Status Etapa 1]],"Contratada")</f>
        <v>Concluída</v>
      </c>
      <c r="AH170" s="24" t="str">
        <f>IF(ControleRNC[[#This Row],[Área Responsável]]="Contratada",ControleRNC[[#This Row],[Status DUCTOR]],"Engenharia")</f>
        <v>Engenharia</v>
      </c>
      <c r="AI170" s="24" t="str">
        <f ca="1">IF(ControleRNC[[#This Row],[Etapa Eng]]="Concluída","Fechado",IF(ControleRNC[[#This Row],[Etapa Eng]]="Contratada","Contratada","Aberto"))</f>
        <v>Fechado</v>
      </c>
      <c r="AJ170" s="24" t="str">
        <f>IF(ControleRNC[[#This Row],[Etapa contr]]="Concluída","Fechado",IF(ControleRNC[[#This Row],[Etapa contr]]="Engenharia","Engenharia","Aberto"))</f>
        <v>Engenharia</v>
      </c>
    </row>
    <row r="171" spans="1:36" ht="30" customHeight="1">
      <c r="A171" s="5" t="s">
        <v>1082</v>
      </c>
      <c r="B171" s="5" t="s">
        <v>900</v>
      </c>
      <c r="C171" s="24" t="s">
        <v>860</v>
      </c>
      <c r="D171" s="5" t="s">
        <v>861</v>
      </c>
      <c r="E171" s="24" t="s">
        <v>87</v>
      </c>
      <c r="F171" s="65" t="s">
        <v>862</v>
      </c>
      <c r="G171" s="7" t="s">
        <v>827</v>
      </c>
      <c r="H171" s="7" t="s">
        <v>1289</v>
      </c>
      <c r="I171" s="7" t="s">
        <v>836</v>
      </c>
      <c r="J171" s="32" t="s">
        <v>1317</v>
      </c>
      <c r="K171" s="22" t="s">
        <v>787</v>
      </c>
      <c r="L171" s="6">
        <v>44414</v>
      </c>
      <c r="M171" s="6">
        <f>WORKDAY(ControleRNC[[#This Row],[Data Emissão]],VLOOKUP(K171,$F$1:$G$4,2,0))</f>
        <v>44419</v>
      </c>
      <c r="N171" s="6"/>
      <c r="O171" s="23">
        <v>44414</v>
      </c>
      <c r="P171" s="24"/>
      <c r="Q171" s="24">
        <f ca="1">IF(ControleRNC[[#This Row],[Real.1]]="",TODAY()-ControleRNC[[#This Row],[Prev.1]],ControleRNC[[#This Row],[Real.1]]-ControleRNC[[#This Row],[Prev.1]])</f>
        <v>-5</v>
      </c>
      <c r="R171" s="24" t="s">
        <v>5</v>
      </c>
      <c r="S171" s="24"/>
      <c r="T171" s="29" t="str">
        <f ca="1">IF(ControleRNC[[#This Row],[Real.1]]&lt;&gt;"","Concluída",IF(ControleRNC[[#This Row],[Prev.1]]&lt;TODAY(),"Atraso","No prazo"))</f>
        <v>Concluída</v>
      </c>
      <c r="U171" s="39" t="s">
        <v>1318</v>
      </c>
      <c r="V171" s="39"/>
      <c r="W171" s="23">
        <f>WORKDAY(ControleRNC[[#This Row],[Prev.1]],ControleRNC[[#This Row],[Dias Prev.2]])</f>
        <v>44424</v>
      </c>
      <c r="X171" s="23">
        <v>44551</v>
      </c>
      <c r="Y171" s="23">
        <v>44545</v>
      </c>
      <c r="Z171" s="24">
        <f>VLOOKUP(ControleRNC[[#This Row],[Crit.]],$F$1:$G$4,2,0)</f>
        <v>3</v>
      </c>
      <c r="AA171" s="24">
        <f ca="1">IF(ControleRNC[[#This Row],[Real.2]]="",TODAY()-ControleRNC[[#This Row],[Prev.2]],ControleRNC[[#This Row],[Real.2]]-ControleRNC[[#This Row],[Prev.2]])</f>
        <v>121</v>
      </c>
      <c r="AB171" s="24" t="s">
        <v>5</v>
      </c>
      <c r="AC171" s="29" t="str">
        <f ca="1">IF(ControleRNC[[#This Row],[Real.2]]&lt;&gt;"","Concluída",
IF(ControleRNC[[#This Row],[Prev.2]]&lt;TODAY(),"Atraso","No prazo"))</f>
        <v>Concluída</v>
      </c>
      <c r="AD171" s="24" t="str">
        <f ca="1">IF(ControleRNC[[#This Row],[Status Epata 2]]="Concluída","",IF(ControleRNC[[#This Row],[Real.2]]="",TODAY()-ControleRNC[[#This Row],[Data Emissão]],ControleRNC[[#This Row],[Real.2]]-ControleRNC[[#This Row],[Data Emissão]]))</f>
        <v/>
      </c>
      <c r="AE171" s="29" t="str">
        <f ca="1">IF(ControleRNC[[#This Row],[Real.2]]&lt;&gt;"","Concluída",
IF(AND(ControleRNC[[#This Row],[Prev.2]]&lt;TODAY(),OR(ControleRNC[[#This Row],[Replan.2]]&lt;TODAY(),ControleRNC[[#This Row],[Replan.2]]="")),"Atraso","No prazo"))</f>
        <v>Concluída</v>
      </c>
      <c r="AF171" s="24"/>
      <c r="AG171" s="24" t="str">
        <f ca="1">IF(ControleRNC[[#This Row],[Área Responsável]]="Engenharia",ControleRNC[[#This Row],[Status Etapa 1]],"Contratada")</f>
        <v>Concluída</v>
      </c>
      <c r="AH171" s="24" t="str">
        <f>IF(ControleRNC[[#This Row],[Área Responsável]]="Contratada",ControleRNC[[#This Row],[Status DUCTOR]],"Engenharia")</f>
        <v>Engenharia</v>
      </c>
      <c r="AI171" s="24" t="str">
        <f ca="1">IF(ControleRNC[[#This Row],[Etapa Eng]]="Concluída","Fechado",IF(ControleRNC[[#This Row],[Etapa Eng]]="Contratada","Contratada","Aberto"))</f>
        <v>Fechado</v>
      </c>
      <c r="AJ171" s="24" t="str">
        <f>IF(ControleRNC[[#This Row],[Etapa contr]]="Concluída","Fechado",IF(ControleRNC[[#This Row],[Etapa contr]]="Engenharia","Engenharia","Aberto"))</f>
        <v>Engenharia</v>
      </c>
    </row>
    <row r="172" spans="1:36" ht="30" customHeight="1">
      <c r="A172" s="5" t="s">
        <v>1319</v>
      </c>
      <c r="B172" s="16" t="s">
        <v>900</v>
      </c>
      <c r="C172" s="24" t="s">
        <v>1320</v>
      </c>
      <c r="D172" s="5" t="s">
        <v>902</v>
      </c>
      <c r="E172" s="24" t="s">
        <v>29</v>
      </c>
      <c r="F172" s="24" t="s">
        <v>826</v>
      </c>
      <c r="G172" s="7" t="s">
        <v>844</v>
      </c>
      <c r="H172" s="7" t="s">
        <v>1321</v>
      </c>
      <c r="I172" s="7" t="s">
        <v>929</v>
      </c>
      <c r="J172" s="32" t="s">
        <v>1322</v>
      </c>
      <c r="K172" s="22" t="s">
        <v>787</v>
      </c>
      <c r="L172" s="6">
        <v>44379</v>
      </c>
      <c r="M172" s="6">
        <f>WORKDAY(ControleRNC[[#This Row],[Data Emissão]],VLOOKUP(K172,$F$1:$G$4,2,0))</f>
        <v>44384</v>
      </c>
      <c r="N172" s="6"/>
      <c r="O172" s="23">
        <v>44435</v>
      </c>
      <c r="P172" s="24"/>
      <c r="Q172" s="24">
        <f ca="1">IF(ControleRNC[[#This Row],[Real.1]]="",TODAY()-ControleRNC[[#This Row],[Prev.1]],ControleRNC[[#This Row],[Real.1]]-ControleRNC[[#This Row],[Prev.1]])</f>
        <v>51</v>
      </c>
      <c r="R172" s="24" t="s">
        <v>6</v>
      </c>
      <c r="S172" s="24"/>
      <c r="T172" s="29" t="str">
        <f ca="1">IF(ControleRNC[[#This Row],[Real.1]]&lt;&gt;"","Concluída",IF(ControleRNC[[#This Row],[Prev.1]]&lt;TODAY(),"Atraso","No prazo"))</f>
        <v>Concluída</v>
      </c>
      <c r="U172" s="39" t="s">
        <v>1323</v>
      </c>
      <c r="V172" s="39"/>
      <c r="W172" s="23">
        <f>WORKDAY(ControleRNC[[#This Row],[Prev.1]],ControleRNC[[#This Row],[Dias Prev.2]])</f>
        <v>44389</v>
      </c>
      <c r="X172" s="23">
        <v>44650</v>
      </c>
      <c r="Y172" s="23">
        <v>44628</v>
      </c>
      <c r="Z172" s="24">
        <f>VLOOKUP(ControleRNC[[#This Row],[Crit.]],$F$1:$G$4,2,0)</f>
        <v>3</v>
      </c>
      <c r="AA172" s="24">
        <f ca="1">IF(ControleRNC[[#This Row],[Real.2]]="",TODAY()-ControleRNC[[#This Row],[Prev.2]],ControleRNC[[#This Row],[Real.2]]-ControleRNC[[#This Row],[Prev.2]])</f>
        <v>239</v>
      </c>
      <c r="AB172" s="24" t="s">
        <v>6</v>
      </c>
      <c r="AC172" s="29" t="str">
        <f ca="1">IF(ControleRNC[[#This Row],[Real.2]]&lt;&gt;"","Concluída",
IF(ControleRNC[[#This Row],[Prev.2]]&lt;TODAY(),"Atraso","No prazo"))</f>
        <v>Concluída</v>
      </c>
      <c r="AD172" s="24" t="str">
        <f ca="1">IF(ControleRNC[[#This Row],[Status Epata 2]]="Concluída","",IF(ControleRNC[[#This Row],[Real.2]]="",TODAY()-ControleRNC[[#This Row],[Data Emissão]],ControleRNC[[#This Row],[Real.2]]-ControleRNC[[#This Row],[Data Emissão]]))</f>
        <v/>
      </c>
      <c r="AE172" s="29" t="str">
        <f ca="1">IF(ControleRNC[[#This Row],[Real.2]]&lt;&gt;"","Concluída",
IF(AND(ControleRNC[[#This Row],[Prev.2]]&lt;TODAY(),OR(ControleRNC[[#This Row],[Replan.2]]&lt;TODAY(),ControleRNC[[#This Row],[Replan.2]]="")),"Atraso","No prazo"))</f>
        <v>Concluída</v>
      </c>
      <c r="AF172" s="24"/>
      <c r="AG172" s="24" t="str">
        <f>IF(ControleRNC[[#This Row],[Área Responsável]]="Engenharia",ControleRNC[[#This Row],[Status Etapa 1]],"Contratada")</f>
        <v>Contratada</v>
      </c>
      <c r="AH172" s="24" t="str">
        <f ca="1">IF(ControleRNC[[#This Row],[Área Responsável]]="Contratada",ControleRNC[[#This Row],[Status DUCTOR]],"Engenharia")</f>
        <v>Concluída</v>
      </c>
      <c r="AI172" s="24" t="str">
        <f>IF(ControleRNC[[#This Row],[Etapa Eng]]="Concluída","Fechado",IF(ControleRNC[[#This Row],[Etapa Eng]]="Contratada","Contratada","Aberto"))</f>
        <v>Contratada</v>
      </c>
      <c r="AJ172" s="24" t="str">
        <f ca="1">IF(ControleRNC[[#This Row],[Etapa contr]]="Concluída","Fechado",IF(ControleRNC[[#This Row],[Etapa contr]]="Engenharia","Engenharia","Aberto"))</f>
        <v>Fechado</v>
      </c>
    </row>
    <row r="173" spans="1:36" ht="30" customHeight="1">
      <c r="A173" s="5" t="s">
        <v>1324</v>
      </c>
      <c r="B173" s="16" t="s">
        <v>900</v>
      </c>
      <c r="C173" s="24" t="s">
        <v>1320</v>
      </c>
      <c r="D173" s="5" t="s">
        <v>902</v>
      </c>
      <c r="E173" s="24" t="s">
        <v>29</v>
      </c>
      <c r="F173" s="24" t="s">
        <v>826</v>
      </c>
      <c r="G173" s="7" t="s">
        <v>844</v>
      </c>
      <c r="H173" s="7" t="s">
        <v>1321</v>
      </c>
      <c r="I173" s="7" t="s">
        <v>929</v>
      </c>
      <c r="J173" s="32" t="s">
        <v>1325</v>
      </c>
      <c r="K173" s="22" t="s">
        <v>787</v>
      </c>
      <c r="L173" s="6">
        <v>44379</v>
      </c>
      <c r="M173" s="6">
        <f>WORKDAY(ControleRNC[[#This Row],[Data Emissão]],VLOOKUP(K173,$F$1:$G$4,2,0))</f>
        <v>44384</v>
      </c>
      <c r="N173" s="6"/>
      <c r="O173" s="23">
        <v>44435</v>
      </c>
      <c r="P173" s="24"/>
      <c r="Q173" s="24">
        <f ca="1">IF(ControleRNC[[#This Row],[Real.1]]="",TODAY()-ControleRNC[[#This Row],[Prev.1]],ControleRNC[[#This Row],[Real.1]]-ControleRNC[[#This Row],[Prev.1]])</f>
        <v>51</v>
      </c>
      <c r="R173" s="24" t="s">
        <v>6</v>
      </c>
      <c r="S173" s="24"/>
      <c r="T173" s="29" t="str">
        <f ca="1">IF(ControleRNC[[#This Row],[Real.1]]&lt;&gt;"","Concluída",IF(ControleRNC[[#This Row],[Prev.1]]&lt;TODAY(),"Atraso","No prazo"))</f>
        <v>Concluída</v>
      </c>
      <c r="U173" s="39" t="s">
        <v>1326</v>
      </c>
      <c r="V173" s="39"/>
      <c r="W173" s="23">
        <f>WORKDAY(ControleRNC[[#This Row],[Prev.1]],ControleRNC[[#This Row],[Dias Prev.2]])</f>
        <v>44389</v>
      </c>
      <c r="X173" s="23">
        <v>44566</v>
      </c>
      <c r="Y173" s="23">
        <v>44546</v>
      </c>
      <c r="Z173" s="24">
        <f>VLOOKUP(ControleRNC[[#This Row],[Crit.]],$F$1:$G$4,2,0)</f>
        <v>3</v>
      </c>
      <c r="AA173" s="24">
        <f ca="1">IF(ControleRNC[[#This Row],[Real.2]]="",TODAY()-ControleRNC[[#This Row],[Prev.2]],ControleRNC[[#This Row],[Real.2]]-ControleRNC[[#This Row],[Prev.2]])</f>
        <v>157</v>
      </c>
      <c r="AB173" s="24" t="s">
        <v>6</v>
      </c>
      <c r="AC173" s="29" t="str">
        <f ca="1">IF(ControleRNC[[#This Row],[Real.2]]&lt;&gt;"","Concluída",
IF(ControleRNC[[#This Row],[Prev.2]]&lt;TODAY(),"Atraso","No prazo"))</f>
        <v>Concluída</v>
      </c>
      <c r="AD173" s="24" t="str">
        <f ca="1">IF(ControleRNC[[#This Row],[Status Epata 2]]="Concluída","",IF(ControleRNC[[#This Row],[Real.2]]="",TODAY()-ControleRNC[[#This Row],[Data Emissão]],ControleRNC[[#This Row],[Real.2]]-ControleRNC[[#This Row],[Data Emissão]]))</f>
        <v/>
      </c>
      <c r="AE173" s="29" t="str">
        <f ca="1">IF(ControleRNC[[#This Row],[Real.2]]&lt;&gt;"","Concluída",
IF(AND(ControleRNC[[#This Row],[Prev.2]]&lt;TODAY(),OR(ControleRNC[[#This Row],[Replan.2]]&lt;TODAY(),ControleRNC[[#This Row],[Replan.2]]="")),"Atraso","No prazo"))</f>
        <v>Concluída</v>
      </c>
      <c r="AF173" s="24"/>
      <c r="AG173" s="24" t="str">
        <f>IF(ControleRNC[[#This Row],[Área Responsável]]="Engenharia",ControleRNC[[#This Row],[Status Etapa 1]],"Contratada")</f>
        <v>Contratada</v>
      </c>
      <c r="AH173" s="24" t="str">
        <f ca="1">IF(ControleRNC[[#This Row],[Área Responsável]]="Contratada",ControleRNC[[#This Row],[Status DUCTOR]],"Engenharia")</f>
        <v>Concluída</v>
      </c>
      <c r="AI173" s="24" t="str">
        <f>IF(ControleRNC[[#This Row],[Etapa Eng]]="Concluída","Fechado",IF(ControleRNC[[#This Row],[Etapa Eng]]="Contratada","Contratada","Aberto"))</f>
        <v>Contratada</v>
      </c>
      <c r="AJ173" s="24" t="str">
        <f ca="1">IF(ControleRNC[[#This Row],[Etapa contr]]="Concluída","Fechado",IF(ControleRNC[[#This Row],[Etapa contr]]="Engenharia","Engenharia","Aberto"))</f>
        <v>Fechado</v>
      </c>
    </row>
    <row r="174" spans="1:36" ht="30" customHeight="1">
      <c r="A174" s="5" t="s">
        <v>1102</v>
      </c>
      <c r="B174" s="5" t="s">
        <v>900</v>
      </c>
      <c r="C174" s="24" t="s">
        <v>1283</v>
      </c>
      <c r="D174" s="5" t="s">
        <v>824</v>
      </c>
      <c r="E174" s="24" t="s">
        <v>29</v>
      </c>
      <c r="F174" s="65" t="s">
        <v>826</v>
      </c>
      <c r="G174" s="7" t="s">
        <v>844</v>
      </c>
      <c r="H174" s="7" t="s">
        <v>1327</v>
      </c>
      <c r="I174" s="7" t="s">
        <v>929</v>
      </c>
      <c r="J174" s="32" t="s">
        <v>1328</v>
      </c>
      <c r="K174" s="22" t="s">
        <v>787</v>
      </c>
      <c r="L174" s="6">
        <v>44413</v>
      </c>
      <c r="M174" s="6">
        <f>WORKDAY(ControleRNC[[#This Row],[Data Emissão]],VLOOKUP(K174,$F$1:$G$4,2,0))</f>
        <v>44418</v>
      </c>
      <c r="N174" s="6"/>
      <c r="O174" s="23">
        <v>44908</v>
      </c>
      <c r="P174" s="24"/>
      <c r="Q174" s="24">
        <f ca="1">IF(ControleRNC[[#This Row],[Real.1]]="",TODAY()-ControleRNC[[#This Row],[Prev.1]],ControleRNC[[#This Row],[Real.1]]-ControleRNC[[#This Row],[Prev.1]])</f>
        <v>490</v>
      </c>
      <c r="R174" s="24" t="s">
        <v>6</v>
      </c>
      <c r="S174" s="24"/>
      <c r="T174" s="29" t="str">
        <f ca="1">IF(ControleRNC[[#This Row],[Real.1]]&lt;&gt;"","Concluída",IF(ControleRNC[[#This Row],[Prev.1]]&lt;TODAY(),"Atraso","No prazo"))</f>
        <v>Concluída</v>
      </c>
      <c r="U174" s="39" t="s">
        <v>1329</v>
      </c>
      <c r="V174" s="39"/>
      <c r="W174" s="23">
        <f>WORKDAY(ControleRNC[[#This Row],[Prev.1]],ControleRNC[[#This Row],[Dias Prev.2]])</f>
        <v>44421</v>
      </c>
      <c r="X174" s="23"/>
      <c r="Y174" s="23">
        <v>44908</v>
      </c>
      <c r="Z174" s="24">
        <f>VLOOKUP(ControleRNC[[#This Row],[Crit.]],$F$1:$G$4,2,0)</f>
        <v>3</v>
      </c>
      <c r="AA174" s="24">
        <f ca="1">IF(ControleRNC[[#This Row],[Real.2]]="",TODAY()-ControleRNC[[#This Row],[Prev.2]],ControleRNC[[#This Row],[Real.2]]-ControleRNC[[#This Row],[Prev.2]])</f>
        <v>487</v>
      </c>
      <c r="AB174" s="24" t="s">
        <v>6</v>
      </c>
      <c r="AC174" s="29" t="str">
        <f ca="1">IF(ControleRNC[[#This Row],[Real.2]]&lt;&gt;"","Concluída",
IF(ControleRNC[[#This Row],[Prev.2]]&lt;TODAY(),"Atraso","No prazo"))</f>
        <v>Concluída</v>
      </c>
      <c r="AD174" s="24" t="str">
        <f ca="1">IF(ControleRNC[[#This Row],[Status Epata 2]]="Concluída","",IF(ControleRNC[[#This Row],[Real.2]]="",TODAY()-ControleRNC[[#This Row],[Data Emissão]],ControleRNC[[#This Row],[Real.2]]-ControleRNC[[#This Row],[Data Emissão]]))</f>
        <v/>
      </c>
      <c r="AE174" s="24" t="str">
        <f ca="1">IF(ControleRNC[[#This Row],[Real.2]]&lt;&gt;"","Concluída",
IF(AND(ControleRNC[[#This Row],[Prev.2]]&lt;TODAY(),OR(ControleRNC[[#This Row],[Replan.2]]&lt;TODAY(),ControleRNC[[#This Row],[Replan.2]]="")),"Atraso","No prazo"))</f>
        <v>Concluída</v>
      </c>
      <c r="AF174" s="24"/>
      <c r="AG174" s="24" t="str">
        <f>IF(ControleRNC[[#This Row],[Área Responsável]]="Engenharia",ControleRNC[[#This Row],[Status Etapa 1]],"Contratada")</f>
        <v>Contratada</v>
      </c>
      <c r="AH174" s="24" t="str">
        <f ca="1">IF(ControleRNC[[#This Row],[Área Responsável]]="Contratada",ControleRNC[[#This Row],[Status DUCTOR]],"Engenharia")</f>
        <v>Concluída</v>
      </c>
      <c r="AI174" s="24" t="str">
        <f>IF(ControleRNC[[#This Row],[Etapa Eng]]="Concluída","Fechado",IF(ControleRNC[[#This Row],[Etapa Eng]]="Contratada","Contratada","Aberto"))</f>
        <v>Contratada</v>
      </c>
      <c r="AJ174" s="24" t="str">
        <f ca="1">IF(ControleRNC[[#This Row],[Etapa contr]]="Concluída","Fechado",IF(ControleRNC[[#This Row],[Etapa contr]]="Engenharia","Engenharia","Aberto"))</f>
        <v>Fechado</v>
      </c>
    </row>
    <row r="175" spans="1:36" ht="30" customHeight="1">
      <c r="A175" s="5" t="s">
        <v>1108</v>
      </c>
      <c r="B175" s="5" t="s">
        <v>900</v>
      </c>
      <c r="C175" s="24" t="s">
        <v>1283</v>
      </c>
      <c r="D175" s="5" t="s">
        <v>824</v>
      </c>
      <c r="E175" s="24" t="s">
        <v>29</v>
      </c>
      <c r="F175" s="65" t="s">
        <v>826</v>
      </c>
      <c r="G175" s="7" t="s">
        <v>844</v>
      </c>
      <c r="H175" s="7" t="s">
        <v>1330</v>
      </c>
      <c r="I175" s="7" t="s">
        <v>929</v>
      </c>
      <c r="J175" s="32" t="s">
        <v>1331</v>
      </c>
      <c r="K175" s="22" t="s">
        <v>787</v>
      </c>
      <c r="L175" s="6">
        <v>44413</v>
      </c>
      <c r="M175" s="6">
        <f>WORKDAY(ControleRNC[[#This Row],[Data Emissão]],VLOOKUP(K175,$F$1:$G$4,2,0))</f>
        <v>44418</v>
      </c>
      <c r="N175" s="6"/>
      <c r="O175" s="23">
        <v>44908</v>
      </c>
      <c r="P175" s="24"/>
      <c r="Q175" s="24">
        <f ca="1">IF(ControleRNC[[#This Row],[Real.1]]="",TODAY()-ControleRNC[[#This Row],[Prev.1]],ControleRNC[[#This Row],[Real.1]]-ControleRNC[[#This Row],[Prev.1]])</f>
        <v>490</v>
      </c>
      <c r="R175" s="24" t="s">
        <v>6</v>
      </c>
      <c r="S175" s="24"/>
      <c r="T175" s="29" t="str">
        <f ca="1">IF(ControleRNC[[#This Row],[Real.1]]&lt;&gt;"","Concluída",IF(ControleRNC[[#This Row],[Prev.1]]&lt;TODAY(),"Atraso","No prazo"))</f>
        <v>Concluída</v>
      </c>
      <c r="U175" s="39" t="s">
        <v>1332</v>
      </c>
      <c r="V175" s="39"/>
      <c r="W175" s="23">
        <f>WORKDAY(ControleRNC[[#This Row],[Prev.1]],ControleRNC[[#This Row],[Dias Prev.2]])</f>
        <v>44421</v>
      </c>
      <c r="X175" s="23"/>
      <c r="Y175" s="23">
        <v>44908</v>
      </c>
      <c r="Z175" s="24">
        <f>VLOOKUP(ControleRNC[[#This Row],[Crit.]],$F$1:$G$4,2,0)</f>
        <v>3</v>
      </c>
      <c r="AA175" s="24">
        <f ca="1">IF(ControleRNC[[#This Row],[Real.2]]="",TODAY()-ControleRNC[[#This Row],[Prev.2]],ControleRNC[[#This Row],[Real.2]]-ControleRNC[[#This Row],[Prev.2]])</f>
        <v>487</v>
      </c>
      <c r="AB175" s="24" t="s">
        <v>6</v>
      </c>
      <c r="AC175" s="29" t="str">
        <f ca="1">IF(ControleRNC[[#This Row],[Real.2]]&lt;&gt;"","Concluída",
IF(ControleRNC[[#This Row],[Prev.2]]&lt;TODAY(),"Atraso","No prazo"))</f>
        <v>Concluída</v>
      </c>
      <c r="AD175" s="24" t="str">
        <f ca="1">IF(ControleRNC[[#This Row],[Status Epata 2]]="Concluída","",IF(ControleRNC[[#This Row],[Real.2]]="",TODAY()-ControleRNC[[#This Row],[Data Emissão]],ControleRNC[[#This Row],[Real.2]]-ControleRNC[[#This Row],[Data Emissão]]))</f>
        <v/>
      </c>
      <c r="AE175" s="24" t="str">
        <f ca="1">IF(ControleRNC[[#This Row],[Real.2]]&lt;&gt;"","Concluída",
IF(AND(ControleRNC[[#This Row],[Prev.2]]&lt;TODAY(),OR(ControleRNC[[#This Row],[Replan.2]]&lt;TODAY(),ControleRNC[[#This Row],[Replan.2]]="")),"Atraso","No prazo"))</f>
        <v>Concluída</v>
      </c>
      <c r="AF175" s="24"/>
      <c r="AG175" s="24" t="str">
        <f>IF(ControleRNC[[#This Row],[Área Responsável]]="Engenharia",ControleRNC[[#This Row],[Status Etapa 1]],"Contratada")</f>
        <v>Contratada</v>
      </c>
      <c r="AH175" s="24" t="str">
        <f ca="1">IF(ControleRNC[[#This Row],[Área Responsável]]="Contratada",ControleRNC[[#This Row],[Status DUCTOR]],"Engenharia")</f>
        <v>Concluída</v>
      </c>
      <c r="AI175" s="24" t="str">
        <f>IF(ControleRNC[[#This Row],[Etapa Eng]]="Concluída","Fechado",IF(ControleRNC[[#This Row],[Etapa Eng]]="Contratada","Contratada","Aberto"))</f>
        <v>Contratada</v>
      </c>
      <c r="AJ175" s="24" t="str">
        <f ca="1">IF(ControleRNC[[#This Row],[Etapa contr]]="Concluída","Fechado",IF(ControleRNC[[#This Row],[Etapa contr]]="Engenharia","Engenharia","Aberto"))</f>
        <v>Fechado</v>
      </c>
    </row>
    <row r="176" spans="1:36" ht="30" customHeight="1">
      <c r="A176" s="5" t="s">
        <v>1078</v>
      </c>
      <c r="B176" s="5" t="s">
        <v>900</v>
      </c>
      <c r="C176" s="24" t="s">
        <v>1303</v>
      </c>
      <c r="D176" s="5" t="s">
        <v>824</v>
      </c>
      <c r="E176" s="24" t="s">
        <v>29</v>
      </c>
      <c r="F176" s="65" t="s">
        <v>826</v>
      </c>
      <c r="G176" s="7" t="s">
        <v>844</v>
      </c>
      <c r="H176" s="7" t="s">
        <v>1304</v>
      </c>
      <c r="I176" s="7" t="s">
        <v>929</v>
      </c>
      <c r="J176" s="32" t="s">
        <v>1333</v>
      </c>
      <c r="K176" s="22" t="s">
        <v>787</v>
      </c>
      <c r="L176" s="6">
        <v>44417</v>
      </c>
      <c r="M176" s="6">
        <f>WORKDAY(ControleRNC[[#This Row],[Data Emissão]],VLOOKUP(K176,$F$1:$G$4,2,0))</f>
        <v>44420</v>
      </c>
      <c r="N176" s="6"/>
      <c r="O176" s="23">
        <v>44435</v>
      </c>
      <c r="P176" s="24"/>
      <c r="Q176" s="24">
        <f ca="1">IF(ControleRNC[[#This Row],[Real.1]]="",TODAY()-ControleRNC[[#This Row],[Prev.1]],ControleRNC[[#This Row],[Real.1]]-ControleRNC[[#This Row],[Prev.1]])</f>
        <v>15</v>
      </c>
      <c r="R176" s="24" t="s">
        <v>6</v>
      </c>
      <c r="S176" s="24"/>
      <c r="T176" s="29" t="str">
        <f ca="1">IF(ControleRNC[[#This Row],[Real.1]]&lt;&gt;"","Concluída",IF(ControleRNC[[#This Row],[Prev.1]]&lt;TODAY(),"Atraso","No prazo"))</f>
        <v>Concluída</v>
      </c>
      <c r="U176" s="39" t="s">
        <v>1334</v>
      </c>
      <c r="V176" s="39"/>
      <c r="W176" s="23">
        <f>WORKDAY(ControleRNC[[#This Row],[Prev.1]],ControleRNC[[#This Row],[Dias Prev.2]])</f>
        <v>44425</v>
      </c>
      <c r="X176" s="23"/>
      <c r="Y176" s="23">
        <v>44448</v>
      </c>
      <c r="Z176" s="24">
        <f>VLOOKUP(ControleRNC[[#This Row],[Crit.]],$F$1:$G$4,2,0)</f>
        <v>3</v>
      </c>
      <c r="AA176" s="24">
        <f ca="1">IF(ControleRNC[[#This Row],[Real.2]]="",TODAY()-ControleRNC[[#This Row],[Prev.2]],ControleRNC[[#This Row],[Real.2]]-ControleRNC[[#This Row],[Prev.2]])</f>
        <v>23</v>
      </c>
      <c r="AB176" s="24" t="s">
        <v>6</v>
      </c>
      <c r="AC176" s="29" t="str">
        <f ca="1">IF(ControleRNC[[#This Row],[Real.2]]&lt;&gt;"","Concluída",
IF(ControleRNC[[#This Row],[Prev.2]]&lt;TODAY(),"Atraso","No prazo"))</f>
        <v>Concluída</v>
      </c>
      <c r="AD176" s="24" t="str">
        <f ca="1">IF(ControleRNC[[#This Row],[Status Epata 2]]="Concluída","",IF(ControleRNC[[#This Row],[Real.2]]="",TODAY()-ControleRNC[[#This Row],[Data Emissão]],ControleRNC[[#This Row],[Real.2]]-ControleRNC[[#This Row],[Data Emissão]]))</f>
        <v/>
      </c>
      <c r="AE176" s="29" t="str">
        <f ca="1">IF(ControleRNC[[#This Row],[Real.2]]&lt;&gt;"","Concluída",
IF(AND(ControleRNC[[#This Row],[Prev.2]]&lt;TODAY(),OR(ControleRNC[[#This Row],[Replan.2]]&lt;TODAY(),ControleRNC[[#This Row],[Replan.2]]="")),"Atraso","No prazo"))</f>
        <v>Concluída</v>
      </c>
      <c r="AF176" s="24"/>
      <c r="AG176" s="24" t="str">
        <f>IF(ControleRNC[[#This Row],[Área Responsável]]="Engenharia",ControleRNC[[#This Row],[Status Etapa 1]],"Contratada")</f>
        <v>Contratada</v>
      </c>
      <c r="AH176" s="24" t="str">
        <f ca="1">IF(ControleRNC[[#This Row],[Área Responsável]]="Contratada",ControleRNC[[#This Row],[Status DUCTOR]],"Engenharia")</f>
        <v>Concluída</v>
      </c>
      <c r="AI176" s="24" t="str">
        <f>IF(ControleRNC[[#This Row],[Etapa Eng]]="Concluída","Fechado",IF(ControleRNC[[#This Row],[Etapa Eng]]="Contratada","Contratada","Aberto"))</f>
        <v>Contratada</v>
      </c>
      <c r="AJ176" s="24" t="str">
        <f ca="1">IF(ControleRNC[[#This Row],[Etapa contr]]="Concluída","Fechado",IF(ControleRNC[[#This Row],[Etapa contr]]="Engenharia","Engenharia","Aberto"))</f>
        <v>Fechado</v>
      </c>
    </row>
    <row r="177" spans="1:36" ht="30" customHeight="1">
      <c r="A177" s="5" t="s">
        <v>1082</v>
      </c>
      <c r="B177" s="5" t="s">
        <v>900</v>
      </c>
      <c r="C177" s="24" t="s">
        <v>1299</v>
      </c>
      <c r="D177" s="5" t="s">
        <v>824</v>
      </c>
      <c r="E177" s="24" t="s">
        <v>29</v>
      </c>
      <c r="F177" s="65" t="s">
        <v>826</v>
      </c>
      <c r="G177" s="7" t="s">
        <v>844</v>
      </c>
      <c r="H177" s="7" t="s">
        <v>1335</v>
      </c>
      <c r="I177" s="7" t="s">
        <v>952</v>
      </c>
      <c r="J177" s="32" t="s">
        <v>1336</v>
      </c>
      <c r="K177" s="22" t="s">
        <v>787</v>
      </c>
      <c r="L177" s="6">
        <v>44417</v>
      </c>
      <c r="M177" s="6">
        <f>WORKDAY(ControleRNC[[#This Row],[Data Emissão]],VLOOKUP(K177,$F$1:$G$4,2,0))</f>
        <v>44420</v>
      </c>
      <c r="N177" s="6"/>
      <c r="O177" s="23">
        <v>44435</v>
      </c>
      <c r="P177" s="24"/>
      <c r="Q177" s="24">
        <f ca="1">IF(ControleRNC[[#This Row],[Real.1]]="",TODAY()-ControleRNC[[#This Row],[Prev.1]],ControleRNC[[#This Row],[Real.1]]-ControleRNC[[#This Row],[Prev.1]])</f>
        <v>15</v>
      </c>
      <c r="R177" s="24" t="s">
        <v>6</v>
      </c>
      <c r="S177" s="24"/>
      <c r="T177" s="29" t="str">
        <f ca="1">IF(ControleRNC[[#This Row],[Real.1]]&lt;&gt;"","Concluída",IF(ControleRNC[[#This Row],[Prev.1]]&lt;TODAY(),"Atraso","No prazo"))</f>
        <v>Concluída</v>
      </c>
      <c r="U177" s="39" t="s">
        <v>1337</v>
      </c>
      <c r="V177" s="39"/>
      <c r="W177" s="23">
        <f>WORKDAY(ControleRNC[[#This Row],[Prev.1]],ControleRNC[[#This Row],[Dias Prev.2]])</f>
        <v>44425</v>
      </c>
      <c r="X177" s="23"/>
      <c r="Y177" s="23">
        <v>44448</v>
      </c>
      <c r="Z177" s="24">
        <f>VLOOKUP(ControleRNC[[#This Row],[Crit.]],$F$1:$G$4,2,0)</f>
        <v>3</v>
      </c>
      <c r="AA177" s="24">
        <f ca="1">IF(ControleRNC[[#This Row],[Real.2]]="",TODAY()-ControleRNC[[#This Row],[Prev.2]],ControleRNC[[#This Row],[Real.2]]-ControleRNC[[#This Row],[Prev.2]])</f>
        <v>23</v>
      </c>
      <c r="AB177" s="24" t="s">
        <v>6</v>
      </c>
      <c r="AC177" s="29" t="str">
        <f ca="1">IF(ControleRNC[[#This Row],[Real.2]]&lt;&gt;"","Concluída",
IF(ControleRNC[[#This Row],[Prev.2]]&lt;TODAY(),"Atraso","No prazo"))</f>
        <v>Concluída</v>
      </c>
      <c r="AD177" s="24" t="str">
        <f ca="1">IF(ControleRNC[[#This Row],[Status Epata 2]]="Concluída","",IF(ControleRNC[[#This Row],[Real.2]]="",TODAY()-ControleRNC[[#This Row],[Data Emissão]],ControleRNC[[#This Row],[Real.2]]-ControleRNC[[#This Row],[Data Emissão]]))</f>
        <v/>
      </c>
      <c r="AE177" s="29" t="str">
        <f ca="1">IF(ControleRNC[[#This Row],[Real.2]]&lt;&gt;"","Concluída",
IF(AND(ControleRNC[[#This Row],[Prev.2]]&lt;TODAY(),OR(ControleRNC[[#This Row],[Replan.2]]&lt;TODAY(),ControleRNC[[#This Row],[Replan.2]]="")),"Atraso","No prazo"))</f>
        <v>Concluída</v>
      </c>
      <c r="AF177" s="24"/>
      <c r="AG177" s="24" t="str">
        <f>IF(ControleRNC[[#This Row],[Área Responsável]]="Engenharia",ControleRNC[[#This Row],[Status Etapa 1]],"Contratada")</f>
        <v>Contratada</v>
      </c>
      <c r="AH177" s="24" t="str">
        <f ca="1">IF(ControleRNC[[#This Row],[Área Responsável]]="Contratada",ControleRNC[[#This Row],[Status DUCTOR]],"Engenharia")</f>
        <v>Concluída</v>
      </c>
      <c r="AI177" s="24" t="str">
        <f>IF(ControleRNC[[#This Row],[Etapa Eng]]="Concluída","Fechado",IF(ControleRNC[[#This Row],[Etapa Eng]]="Contratada","Contratada","Aberto"))</f>
        <v>Contratada</v>
      </c>
      <c r="AJ177" s="24" t="str">
        <f ca="1">IF(ControleRNC[[#This Row],[Etapa contr]]="Concluída","Fechado",IF(ControleRNC[[#This Row],[Etapa contr]]="Engenharia","Engenharia","Aberto"))</f>
        <v>Fechado</v>
      </c>
    </row>
    <row r="178" spans="1:36" ht="30" customHeight="1">
      <c r="A178" s="5" t="s">
        <v>1115</v>
      </c>
      <c r="B178" s="5" t="s">
        <v>900</v>
      </c>
      <c r="C178" s="24" t="s">
        <v>1303</v>
      </c>
      <c r="D178" s="5" t="s">
        <v>824</v>
      </c>
      <c r="E178" s="24" t="s">
        <v>29</v>
      </c>
      <c r="F178" s="65" t="s">
        <v>826</v>
      </c>
      <c r="G178" s="7" t="s">
        <v>844</v>
      </c>
      <c r="H178" s="7" t="s">
        <v>1304</v>
      </c>
      <c r="I178" s="7" t="s">
        <v>1026</v>
      </c>
      <c r="J178" s="32" t="s">
        <v>1338</v>
      </c>
      <c r="K178" s="22" t="s">
        <v>787</v>
      </c>
      <c r="L178" s="6">
        <v>44417</v>
      </c>
      <c r="M178" s="6">
        <f>WORKDAY(ControleRNC[[#This Row],[Data Emissão]],VLOOKUP(K178,$F$1:$G$4,2,0))</f>
        <v>44420</v>
      </c>
      <c r="N178" s="6"/>
      <c r="O178" s="23">
        <v>44435</v>
      </c>
      <c r="P178" s="24"/>
      <c r="Q178" s="24">
        <f ca="1">IF(ControleRNC[[#This Row],[Real.1]]="",TODAY()-ControleRNC[[#This Row],[Prev.1]],ControleRNC[[#This Row],[Real.1]]-ControleRNC[[#This Row],[Prev.1]])</f>
        <v>15</v>
      </c>
      <c r="R178" s="24" t="s">
        <v>6</v>
      </c>
      <c r="S178" s="24"/>
      <c r="T178" s="29" t="str">
        <f ca="1">IF(ControleRNC[[#This Row],[Real.1]]&lt;&gt;"","Concluída",IF(ControleRNC[[#This Row],[Prev.1]]&lt;TODAY(),"Atraso","No prazo"))</f>
        <v>Concluída</v>
      </c>
      <c r="U178" s="39" t="s">
        <v>1339</v>
      </c>
      <c r="V178" s="39" t="s">
        <v>1340</v>
      </c>
      <c r="W178" s="23">
        <f>WORKDAY(ControleRNC[[#This Row],[Prev.1]],ControleRNC[[#This Row],[Dias Prev.2]])</f>
        <v>44425</v>
      </c>
      <c r="X178" s="23">
        <v>44530</v>
      </c>
      <c r="Y178" s="23">
        <v>44495</v>
      </c>
      <c r="Z178" s="24">
        <f>VLOOKUP(ControleRNC[[#This Row],[Crit.]],$F$1:$G$4,2,0)</f>
        <v>3</v>
      </c>
      <c r="AA178" s="24">
        <f ca="1">IF(ControleRNC[[#This Row],[Real.2]]="",TODAY()-ControleRNC[[#This Row],[Prev.2]],ControleRNC[[#This Row],[Real.2]]-ControleRNC[[#This Row],[Prev.2]])</f>
        <v>70</v>
      </c>
      <c r="AB178" s="24" t="s">
        <v>6</v>
      </c>
      <c r="AC178" s="29" t="str">
        <f ca="1">IF(ControleRNC[[#This Row],[Real.2]]&lt;&gt;"","Concluída",
IF(ControleRNC[[#This Row],[Prev.2]]&lt;TODAY(),"Atraso","No prazo"))</f>
        <v>Concluída</v>
      </c>
      <c r="AD178" s="24" t="str">
        <f ca="1">IF(ControleRNC[[#This Row],[Status Epata 2]]="Concluída","",IF(ControleRNC[[#This Row],[Real.2]]="",TODAY()-ControleRNC[[#This Row],[Data Emissão]],ControleRNC[[#This Row],[Real.2]]-ControleRNC[[#This Row],[Data Emissão]]))</f>
        <v/>
      </c>
      <c r="AE178" s="29" t="str">
        <f ca="1">IF(ControleRNC[[#This Row],[Real.2]]&lt;&gt;"","Concluída",
IF(AND(ControleRNC[[#This Row],[Prev.2]]&lt;TODAY(),OR(ControleRNC[[#This Row],[Replan.2]]&lt;TODAY(),ControleRNC[[#This Row],[Replan.2]]="")),"Atraso","No prazo"))</f>
        <v>Concluída</v>
      </c>
      <c r="AF178" s="24"/>
      <c r="AG178" s="24" t="str">
        <f>IF(ControleRNC[[#This Row],[Área Responsável]]="Engenharia",ControleRNC[[#This Row],[Status Etapa 1]],"Contratada")</f>
        <v>Contratada</v>
      </c>
      <c r="AH178" s="24" t="str">
        <f ca="1">IF(ControleRNC[[#This Row],[Área Responsável]]="Contratada",ControleRNC[[#This Row],[Status DUCTOR]],"Engenharia")</f>
        <v>Concluída</v>
      </c>
      <c r="AI178" s="24" t="str">
        <f>IF(ControleRNC[[#This Row],[Etapa Eng]]="Concluída","Fechado",IF(ControleRNC[[#This Row],[Etapa Eng]]="Contratada","Contratada","Aberto"))</f>
        <v>Contratada</v>
      </c>
      <c r="AJ178" s="24" t="str">
        <f ca="1">IF(ControleRNC[[#This Row],[Etapa contr]]="Concluída","Fechado",IF(ControleRNC[[#This Row],[Etapa contr]]="Engenharia","Engenharia","Aberto"))</f>
        <v>Fechado</v>
      </c>
    </row>
    <row r="179" spans="1:36" ht="30" customHeight="1">
      <c r="A179" s="5" t="s">
        <v>1005</v>
      </c>
      <c r="B179" s="5" t="s">
        <v>900</v>
      </c>
      <c r="C179" s="24" t="s">
        <v>1283</v>
      </c>
      <c r="D179" s="5" t="s">
        <v>824</v>
      </c>
      <c r="E179" s="24" t="s">
        <v>29</v>
      </c>
      <c r="F179" s="65" t="s">
        <v>826</v>
      </c>
      <c r="G179" s="7" t="s">
        <v>844</v>
      </c>
      <c r="H179" s="7" t="s">
        <v>1341</v>
      </c>
      <c r="I179" s="7" t="s">
        <v>846</v>
      </c>
      <c r="J179" s="32" t="s">
        <v>1342</v>
      </c>
      <c r="K179" s="22" t="s">
        <v>787</v>
      </c>
      <c r="L179" s="6">
        <v>44417</v>
      </c>
      <c r="M179" s="6">
        <f>WORKDAY(ControleRNC[[#This Row],[Data Emissão]],VLOOKUP(K179,$F$1:$G$4,2,0))</f>
        <v>44420</v>
      </c>
      <c r="N179" s="6"/>
      <c r="O179" s="23">
        <v>44435</v>
      </c>
      <c r="P179" s="24"/>
      <c r="Q179" s="24">
        <f ca="1">IF(ControleRNC[[#This Row],[Real.1]]="",TODAY()-ControleRNC[[#This Row],[Prev.1]],ControleRNC[[#This Row],[Real.1]]-ControleRNC[[#This Row],[Prev.1]])</f>
        <v>15</v>
      </c>
      <c r="R179" s="24" t="s">
        <v>6</v>
      </c>
      <c r="S179" s="24"/>
      <c r="T179" s="29" t="str">
        <f ca="1">IF(ControleRNC[[#This Row],[Real.1]]&lt;&gt;"","Concluída",IF(ControleRNC[[#This Row],[Prev.1]]&lt;TODAY(),"Atraso","No prazo"))</f>
        <v>Concluída</v>
      </c>
      <c r="U179" s="39" t="s">
        <v>1343</v>
      </c>
      <c r="V179" s="39"/>
      <c r="W179" s="23">
        <f>WORKDAY(ControleRNC[[#This Row],[Prev.1]],ControleRNC[[#This Row],[Dias Prev.2]])</f>
        <v>44425</v>
      </c>
      <c r="X179" s="23">
        <v>44712</v>
      </c>
      <c r="Y179" s="23">
        <v>44616</v>
      </c>
      <c r="Z179" s="24">
        <f>VLOOKUP(ControleRNC[[#This Row],[Crit.]],$F$1:$G$4,2,0)</f>
        <v>3</v>
      </c>
      <c r="AA179" s="24">
        <f ca="1">IF(ControleRNC[[#This Row],[Real.2]]="",TODAY()-ControleRNC[[#This Row],[Prev.2]],ControleRNC[[#This Row],[Real.2]]-ControleRNC[[#This Row],[Prev.2]])</f>
        <v>191</v>
      </c>
      <c r="AB179" s="24" t="s">
        <v>6</v>
      </c>
      <c r="AC179" s="29" t="str">
        <f ca="1">IF(ControleRNC[[#This Row],[Real.2]]&lt;&gt;"","Concluída",
IF(ControleRNC[[#This Row],[Prev.2]]&lt;TODAY(),"Atraso","No prazo"))</f>
        <v>Concluída</v>
      </c>
      <c r="AD179" s="24" t="str">
        <f ca="1">IF(ControleRNC[[#This Row],[Status Epata 2]]="Concluída","",IF(ControleRNC[[#This Row],[Real.2]]="",TODAY()-ControleRNC[[#This Row],[Data Emissão]],ControleRNC[[#This Row],[Real.2]]-ControleRNC[[#This Row],[Data Emissão]]))</f>
        <v/>
      </c>
      <c r="AE179" s="29" t="str">
        <f ca="1">IF(ControleRNC[[#This Row],[Real.2]]&lt;&gt;"","Concluída",
IF(AND(ControleRNC[[#This Row],[Prev.2]]&lt;TODAY(),OR(ControleRNC[[#This Row],[Replan.2]]&lt;TODAY(),ControleRNC[[#This Row],[Replan.2]]="")),"Atraso","No prazo"))</f>
        <v>Concluída</v>
      </c>
      <c r="AF179" s="24"/>
      <c r="AG179" s="24" t="str">
        <f>IF(ControleRNC[[#This Row],[Área Responsável]]="Engenharia",ControleRNC[[#This Row],[Status Etapa 1]],"Contratada")</f>
        <v>Contratada</v>
      </c>
      <c r="AH179" s="24" t="str">
        <f ca="1">IF(ControleRNC[[#This Row],[Área Responsável]]="Contratada",ControleRNC[[#This Row],[Status DUCTOR]],"Engenharia")</f>
        <v>Concluída</v>
      </c>
      <c r="AI179" s="24" t="str">
        <f>IF(ControleRNC[[#This Row],[Etapa Eng]]="Concluída","Fechado",IF(ControleRNC[[#This Row],[Etapa Eng]]="Contratada","Contratada","Aberto"))</f>
        <v>Contratada</v>
      </c>
      <c r="AJ179" s="24" t="str">
        <f ca="1">IF(ControleRNC[[#This Row],[Etapa contr]]="Concluída","Fechado",IF(ControleRNC[[#This Row],[Etapa contr]]="Engenharia","Engenharia","Aberto"))</f>
        <v>Fechado</v>
      </c>
    </row>
    <row r="180" spans="1:36" ht="30" customHeight="1">
      <c r="A180" s="5" t="s">
        <v>1008</v>
      </c>
      <c r="B180" s="5" t="s">
        <v>900</v>
      </c>
      <c r="C180" s="24" t="s">
        <v>1283</v>
      </c>
      <c r="D180" s="5" t="s">
        <v>824</v>
      </c>
      <c r="E180" s="24" t="s">
        <v>29</v>
      </c>
      <c r="F180" s="65" t="s">
        <v>826</v>
      </c>
      <c r="G180" s="7" t="s">
        <v>844</v>
      </c>
      <c r="H180" s="7" t="s">
        <v>1341</v>
      </c>
      <c r="I180" s="7" t="s">
        <v>904</v>
      </c>
      <c r="J180" s="32" t="s">
        <v>1344</v>
      </c>
      <c r="K180" s="22" t="s">
        <v>787</v>
      </c>
      <c r="L180" s="6">
        <v>44417</v>
      </c>
      <c r="M180" s="6">
        <f>WORKDAY(ControleRNC[[#This Row],[Data Emissão]],VLOOKUP(K180,$F$1:$G$4,2,0))</f>
        <v>44420</v>
      </c>
      <c r="N180" s="6"/>
      <c r="O180" s="23">
        <v>44435</v>
      </c>
      <c r="P180" s="24"/>
      <c r="Q180" s="24">
        <f ca="1">IF(ControleRNC[[#This Row],[Real.1]]="",TODAY()-ControleRNC[[#This Row],[Prev.1]],ControleRNC[[#This Row],[Real.1]]-ControleRNC[[#This Row],[Prev.1]])</f>
        <v>15</v>
      </c>
      <c r="R180" s="24" t="s">
        <v>6</v>
      </c>
      <c r="S180" s="24"/>
      <c r="T180" s="29" t="str">
        <f ca="1">IF(ControleRNC[[#This Row],[Real.1]]&lt;&gt;"","Concluída",IF(ControleRNC[[#This Row],[Prev.1]]&lt;TODAY(),"Atraso","No prazo"))</f>
        <v>Concluída</v>
      </c>
      <c r="U180" s="39" t="s">
        <v>1345</v>
      </c>
      <c r="V180" s="39"/>
      <c r="W180" s="23">
        <f>WORKDAY(ControleRNC[[#This Row],[Prev.1]],ControleRNC[[#This Row],[Dias Prev.2]])</f>
        <v>44425</v>
      </c>
      <c r="X180" s="23">
        <v>44530</v>
      </c>
      <c r="Y180" s="23">
        <v>44503</v>
      </c>
      <c r="Z180" s="24">
        <f>VLOOKUP(ControleRNC[[#This Row],[Crit.]],$F$1:$G$4,2,0)</f>
        <v>3</v>
      </c>
      <c r="AA180" s="24">
        <f ca="1">IF(ControleRNC[[#This Row],[Real.2]]="",TODAY()-ControleRNC[[#This Row],[Prev.2]],ControleRNC[[#This Row],[Real.2]]-ControleRNC[[#This Row],[Prev.2]])</f>
        <v>78</v>
      </c>
      <c r="AB180" s="24" t="s">
        <v>6</v>
      </c>
      <c r="AC180" s="29" t="str">
        <f ca="1">IF(ControleRNC[[#This Row],[Real.2]]&lt;&gt;"","Concluída",
IF(ControleRNC[[#This Row],[Prev.2]]&lt;TODAY(),"Atraso","No prazo"))</f>
        <v>Concluída</v>
      </c>
      <c r="AD180" s="24" t="str">
        <f ca="1">IF(ControleRNC[[#This Row],[Status Epata 2]]="Concluída","",IF(ControleRNC[[#This Row],[Real.2]]="",TODAY()-ControleRNC[[#This Row],[Data Emissão]],ControleRNC[[#This Row],[Real.2]]-ControleRNC[[#This Row],[Data Emissão]]))</f>
        <v/>
      </c>
      <c r="AE180" s="29" t="str">
        <f ca="1">IF(ControleRNC[[#This Row],[Real.2]]&lt;&gt;"","Concluída",
IF(AND(ControleRNC[[#This Row],[Prev.2]]&lt;TODAY(),OR(ControleRNC[[#This Row],[Replan.2]]&lt;TODAY(),ControleRNC[[#This Row],[Replan.2]]="")),"Atraso","No prazo"))</f>
        <v>Concluída</v>
      </c>
      <c r="AF180" s="24"/>
      <c r="AG180" s="24" t="str">
        <f>IF(ControleRNC[[#This Row],[Área Responsável]]="Engenharia",ControleRNC[[#This Row],[Status Etapa 1]],"Contratada")</f>
        <v>Contratada</v>
      </c>
      <c r="AH180" s="24" t="str">
        <f ca="1">IF(ControleRNC[[#This Row],[Área Responsável]]="Contratada",ControleRNC[[#This Row],[Status DUCTOR]],"Engenharia")</f>
        <v>Concluída</v>
      </c>
      <c r="AI180" s="24" t="str">
        <f>IF(ControleRNC[[#This Row],[Etapa Eng]]="Concluída","Fechado",IF(ControleRNC[[#This Row],[Etapa Eng]]="Contratada","Contratada","Aberto"))</f>
        <v>Contratada</v>
      </c>
      <c r="AJ180" s="24" t="str">
        <f ca="1">IF(ControleRNC[[#This Row],[Etapa contr]]="Concluída","Fechado",IF(ControleRNC[[#This Row],[Etapa contr]]="Engenharia","Engenharia","Aberto"))</f>
        <v>Fechado</v>
      </c>
    </row>
    <row r="181" spans="1:36" ht="30" customHeight="1">
      <c r="A181" s="5" t="s">
        <v>1118</v>
      </c>
      <c r="B181" s="5" t="s">
        <v>900</v>
      </c>
      <c r="C181" s="24" t="s">
        <v>1346</v>
      </c>
      <c r="D181" s="5" t="s">
        <v>833</v>
      </c>
      <c r="E181" s="24" t="s">
        <v>87</v>
      </c>
      <c r="F181" s="65" t="s">
        <v>826</v>
      </c>
      <c r="G181" s="7" t="s">
        <v>827</v>
      </c>
      <c r="H181" s="7" t="s">
        <v>1347</v>
      </c>
      <c r="I181" s="7" t="s">
        <v>856</v>
      </c>
      <c r="J181" s="32" t="s">
        <v>1348</v>
      </c>
      <c r="K181" s="22" t="s">
        <v>788</v>
      </c>
      <c r="L181" s="6">
        <v>44414</v>
      </c>
      <c r="M181" s="6">
        <f>WORKDAY(ControleRNC[[#This Row],[Data Emissão]],VLOOKUP(K181,$F$1:$G$4,2,0))</f>
        <v>44418</v>
      </c>
      <c r="N181" s="6"/>
      <c r="O181" s="23">
        <v>44418</v>
      </c>
      <c r="P181" s="24"/>
      <c r="Q181" s="24">
        <f ca="1">IF(ControleRNC[[#This Row],[Real.1]]="",TODAY()-ControleRNC[[#This Row],[Prev.1]],ControleRNC[[#This Row],[Real.1]]-ControleRNC[[#This Row],[Prev.1]])</f>
        <v>0</v>
      </c>
      <c r="R181" s="24" t="s">
        <v>5</v>
      </c>
      <c r="S181" s="24"/>
      <c r="T181" s="29" t="str">
        <f ca="1">IF(ControleRNC[[#This Row],[Real.1]]&lt;&gt;"","Concluída",IF(ControleRNC[[#This Row],[Prev.1]]&lt;TODAY(),"Atraso","No prazo"))</f>
        <v>Concluída</v>
      </c>
      <c r="U181" s="39" t="s">
        <v>1349</v>
      </c>
      <c r="V181" s="39"/>
      <c r="W181" s="23">
        <f>WORKDAY(ControleRNC[[#This Row],[Prev.1]],ControleRNC[[#This Row],[Dias Prev.2]])</f>
        <v>44420</v>
      </c>
      <c r="X181" s="23"/>
      <c r="Y181" s="23">
        <v>44419</v>
      </c>
      <c r="Z181" s="24">
        <f>VLOOKUP(ControleRNC[[#This Row],[Crit.]],$F$1:$G$4,2,0)</f>
        <v>2</v>
      </c>
      <c r="AA181" s="24">
        <f ca="1">IF(ControleRNC[[#This Row],[Real.2]]="",TODAY()-ControleRNC[[#This Row],[Prev.2]],ControleRNC[[#This Row],[Real.2]]-ControleRNC[[#This Row],[Prev.2]])</f>
        <v>-1</v>
      </c>
      <c r="AB181" s="24" t="s">
        <v>5</v>
      </c>
      <c r="AC181" s="29" t="str">
        <f ca="1">IF(ControleRNC[[#This Row],[Real.2]]&lt;&gt;"","Concluída",
IF(ControleRNC[[#This Row],[Prev.2]]&lt;TODAY(),"Atraso","No prazo"))</f>
        <v>Concluída</v>
      </c>
      <c r="AD181" s="24" t="str">
        <f ca="1">IF(ControleRNC[[#This Row],[Status Epata 2]]="Concluída","",IF(ControleRNC[[#This Row],[Real.2]]="",TODAY()-ControleRNC[[#This Row],[Data Emissão]],ControleRNC[[#This Row],[Real.2]]-ControleRNC[[#This Row],[Data Emissão]]))</f>
        <v/>
      </c>
      <c r="AE181" s="29" t="str">
        <f ca="1">IF(ControleRNC[[#This Row],[Real.2]]&lt;&gt;"","Concluída",
IF(AND(ControleRNC[[#This Row],[Prev.2]]&lt;TODAY(),OR(ControleRNC[[#This Row],[Replan.2]]&lt;TODAY(),ControleRNC[[#This Row],[Replan.2]]="")),"Atraso","No prazo"))</f>
        <v>Concluída</v>
      </c>
      <c r="AF181" s="24"/>
      <c r="AG181" s="24" t="str">
        <f>IF(ControleRNC[[#This Row],[Área Responsável]]="Engenharia",ControleRNC[[#This Row],[Status Etapa 1]],"Contratada")</f>
        <v>Contratada</v>
      </c>
      <c r="AH181" s="24" t="str">
        <f ca="1">IF(ControleRNC[[#This Row],[Área Responsável]]="Contratada",ControleRNC[[#This Row],[Status DUCTOR]],"Engenharia")</f>
        <v>Concluída</v>
      </c>
      <c r="AI181" s="24" t="str">
        <f>IF(ControleRNC[[#This Row],[Etapa Eng]]="Concluída","Fechado",IF(ControleRNC[[#This Row],[Etapa Eng]]="Contratada","Contratada","Aberto"))</f>
        <v>Contratada</v>
      </c>
      <c r="AJ181" s="24" t="str">
        <f ca="1">IF(ControleRNC[[#This Row],[Etapa contr]]="Concluída","Fechado",IF(ControleRNC[[#This Row],[Etapa contr]]="Engenharia","Engenharia","Aberto"))</f>
        <v>Fechado</v>
      </c>
    </row>
    <row r="182" spans="1:36" ht="30" customHeight="1">
      <c r="A182" s="5" t="s">
        <v>1122</v>
      </c>
      <c r="B182" s="5" t="s">
        <v>900</v>
      </c>
      <c r="C182" s="24" t="s">
        <v>1346</v>
      </c>
      <c r="D182" s="5" t="s">
        <v>833</v>
      </c>
      <c r="E182" s="24" t="s">
        <v>87</v>
      </c>
      <c r="F182" s="65" t="s">
        <v>826</v>
      </c>
      <c r="G182" s="7" t="s">
        <v>827</v>
      </c>
      <c r="H182" s="7" t="s">
        <v>1347</v>
      </c>
      <c r="I182" s="7" t="s">
        <v>856</v>
      </c>
      <c r="J182" s="32" t="s">
        <v>1350</v>
      </c>
      <c r="K182" s="22" t="s">
        <v>788</v>
      </c>
      <c r="L182" s="6">
        <v>44414</v>
      </c>
      <c r="M182" s="6">
        <f>WORKDAY(ControleRNC[[#This Row],[Data Emissão]],VLOOKUP(K182,$F$1:$G$4,2,0))</f>
        <v>44418</v>
      </c>
      <c r="N182" s="6"/>
      <c r="O182" s="23">
        <v>44418</v>
      </c>
      <c r="P182" s="24"/>
      <c r="Q182" s="24">
        <f ca="1">IF(ControleRNC[[#This Row],[Real.1]]="",TODAY()-ControleRNC[[#This Row],[Prev.1]],ControleRNC[[#This Row],[Real.1]]-ControleRNC[[#This Row],[Prev.1]])</f>
        <v>0</v>
      </c>
      <c r="R182" s="24" t="s">
        <v>5</v>
      </c>
      <c r="S182" s="24"/>
      <c r="T182" s="29" t="str">
        <f ca="1">IF(ControleRNC[[#This Row],[Real.1]]&lt;&gt;"","Concluída",IF(ControleRNC[[#This Row],[Prev.1]]&lt;TODAY(),"Atraso","No prazo"))</f>
        <v>Concluída</v>
      </c>
      <c r="U182" s="39" t="s">
        <v>1351</v>
      </c>
      <c r="V182" s="39"/>
      <c r="W182" s="23">
        <f>WORKDAY(ControleRNC[[#This Row],[Prev.1]],ControleRNC[[#This Row],[Dias Prev.2]])</f>
        <v>44420</v>
      </c>
      <c r="X182" s="23"/>
      <c r="Y182" s="23">
        <v>44419</v>
      </c>
      <c r="Z182" s="24">
        <f>VLOOKUP(ControleRNC[[#This Row],[Crit.]],$F$1:$G$4,2,0)</f>
        <v>2</v>
      </c>
      <c r="AA182" s="24">
        <f ca="1">IF(ControleRNC[[#This Row],[Real.2]]="",TODAY()-ControleRNC[[#This Row],[Prev.2]],ControleRNC[[#This Row],[Real.2]]-ControleRNC[[#This Row],[Prev.2]])</f>
        <v>-1</v>
      </c>
      <c r="AB182" s="24" t="s">
        <v>5</v>
      </c>
      <c r="AC182" s="29" t="str">
        <f ca="1">IF(ControleRNC[[#This Row],[Real.2]]&lt;&gt;"","Concluída",
IF(ControleRNC[[#This Row],[Prev.2]]&lt;TODAY(),"Atraso","No prazo"))</f>
        <v>Concluída</v>
      </c>
      <c r="AD182" s="24" t="str">
        <f ca="1">IF(ControleRNC[[#This Row],[Status Epata 2]]="Concluída","",IF(ControleRNC[[#This Row],[Real.2]]="",TODAY()-ControleRNC[[#This Row],[Data Emissão]],ControleRNC[[#This Row],[Real.2]]-ControleRNC[[#This Row],[Data Emissão]]))</f>
        <v/>
      </c>
      <c r="AE182" s="29" t="str">
        <f ca="1">IF(ControleRNC[[#This Row],[Real.2]]&lt;&gt;"","Concluída",
IF(AND(ControleRNC[[#This Row],[Prev.2]]&lt;TODAY(),OR(ControleRNC[[#This Row],[Replan.2]]&lt;TODAY(),ControleRNC[[#This Row],[Replan.2]]="")),"Atraso","No prazo"))</f>
        <v>Concluída</v>
      </c>
      <c r="AF182" s="24"/>
      <c r="AG182" s="24" t="str">
        <f>IF(ControleRNC[[#This Row],[Área Responsável]]="Engenharia",ControleRNC[[#This Row],[Status Etapa 1]],"Contratada")</f>
        <v>Contratada</v>
      </c>
      <c r="AH182" s="24" t="str">
        <f ca="1">IF(ControleRNC[[#This Row],[Área Responsável]]="Contratada",ControleRNC[[#This Row],[Status DUCTOR]],"Engenharia")</f>
        <v>Concluída</v>
      </c>
      <c r="AI182" s="24" t="str">
        <f>IF(ControleRNC[[#This Row],[Etapa Eng]]="Concluída","Fechado",IF(ControleRNC[[#This Row],[Etapa Eng]]="Contratada","Contratada","Aberto"))</f>
        <v>Contratada</v>
      </c>
      <c r="AJ182" s="24" t="str">
        <f ca="1">IF(ControleRNC[[#This Row],[Etapa contr]]="Concluída","Fechado",IF(ControleRNC[[#This Row],[Etapa contr]]="Engenharia","Engenharia","Aberto"))</f>
        <v>Fechado</v>
      </c>
    </row>
    <row r="183" spans="1:36" ht="30" customHeight="1">
      <c r="A183" s="5" t="s">
        <v>869</v>
      </c>
      <c r="B183" s="5" t="s">
        <v>900</v>
      </c>
      <c r="C183" s="24" t="s">
        <v>1346</v>
      </c>
      <c r="D183" s="5" t="s">
        <v>833</v>
      </c>
      <c r="E183" s="24" t="s">
        <v>87</v>
      </c>
      <c r="F183" s="65" t="s">
        <v>826</v>
      </c>
      <c r="G183" s="7" t="s">
        <v>827</v>
      </c>
      <c r="H183" s="7" t="s">
        <v>1347</v>
      </c>
      <c r="I183" s="7" t="s">
        <v>856</v>
      </c>
      <c r="J183" s="32" t="s">
        <v>1352</v>
      </c>
      <c r="K183" s="22" t="s">
        <v>788</v>
      </c>
      <c r="L183" s="6">
        <v>44414</v>
      </c>
      <c r="M183" s="6">
        <f>WORKDAY(ControleRNC[[#This Row],[Data Emissão]],VLOOKUP(K183,$F$1:$G$4,2,0))</f>
        <v>44418</v>
      </c>
      <c r="N183" s="6"/>
      <c r="O183" s="23">
        <v>44418</v>
      </c>
      <c r="P183" s="24"/>
      <c r="Q183" s="24">
        <f ca="1">IF(ControleRNC[[#This Row],[Real.1]]="",TODAY()-ControleRNC[[#This Row],[Prev.1]],ControleRNC[[#This Row],[Real.1]]-ControleRNC[[#This Row],[Prev.1]])</f>
        <v>0</v>
      </c>
      <c r="R183" s="24" t="s">
        <v>5</v>
      </c>
      <c r="S183" s="24"/>
      <c r="T183" s="29" t="str">
        <f ca="1">IF(ControleRNC[[#This Row],[Real.1]]&lt;&gt;"","Concluída",IF(ControleRNC[[#This Row],[Prev.1]]&lt;TODAY(),"Atraso","No prazo"))</f>
        <v>Concluída</v>
      </c>
      <c r="U183" s="39" t="s">
        <v>1353</v>
      </c>
      <c r="V183" s="39"/>
      <c r="W183" s="23">
        <f>WORKDAY(ControleRNC[[#This Row],[Prev.1]],ControleRNC[[#This Row],[Dias Prev.2]])</f>
        <v>44420</v>
      </c>
      <c r="X183" s="23"/>
      <c r="Y183" s="23">
        <v>44419</v>
      </c>
      <c r="Z183" s="24">
        <f>VLOOKUP(ControleRNC[[#This Row],[Crit.]],$F$1:$G$4,2,0)</f>
        <v>2</v>
      </c>
      <c r="AA183" s="24">
        <f ca="1">IF(ControleRNC[[#This Row],[Real.2]]="",TODAY()-ControleRNC[[#This Row],[Prev.2]],ControleRNC[[#This Row],[Real.2]]-ControleRNC[[#This Row],[Prev.2]])</f>
        <v>-1</v>
      </c>
      <c r="AB183" s="24" t="s">
        <v>5</v>
      </c>
      <c r="AC183" s="29" t="str">
        <f ca="1">IF(ControleRNC[[#This Row],[Real.2]]&lt;&gt;"","Concluída",
IF(ControleRNC[[#This Row],[Prev.2]]&lt;TODAY(),"Atraso","No prazo"))</f>
        <v>Concluída</v>
      </c>
      <c r="AD183" s="24" t="str">
        <f ca="1">IF(ControleRNC[[#This Row],[Status Epata 2]]="Concluída","",IF(ControleRNC[[#This Row],[Real.2]]="",TODAY()-ControleRNC[[#This Row],[Data Emissão]],ControleRNC[[#This Row],[Real.2]]-ControleRNC[[#This Row],[Data Emissão]]))</f>
        <v/>
      </c>
      <c r="AE183" s="29" t="str">
        <f ca="1">IF(ControleRNC[[#This Row],[Real.2]]&lt;&gt;"","Concluída",
IF(AND(ControleRNC[[#This Row],[Prev.2]]&lt;TODAY(),OR(ControleRNC[[#This Row],[Replan.2]]&lt;TODAY(),ControleRNC[[#This Row],[Replan.2]]="")),"Atraso","No prazo"))</f>
        <v>Concluída</v>
      </c>
      <c r="AF183" s="24"/>
      <c r="AG183" s="24" t="str">
        <f>IF(ControleRNC[[#This Row],[Área Responsável]]="Engenharia",ControleRNC[[#This Row],[Status Etapa 1]],"Contratada")</f>
        <v>Contratada</v>
      </c>
      <c r="AH183" s="24" t="str">
        <f ca="1">IF(ControleRNC[[#This Row],[Área Responsável]]="Contratada",ControleRNC[[#This Row],[Status DUCTOR]],"Engenharia")</f>
        <v>Concluída</v>
      </c>
      <c r="AI183" s="24" t="str">
        <f>IF(ControleRNC[[#This Row],[Etapa Eng]]="Concluída","Fechado",IF(ControleRNC[[#This Row],[Etapa Eng]]="Contratada","Contratada","Aberto"))</f>
        <v>Contratada</v>
      </c>
      <c r="AJ183" s="24" t="str">
        <f ca="1">IF(ControleRNC[[#This Row],[Etapa contr]]="Concluída","Fechado",IF(ControleRNC[[#This Row],[Etapa contr]]="Engenharia","Engenharia","Aberto"))</f>
        <v>Fechado</v>
      </c>
    </row>
    <row r="184" spans="1:36" ht="30" customHeight="1">
      <c r="A184" s="5" t="s">
        <v>1354</v>
      </c>
      <c r="B184" s="5" t="s">
        <v>822</v>
      </c>
      <c r="C184" s="24" t="s">
        <v>1355</v>
      </c>
      <c r="D184" s="5" t="s">
        <v>1356</v>
      </c>
      <c r="E184" s="24" t="s">
        <v>825</v>
      </c>
      <c r="F184" s="24" t="s">
        <v>826</v>
      </c>
      <c r="G184" s="7" t="s">
        <v>827</v>
      </c>
      <c r="H184" s="7" t="s">
        <v>828</v>
      </c>
      <c r="I184" s="7" t="s">
        <v>856</v>
      </c>
      <c r="J184" s="32" t="s">
        <v>1357</v>
      </c>
      <c r="K184" s="22" t="s">
        <v>787</v>
      </c>
      <c r="L184" s="6">
        <v>44396</v>
      </c>
      <c r="M184" s="6">
        <f>WORKDAY(ControleRNC[[#This Row],[Data Emissão]],VLOOKUP(K184,$F$1:$G$4,2,0))</f>
        <v>44399</v>
      </c>
      <c r="N184" s="6"/>
      <c r="O184" s="23">
        <v>44417</v>
      </c>
      <c r="P184" s="24"/>
      <c r="Q184" s="24">
        <f ca="1">IF(ControleRNC[[#This Row],[Real.1]]="",TODAY()-ControleRNC[[#This Row],[Prev.1]],ControleRNC[[#This Row],[Real.1]]-ControleRNC[[#This Row],[Prev.1]])</f>
        <v>18</v>
      </c>
      <c r="R184" s="24" t="s">
        <v>8</v>
      </c>
      <c r="S184" s="24"/>
      <c r="T184" s="29" t="str">
        <f ca="1">IF(ControleRNC[[#This Row],[Real.1]]&lt;&gt;"","Concluída",IF(ControleRNC[[#This Row],[Prev.1]]&lt;TODAY(),"Atraso","No prazo"))</f>
        <v>Concluída</v>
      </c>
      <c r="U184" s="39" t="s">
        <v>1358</v>
      </c>
      <c r="V184" s="39"/>
      <c r="W184" s="23">
        <f>WORKDAY(ControleRNC[[#This Row],[Prev.1]],ControleRNC[[#This Row],[Dias Prev.2]])</f>
        <v>44404</v>
      </c>
      <c r="X184" s="23"/>
      <c r="Y184" s="23">
        <v>44417</v>
      </c>
      <c r="Z184" s="24">
        <f>VLOOKUP(ControleRNC[[#This Row],[Crit.]],$F$1:$G$4,2,0)</f>
        <v>3</v>
      </c>
      <c r="AA184" s="24">
        <f ca="1">IF(ControleRNC[[#This Row],[Real.2]]="",TODAY()-ControleRNC[[#This Row],[Prev.2]],ControleRNC[[#This Row],[Real.2]]-ControleRNC[[#This Row],[Prev.2]])</f>
        <v>13</v>
      </c>
      <c r="AB184" s="24" t="s">
        <v>8</v>
      </c>
      <c r="AC184" s="29" t="str">
        <f ca="1">IF(ControleRNC[[#This Row],[Real.2]]&lt;&gt;"","Concluída",
IF(ControleRNC[[#This Row],[Prev.2]]&lt;TODAY(),"Atraso","No prazo"))</f>
        <v>Concluída</v>
      </c>
      <c r="AD184" s="24" t="str">
        <f ca="1">IF(ControleRNC[[#This Row],[Status Epata 2]]="Concluída","",IF(ControleRNC[[#This Row],[Real.2]]="",TODAY()-ControleRNC[[#This Row],[Data Emissão]],ControleRNC[[#This Row],[Real.2]]-ControleRNC[[#This Row],[Data Emissão]]))</f>
        <v/>
      </c>
      <c r="AE184" s="29" t="str">
        <f ca="1">IF(ControleRNC[[#This Row],[Real.2]]&lt;&gt;"","Concluída",
IF(AND(ControleRNC[[#This Row],[Prev.2]]&lt;TODAY(),OR(ControleRNC[[#This Row],[Replan.2]]&lt;TODAY(),ControleRNC[[#This Row],[Replan.2]]="")),"Atraso","No prazo"))</f>
        <v>Concluída</v>
      </c>
      <c r="AF184" s="24"/>
      <c r="AG184" s="24" t="str">
        <f>IF(ControleRNC[[#This Row],[Área Responsável]]="Engenharia",ControleRNC[[#This Row],[Status Etapa 1]],"Contratada")</f>
        <v>Contratada</v>
      </c>
      <c r="AH184" s="24" t="str">
        <f ca="1">IF(ControleRNC[[#This Row],[Área Responsável]]="Contratada",ControleRNC[[#This Row],[Status DUCTOR]],"Engenharia")</f>
        <v>Concluída</v>
      </c>
      <c r="AI184" s="24" t="str">
        <f>IF(ControleRNC[[#This Row],[Etapa Eng]]="Concluída","Fechado",IF(ControleRNC[[#This Row],[Etapa Eng]]="Contratada","Contratada","Aberto"))</f>
        <v>Contratada</v>
      </c>
      <c r="AJ184" s="24" t="str">
        <f ca="1">IF(ControleRNC[[#This Row],[Etapa contr]]="Concluída","Fechado",IF(ControleRNC[[#This Row],[Etapa contr]]="Engenharia","Engenharia","Aberto"))</f>
        <v>Fechado</v>
      </c>
    </row>
    <row r="185" spans="1:36" ht="30" customHeight="1">
      <c r="A185" s="5" t="s">
        <v>1359</v>
      </c>
      <c r="B185" s="5" t="s">
        <v>822</v>
      </c>
      <c r="C185" s="24" t="s">
        <v>1355</v>
      </c>
      <c r="D185" s="5" t="s">
        <v>1356</v>
      </c>
      <c r="E185" s="24" t="s">
        <v>825</v>
      </c>
      <c r="F185" s="24" t="s">
        <v>826</v>
      </c>
      <c r="G185" s="7" t="s">
        <v>827</v>
      </c>
      <c r="H185" s="7" t="s">
        <v>828</v>
      </c>
      <c r="I185" s="7" t="s">
        <v>856</v>
      </c>
      <c r="J185" s="32" t="s">
        <v>1360</v>
      </c>
      <c r="K185" s="22" t="s">
        <v>787</v>
      </c>
      <c r="L185" s="6">
        <v>44396</v>
      </c>
      <c r="M185" s="6">
        <f>WORKDAY(ControleRNC[[#This Row],[Data Emissão]],VLOOKUP(K185,$F$1:$G$4,2,0))</f>
        <v>44399</v>
      </c>
      <c r="N185" s="6"/>
      <c r="O185" s="23">
        <v>44467</v>
      </c>
      <c r="P185" s="24"/>
      <c r="Q185" s="24">
        <f ca="1">IF(ControleRNC[[#This Row],[Real.1]]="",TODAY()-ControleRNC[[#This Row],[Prev.1]],ControleRNC[[#This Row],[Real.1]]-ControleRNC[[#This Row],[Prev.1]])</f>
        <v>68</v>
      </c>
      <c r="R185" s="24" t="s">
        <v>8</v>
      </c>
      <c r="S185" s="24"/>
      <c r="T185" s="29" t="str">
        <f ca="1">IF(ControleRNC[[#This Row],[Real.1]]&lt;&gt;"","Concluída",IF(ControleRNC[[#This Row],[Prev.1]]&lt;TODAY(),"Atraso","No prazo"))</f>
        <v>Concluída</v>
      </c>
      <c r="U185" s="39" t="s">
        <v>1361</v>
      </c>
      <c r="V185" s="39"/>
      <c r="W185" s="23">
        <f>WORKDAY(ControleRNC[[#This Row],[Prev.1]],ControleRNC[[#This Row],[Dias Prev.2]])</f>
        <v>44404</v>
      </c>
      <c r="X185" s="23"/>
      <c r="Y185" s="23">
        <v>44467</v>
      </c>
      <c r="Z185" s="24">
        <f>VLOOKUP(ControleRNC[[#This Row],[Crit.]],$F$1:$G$4,2,0)</f>
        <v>3</v>
      </c>
      <c r="AA185" s="24">
        <f ca="1">IF(ControleRNC[[#This Row],[Real.2]]="",TODAY()-ControleRNC[[#This Row],[Prev.2]],ControleRNC[[#This Row],[Real.2]]-ControleRNC[[#This Row],[Prev.2]])</f>
        <v>63</v>
      </c>
      <c r="AB185" s="24" t="s">
        <v>8</v>
      </c>
      <c r="AC185" s="29" t="str">
        <f ca="1">IF(ControleRNC[[#This Row],[Real.2]]&lt;&gt;"","Concluída",
IF(ControleRNC[[#This Row],[Prev.2]]&lt;TODAY(),"Atraso","No prazo"))</f>
        <v>Concluída</v>
      </c>
      <c r="AD185" s="24" t="str">
        <f ca="1">IF(ControleRNC[[#This Row],[Status Epata 2]]="Concluída","",IF(ControleRNC[[#This Row],[Real.2]]="",TODAY()-ControleRNC[[#This Row],[Data Emissão]],ControleRNC[[#This Row],[Real.2]]-ControleRNC[[#This Row],[Data Emissão]]))</f>
        <v/>
      </c>
      <c r="AE185" s="29" t="str">
        <f ca="1">IF(ControleRNC[[#This Row],[Real.2]]&lt;&gt;"","Concluída",
IF(AND(ControleRNC[[#This Row],[Prev.2]]&lt;TODAY(),OR(ControleRNC[[#This Row],[Replan.2]]&lt;TODAY(),ControleRNC[[#This Row],[Replan.2]]="")),"Atraso","No prazo"))</f>
        <v>Concluída</v>
      </c>
      <c r="AF185" s="24"/>
      <c r="AG185" s="24" t="str">
        <f>IF(ControleRNC[[#This Row],[Área Responsável]]="Engenharia",ControleRNC[[#This Row],[Status Etapa 1]],"Contratada")</f>
        <v>Contratada</v>
      </c>
      <c r="AH185" s="24" t="str">
        <f ca="1">IF(ControleRNC[[#This Row],[Área Responsável]]="Contratada",ControleRNC[[#This Row],[Status DUCTOR]],"Engenharia")</f>
        <v>Concluída</v>
      </c>
      <c r="AI185" s="24" t="str">
        <f>IF(ControleRNC[[#This Row],[Etapa Eng]]="Concluída","Fechado",IF(ControleRNC[[#This Row],[Etapa Eng]]="Contratada","Contratada","Aberto"))</f>
        <v>Contratada</v>
      </c>
      <c r="AJ185" s="24" t="str">
        <f ca="1">IF(ControleRNC[[#This Row],[Etapa contr]]="Concluída","Fechado",IF(ControleRNC[[#This Row],[Etapa contr]]="Engenharia","Engenharia","Aberto"))</f>
        <v>Fechado</v>
      </c>
    </row>
    <row r="186" spans="1:36" ht="30" customHeight="1">
      <c r="A186" s="5" t="s">
        <v>1362</v>
      </c>
      <c r="B186" s="5" t="s">
        <v>822</v>
      </c>
      <c r="C186" s="24" t="s">
        <v>1355</v>
      </c>
      <c r="D186" s="5" t="s">
        <v>1356</v>
      </c>
      <c r="E186" s="24" t="s">
        <v>825</v>
      </c>
      <c r="F186" s="24" t="s">
        <v>826</v>
      </c>
      <c r="G186" s="7" t="s">
        <v>827</v>
      </c>
      <c r="H186" s="7" t="s">
        <v>828</v>
      </c>
      <c r="I186" s="7" t="s">
        <v>856</v>
      </c>
      <c r="J186" s="32" t="s">
        <v>1363</v>
      </c>
      <c r="K186" s="22" t="s">
        <v>788</v>
      </c>
      <c r="L186" s="6">
        <v>44396</v>
      </c>
      <c r="M186" s="6">
        <f>WORKDAY(ControleRNC[[#This Row],[Data Emissão]],VLOOKUP(K186,$F$1:$G$4,2,0))</f>
        <v>44398</v>
      </c>
      <c r="N186" s="6"/>
      <c r="O186" s="23">
        <v>44467</v>
      </c>
      <c r="P186" s="24"/>
      <c r="Q186" s="24">
        <f ca="1">IF(ControleRNC[[#This Row],[Real.1]]="",TODAY()-ControleRNC[[#This Row],[Prev.1]],ControleRNC[[#This Row],[Real.1]]-ControleRNC[[#This Row],[Prev.1]])</f>
        <v>69</v>
      </c>
      <c r="R186" s="24" t="s">
        <v>8</v>
      </c>
      <c r="S186" s="24"/>
      <c r="T186" s="29" t="str">
        <f ca="1">IF(ControleRNC[[#This Row],[Real.1]]&lt;&gt;"","Concluída",IF(ControleRNC[[#This Row],[Prev.1]]&lt;TODAY(),"Atraso","No prazo"))</f>
        <v>Concluída</v>
      </c>
      <c r="U186" s="39" t="s">
        <v>1364</v>
      </c>
      <c r="V186" s="39"/>
      <c r="W186" s="23">
        <f>WORKDAY(ControleRNC[[#This Row],[Prev.1]],ControleRNC[[#This Row],[Dias Prev.2]])</f>
        <v>44400</v>
      </c>
      <c r="X186" s="23"/>
      <c r="Y186" s="23">
        <v>44467</v>
      </c>
      <c r="Z186" s="24">
        <f>VLOOKUP(ControleRNC[[#This Row],[Crit.]],$F$1:$G$4,2,0)</f>
        <v>2</v>
      </c>
      <c r="AA186" s="24">
        <f ca="1">IF(ControleRNC[[#This Row],[Real.2]]="",TODAY()-ControleRNC[[#This Row],[Prev.2]],ControleRNC[[#This Row],[Real.2]]-ControleRNC[[#This Row],[Prev.2]])</f>
        <v>67</v>
      </c>
      <c r="AB186" s="24" t="s">
        <v>8</v>
      </c>
      <c r="AC186" s="29" t="str">
        <f ca="1">IF(ControleRNC[[#This Row],[Real.2]]&lt;&gt;"","Concluída",
IF(ControleRNC[[#This Row],[Prev.2]]&lt;TODAY(),"Atraso","No prazo"))</f>
        <v>Concluída</v>
      </c>
      <c r="AD186" s="24" t="str">
        <f ca="1">IF(ControleRNC[[#This Row],[Status Epata 2]]="Concluída","",IF(ControleRNC[[#This Row],[Real.2]]="",TODAY()-ControleRNC[[#This Row],[Data Emissão]],ControleRNC[[#This Row],[Real.2]]-ControleRNC[[#This Row],[Data Emissão]]))</f>
        <v/>
      </c>
      <c r="AE186" s="29" t="str">
        <f ca="1">IF(ControleRNC[[#This Row],[Real.2]]&lt;&gt;"","Concluída",
IF(AND(ControleRNC[[#This Row],[Prev.2]]&lt;TODAY(),OR(ControleRNC[[#This Row],[Replan.2]]&lt;TODAY(),ControleRNC[[#This Row],[Replan.2]]="")),"Atraso","No prazo"))</f>
        <v>Concluída</v>
      </c>
      <c r="AF186" s="24"/>
      <c r="AG186" s="24" t="str">
        <f>IF(ControleRNC[[#This Row],[Área Responsável]]="Engenharia",ControleRNC[[#This Row],[Status Etapa 1]],"Contratada")</f>
        <v>Contratada</v>
      </c>
      <c r="AH186" s="24" t="str">
        <f ca="1">IF(ControleRNC[[#This Row],[Área Responsável]]="Contratada",ControleRNC[[#This Row],[Status DUCTOR]],"Engenharia")</f>
        <v>Concluída</v>
      </c>
      <c r="AI186" s="24" t="str">
        <f>IF(ControleRNC[[#This Row],[Etapa Eng]]="Concluída","Fechado",IF(ControleRNC[[#This Row],[Etapa Eng]]="Contratada","Contratada","Aberto"))</f>
        <v>Contratada</v>
      </c>
      <c r="AJ186" s="24" t="str">
        <f ca="1">IF(ControleRNC[[#This Row],[Etapa contr]]="Concluída","Fechado",IF(ControleRNC[[#This Row],[Etapa contr]]="Engenharia","Engenharia","Aberto"))</f>
        <v>Fechado</v>
      </c>
    </row>
    <row r="187" spans="1:36" s="40" customFormat="1" ht="30" customHeight="1">
      <c r="A187" s="5" t="s">
        <v>1118</v>
      </c>
      <c r="B187" s="5" t="s">
        <v>900</v>
      </c>
      <c r="C187" s="24" t="s">
        <v>1299</v>
      </c>
      <c r="D187" s="5" t="s">
        <v>824</v>
      </c>
      <c r="E187" s="24" t="s">
        <v>39</v>
      </c>
      <c r="F187" s="65" t="s">
        <v>826</v>
      </c>
      <c r="G187" s="7" t="s">
        <v>844</v>
      </c>
      <c r="H187" s="7" t="s">
        <v>1365</v>
      </c>
      <c r="I187" s="7" t="s">
        <v>914</v>
      </c>
      <c r="J187" s="32" t="s">
        <v>1366</v>
      </c>
      <c r="K187" s="22" t="s">
        <v>788</v>
      </c>
      <c r="L187" s="6">
        <v>44418</v>
      </c>
      <c r="M187" s="6">
        <f>WORKDAY(ControleRNC[[#This Row],[Data Emissão]],VLOOKUP(K187,$F$1:$G$4,2,0))</f>
        <v>44420</v>
      </c>
      <c r="N187" s="6"/>
      <c r="O187" s="23">
        <v>44434</v>
      </c>
      <c r="P187" s="24"/>
      <c r="Q187" s="24">
        <f ca="1">IF(ControleRNC[[#This Row],[Real.1]]="",TODAY()-ControleRNC[[#This Row],[Prev.1]],ControleRNC[[#This Row],[Real.1]]-ControleRNC[[#This Row],[Prev.1]])</f>
        <v>14</v>
      </c>
      <c r="R187" s="24" t="s">
        <v>6</v>
      </c>
      <c r="S187" s="24"/>
      <c r="T187" s="29" t="str">
        <f ca="1">IF(ControleRNC[[#This Row],[Real.1]]&lt;&gt;"","Concluída",IF(ControleRNC[[#This Row],[Prev.1]]&lt;TODAY(),"Atraso","No prazo"))</f>
        <v>Concluída</v>
      </c>
      <c r="U187" s="39" t="s">
        <v>1367</v>
      </c>
      <c r="V187" s="39"/>
      <c r="W187" s="23">
        <f>WORKDAY(ControleRNC[[#This Row],[Prev.1]],ControleRNC[[#This Row],[Dias Prev.2]])</f>
        <v>44424</v>
      </c>
      <c r="X187" s="23"/>
      <c r="Y187" s="23">
        <v>44460</v>
      </c>
      <c r="Z187" s="24">
        <f>VLOOKUP(ControleRNC[[#This Row],[Crit.]],$F$1:$G$4,2,0)</f>
        <v>2</v>
      </c>
      <c r="AA187" s="24">
        <f ca="1">IF(ControleRNC[[#This Row],[Real.2]]="",TODAY()-ControleRNC[[#This Row],[Prev.2]],ControleRNC[[#This Row],[Real.2]]-ControleRNC[[#This Row],[Prev.2]])</f>
        <v>36</v>
      </c>
      <c r="AB187" s="24" t="s">
        <v>6</v>
      </c>
      <c r="AC187" s="29" t="str">
        <f ca="1">IF(ControleRNC[[#This Row],[Real.2]]&lt;&gt;"","Concluída",
IF(ControleRNC[[#This Row],[Prev.2]]&lt;TODAY(),"Atraso","No prazo"))</f>
        <v>Concluída</v>
      </c>
      <c r="AD187" s="24" t="str">
        <f ca="1">IF(ControleRNC[[#This Row],[Status Epata 2]]="Concluída","",IF(ControleRNC[[#This Row],[Real.2]]="",TODAY()-ControleRNC[[#This Row],[Data Emissão]],ControleRNC[[#This Row],[Real.2]]-ControleRNC[[#This Row],[Data Emissão]]))</f>
        <v/>
      </c>
      <c r="AE187" s="29" t="str">
        <f ca="1">IF(ControleRNC[[#This Row],[Real.2]]&lt;&gt;"","Concluída",
IF(AND(ControleRNC[[#This Row],[Prev.2]]&lt;TODAY(),OR(ControleRNC[[#This Row],[Replan.2]]&lt;TODAY(),ControleRNC[[#This Row],[Replan.2]]="")),"Atraso","No prazo"))</f>
        <v>Concluída</v>
      </c>
      <c r="AF187" s="24"/>
      <c r="AG187" s="24" t="str">
        <f>IF(ControleRNC[[#This Row],[Área Responsável]]="Engenharia",ControleRNC[[#This Row],[Status Etapa 1]],"Contratada")</f>
        <v>Contratada</v>
      </c>
      <c r="AH187" s="24" t="str">
        <f ca="1">IF(ControleRNC[[#This Row],[Área Responsável]]="Contratada",ControleRNC[[#This Row],[Status DUCTOR]],"Engenharia")</f>
        <v>Concluída</v>
      </c>
      <c r="AI187" s="24" t="str">
        <f>IF(ControleRNC[[#This Row],[Etapa Eng]]="Concluída","Fechado",IF(ControleRNC[[#This Row],[Etapa Eng]]="Contratada","Contratada","Aberto"))</f>
        <v>Contratada</v>
      </c>
      <c r="AJ187" s="24" t="str">
        <f ca="1">IF(ControleRNC[[#This Row],[Etapa contr]]="Concluída","Fechado",IF(ControleRNC[[#This Row],[Etapa contr]]="Engenharia","Engenharia","Aberto"))</f>
        <v>Fechado</v>
      </c>
    </row>
    <row r="188" spans="1:36" ht="30" customHeight="1">
      <c r="A188" s="5" t="s">
        <v>1368</v>
      </c>
      <c r="B188" s="16" t="s">
        <v>900</v>
      </c>
      <c r="C188" s="24" t="s">
        <v>1369</v>
      </c>
      <c r="D188" s="5" t="s">
        <v>902</v>
      </c>
      <c r="E188" s="24" t="s">
        <v>29</v>
      </c>
      <c r="F188" s="24" t="s">
        <v>826</v>
      </c>
      <c r="G188" s="7" t="s">
        <v>844</v>
      </c>
      <c r="H188" s="7" t="s">
        <v>1370</v>
      </c>
      <c r="I188" s="7" t="s">
        <v>918</v>
      </c>
      <c r="J188" s="32" t="s">
        <v>1371</v>
      </c>
      <c r="K188" s="22" t="s">
        <v>787</v>
      </c>
      <c r="L188" s="6">
        <v>44418</v>
      </c>
      <c r="M188" s="6">
        <f>WORKDAY(ControleRNC[[#This Row],[Data Emissão]],VLOOKUP(K188,$F$1:$G$4,2,0))</f>
        <v>44421</v>
      </c>
      <c r="N188" s="6"/>
      <c r="O188" s="23">
        <v>44435</v>
      </c>
      <c r="P188" s="24"/>
      <c r="Q188" s="24">
        <f ca="1">IF(ControleRNC[[#This Row],[Real.1]]="",TODAY()-ControleRNC[[#This Row],[Prev.1]],ControleRNC[[#This Row],[Real.1]]-ControleRNC[[#This Row],[Prev.1]])</f>
        <v>14</v>
      </c>
      <c r="R188" s="24" t="s">
        <v>6</v>
      </c>
      <c r="S188" s="24"/>
      <c r="T188" s="29" t="str">
        <f ca="1">IF(ControleRNC[[#This Row],[Real.1]]&lt;&gt;"","Concluída",IF(ControleRNC[[#This Row],[Prev.1]]&lt;TODAY(),"Atraso","No prazo"))</f>
        <v>Concluída</v>
      </c>
      <c r="U188" s="39" t="s">
        <v>1372</v>
      </c>
      <c r="V188" s="39"/>
      <c r="W188" s="23">
        <f>WORKDAY(ControleRNC[[#This Row],[Prev.1]],ControleRNC[[#This Row],[Dias Prev.2]])</f>
        <v>44426</v>
      </c>
      <c r="X188" s="23"/>
      <c r="Y188" s="23">
        <v>44448</v>
      </c>
      <c r="Z188" s="24">
        <f>VLOOKUP(ControleRNC[[#This Row],[Crit.]],$F$1:$G$4,2,0)</f>
        <v>3</v>
      </c>
      <c r="AA188" s="24">
        <f ca="1">IF(ControleRNC[[#This Row],[Real.2]]="",TODAY()-ControleRNC[[#This Row],[Prev.2]],ControleRNC[[#This Row],[Real.2]]-ControleRNC[[#This Row],[Prev.2]])</f>
        <v>22</v>
      </c>
      <c r="AB188" s="24" t="s">
        <v>6</v>
      </c>
      <c r="AC188" s="29" t="str">
        <f ca="1">IF(ControleRNC[[#This Row],[Real.2]]&lt;&gt;"","Concluída",
IF(ControleRNC[[#This Row],[Prev.2]]&lt;TODAY(),"Atraso","No prazo"))</f>
        <v>Concluída</v>
      </c>
      <c r="AD188" s="24" t="str">
        <f ca="1">IF(ControleRNC[[#This Row],[Status Epata 2]]="Concluída","",IF(ControleRNC[[#This Row],[Real.2]]="",TODAY()-ControleRNC[[#This Row],[Data Emissão]],ControleRNC[[#This Row],[Real.2]]-ControleRNC[[#This Row],[Data Emissão]]))</f>
        <v/>
      </c>
      <c r="AE188" s="29" t="str">
        <f ca="1">IF(ControleRNC[[#This Row],[Real.2]]&lt;&gt;"","Concluída",
IF(AND(ControleRNC[[#This Row],[Prev.2]]&lt;TODAY(),OR(ControleRNC[[#This Row],[Replan.2]]&lt;TODAY(),ControleRNC[[#This Row],[Replan.2]]="")),"Atraso","No prazo"))</f>
        <v>Concluída</v>
      </c>
      <c r="AF188" s="24"/>
      <c r="AG188" s="24" t="str">
        <f>IF(ControleRNC[[#This Row],[Área Responsável]]="Engenharia",ControleRNC[[#This Row],[Status Etapa 1]],"Contratada")</f>
        <v>Contratada</v>
      </c>
      <c r="AH188" s="24" t="str">
        <f ca="1">IF(ControleRNC[[#This Row],[Área Responsável]]="Contratada",ControleRNC[[#This Row],[Status DUCTOR]],"Engenharia")</f>
        <v>Concluída</v>
      </c>
      <c r="AI188" s="24" t="str">
        <f>IF(ControleRNC[[#This Row],[Etapa Eng]]="Concluída","Fechado",IF(ControleRNC[[#This Row],[Etapa Eng]]="Contratada","Contratada","Aberto"))</f>
        <v>Contratada</v>
      </c>
      <c r="AJ188" s="24" t="str">
        <f ca="1">IF(ControleRNC[[#This Row],[Etapa contr]]="Concluída","Fechado",IF(ControleRNC[[#This Row],[Etapa contr]]="Engenharia","Engenharia","Aberto"))</f>
        <v>Fechado</v>
      </c>
    </row>
    <row r="189" spans="1:36" ht="30" customHeight="1">
      <c r="A189" s="5" t="s">
        <v>1105</v>
      </c>
      <c r="B189" s="5" t="s">
        <v>900</v>
      </c>
      <c r="C189" s="24" t="s">
        <v>823</v>
      </c>
      <c r="D189" s="5" t="s">
        <v>824</v>
      </c>
      <c r="E189" s="24" t="s">
        <v>87</v>
      </c>
      <c r="F189" s="65" t="s">
        <v>826</v>
      </c>
      <c r="G189" s="7" t="s">
        <v>827</v>
      </c>
      <c r="H189" s="7" t="s">
        <v>1347</v>
      </c>
      <c r="I189" s="7" t="s">
        <v>829</v>
      </c>
      <c r="J189" s="32" t="s">
        <v>1373</v>
      </c>
      <c r="K189" s="22" t="s">
        <v>787</v>
      </c>
      <c r="L189" s="6">
        <v>44413</v>
      </c>
      <c r="M189" s="6">
        <f>WORKDAY(ControleRNC[[#This Row],[Data Emissão]],VLOOKUP(K189,$F$1:$G$4,2,0))</f>
        <v>44418</v>
      </c>
      <c r="N189" s="6"/>
      <c r="O189" s="23">
        <v>44419</v>
      </c>
      <c r="P189" s="24"/>
      <c r="Q189" s="24">
        <f ca="1">IF(ControleRNC[[#This Row],[Real.1]]="",TODAY()-ControleRNC[[#This Row],[Prev.1]],ControleRNC[[#This Row],[Real.1]]-ControleRNC[[#This Row],[Prev.1]])</f>
        <v>1</v>
      </c>
      <c r="R189" s="24" t="s">
        <v>5</v>
      </c>
      <c r="S189" s="24"/>
      <c r="T189" s="29" t="str">
        <f ca="1">IF(ControleRNC[[#This Row],[Real.1]]&lt;&gt;"","Concluída",IF(ControleRNC[[#This Row],[Prev.1]]&lt;TODAY(),"Atraso","No prazo"))</f>
        <v>Concluída</v>
      </c>
      <c r="U189" s="39" t="s">
        <v>1374</v>
      </c>
      <c r="V189" s="39"/>
      <c r="W189" s="23">
        <f>WORKDAY(ControleRNC[[#This Row],[Prev.1]],ControleRNC[[#This Row],[Dias Prev.2]])</f>
        <v>44421</v>
      </c>
      <c r="X189" s="23"/>
      <c r="Y189" s="23">
        <v>44427</v>
      </c>
      <c r="Z189" s="24">
        <f>VLOOKUP(ControleRNC[[#This Row],[Crit.]],$F$1:$G$4,2,0)</f>
        <v>3</v>
      </c>
      <c r="AA189" s="24">
        <f ca="1">IF(ControleRNC[[#This Row],[Real.2]]="",TODAY()-ControleRNC[[#This Row],[Prev.2]],ControleRNC[[#This Row],[Real.2]]-ControleRNC[[#This Row],[Prev.2]])</f>
        <v>6</v>
      </c>
      <c r="AB189" s="24" t="s">
        <v>5</v>
      </c>
      <c r="AC189" s="29" t="str">
        <f ca="1">IF(ControleRNC[[#This Row],[Real.2]]&lt;&gt;"","Concluída",
IF(ControleRNC[[#This Row],[Prev.2]]&lt;TODAY(),"Atraso","No prazo"))</f>
        <v>Concluída</v>
      </c>
      <c r="AD189" s="24" t="str">
        <f ca="1">IF(ControleRNC[[#This Row],[Status Epata 2]]="Concluída","",IF(ControleRNC[[#This Row],[Real.2]]="",TODAY()-ControleRNC[[#This Row],[Data Emissão]],ControleRNC[[#This Row],[Real.2]]-ControleRNC[[#This Row],[Data Emissão]]))</f>
        <v/>
      </c>
      <c r="AE189" s="29" t="str">
        <f ca="1">IF(ControleRNC[[#This Row],[Real.2]]&lt;&gt;"","Concluída",
IF(AND(ControleRNC[[#This Row],[Prev.2]]&lt;TODAY(),OR(ControleRNC[[#This Row],[Replan.2]]&lt;TODAY(),ControleRNC[[#This Row],[Replan.2]]="")),"Atraso","No prazo"))</f>
        <v>Concluída</v>
      </c>
      <c r="AF189" s="24"/>
      <c r="AG189" s="24" t="str">
        <f>IF(ControleRNC[[#This Row],[Área Responsável]]="Engenharia",ControleRNC[[#This Row],[Status Etapa 1]],"Contratada")</f>
        <v>Contratada</v>
      </c>
      <c r="AH189" s="24" t="str">
        <f ca="1">IF(ControleRNC[[#This Row],[Área Responsável]]="Contratada",ControleRNC[[#This Row],[Status DUCTOR]],"Engenharia")</f>
        <v>Concluída</v>
      </c>
      <c r="AI189" s="24" t="str">
        <f>IF(ControleRNC[[#This Row],[Etapa Eng]]="Concluída","Fechado",IF(ControleRNC[[#This Row],[Etapa Eng]]="Contratada","Contratada","Aberto"))</f>
        <v>Contratada</v>
      </c>
      <c r="AJ189" s="24" t="str">
        <f ca="1">IF(ControleRNC[[#This Row],[Etapa contr]]="Concluída","Fechado",IF(ControleRNC[[#This Row],[Etapa contr]]="Engenharia","Engenharia","Aberto"))</f>
        <v>Fechado</v>
      </c>
    </row>
    <row r="190" spans="1:36" ht="30" customHeight="1">
      <c r="A190" s="5" t="s">
        <v>1013</v>
      </c>
      <c r="B190" s="5" t="s">
        <v>900</v>
      </c>
      <c r="C190" s="24" t="s">
        <v>823</v>
      </c>
      <c r="D190" s="5" t="s">
        <v>824</v>
      </c>
      <c r="E190" s="24" t="s">
        <v>87</v>
      </c>
      <c r="F190" s="65" t="s">
        <v>826</v>
      </c>
      <c r="G190" s="7" t="s">
        <v>827</v>
      </c>
      <c r="H190" s="7" t="s">
        <v>1307</v>
      </c>
      <c r="I190" s="7" t="s">
        <v>856</v>
      </c>
      <c r="J190" s="32" t="s">
        <v>1375</v>
      </c>
      <c r="K190" s="22" t="s">
        <v>787</v>
      </c>
      <c r="L190" s="6">
        <v>44418</v>
      </c>
      <c r="M190" s="6">
        <f>WORKDAY(ControleRNC[[#This Row],[Data Emissão]],VLOOKUP(K190,$F$1:$G$4,2,0))</f>
        <v>44421</v>
      </c>
      <c r="N190" s="6"/>
      <c r="O190" s="23">
        <v>44419</v>
      </c>
      <c r="P190" s="24"/>
      <c r="Q190" s="24">
        <f ca="1">IF(ControleRNC[[#This Row],[Real.1]]="",TODAY()-ControleRNC[[#This Row],[Prev.1]],ControleRNC[[#This Row],[Real.1]]-ControleRNC[[#This Row],[Prev.1]])</f>
        <v>-2</v>
      </c>
      <c r="R190" s="24" t="s">
        <v>5</v>
      </c>
      <c r="S190" s="24"/>
      <c r="T190" s="29" t="str">
        <f ca="1">IF(ControleRNC[[#This Row],[Real.1]]&lt;&gt;"","Concluída",IF(ControleRNC[[#This Row],[Prev.1]]&lt;TODAY(),"Atraso","No prazo"))</f>
        <v>Concluída</v>
      </c>
      <c r="U190" s="39" t="s">
        <v>1376</v>
      </c>
      <c r="V190" s="39"/>
      <c r="W190" s="23">
        <f>WORKDAY(ControleRNC[[#This Row],[Prev.1]],ControleRNC[[#This Row],[Dias Prev.2]])</f>
        <v>44426</v>
      </c>
      <c r="X190" s="23"/>
      <c r="Y190" s="23">
        <v>44419</v>
      </c>
      <c r="Z190" s="24">
        <f>VLOOKUP(ControleRNC[[#This Row],[Crit.]],$F$1:$G$4,2,0)</f>
        <v>3</v>
      </c>
      <c r="AA190" s="24">
        <f ca="1">IF(ControleRNC[[#This Row],[Real.2]]="",TODAY()-ControleRNC[[#This Row],[Prev.2]],ControleRNC[[#This Row],[Real.2]]-ControleRNC[[#This Row],[Prev.2]])</f>
        <v>-7</v>
      </c>
      <c r="AB190" s="24" t="s">
        <v>5</v>
      </c>
      <c r="AC190" s="29" t="str">
        <f ca="1">IF(ControleRNC[[#This Row],[Real.2]]&lt;&gt;"","Concluída",
IF(ControleRNC[[#This Row],[Prev.2]]&lt;TODAY(),"Atraso","No prazo"))</f>
        <v>Concluída</v>
      </c>
      <c r="AD190" s="24" t="str">
        <f ca="1">IF(ControleRNC[[#This Row],[Status Epata 2]]="Concluída","",IF(ControleRNC[[#This Row],[Real.2]]="",TODAY()-ControleRNC[[#This Row],[Data Emissão]],ControleRNC[[#This Row],[Real.2]]-ControleRNC[[#This Row],[Data Emissão]]))</f>
        <v/>
      </c>
      <c r="AE190" s="29" t="str">
        <f ca="1">IF(ControleRNC[[#This Row],[Real.2]]&lt;&gt;"","Concluída",
IF(AND(ControleRNC[[#This Row],[Prev.2]]&lt;TODAY(),OR(ControleRNC[[#This Row],[Replan.2]]&lt;TODAY(),ControleRNC[[#This Row],[Replan.2]]="")),"Atraso","No prazo"))</f>
        <v>Concluída</v>
      </c>
      <c r="AF190" s="24"/>
      <c r="AG190" s="24" t="str">
        <f>IF(ControleRNC[[#This Row],[Área Responsável]]="Engenharia",ControleRNC[[#This Row],[Status Etapa 1]],"Contratada")</f>
        <v>Contratada</v>
      </c>
      <c r="AH190" s="24" t="str">
        <f ca="1">IF(ControleRNC[[#This Row],[Área Responsável]]="Contratada",ControleRNC[[#This Row],[Status DUCTOR]],"Engenharia")</f>
        <v>Concluída</v>
      </c>
      <c r="AI190" s="24" t="str">
        <f>IF(ControleRNC[[#This Row],[Etapa Eng]]="Concluída","Fechado",IF(ControleRNC[[#This Row],[Etapa Eng]]="Contratada","Contratada","Aberto"))</f>
        <v>Contratada</v>
      </c>
      <c r="AJ190" s="24" t="str">
        <f ca="1">IF(ControleRNC[[#This Row],[Etapa contr]]="Concluída","Fechado",IF(ControleRNC[[#This Row],[Etapa contr]]="Engenharia","Engenharia","Aberto"))</f>
        <v>Fechado</v>
      </c>
    </row>
    <row r="191" spans="1:36" ht="30" customHeight="1">
      <c r="A191" s="5" t="s">
        <v>1016</v>
      </c>
      <c r="B191" s="5" t="s">
        <v>900</v>
      </c>
      <c r="C191" s="24" t="s">
        <v>823</v>
      </c>
      <c r="D191" s="5" t="s">
        <v>824</v>
      </c>
      <c r="E191" s="24" t="s">
        <v>87</v>
      </c>
      <c r="F191" s="65" t="s">
        <v>826</v>
      </c>
      <c r="G191" s="7" t="s">
        <v>827</v>
      </c>
      <c r="H191" s="7" t="s">
        <v>1307</v>
      </c>
      <c r="I191" s="7" t="s">
        <v>1296</v>
      </c>
      <c r="J191" s="32" t="s">
        <v>1377</v>
      </c>
      <c r="K191" s="22" t="s">
        <v>788</v>
      </c>
      <c r="L191" s="6">
        <v>44419</v>
      </c>
      <c r="M191" s="6">
        <f>WORKDAY(ControleRNC[[#This Row],[Data Emissão]],VLOOKUP(K191,$F$1:$G$4,2,0))</f>
        <v>44421</v>
      </c>
      <c r="N191" s="6"/>
      <c r="O191" s="23">
        <v>44419</v>
      </c>
      <c r="P191" s="24"/>
      <c r="Q191" s="24">
        <f ca="1">IF(ControleRNC[[#This Row],[Real.1]]="",TODAY()-ControleRNC[[#This Row],[Prev.1]],ControleRNC[[#This Row],[Real.1]]-ControleRNC[[#This Row],[Prev.1]])</f>
        <v>-2</v>
      </c>
      <c r="R191" s="24" t="s">
        <v>5</v>
      </c>
      <c r="S191" s="24"/>
      <c r="T191" s="29" t="str">
        <f ca="1">IF(ControleRNC[[#This Row],[Real.1]]&lt;&gt;"","Concluída",IF(ControleRNC[[#This Row],[Prev.1]]&lt;TODAY(),"Atraso","No prazo"))</f>
        <v>Concluída</v>
      </c>
      <c r="U191" s="39" t="s">
        <v>1378</v>
      </c>
      <c r="V191" s="39"/>
      <c r="W191" s="23">
        <f>WORKDAY(ControleRNC[[#This Row],[Prev.1]],ControleRNC[[#This Row],[Dias Prev.2]])</f>
        <v>44425</v>
      </c>
      <c r="X191" s="23"/>
      <c r="Y191" s="23">
        <v>44419</v>
      </c>
      <c r="Z191" s="24">
        <f>VLOOKUP(ControleRNC[[#This Row],[Crit.]],$F$1:$G$4,2,0)</f>
        <v>2</v>
      </c>
      <c r="AA191" s="24">
        <f ca="1">IF(ControleRNC[[#This Row],[Real.2]]="",TODAY()-ControleRNC[[#This Row],[Prev.2]],ControleRNC[[#This Row],[Real.2]]-ControleRNC[[#This Row],[Prev.2]])</f>
        <v>-6</v>
      </c>
      <c r="AB191" s="24" t="s">
        <v>5</v>
      </c>
      <c r="AC191" s="29" t="str">
        <f ca="1">IF(ControleRNC[[#This Row],[Real.2]]&lt;&gt;"","Concluída",
IF(ControleRNC[[#This Row],[Prev.2]]&lt;TODAY(),"Atraso","No prazo"))</f>
        <v>Concluída</v>
      </c>
      <c r="AD191" s="24" t="str">
        <f ca="1">IF(ControleRNC[[#This Row],[Status Epata 2]]="Concluída","",IF(ControleRNC[[#This Row],[Real.2]]="",TODAY()-ControleRNC[[#This Row],[Data Emissão]],ControleRNC[[#This Row],[Real.2]]-ControleRNC[[#This Row],[Data Emissão]]))</f>
        <v/>
      </c>
      <c r="AE191" s="29" t="str">
        <f ca="1">IF(ControleRNC[[#This Row],[Real.2]]&lt;&gt;"","Concluída",
IF(AND(ControleRNC[[#This Row],[Prev.2]]&lt;TODAY(),OR(ControleRNC[[#This Row],[Replan.2]]&lt;TODAY(),ControleRNC[[#This Row],[Replan.2]]="")),"Atraso","No prazo"))</f>
        <v>Concluída</v>
      </c>
      <c r="AF191" s="24"/>
      <c r="AG191" s="24" t="str">
        <f>IF(ControleRNC[[#This Row],[Área Responsável]]="Engenharia",ControleRNC[[#This Row],[Status Etapa 1]],"Contratada")</f>
        <v>Contratada</v>
      </c>
      <c r="AH191" s="24" t="str">
        <f ca="1">IF(ControleRNC[[#This Row],[Área Responsável]]="Contratada",ControleRNC[[#This Row],[Status DUCTOR]],"Engenharia")</f>
        <v>Concluída</v>
      </c>
      <c r="AI191" s="24" t="str">
        <f>IF(ControleRNC[[#This Row],[Etapa Eng]]="Concluída","Fechado",IF(ControleRNC[[#This Row],[Etapa Eng]]="Contratada","Contratada","Aberto"))</f>
        <v>Contratada</v>
      </c>
      <c r="AJ191" s="24" t="str">
        <f ca="1">IF(ControleRNC[[#This Row],[Etapa contr]]="Concluída","Fechado",IF(ControleRNC[[#This Row],[Etapa contr]]="Engenharia","Engenharia","Aberto"))</f>
        <v>Fechado</v>
      </c>
    </row>
    <row r="192" spans="1:36" s="40" customFormat="1" ht="30" customHeight="1">
      <c r="A192" s="5" t="s">
        <v>1122</v>
      </c>
      <c r="B192" s="5" t="s">
        <v>900</v>
      </c>
      <c r="C192" s="24" t="s">
        <v>1299</v>
      </c>
      <c r="D192" s="5" t="s">
        <v>824</v>
      </c>
      <c r="E192" s="24" t="s">
        <v>39</v>
      </c>
      <c r="F192" s="65" t="s">
        <v>826</v>
      </c>
      <c r="G192" s="7" t="s">
        <v>844</v>
      </c>
      <c r="H192" s="7" t="s">
        <v>1379</v>
      </c>
      <c r="I192" s="7" t="s">
        <v>921</v>
      </c>
      <c r="J192" s="32" t="s">
        <v>1380</v>
      </c>
      <c r="K192" s="22" t="s">
        <v>787</v>
      </c>
      <c r="L192" s="6">
        <v>44419</v>
      </c>
      <c r="M192" s="6">
        <f>WORKDAY(ControleRNC[[#This Row],[Data Emissão]],VLOOKUP(K192,$F$1:$G$4,2,0))</f>
        <v>44424</v>
      </c>
      <c r="N192" s="6"/>
      <c r="O192" s="23">
        <v>44434</v>
      </c>
      <c r="P192" s="24"/>
      <c r="Q192" s="24">
        <f ca="1">IF(ControleRNC[[#This Row],[Real.1]]="",TODAY()-ControleRNC[[#This Row],[Prev.1]],ControleRNC[[#This Row],[Real.1]]-ControleRNC[[#This Row],[Prev.1]])</f>
        <v>10</v>
      </c>
      <c r="R192" s="24" t="s">
        <v>6</v>
      </c>
      <c r="S192" s="24"/>
      <c r="T192" s="29" t="str">
        <f ca="1">IF(ControleRNC[[#This Row],[Real.1]]&lt;&gt;"","Concluída",IF(ControleRNC[[#This Row],[Prev.1]]&lt;TODAY(),"Atraso","No prazo"))</f>
        <v>Concluída</v>
      </c>
      <c r="U192" s="39" t="s">
        <v>1381</v>
      </c>
      <c r="V192" s="39"/>
      <c r="W192" s="23">
        <f>WORKDAY(ControleRNC[[#This Row],[Prev.1]],ControleRNC[[#This Row],[Dias Prev.2]])</f>
        <v>44427</v>
      </c>
      <c r="X192" s="23"/>
      <c r="Y192" s="23">
        <v>44460</v>
      </c>
      <c r="Z192" s="24">
        <f>VLOOKUP(ControleRNC[[#This Row],[Crit.]],$F$1:$G$4,2,0)</f>
        <v>3</v>
      </c>
      <c r="AA192" s="24">
        <f ca="1">IF(ControleRNC[[#This Row],[Real.2]]="",TODAY()-ControleRNC[[#This Row],[Prev.2]],ControleRNC[[#This Row],[Real.2]]-ControleRNC[[#This Row],[Prev.2]])</f>
        <v>33</v>
      </c>
      <c r="AB192" s="24" t="s">
        <v>6</v>
      </c>
      <c r="AC192" s="29" t="str">
        <f ca="1">IF(ControleRNC[[#This Row],[Real.2]]&lt;&gt;"","Concluída",
IF(ControleRNC[[#This Row],[Prev.2]]&lt;TODAY(),"Atraso","No prazo"))</f>
        <v>Concluída</v>
      </c>
      <c r="AD192" s="24" t="str">
        <f ca="1">IF(ControleRNC[[#This Row],[Status Epata 2]]="Concluída","",IF(ControleRNC[[#This Row],[Real.2]]="",TODAY()-ControleRNC[[#This Row],[Data Emissão]],ControleRNC[[#This Row],[Real.2]]-ControleRNC[[#This Row],[Data Emissão]]))</f>
        <v/>
      </c>
      <c r="AE192" s="29" t="str">
        <f ca="1">IF(ControleRNC[[#This Row],[Real.2]]&lt;&gt;"","Concluída",
IF(AND(ControleRNC[[#This Row],[Prev.2]]&lt;TODAY(),OR(ControleRNC[[#This Row],[Replan.2]]&lt;TODAY(),ControleRNC[[#This Row],[Replan.2]]="")),"Atraso","No prazo"))</f>
        <v>Concluída</v>
      </c>
      <c r="AF192" s="24"/>
      <c r="AG192" s="24" t="str">
        <f>IF(ControleRNC[[#This Row],[Área Responsável]]="Engenharia",ControleRNC[[#This Row],[Status Etapa 1]],"Contratada")</f>
        <v>Contratada</v>
      </c>
      <c r="AH192" s="24" t="str">
        <f ca="1">IF(ControleRNC[[#This Row],[Área Responsável]]="Contratada",ControleRNC[[#This Row],[Status DUCTOR]],"Engenharia")</f>
        <v>Concluída</v>
      </c>
      <c r="AI192" s="24" t="str">
        <f>IF(ControleRNC[[#This Row],[Etapa Eng]]="Concluída","Fechado",IF(ControleRNC[[#This Row],[Etapa Eng]]="Contratada","Contratada","Aberto"))</f>
        <v>Contratada</v>
      </c>
      <c r="AJ192" s="24" t="str">
        <f ca="1">IF(ControleRNC[[#This Row],[Etapa contr]]="Concluída","Fechado",IF(ControleRNC[[#This Row],[Etapa contr]]="Engenharia","Engenharia","Aberto"))</f>
        <v>Fechado</v>
      </c>
    </row>
    <row r="193" spans="1:36" s="40" customFormat="1" ht="30" customHeight="1">
      <c r="A193" s="5" t="s">
        <v>869</v>
      </c>
      <c r="B193" s="5" t="s">
        <v>900</v>
      </c>
      <c r="C193" s="24" t="s">
        <v>1299</v>
      </c>
      <c r="D193" s="5" t="s">
        <v>824</v>
      </c>
      <c r="E193" s="24" t="s">
        <v>39</v>
      </c>
      <c r="F193" s="65" t="s">
        <v>826</v>
      </c>
      <c r="G193" s="7" t="s">
        <v>844</v>
      </c>
      <c r="H193" s="7" t="s">
        <v>1382</v>
      </c>
      <c r="I193" s="7" t="s">
        <v>914</v>
      </c>
      <c r="J193" s="32" t="s">
        <v>1383</v>
      </c>
      <c r="K193" s="22" t="s">
        <v>787</v>
      </c>
      <c r="L193" s="6">
        <v>44419</v>
      </c>
      <c r="M193" s="6">
        <f>WORKDAY(ControleRNC[[#This Row],[Data Emissão]],VLOOKUP(K193,$F$1:$G$4,2,0))</f>
        <v>44424</v>
      </c>
      <c r="N193" s="6"/>
      <c r="O193" s="23">
        <v>44434</v>
      </c>
      <c r="P193" s="24"/>
      <c r="Q193" s="24">
        <f ca="1">IF(ControleRNC[[#This Row],[Real.1]]="",TODAY()-ControleRNC[[#This Row],[Prev.1]],ControleRNC[[#This Row],[Real.1]]-ControleRNC[[#This Row],[Prev.1]])</f>
        <v>10</v>
      </c>
      <c r="R193" s="24" t="s">
        <v>6</v>
      </c>
      <c r="S193" s="24"/>
      <c r="T193" s="29" t="str">
        <f ca="1">IF(ControleRNC[[#This Row],[Real.1]]&lt;&gt;"","Concluída",IF(ControleRNC[[#This Row],[Prev.1]]&lt;TODAY(),"Atraso","No prazo"))</f>
        <v>Concluída</v>
      </c>
      <c r="U193" s="39" t="s">
        <v>1384</v>
      </c>
      <c r="V193" s="39"/>
      <c r="W193" s="23">
        <f>WORKDAY(ControleRNC[[#This Row],[Prev.1]],ControleRNC[[#This Row],[Dias Prev.2]])</f>
        <v>44427</v>
      </c>
      <c r="X193" s="23"/>
      <c r="Y193" s="23">
        <v>44460</v>
      </c>
      <c r="Z193" s="24">
        <f>VLOOKUP(ControleRNC[[#This Row],[Crit.]],$F$1:$G$4,2,0)</f>
        <v>3</v>
      </c>
      <c r="AA193" s="24">
        <f ca="1">IF(ControleRNC[[#This Row],[Real.2]]="",TODAY()-ControleRNC[[#This Row],[Prev.2]],ControleRNC[[#This Row],[Real.2]]-ControleRNC[[#This Row],[Prev.2]])</f>
        <v>33</v>
      </c>
      <c r="AB193" s="24" t="s">
        <v>6</v>
      </c>
      <c r="AC193" s="29" t="str">
        <f ca="1">IF(ControleRNC[[#This Row],[Real.2]]&lt;&gt;"","Concluída",
IF(ControleRNC[[#This Row],[Prev.2]]&lt;TODAY(),"Atraso","No prazo"))</f>
        <v>Concluída</v>
      </c>
      <c r="AD193" s="24" t="str">
        <f ca="1">IF(ControleRNC[[#This Row],[Status Epata 2]]="Concluída","",IF(ControleRNC[[#This Row],[Real.2]]="",TODAY()-ControleRNC[[#This Row],[Data Emissão]],ControleRNC[[#This Row],[Real.2]]-ControleRNC[[#This Row],[Data Emissão]]))</f>
        <v/>
      </c>
      <c r="AE193" s="29" t="str">
        <f ca="1">IF(ControleRNC[[#This Row],[Real.2]]&lt;&gt;"","Concluída",
IF(AND(ControleRNC[[#This Row],[Prev.2]]&lt;TODAY(),OR(ControleRNC[[#This Row],[Replan.2]]&lt;TODAY(),ControleRNC[[#This Row],[Replan.2]]="")),"Atraso","No prazo"))</f>
        <v>Concluída</v>
      </c>
      <c r="AF193" s="24"/>
      <c r="AG193" s="24" t="str">
        <f>IF(ControleRNC[[#This Row],[Área Responsável]]="Engenharia",ControleRNC[[#This Row],[Status Etapa 1]],"Contratada")</f>
        <v>Contratada</v>
      </c>
      <c r="AH193" s="24" t="str">
        <f ca="1">IF(ControleRNC[[#This Row],[Área Responsável]]="Contratada",ControleRNC[[#This Row],[Status DUCTOR]],"Engenharia")</f>
        <v>Concluída</v>
      </c>
      <c r="AI193" s="24" t="str">
        <f>IF(ControleRNC[[#This Row],[Etapa Eng]]="Concluída","Fechado",IF(ControleRNC[[#This Row],[Etapa Eng]]="Contratada","Contratada","Aberto"))</f>
        <v>Contratada</v>
      </c>
      <c r="AJ193" s="24" t="str">
        <f ca="1">IF(ControleRNC[[#This Row],[Etapa contr]]="Concluída","Fechado",IF(ControleRNC[[#This Row],[Etapa contr]]="Engenharia","Engenharia","Aberto"))</f>
        <v>Fechado</v>
      </c>
    </row>
    <row r="194" spans="1:36" ht="30" customHeight="1">
      <c r="A194" s="5" t="s">
        <v>1010</v>
      </c>
      <c r="B194" s="5" t="s">
        <v>900</v>
      </c>
      <c r="C194" s="24" t="s">
        <v>1299</v>
      </c>
      <c r="D194" s="5" t="s">
        <v>824</v>
      </c>
      <c r="E194" s="24" t="s">
        <v>29</v>
      </c>
      <c r="F194" s="65" t="s">
        <v>826</v>
      </c>
      <c r="G194" s="7" t="s">
        <v>844</v>
      </c>
      <c r="H194" s="7" t="s">
        <v>903</v>
      </c>
      <c r="I194" s="7" t="s">
        <v>952</v>
      </c>
      <c r="J194" s="32" t="s">
        <v>1385</v>
      </c>
      <c r="K194" s="22" t="s">
        <v>787</v>
      </c>
      <c r="L194" s="6">
        <v>44420</v>
      </c>
      <c r="M194" s="6">
        <f>WORKDAY(ControleRNC[[#This Row],[Data Emissão]],VLOOKUP(K194,$F$1:$G$4,2,0))</f>
        <v>44425</v>
      </c>
      <c r="N194" s="6"/>
      <c r="O194" s="23">
        <v>44435</v>
      </c>
      <c r="P194" s="24"/>
      <c r="Q194" s="24">
        <f ca="1">IF(ControleRNC[[#This Row],[Real.1]]="",TODAY()-ControleRNC[[#This Row],[Prev.1]],ControleRNC[[#This Row],[Real.1]]-ControleRNC[[#This Row],[Prev.1]])</f>
        <v>10</v>
      </c>
      <c r="R194" s="24" t="s">
        <v>6</v>
      </c>
      <c r="S194" s="24"/>
      <c r="T194" s="29" t="str">
        <f ca="1">IF(ControleRNC[[#This Row],[Real.1]]&lt;&gt;"","Concluída",IF(ControleRNC[[#This Row],[Prev.1]]&lt;TODAY(),"Atraso","No prazo"))</f>
        <v>Concluída</v>
      </c>
      <c r="U194" s="39" t="s">
        <v>1386</v>
      </c>
      <c r="V194" s="39"/>
      <c r="W194" s="23">
        <f>WORKDAY(ControleRNC[[#This Row],[Prev.1]],ControleRNC[[#This Row],[Dias Prev.2]])</f>
        <v>44428</v>
      </c>
      <c r="X194" s="23"/>
      <c r="Y194" s="23">
        <v>44448</v>
      </c>
      <c r="Z194" s="24">
        <f>VLOOKUP(ControleRNC[[#This Row],[Crit.]],$F$1:$G$4,2,0)</f>
        <v>3</v>
      </c>
      <c r="AA194" s="24">
        <f ca="1">IF(ControleRNC[[#This Row],[Real.2]]="",TODAY()-ControleRNC[[#This Row],[Prev.2]],ControleRNC[[#This Row],[Real.2]]-ControleRNC[[#This Row],[Prev.2]])</f>
        <v>20</v>
      </c>
      <c r="AB194" s="24" t="s">
        <v>6</v>
      </c>
      <c r="AC194" s="29" t="str">
        <f ca="1">IF(ControleRNC[[#This Row],[Real.2]]&lt;&gt;"","Concluída",
IF(ControleRNC[[#This Row],[Prev.2]]&lt;TODAY(),"Atraso","No prazo"))</f>
        <v>Concluída</v>
      </c>
      <c r="AD194" s="24" t="str">
        <f ca="1">IF(ControleRNC[[#This Row],[Status Epata 2]]="Concluída","",IF(ControleRNC[[#This Row],[Real.2]]="",TODAY()-ControleRNC[[#This Row],[Data Emissão]],ControleRNC[[#This Row],[Real.2]]-ControleRNC[[#This Row],[Data Emissão]]))</f>
        <v/>
      </c>
      <c r="AE194" s="29" t="str">
        <f ca="1">IF(ControleRNC[[#This Row],[Real.2]]&lt;&gt;"","Concluída",
IF(AND(ControleRNC[[#This Row],[Prev.2]]&lt;TODAY(),OR(ControleRNC[[#This Row],[Replan.2]]&lt;TODAY(),ControleRNC[[#This Row],[Replan.2]]="")),"Atraso","No prazo"))</f>
        <v>Concluída</v>
      </c>
      <c r="AF194" s="24"/>
      <c r="AG194" s="24" t="str">
        <f>IF(ControleRNC[[#This Row],[Área Responsável]]="Engenharia",ControleRNC[[#This Row],[Status Etapa 1]],"Contratada")</f>
        <v>Contratada</v>
      </c>
      <c r="AH194" s="24" t="str">
        <f ca="1">IF(ControleRNC[[#This Row],[Área Responsável]]="Contratada",ControleRNC[[#This Row],[Status DUCTOR]],"Engenharia")</f>
        <v>Concluída</v>
      </c>
      <c r="AI194" s="24" t="str">
        <f>IF(ControleRNC[[#This Row],[Etapa Eng]]="Concluída","Fechado",IF(ControleRNC[[#This Row],[Etapa Eng]]="Contratada","Contratada","Aberto"))</f>
        <v>Contratada</v>
      </c>
      <c r="AJ194" s="24" t="str">
        <f ca="1">IF(ControleRNC[[#This Row],[Etapa contr]]="Concluída","Fechado",IF(ControleRNC[[#This Row],[Etapa contr]]="Engenharia","Engenharia","Aberto"))</f>
        <v>Fechado</v>
      </c>
    </row>
    <row r="195" spans="1:36" ht="30" customHeight="1">
      <c r="A195" s="5" t="s">
        <v>1019</v>
      </c>
      <c r="B195" s="5" t="s">
        <v>900</v>
      </c>
      <c r="C195" s="24" t="s">
        <v>1154</v>
      </c>
      <c r="D195" s="5" t="s">
        <v>824</v>
      </c>
      <c r="E195" s="24" t="s">
        <v>87</v>
      </c>
      <c r="F195" s="65" t="s">
        <v>826</v>
      </c>
      <c r="G195" s="7" t="s">
        <v>1085</v>
      </c>
      <c r="H195" s="7" t="s">
        <v>1387</v>
      </c>
      <c r="I195" s="7" t="s">
        <v>1199</v>
      </c>
      <c r="J195" s="32" t="s">
        <v>1388</v>
      </c>
      <c r="K195" s="22" t="s">
        <v>787</v>
      </c>
      <c r="L195" s="6">
        <v>44421</v>
      </c>
      <c r="M195" s="6">
        <f>WORKDAY(ControleRNC[[#This Row],[Data Emissão]],VLOOKUP(K195,$F$1:$G$4,2,0))</f>
        <v>44426</v>
      </c>
      <c r="N195" s="6"/>
      <c r="O195" s="23">
        <v>44425</v>
      </c>
      <c r="P195" s="24"/>
      <c r="Q195" s="24">
        <f ca="1">IF(ControleRNC[[#This Row],[Real.1]]="",TODAY()-ControleRNC[[#This Row],[Prev.1]],ControleRNC[[#This Row],[Real.1]]-ControleRNC[[#This Row],[Prev.1]])</f>
        <v>-1</v>
      </c>
      <c r="R195" s="24" t="s">
        <v>5</v>
      </c>
      <c r="S195" s="24"/>
      <c r="T195" s="29" t="str">
        <f ca="1">IF(ControleRNC[[#This Row],[Real.1]]&lt;&gt;"","Concluída",IF(ControleRNC[[#This Row],[Prev.1]]&lt;TODAY(),"Atraso","No prazo"))</f>
        <v>Concluída</v>
      </c>
      <c r="U195" s="39" t="s">
        <v>1389</v>
      </c>
      <c r="V195" s="39" t="s">
        <v>1390</v>
      </c>
      <c r="W195" s="23">
        <f>WORKDAY(ControleRNC[[#This Row],[Prev.1]],ControleRNC[[#This Row],[Dias Prev.2]])</f>
        <v>44431</v>
      </c>
      <c r="X195" s="23"/>
      <c r="Y195" s="23">
        <v>44491</v>
      </c>
      <c r="Z195" s="24">
        <f>VLOOKUP(ControleRNC[[#This Row],[Crit.]],$F$1:$G$4,2,0)</f>
        <v>3</v>
      </c>
      <c r="AA195" s="24">
        <f ca="1">IF(ControleRNC[[#This Row],[Real.2]]="",TODAY()-ControleRNC[[#This Row],[Prev.2]],ControleRNC[[#This Row],[Real.2]]-ControleRNC[[#This Row],[Prev.2]])</f>
        <v>60</v>
      </c>
      <c r="AB195" s="24" t="s">
        <v>5</v>
      </c>
      <c r="AC195" s="29" t="str">
        <f ca="1">IF(ControleRNC[[#This Row],[Real.2]]&lt;&gt;"","Concluída",
IF(ControleRNC[[#This Row],[Prev.2]]&lt;TODAY(),"Atraso","No prazo"))</f>
        <v>Concluída</v>
      </c>
      <c r="AD195" s="24" t="str">
        <f ca="1">IF(ControleRNC[[#This Row],[Status Epata 2]]="Concluída","",IF(ControleRNC[[#This Row],[Real.2]]="",TODAY()-ControleRNC[[#This Row],[Data Emissão]],ControleRNC[[#This Row],[Real.2]]-ControleRNC[[#This Row],[Data Emissão]]))</f>
        <v/>
      </c>
      <c r="AE195" s="29" t="str">
        <f ca="1">IF(ControleRNC[[#This Row],[Real.2]]&lt;&gt;"","Concluída",
IF(AND(ControleRNC[[#This Row],[Prev.2]]&lt;TODAY(),OR(ControleRNC[[#This Row],[Replan.2]]&lt;TODAY(),ControleRNC[[#This Row],[Replan.2]]="")),"Atraso","No prazo"))</f>
        <v>Concluída</v>
      </c>
      <c r="AF195" s="24"/>
      <c r="AG195" s="24" t="str">
        <f>IF(ControleRNC[[#This Row],[Área Responsável]]="Engenharia",ControleRNC[[#This Row],[Status Etapa 1]],"Contratada")</f>
        <v>Contratada</v>
      </c>
      <c r="AH195" s="24" t="str">
        <f ca="1">IF(ControleRNC[[#This Row],[Área Responsável]]="Contratada",ControleRNC[[#This Row],[Status DUCTOR]],"Engenharia")</f>
        <v>Concluída</v>
      </c>
      <c r="AI195" s="24" t="str">
        <f>IF(ControleRNC[[#This Row],[Etapa Eng]]="Concluída","Fechado",IF(ControleRNC[[#This Row],[Etapa Eng]]="Contratada","Contratada","Aberto"))</f>
        <v>Contratada</v>
      </c>
      <c r="AJ195" s="24" t="str">
        <f ca="1">IF(ControleRNC[[#This Row],[Etapa contr]]="Concluída","Fechado",IF(ControleRNC[[#This Row],[Etapa contr]]="Engenharia","Engenharia","Aberto"))</f>
        <v>Fechado</v>
      </c>
    </row>
    <row r="196" spans="1:36" ht="30" customHeight="1">
      <c r="A196" s="5" t="s">
        <v>1115</v>
      </c>
      <c r="B196" s="5" t="s">
        <v>900</v>
      </c>
      <c r="C196" s="24" t="s">
        <v>860</v>
      </c>
      <c r="D196" s="5" t="s">
        <v>861</v>
      </c>
      <c r="E196" s="24" t="s">
        <v>87</v>
      </c>
      <c r="F196" s="65" t="s">
        <v>862</v>
      </c>
      <c r="G196" s="7" t="s">
        <v>827</v>
      </c>
      <c r="H196" s="7" t="s">
        <v>1391</v>
      </c>
      <c r="I196" s="7" t="s">
        <v>856</v>
      </c>
      <c r="J196" s="32" t="s">
        <v>1392</v>
      </c>
      <c r="K196" s="22" t="s">
        <v>787</v>
      </c>
      <c r="L196" s="6">
        <v>44424</v>
      </c>
      <c r="M196" s="6">
        <f>WORKDAY(ControleRNC[[#This Row],[Data Emissão]],VLOOKUP(K196,$F$1:$G$4,2,0))</f>
        <v>44427</v>
      </c>
      <c r="N196" s="6"/>
      <c r="O196" s="23">
        <v>44428</v>
      </c>
      <c r="P196" s="24"/>
      <c r="Q196" s="24">
        <f ca="1">IF(ControleRNC[[#This Row],[Real.1]]="",TODAY()-ControleRNC[[#This Row],[Prev.1]],ControleRNC[[#This Row],[Real.1]]-ControleRNC[[#This Row],[Prev.1]])</f>
        <v>1</v>
      </c>
      <c r="R196" s="24" t="s">
        <v>5</v>
      </c>
      <c r="S196" s="24"/>
      <c r="T196" s="29" t="str">
        <f ca="1">IF(ControleRNC[[#This Row],[Real.1]]&lt;&gt;"","Concluída",IF(ControleRNC[[#This Row],[Prev.1]]&lt;TODAY(),"Atraso","No prazo"))</f>
        <v>Concluída</v>
      </c>
      <c r="U196" s="39" t="s">
        <v>1393</v>
      </c>
      <c r="V196" s="39"/>
      <c r="W196" s="23">
        <f>WORKDAY(ControleRNC[[#This Row],[Prev.1]],ControleRNC[[#This Row],[Dias Prev.2]])</f>
        <v>44432</v>
      </c>
      <c r="X196" s="23"/>
      <c r="Y196" s="23">
        <v>44477</v>
      </c>
      <c r="Z196" s="24">
        <f>VLOOKUP(ControleRNC[[#This Row],[Crit.]],$F$1:$G$4,2,0)</f>
        <v>3</v>
      </c>
      <c r="AA196" s="24">
        <f ca="1">IF(ControleRNC[[#This Row],[Real.2]]="",TODAY()-ControleRNC[[#This Row],[Prev.2]],ControleRNC[[#This Row],[Real.2]]-ControleRNC[[#This Row],[Prev.2]])</f>
        <v>45</v>
      </c>
      <c r="AB196" s="24" t="s">
        <v>5</v>
      </c>
      <c r="AC196" s="29" t="str">
        <f ca="1">IF(ControleRNC[[#This Row],[Real.2]]&lt;&gt;"","Concluída",
IF(ControleRNC[[#This Row],[Prev.2]]&lt;TODAY(),"Atraso","No prazo"))</f>
        <v>Concluída</v>
      </c>
      <c r="AD196" s="24" t="str">
        <f ca="1">IF(ControleRNC[[#This Row],[Status Epata 2]]="Concluída","",IF(ControleRNC[[#This Row],[Real.2]]="",TODAY()-ControleRNC[[#This Row],[Data Emissão]],ControleRNC[[#This Row],[Real.2]]-ControleRNC[[#This Row],[Data Emissão]]))</f>
        <v/>
      </c>
      <c r="AE196" s="29" t="str">
        <f ca="1">IF(ControleRNC[[#This Row],[Real.2]]&lt;&gt;"","Concluída",
IF(AND(ControleRNC[[#This Row],[Prev.2]]&lt;TODAY(),OR(ControleRNC[[#This Row],[Replan.2]]&lt;TODAY(),ControleRNC[[#This Row],[Replan.2]]="")),"Atraso","No prazo"))</f>
        <v>Concluída</v>
      </c>
      <c r="AF196" s="24"/>
      <c r="AG196" s="24" t="str">
        <f ca="1">IF(ControleRNC[[#This Row],[Área Responsável]]="Engenharia",ControleRNC[[#This Row],[Status Etapa 1]],"Contratada")</f>
        <v>Concluída</v>
      </c>
      <c r="AH196" s="24" t="str">
        <f>IF(ControleRNC[[#This Row],[Área Responsável]]="Contratada",ControleRNC[[#This Row],[Status DUCTOR]],"Engenharia")</f>
        <v>Engenharia</v>
      </c>
      <c r="AI196" s="24" t="str">
        <f ca="1">IF(ControleRNC[[#This Row],[Etapa Eng]]="Concluída","Fechado",IF(ControleRNC[[#This Row],[Etapa Eng]]="Contratada","Contratada","Aberto"))</f>
        <v>Fechado</v>
      </c>
      <c r="AJ196" s="24" t="str">
        <f>IF(ControleRNC[[#This Row],[Etapa contr]]="Concluída","Fechado",IF(ControleRNC[[#This Row],[Etapa contr]]="Engenharia","Engenharia","Aberto"))</f>
        <v>Engenharia</v>
      </c>
    </row>
    <row r="197" spans="1:36" ht="30" customHeight="1">
      <c r="A197" s="5" t="s">
        <v>1005</v>
      </c>
      <c r="B197" s="5" t="s">
        <v>900</v>
      </c>
      <c r="C197" s="24" t="s">
        <v>860</v>
      </c>
      <c r="D197" s="5" t="s">
        <v>861</v>
      </c>
      <c r="E197" s="24" t="s">
        <v>87</v>
      </c>
      <c r="F197" s="65" t="s">
        <v>862</v>
      </c>
      <c r="G197" s="7" t="s">
        <v>827</v>
      </c>
      <c r="H197" s="7" t="s">
        <v>1270</v>
      </c>
      <c r="I197" s="7" t="s">
        <v>840</v>
      </c>
      <c r="J197" s="32" t="s">
        <v>1394</v>
      </c>
      <c r="K197" s="22" t="s">
        <v>788</v>
      </c>
      <c r="L197" s="6">
        <v>44422</v>
      </c>
      <c r="M197" s="6">
        <f>WORKDAY(ControleRNC[[#This Row],[Data Emissão]],VLOOKUP(K197,$F$1:$G$4,2,0))</f>
        <v>44425</v>
      </c>
      <c r="N197" s="6"/>
      <c r="O197" s="23">
        <v>44424</v>
      </c>
      <c r="P197" s="24"/>
      <c r="Q197" s="24">
        <f ca="1">IF(ControleRNC[[#This Row],[Real.1]]="",TODAY()-ControleRNC[[#This Row],[Prev.1]],ControleRNC[[#This Row],[Real.1]]-ControleRNC[[#This Row],[Prev.1]])</f>
        <v>-1</v>
      </c>
      <c r="R197" s="24" t="s">
        <v>5</v>
      </c>
      <c r="S197" s="24"/>
      <c r="T197" s="29" t="str">
        <f ca="1">IF(ControleRNC[[#This Row],[Real.1]]&lt;&gt;"","Concluída",IF(ControleRNC[[#This Row],[Prev.1]]&lt;TODAY(),"Atraso","No prazo"))</f>
        <v>Concluída</v>
      </c>
      <c r="U197" s="39" t="s">
        <v>1395</v>
      </c>
      <c r="V197" s="39"/>
      <c r="W197" s="23">
        <f>WORKDAY(ControleRNC[[#This Row],[Prev.1]],ControleRNC[[#This Row],[Dias Prev.2]])</f>
        <v>44427</v>
      </c>
      <c r="X197" s="23">
        <v>44530</v>
      </c>
      <c r="Y197" s="23">
        <v>44543</v>
      </c>
      <c r="Z197" s="24">
        <f>VLOOKUP(ControleRNC[[#This Row],[Crit.]],$F$1:$G$4,2,0)</f>
        <v>2</v>
      </c>
      <c r="AA197" s="24">
        <f ca="1">IF(ControleRNC[[#This Row],[Real.2]]="",TODAY()-ControleRNC[[#This Row],[Prev.2]],ControleRNC[[#This Row],[Real.2]]-ControleRNC[[#This Row],[Prev.2]])</f>
        <v>116</v>
      </c>
      <c r="AB197" s="24" t="s">
        <v>5</v>
      </c>
      <c r="AC197" s="29" t="str">
        <f ca="1">IF(ControleRNC[[#This Row],[Real.2]]&lt;&gt;"","Concluída",
IF(ControleRNC[[#This Row],[Prev.2]]&lt;TODAY(),"Atraso","No prazo"))</f>
        <v>Concluída</v>
      </c>
      <c r="AD197" s="24" t="str">
        <f ca="1">IF(ControleRNC[[#This Row],[Status Epata 2]]="Concluída","",IF(ControleRNC[[#This Row],[Real.2]]="",TODAY()-ControleRNC[[#This Row],[Data Emissão]],ControleRNC[[#This Row],[Real.2]]-ControleRNC[[#This Row],[Data Emissão]]))</f>
        <v/>
      </c>
      <c r="AE197" s="29" t="str">
        <f ca="1">IF(ControleRNC[[#This Row],[Real.2]]&lt;&gt;"","Concluída",
IF(AND(ControleRNC[[#This Row],[Prev.2]]&lt;TODAY(),OR(ControleRNC[[#This Row],[Replan.2]]&lt;TODAY(),ControleRNC[[#This Row],[Replan.2]]="")),"Atraso","No prazo"))</f>
        <v>Concluída</v>
      </c>
      <c r="AF197" s="24"/>
      <c r="AG197" s="24" t="str">
        <f ca="1">IF(ControleRNC[[#This Row],[Área Responsável]]="Engenharia",ControleRNC[[#This Row],[Status Etapa 1]],"Contratada")</f>
        <v>Concluída</v>
      </c>
      <c r="AH197" s="24" t="str">
        <f>IF(ControleRNC[[#This Row],[Área Responsável]]="Contratada",ControleRNC[[#This Row],[Status DUCTOR]],"Engenharia")</f>
        <v>Engenharia</v>
      </c>
      <c r="AI197" s="24" t="str">
        <f ca="1">IF(ControleRNC[[#This Row],[Etapa Eng]]="Concluída","Fechado",IF(ControleRNC[[#This Row],[Etapa Eng]]="Contratada","Contratada","Aberto"))</f>
        <v>Fechado</v>
      </c>
      <c r="AJ197" s="24" t="str">
        <f>IF(ControleRNC[[#This Row],[Etapa contr]]="Concluída","Fechado",IF(ControleRNC[[#This Row],[Etapa contr]]="Engenharia","Engenharia","Aberto"))</f>
        <v>Engenharia</v>
      </c>
    </row>
    <row r="198" spans="1:36" ht="30" customHeight="1">
      <c r="A198" s="5" t="s">
        <v>1008</v>
      </c>
      <c r="B198" s="5" t="s">
        <v>900</v>
      </c>
      <c r="C198" s="24" t="s">
        <v>860</v>
      </c>
      <c r="D198" s="5" t="s">
        <v>861</v>
      </c>
      <c r="E198" s="24" t="s">
        <v>87</v>
      </c>
      <c r="F198" s="65" t="s">
        <v>862</v>
      </c>
      <c r="G198" s="7" t="s">
        <v>827</v>
      </c>
      <c r="H198" s="7" t="s">
        <v>1396</v>
      </c>
      <c r="I198" s="7" t="s">
        <v>856</v>
      </c>
      <c r="J198" s="32" t="s">
        <v>1397</v>
      </c>
      <c r="K198" s="22" t="s">
        <v>788</v>
      </c>
      <c r="L198" s="6">
        <v>44422</v>
      </c>
      <c r="M198" s="6">
        <f>WORKDAY(ControleRNC[[#This Row],[Data Emissão]],VLOOKUP(K198,$F$1:$G$4,2,0))</f>
        <v>44425</v>
      </c>
      <c r="N198" s="6"/>
      <c r="O198" s="23">
        <v>44425</v>
      </c>
      <c r="P198" s="24"/>
      <c r="Q198" s="24">
        <f ca="1">IF(ControleRNC[[#This Row],[Real.1]]="",TODAY()-ControleRNC[[#This Row],[Prev.1]],ControleRNC[[#This Row],[Real.1]]-ControleRNC[[#This Row],[Prev.1]])</f>
        <v>0</v>
      </c>
      <c r="R198" s="24" t="s">
        <v>5</v>
      </c>
      <c r="S198" s="24"/>
      <c r="T198" s="29" t="str">
        <f ca="1">IF(ControleRNC[[#This Row],[Real.1]]&lt;&gt;"","Concluída",IF(ControleRNC[[#This Row],[Prev.1]]&lt;TODAY(),"Atraso","No prazo"))</f>
        <v>Concluída</v>
      </c>
      <c r="U198" s="39" t="s">
        <v>1398</v>
      </c>
      <c r="V198" s="39"/>
      <c r="W198" s="23">
        <f>WORKDAY(ControleRNC[[#This Row],[Prev.1]],ControleRNC[[#This Row],[Dias Prev.2]])</f>
        <v>44427</v>
      </c>
      <c r="X198" s="23">
        <v>44551</v>
      </c>
      <c r="Y198" s="23">
        <v>44545</v>
      </c>
      <c r="Z198" s="24">
        <f>VLOOKUP(ControleRNC[[#This Row],[Crit.]],$F$1:$G$4,2,0)</f>
        <v>2</v>
      </c>
      <c r="AA198" s="24">
        <f ca="1">IF(ControleRNC[[#This Row],[Real.2]]="",TODAY()-ControleRNC[[#This Row],[Prev.2]],ControleRNC[[#This Row],[Real.2]]-ControleRNC[[#This Row],[Prev.2]])</f>
        <v>118</v>
      </c>
      <c r="AB198" s="24" t="s">
        <v>5</v>
      </c>
      <c r="AC198" s="29" t="str">
        <f ca="1">IF(ControleRNC[[#This Row],[Real.2]]&lt;&gt;"","Concluída",
IF(ControleRNC[[#This Row],[Prev.2]]&lt;TODAY(),"Atraso","No prazo"))</f>
        <v>Concluída</v>
      </c>
      <c r="AD198" s="24" t="str">
        <f ca="1">IF(ControleRNC[[#This Row],[Status Epata 2]]="Concluída","",IF(ControleRNC[[#This Row],[Real.2]]="",TODAY()-ControleRNC[[#This Row],[Data Emissão]],ControleRNC[[#This Row],[Real.2]]-ControleRNC[[#This Row],[Data Emissão]]))</f>
        <v/>
      </c>
      <c r="AE198" s="29" t="str">
        <f ca="1">IF(ControleRNC[[#This Row],[Real.2]]&lt;&gt;"","Concluída",
IF(AND(ControleRNC[[#This Row],[Prev.2]]&lt;TODAY(),OR(ControleRNC[[#This Row],[Replan.2]]&lt;TODAY(),ControleRNC[[#This Row],[Replan.2]]="")),"Atraso","No prazo"))</f>
        <v>Concluída</v>
      </c>
      <c r="AF198" s="24"/>
      <c r="AG198" s="24" t="str">
        <f ca="1">IF(ControleRNC[[#This Row],[Área Responsável]]="Engenharia",ControleRNC[[#This Row],[Status Etapa 1]],"Contratada")</f>
        <v>Concluída</v>
      </c>
      <c r="AH198" s="24" t="str">
        <f>IF(ControleRNC[[#This Row],[Área Responsável]]="Contratada",ControleRNC[[#This Row],[Status DUCTOR]],"Engenharia")</f>
        <v>Engenharia</v>
      </c>
      <c r="AI198" s="24" t="str">
        <f ca="1">IF(ControleRNC[[#This Row],[Etapa Eng]]="Concluída","Fechado",IF(ControleRNC[[#This Row],[Etapa Eng]]="Contratada","Contratada","Aberto"))</f>
        <v>Fechado</v>
      </c>
      <c r="AJ198" s="24" t="str">
        <f>IF(ControleRNC[[#This Row],[Etapa contr]]="Concluída","Fechado",IF(ControleRNC[[#This Row],[Etapa contr]]="Engenharia","Engenharia","Aberto"))</f>
        <v>Engenharia</v>
      </c>
    </row>
    <row r="199" spans="1:36" ht="30" customHeight="1">
      <c r="A199" s="5" t="s">
        <v>1010</v>
      </c>
      <c r="B199" s="5" t="s">
        <v>900</v>
      </c>
      <c r="C199" s="24" t="s">
        <v>860</v>
      </c>
      <c r="D199" s="5" t="s">
        <v>861</v>
      </c>
      <c r="E199" s="24" t="s">
        <v>87</v>
      </c>
      <c r="F199" s="65" t="s">
        <v>862</v>
      </c>
      <c r="G199" s="7" t="s">
        <v>844</v>
      </c>
      <c r="H199" s="7" t="s">
        <v>1270</v>
      </c>
      <c r="I199" s="7" t="s">
        <v>836</v>
      </c>
      <c r="J199" s="32" t="s">
        <v>1399</v>
      </c>
      <c r="K199" s="22" t="s">
        <v>788</v>
      </c>
      <c r="L199" s="6">
        <v>44425</v>
      </c>
      <c r="M199" s="6">
        <f>WORKDAY(ControleRNC[[#This Row],[Data Emissão]],VLOOKUP(K199,$F$1:$G$4,2,0))</f>
        <v>44427</v>
      </c>
      <c r="N199" s="6"/>
      <c r="O199" s="23">
        <v>44425</v>
      </c>
      <c r="P199" s="24"/>
      <c r="Q199" s="24">
        <f ca="1">IF(ControleRNC[[#This Row],[Real.1]]="",TODAY()-ControleRNC[[#This Row],[Prev.1]],ControleRNC[[#This Row],[Real.1]]-ControleRNC[[#This Row],[Prev.1]])</f>
        <v>-2</v>
      </c>
      <c r="R199" s="24" t="s">
        <v>5</v>
      </c>
      <c r="S199" s="24"/>
      <c r="T199" s="29" t="str">
        <f ca="1">IF(ControleRNC[[#This Row],[Real.1]]&lt;&gt;"","Concluída",IF(ControleRNC[[#This Row],[Prev.1]]&lt;TODAY(),"Atraso","No prazo"))</f>
        <v>Concluída</v>
      </c>
      <c r="U199" s="39" t="s">
        <v>1400</v>
      </c>
      <c r="V199" s="39"/>
      <c r="W199" s="23">
        <f>WORKDAY(ControleRNC[[#This Row],[Prev.1]],ControleRNC[[#This Row],[Dias Prev.2]])</f>
        <v>44431</v>
      </c>
      <c r="X199" s="23">
        <v>44530</v>
      </c>
      <c r="Y199" s="23">
        <v>44543</v>
      </c>
      <c r="Z199" s="24">
        <f>VLOOKUP(ControleRNC[[#This Row],[Crit.]],$F$1:$G$4,2,0)</f>
        <v>2</v>
      </c>
      <c r="AA199" s="24">
        <f ca="1">IF(ControleRNC[[#This Row],[Real.2]]="",TODAY()-ControleRNC[[#This Row],[Prev.2]],ControleRNC[[#This Row],[Real.2]]-ControleRNC[[#This Row],[Prev.2]])</f>
        <v>112</v>
      </c>
      <c r="AB199" s="24" t="s">
        <v>5</v>
      </c>
      <c r="AC199" s="29" t="str">
        <f ca="1">IF(ControleRNC[[#This Row],[Real.2]]&lt;&gt;"","Concluída",
IF(ControleRNC[[#This Row],[Prev.2]]&lt;TODAY(),"Atraso","No prazo"))</f>
        <v>Concluída</v>
      </c>
      <c r="AD199" s="24" t="str">
        <f ca="1">IF(ControleRNC[[#This Row],[Status Epata 2]]="Concluída","",IF(ControleRNC[[#This Row],[Real.2]]="",TODAY()-ControleRNC[[#This Row],[Data Emissão]],ControleRNC[[#This Row],[Real.2]]-ControleRNC[[#This Row],[Data Emissão]]))</f>
        <v/>
      </c>
      <c r="AE199" s="29" t="str">
        <f ca="1">IF(ControleRNC[[#This Row],[Real.2]]&lt;&gt;"","Concluída",
IF(AND(ControleRNC[[#This Row],[Prev.2]]&lt;TODAY(),OR(ControleRNC[[#This Row],[Replan.2]]&lt;TODAY(),ControleRNC[[#This Row],[Replan.2]]="")),"Atraso","No prazo"))</f>
        <v>Concluída</v>
      </c>
      <c r="AF199" s="24"/>
      <c r="AG199" s="24" t="str">
        <f ca="1">IF(ControleRNC[[#This Row],[Área Responsável]]="Engenharia",ControleRNC[[#This Row],[Status Etapa 1]],"Contratada")</f>
        <v>Concluída</v>
      </c>
      <c r="AH199" s="24" t="str">
        <f>IF(ControleRNC[[#This Row],[Área Responsável]]="Contratada",ControleRNC[[#This Row],[Status DUCTOR]],"Engenharia")</f>
        <v>Engenharia</v>
      </c>
      <c r="AI199" s="24" t="str">
        <f ca="1">IF(ControleRNC[[#This Row],[Etapa Eng]]="Concluída","Fechado",IF(ControleRNC[[#This Row],[Etapa Eng]]="Contratada","Contratada","Aberto"))</f>
        <v>Fechado</v>
      </c>
      <c r="AJ199" s="24" t="str">
        <f>IF(ControleRNC[[#This Row],[Etapa contr]]="Concluída","Fechado",IF(ControleRNC[[#This Row],[Etapa contr]]="Engenharia","Engenharia","Aberto"))</f>
        <v>Engenharia</v>
      </c>
    </row>
    <row r="200" spans="1:36" ht="30" customHeight="1">
      <c r="A200" s="5" t="s">
        <v>1401</v>
      </c>
      <c r="B200" s="5" t="s">
        <v>822</v>
      </c>
      <c r="C200" s="24" t="s">
        <v>1203</v>
      </c>
      <c r="D200" s="5" t="s">
        <v>833</v>
      </c>
      <c r="E200" s="24" t="s">
        <v>834</v>
      </c>
      <c r="F200" s="65" t="s">
        <v>826</v>
      </c>
      <c r="G200" s="7" t="s">
        <v>827</v>
      </c>
      <c r="H200" s="7" t="s">
        <v>1402</v>
      </c>
      <c r="I200" s="7" t="s">
        <v>856</v>
      </c>
      <c r="J200" s="32" t="s">
        <v>1403</v>
      </c>
      <c r="K200" s="22" t="s">
        <v>788</v>
      </c>
      <c r="L200" s="6">
        <v>44425</v>
      </c>
      <c r="M200" s="6">
        <f>WORKDAY(ControleRNC[[#This Row],[Data Emissão]],VLOOKUP(K200,$F$1:$G$4,2,0))</f>
        <v>44427</v>
      </c>
      <c r="N200" s="6"/>
      <c r="O200" s="23">
        <v>44434</v>
      </c>
      <c r="P200" s="24"/>
      <c r="Q200" s="24">
        <f ca="1">IF(ControleRNC[[#This Row],[Real.1]]="",TODAY()-ControleRNC[[#This Row],[Prev.1]],ControleRNC[[#This Row],[Real.1]]-ControleRNC[[#This Row],[Prev.1]])</f>
        <v>7</v>
      </c>
      <c r="R200" s="24" t="s">
        <v>7</v>
      </c>
      <c r="S200" s="24"/>
      <c r="T200" s="29" t="str">
        <f ca="1">IF(ControleRNC[[#This Row],[Real.1]]&lt;&gt;"","Concluída",IF(ControleRNC[[#This Row],[Prev.1]]&lt;TODAY(),"Atraso","No prazo"))</f>
        <v>Concluída</v>
      </c>
      <c r="U200" s="39" t="s">
        <v>1404</v>
      </c>
      <c r="V200" s="39"/>
      <c r="W200" s="23">
        <f>WORKDAY(ControleRNC[[#This Row],[Prev.1]],ControleRNC[[#This Row],[Dias Prev.2]])</f>
        <v>44431</v>
      </c>
      <c r="X200" s="23">
        <v>44494</v>
      </c>
      <c r="Y200" s="23">
        <v>44482</v>
      </c>
      <c r="Z200" s="24">
        <f>VLOOKUP(ControleRNC[[#This Row],[Crit.]],$F$1:$G$4,2,0)</f>
        <v>2</v>
      </c>
      <c r="AA200" s="24">
        <f ca="1">IF(ControleRNC[[#This Row],[Real.2]]="",TODAY()-ControleRNC[[#This Row],[Prev.2]],ControleRNC[[#This Row],[Real.2]]-ControleRNC[[#This Row],[Prev.2]])</f>
        <v>51</v>
      </c>
      <c r="AB200" s="24" t="s">
        <v>7</v>
      </c>
      <c r="AC200" s="29" t="str">
        <f ca="1">IF(ControleRNC[[#This Row],[Real.2]]&lt;&gt;"","Concluída",
IF(ControleRNC[[#This Row],[Prev.2]]&lt;TODAY(),"Atraso","No prazo"))</f>
        <v>Concluída</v>
      </c>
      <c r="AD200" s="24" t="str">
        <f ca="1">IF(ControleRNC[[#This Row],[Status Epata 2]]="Concluída","",IF(ControleRNC[[#This Row],[Real.2]]="",TODAY()-ControleRNC[[#This Row],[Data Emissão]],ControleRNC[[#This Row],[Real.2]]-ControleRNC[[#This Row],[Data Emissão]]))</f>
        <v/>
      </c>
      <c r="AE200" s="29" t="str">
        <f ca="1">IF(ControleRNC[[#This Row],[Real.2]]&lt;&gt;"","Concluída",
IF(AND(ControleRNC[[#This Row],[Prev.2]]&lt;TODAY(),OR(ControleRNC[[#This Row],[Replan.2]]&lt;TODAY(),ControleRNC[[#This Row],[Replan.2]]="")),"Atraso","No prazo"))</f>
        <v>Concluída</v>
      </c>
      <c r="AF200" s="24"/>
      <c r="AG200" s="24" t="str">
        <f>IF(ControleRNC[[#This Row],[Área Responsável]]="Engenharia",ControleRNC[[#This Row],[Status Etapa 1]],"Contratada")</f>
        <v>Contratada</v>
      </c>
      <c r="AH200" s="24" t="str">
        <f ca="1">IF(ControleRNC[[#This Row],[Área Responsável]]="Contratada",ControleRNC[[#This Row],[Status DUCTOR]],"Engenharia")</f>
        <v>Concluída</v>
      </c>
      <c r="AI200" s="24" t="str">
        <f>IF(ControleRNC[[#This Row],[Etapa Eng]]="Concluída","Fechado",IF(ControleRNC[[#This Row],[Etapa Eng]]="Contratada","Contratada","Aberto"))</f>
        <v>Contratada</v>
      </c>
      <c r="AJ200" s="24" t="str">
        <f ca="1">IF(ControleRNC[[#This Row],[Etapa contr]]="Concluída","Fechado",IF(ControleRNC[[#This Row],[Etapa contr]]="Engenharia","Engenharia","Aberto"))</f>
        <v>Fechado</v>
      </c>
    </row>
    <row r="201" spans="1:36" ht="30" customHeight="1">
      <c r="A201" s="5" t="s">
        <v>1022</v>
      </c>
      <c r="B201" s="5" t="s">
        <v>900</v>
      </c>
      <c r="C201" s="24" t="s">
        <v>823</v>
      </c>
      <c r="D201" s="5" t="s">
        <v>824</v>
      </c>
      <c r="E201" s="24" t="s">
        <v>87</v>
      </c>
      <c r="F201" s="65" t="s">
        <v>826</v>
      </c>
      <c r="G201" s="7" t="s">
        <v>827</v>
      </c>
      <c r="H201" s="7" t="s">
        <v>1405</v>
      </c>
      <c r="I201" s="7" t="s">
        <v>1296</v>
      </c>
      <c r="J201" s="32" t="s">
        <v>1406</v>
      </c>
      <c r="K201" s="22" t="s">
        <v>787</v>
      </c>
      <c r="L201" s="6">
        <v>44426</v>
      </c>
      <c r="M201" s="6">
        <f>WORKDAY(ControleRNC[[#This Row],[Data Emissão]],VLOOKUP(K201,$F$1:$G$4,2,0))</f>
        <v>44431</v>
      </c>
      <c r="N201" s="6"/>
      <c r="O201" s="23">
        <v>44431</v>
      </c>
      <c r="P201" s="24"/>
      <c r="Q201" s="24">
        <f ca="1">IF(ControleRNC[[#This Row],[Real.1]]="",TODAY()-ControleRNC[[#This Row],[Prev.1]],ControleRNC[[#This Row],[Real.1]]-ControleRNC[[#This Row],[Prev.1]])</f>
        <v>0</v>
      </c>
      <c r="R201" s="24" t="s">
        <v>5</v>
      </c>
      <c r="S201" s="24"/>
      <c r="T201" s="29" t="str">
        <f ca="1">IF(ControleRNC[[#This Row],[Real.1]]&lt;&gt;"","Concluída",IF(ControleRNC[[#This Row],[Prev.1]]&lt;TODAY(),"Atraso","No prazo"))</f>
        <v>Concluída</v>
      </c>
      <c r="U201" s="39" t="s">
        <v>1407</v>
      </c>
      <c r="V201" s="39" t="s">
        <v>1408</v>
      </c>
      <c r="W201" s="23">
        <f>WORKDAY(ControleRNC[[#This Row],[Prev.1]],ControleRNC[[#This Row],[Dias Prev.2]])</f>
        <v>44434</v>
      </c>
      <c r="X201" s="23">
        <v>44484</v>
      </c>
      <c r="Y201" s="23">
        <v>44497</v>
      </c>
      <c r="Z201" s="24">
        <f>VLOOKUP(ControleRNC[[#This Row],[Crit.]],$F$1:$G$4,2,0)</f>
        <v>3</v>
      </c>
      <c r="AA201" s="24">
        <f ca="1">IF(ControleRNC[[#This Row],[Real.2]]="",TODAY()-ControleRNC[[#This Row],[Prev.2]],ControleRNC[[#This Row],[Real.2]]-ControleRNC[[#This Row],[Prev.2]])</f>
        <v>63</v>
      </c>
      <c r="AB201" s="24" t="s">
        <v>5</v>
      </c>
      <c r="AC201" s="29" t="str">
        <f ca="1">IF(ControleRNC[[#This Row],[Real.2]]&lt;&gt;"","Concluída",
IF(ControleRNC[[#This Row],[Prev.2]]&lt;TODAY(),"Atraso","No prazo"))</f>
        <v>Concluída</v>
      </c>
      <c r="AD201" s="24" t="str">
        <f ca="1">IF(ControleRNC[[#This Row],[Status Epata 2]]="Concluída","",IF(ControleRNC[[#This Row],[Real.2]]="",TODAY()-ControleRNC[[#This Row],[Data Emissão]],ControleRNC[[#This Row],[Real.2]]-ControleRNC[[#This Row],[Data Emissão]]))</f>
        <v/>
      </c>
      <c r="AE201" s="29" t="str">
        <f ca="1">IF(ControleRNC[[#This Row],[Real.2]]&lt;&gt;"","Concluída",
IF(AND(ControleRNC[[#This Row],[Prev.2]]&lt;TODAY(),OR(ControleRNC[[#This Row],[Replan.2]]&lt;TODAY(),ControleRNC[[#This Row],[Replan.2]]="")),"Atraso","No prazo"))</f>
        <v>Concluída</v>
      </c>
      <c r="AF201" s="24"/>
      <c r="AG201" s="24" t="str">
        <f>IF(ControleRNC[[#This Row],[Área Responsável]]="Engenharia",ControleRNC[[#This Row],[Status Etapa 1]],"Contratada")</f>
        <v>Contratada</v>
      </c>
      <c r="AH201" s="24" t="str">
        <f ca="1">IF(ControleRNC[[#This Row],[Área Responsável]]="Contratada",ControleRNC[[#This Row],[Status DUCTOR]],"Engenharia")</f>
        <v>Concluída</v>
      </c>
      <c r="AI201" s="24" t="str">
        <f>IF(ControleRNC[[#This Row],[Etapa Eng]]="Concluída","Fechado",IF(ControleRNC[[#This Row],[Etapa Eng]]="Contratada","Contratada","Aberto"))</f>
        <v>Contratada</v>
      </c>
      <c r="AJ201" s="24" t="str">
        <f ca="1">IF(ControleRNC[[#This Row],[Etapa contr]]="Concluída","Fechado",IF(ControleRNC[[#This Row],[Etapa contr]]="Engenharia","Engenharia","Aberto"))</f>
        <v>Fechado</v>
      </c>
    </row>
    <row r="202" spans="1:36" ht="30" customHeight="1">
      <c r="A202" s="5" t="s">
        <v>1025</v>
      </c>
      <c r="B202" s="5" t="s">
        <v>900</v>
      </c>
      <c r="C202" s="24" t="s">
        <v>1154</v>
      </c>
      <c r="D202" s="5" t="s">
        <v>824</v>
      </c>
      <c r="E202" s="24" t="s">
        <v>29</v>
      </c>
      <c r="F202" s="65" t="s">
        <v>826</v>
      </c>
      <c r="G202" s="7" t="s">
        <v>1085</v>
      </c>
      <c r="H202" s="7" t="s">
        <v>1086</v>
      </c>
      <c r="I202" s="7" t="s">
        <v>856</v>
      </c>
      <c r="J202" s="32" t="s">
        <v>1409</v>
      </c>
      <c r="K202" s="22" t="s">
        <v>788</v>
      </c>
      <c r="L202" s="6">
        <v>44427</v>
      </c>
      <c r="M202" s="6">
        <f>WORKDAY(ControleRNC[[#This Row],[Data Emissão]],VLOOKUP(K202,$F$1:$G$4,2,0))</f>
        <v>44431</v>
      </c>
      <c r="N202" s="6"/>
      <c r="O202" s="23">
        <v>44435</v>
      </c>
      <c r="P202" s="24"/>
      <c r="Q202" s="24">
        <f ca="1">IF(ControleRNC[[#This Row],[Real.1]]="",TODAY()-ControleRNC[[#This Row],[Prev.1]],ControleRNC[[#This Row],[Real.1]]-ControleRNC[[#This Row],[Prev.1]])</f>
        <v>4</v>
      </c>
      <c r="R202" s="24" t="s">
        <v>6</v>
      </c>
      <c r="S202" s="24"/>
      <c r="T202" s="29" t="str">
        <f ca="1">IF(ControleRNC[[#This Row],[Real.1]]&lt;&gt;"","Concluída",IF(ControleRNC[[#This Row],[Prev.1]]&lt;TODAY(),"Atraso","No prazo"))</f>
        <v>Concluída</v>
      </c>
      <c r="U202" s="39" t="s">
        <v>1410</v>
      </c>
      <c r="V202" s="39"/>
      <c r="W202" s="23">
        <f>WORKDAY(ControleRNC[[#This Row],[Prev.1]],ControleRNC[[#This Row],[Dias Prev.2]])</f>
        <v>44433</v>
      </c>
      <c r="X202" s="23">
        <v>44566</v>
      </c>
      <c r="Y202" s="23">
        <v>44546</v>
      </c>
      <c r="Z202" s="24">
        <f>VLOOKUP(ControleRNC[[#This Row],[Crit.]],$F$1:$G$4,2,0)</f>
        <v>2</v>
      </c>
      <c r="AA202" s="24">
        <f ca="1">IF(ControleRNC[[#This Row],[Real.2]]="",TODAY()-ControleRNC[[#This Row],[Prev.2]],ControleRNC[[#This Row],[Real.2]]-ControleRNC[[#This Row],[Prev.2]])</f>
        <v>113</v>
      </c>
      <c r="AB202" s="24" t="s">
        <v>6</v>
      </c>
      <c r="AC202" s="29" t="str">
        <f ca="1">IF(ControleRNC[[#This Row],[Real.2]]&lt;&gt;"","Concluída",
IF(ControleRNC[[#This Row],[Prev.2]]&lt;TODAY(),"Atraso","No prazo"))</f>
        <v>Concluída</v>
      </c>
      <c r="AD202" s="24" t="str">
        <f ca="1">IF(ControleRNC[[#This Row],[Status Epata 2]]="Concluída","",IF(ControleRNC[[#This Row],[Real.2]]="",TODAY()-ControleRNC[[#This Row],[Data Emissão]],ControleRNC[[#This Row],[Real.2]]-ControleRNC[[#This Row],[Data Emissão]]))</f>
        <v/>
      </c>
      <c r="AE202" s="29" t="str">
        <f ca="1">IF(ControleRNC[[#This Row],[Real.2]]&lt;&gt;"","Concluída",
IF(AND(ControleRNC[[#This Row],[Prev.2]]&lt;TODAY(),OR(ControleRNC[[#This Row],[Replan.2]]&lt;TODAY(),ControleRNC[[#This Row],[Replan.2]]="")),"Atraso","No prazo"))</f>
        <v>Concluída</v>
      </c>
      <c r="AF202" s="24"/>
      <c r="AG202" s="24" t="str">
        <f>IF(ControleRNC[[#This Row],[Área Responsável]]="Engenharia",ControleRNC[[#This Row],[Status Etapa 1]],"Contratada")</f>
        <v>Contratada</v>
      </c>
      <c r="AH202" s="24" t="str">
        <f ca="1">IF(ControleRNC[[#This Row],[Área Responsável]]="Contratada",ControleRNC[[#This Row],[Status DUCTOR]],"Engenharia")</f>
        <v>Concluída</v>
      </c>
      <c r="AI202" s="24" t="str">
        <f>IF(ControleRNC[[#This Row],[Etapa Eng]]="Concluída","Fechado",IF(ControleRNC[[#This Row],[Etapa Eng]]="Contratada","Contratada","Aberto"))</f>
        <v>Contratada</v>
      </c>
      <c r="AJ202" s="24" t="str">
        <f ca="1">IF(ControleRNC[[#This Row],[Etapa contr]]="Concluída","Fechado",IF(ControleRNC[[#This Row],[Etapa contr]]="Engenharia","Engenharia","Aberto"))</f>
        <v>Fechado</v>
      </c>
    </row>
    <row r="203" spans="1:36" ht="30" customHeight="1">
      <c r="A203" s="5" t="s">
        <v>1029</v>
      </c>
      <c r="B203" s="5" t="s">
        <v>900</v>
      </c>
      <c r="C203" s="24" t="s">
        <v>1280</v>
      </c>
      <c r="D203" s="5" t="s">
        <v>824</v>
      </c>
      <c r="E203" s="24" t="s">
        <v>87</v>
      </c>
      <c r="F203" s="65" t="s">
        <v>826</v>
      </c>
      <c r="G203" s="7" t="s">
        <v>827</v>
      </c>
      <c r="H203" s="7" t="s">
        <v>1276</v>
      </c>
      <c r="I203" s="7" t="s">
        <v>836</v>
      </c>
      <c r="J203" s="32" t="s">
        <v>1411</v>
      </c>
      <c r="K203" s="22" t="s">
        <v>788</v>
      </c>
      <c r="L203" s="6">
        <v>44427</v>
      </c>
      <c r="M203" s="6">
        <f>WORKDAY(ControleRNC[[#This Row],[Data Emissão]],VLOOKUP(K203,$F$1:$G$4,2,0))</f>
        <v>44431</v>
      </c>
      <c r="N203" s="6"/>
      <c r="O203" s="23">
        <v>44429</v>
      </c>
      <c r="P203" s="24"/>
      <c r="Q203" s="24">
        <f ca="1">IF(ControleRNC[[#This Row],[Real.1]]="",TODAY()-ControleRNC[[#This Row],[Prev.1]],ControleRNC[[#This Row],[Real.1]]-ControleRNC[[#This Row],[Prev.1]])</f>
        <v>-2</v>
      </c>
      <c r="R203" s="24" t="s">
        <v>5</v>
      </c>
      <c r="S203" s="24"/>
      <c r="T203" s="29" t="str">
        <f ca="1">IF(ControleRNC[[#This Row],[Real.1]]&lt;&gt;"","Concluída",IF(ControleRNC[[#This Row],[Prev.1]]&lt;TODAY(),"Atraso","No prazo"))</f>
        <v>Concluída</v>
      </c>
      <c r="U203" s="39" t="s">
        <v>1412</v>
      </c>
      <c r="V203" s="39"/>
      <c r="W203" s="23">
        <f>WORKDAY(ControleRNC[[#This Row],[Prev.1]],ControleRNC[[#This Row],[Dias Prev.2]])</f>
        <v>44433</v>
      </c>
      <c r="X203" s="23">
        <v>44484</v>
      </c>
      <c r="Y203" s="23">
        <v>44495</v>
      </c>
      <c r="Z203" s="24">
        <f>VLOOKUP(ControleRNC[[#This Row],[Crit.]],$F$1:$G$4,2,0)</f>
        <v>2</v>
      </c>
      <c r="AA203" s="24">
        <f ca="1">IF(ControleRNC[[#This Row],[Real.2]]="",TODAY()-ControleRNC[[#This Row],[Prev.2]],ControleRNC[[#This Row],[Real.2]]-ControleRNC[[#This Row],[Prev.2]])</f>
        <v>62</v>
      </c>
      <c r="AB203" s="24" t="s">
        <v>5</v>
      </c>
      <c r="AC203" s="29" t="str">
        <f ca="1">IF(ControleRNC[[#This Row],[Real.2]]&lt;&gt;"","Concluída",
IF(ControleRNC[[#This Row],[Prev.2]]&lt;TODAY(),"Atraso","No prazo"))</f>
        <v>Concluída</v>
      </c>
      <c r="AD203" s="24" t="str">
        <f ca="1">IF(ControleRNC[[#This Row],[Status Epata 2]]="Concluída","",IF(ControleRNC[[#This Row],[Real.2]]="",TODAY()-ControleRNC[[#This Row],[Data Emissão]],ControleRNC[[#This Row],[Real.2]]-ControleRNC[[#This Row],[Data Emissão]]))</f>
        <v/>
      </c>
      <c r="AE203" s="29" t="str">
        <f ca="1">IF(ControleRNC[[#This Row],[Real.2]]&lt;&gt;"","Concluída",
IF(AND(ControleRNC[[#This Row],[Prev.2]]&lt;TODAY(),OR(ControleRNC[[#This Row],[Replan.2]]&lt;TODAY(),ControleRNC[[#This Row],[Replan.2]]="")),"Atraso","No prazo"))</f>
        <v>Concluída</v>
      </c>
      <c r="AF203" s="24"/>
      <c r="AG203" s="24" t="str">
        <f>IF(ControleRNC[[#This Row],[Área Responsável]]="Engenharia",ControleRNC[[#This Row],[Status Etapa 1]],"Contratada")</f>
        <v>Contratada</v>
      </c>
      <c r="AH203" s="24" t="str">
        <f ca="1">IF(ControleRNC[[#This Row],[Área Responsável]]="Contratada",ControleRNC[[#This Row],[Status DUCTOR]],"Engenharia")</f>
        <v>Concluída</v>
      </c>
      <c r="AI203" s="24" t="str">
        <f>IF(ControleRNC[[#This Row],[Etapa Eng]]="Concluída","Fechado",IF(ControleRNC[[#This Row],[Etapa Eng]]="Contratada","Contratada","Aberto"))</f>
        <v>Contratada</v>
      </c>
      <c r="AJ203" s="24" t="str">
        <f ca="1">IF(ControleRNC[[#This Row],[Etapa contr]]="Concluída","Fechado",IF(ControleRNC[[#This Row],[Etapa contr]]="Engenharia","Engenharia","Aberto"))</f>
        <v>Fechado</v>
      </c>
    </row>
    <row r="204" spans="1:36" ht="30" customHeight="1">
      <c r="A204" s="5" t="s">
        <v>1032</v>
      </c>
      <c r="B204" s="5" t="s">
        <v>900</v>
      </c>
      <c r="C204" s="24" t="s">
        <v>1303</v>
      </c>
      <c r="D204" s="5" t="s">
        <v>824</v>
      </c>
      <c r="E204" s="24" t="s">
        <v>87</v>
      </c>
      <c r="F204" s="65" t="s">
        <v>826</v>
      </c>
      <c r="G204" s="7" t="s">
        <v>844</v>
      </c>
      <c r="H204" s="7" t="s">
        <v>1413</v>
      </c>
      <c r="I204" s="7" t="s">
        <v>856</v>
      </c>
      <c r="J204" s="32" t="s">
        <v>1414</v>
      </c>
      <c r="K204" s="22" t="s">
        <v>787</v>
      </c>
      <c r="L204" s="6">
        <v>44459</v>
      </c>
      <c r="M204" s="6">
        <f>WORKDAY(ControleRNC[[#This Row],[Data Emissão]],VLOOKUP(K204,$F$1:$G$4,2,0))</f>
        <v>44462</v>
      </c>
      <c r="N204" s="6"/>
      <c r="O204" s="23">
        <v>44469</v>
      </c>
      <c r="P204" s="24"/>
      <c r="Q204" s="24">
        <f ca="1">IF(ControleRNC[[#This Row],[Real.1]]="",TODAY()-ControleRNC[[#This Row],[Prev.1]],ControleRNC[[#This Row],[Real.1]]-ControleRNC[[#This Row],[Prev.1]])</f>
        <v>7</v>
      </c>
      <c r="R204" s="24" t="s">
        <v>5</v>
      </c>
      <c r="S204" s="24"/>
      <c r="T204" s="29" t="str">
        <f ca="1">IF(ControleRNC[[#This Row],[Real.1]]&lt;&gt;"","Concluída",IF(ControleRNC[[#This Row],[Prev.1]]&lt;TODAY(),"Atraso","No prazo"))</f>
        <v>Concluída</v>
      </c>
      <c r="U204" s="39" t="s">
        <v>1415</v>
      </c>
      <c r="V204" s="39"/>
      <c r="W204" s="23">
        <f>WORKDAY(ControleRNC[[#This Row],[Prev.1]],ControleRNC[[#This Row],[Dias Prev.2]])</f>
        <v>44467</v>
      </c>
      <c r="X204" s="23">
        <v>44536</v>
      </c>
      <c r="Y204" s="23">
        <v>44566</v>
      </c>
      <c r="Z204" s="24">
        <f>VLOOKUP(ControleRNC[[#This Row],[Crit.]],$F$1:$G$4,2,0)</f>
        <v>3</v>
      </c>
      <c r="AA204" s="24">
        <f ca="1">IF(ControleRNC[[#This Row],[Real.2]]="",TODAY()-ControleRNC[[#This Row],[Prev.2]],ControleRNC[[#This Row],[Real.2]]-ControleRNC[[#This Row],[Prev.2]])</f>
        <v>99</v>
      </c>
      <c r="AB204" s="24" t="s">
        <v>5</v>
      </c>
      <c r="AC204" s="29" t="str">
        <f ca="1">IF(ControleRNC[[#This Row],[Real.2]]&lt;&gt;"","Concluída",
IF(ControleRNC[[#This Row],[Prev.2]]&lt;TODAY(),"Atraso","No prazo"))</f>
        <v>Concluída</v>
      </c>
      <c r="AD204" s="24" t="str">
        <f ca="1">IF(ControleRNC[[#This Row],[Status Epata 2]]="Concluída","",IF(ControleRNC[[#This Row],[Real.2]]="",TODAY()-ControleRNC[[#This Row],[Data Emissão]],ControleRNC[[#This Row],[Real.2]]-ControleRNC[[#This Row],[Data Emissão]]))</f>
        <v/>
      </c>
      <c r="AE204" s="29" t="str">
        <f ca="1">IF(ControleRNC[[#This Row],[Real.2]]&lt;&gt;"","Concluída",
IF(AND(ControleRNC[[#This Row],[Prev.2]]&lt;TODAY(),OR(ControleRNC[[#This Row],[Replan.2]]&lt;TODAY(),ControleRNC[[#This Row],[Replan.2]]="")),"Atraso","No prazo"))</f>
        <v>Concluída</v>
      </c>
      <c r="AF204" s="24"/>
      <c r="AG204" s="24" t="str">
        <f>IF(ControleRNC[[#This Row],[Área Responsável]]="Engenharia",ControleRNC[[#This Row],[Status Etapa 1]],"Contratada")</f>
        <v>Contratada</v>
      </c>
      <c r="AH204" s="24" t="str">
        <f ca="1">IF(ControleRNC[[#This Row],[Área Responsável]]="Contratada",ControleRNC[[#This Row],[Status DUCTOR]],"Engenharia")</f>
        <v>Concluída</v>
      </c>
      <c r="AI204" s="24" t="str">
        <f>IF(ControleRNC[[#This Row],[Etapa Eng]]="Concluída","Fechado",IF(ControleRNC[[#This Row],[Etapa Eng]]="Contratada","Contratada","Aberto"))</f>
        <v>Contratada</v>
      </c>
      <c r="AJ204" s="24" t="str">
        <f ca="1">IF(ControleRNC[[#This Row],[Etapa contr]]="Concluída","Fechado",IF(ControleRNC[[#This Row],[Etapa contr]]="Engenharia","Engenharia","Aberto"))</f>
        <v>Fechado</v>
      </c>
    </row>
    <row r="205" spans="1:36" ht="30" customHeight="1">
      <c r="A205" s="5" t="s">
        <v>1013</v>
      </c>
      <c r="B205" s="5" t="s">
        <v>900</v>
      </c>
      <c r="C205" s="24" t="s">
        <v>860</v>
      </c>
      <c r="D205" s="5" t="s">
        <v>861</v>
      </c>
      <c r="E205" s="24" t="s">
        <v>87</v>
      </c>
      <c r="F205" s="65" t="s">
        <v>862</v>
      </c>
      <c r="G205" s="7" t="s">
        <v>844</v>
      </c>
      <c r="H205" s="7" t="s">
        <v>1276</v>
      </c>
      <c r="I205" s="7" t="s">
        <v>904</v>
      </c>
      <c r="J205" s="32" t="s">
        <v>1416</v>
      </c>
      <c r="K205" s="22" t="s">
        <v>787</v>
      </c>
      <c r="L205" s="6">
        <v>44427</v>
      </c>
      <c r="M205" s="6">
        <f>WORKDAY(ControleRNC[[#This Row],[Data Emissão]],VLOOKUP(K205,$F$1:$G$4,2,0))</f>
        <v>44432</v>
      </c>
      <c r="N205" s="6"/>
      <c r="O205" s="23">
        <v>44431</v>
      </c>
      <c r="P205" s="24"/>
      <c r="Q205" s="24">
        <f ca="1">IF(ControleRNC[[#This Row],[Real.1]]="",TODAY()-ControleRNC[[#This Row],[Prev.1]],ControleRNC[[#This Row],[Real.1]]-ControleRNC[[#This Row],[Prev.1]])</f>
        <v>-1</v>
      </c>
      <c r="R205" s="24" t="s">
        <v>5</v>
      </c>
      <c r="S205" s="24"/>
      <c r="T205" s="29" t="str">
        <f ca="1">IF(ControleRNC[[#This Row],[Real.1]]&lt;&gt;"","Concluída",IF(ControleRNC[[#This Row],[Prev.1]]&lt;TODAY(),"Atraso","No prazo"))</f>
        <v>Concluída</v>
      </c>
      <c r="U205" s="39" t="s">
        <v>1417</v>
      </c>
      <c r="V205" s="39"/>
      <c r="W205" s="23">
        <f>WORKDAY(ControleRNC[[#This Row],[Prev.1]],ControleRNC[[#This Row],[Dias Prev.2]])</f>
        <v>44435</v>
      </c>
      <c r="X205" s="23">
        <v>44530</v>
      </c>
      <c r="Y205" s="23">
        <v>44543</v>
      </c>
      <c r="Z205" s="24">
        <f>VLOOKUP(ControleRNC[[#This Row],[Crit.]],$F$1:$G$4,2,0)</f>
        <v>3</v>
      </c>
      <c r="AA205" s="24">
        <f ca="1">IF(ControleRNC[[#This Row],[Real.2]]="",TODAY()-ControleRNC[[#This Row],[Prev.2]],ControleRNC[[#This Row],[Real.2]]-ControleRNC[[#This Row],[Prev.2]])</f>
        <v>108</v>
      </c>
      <c r="AB205" s="24" t="s">
        <v>5</v>
      </c>
      <c r="AC205" s="29" t="str">
        <f ca="1">IF(ControleRNC[[#This Row],[Real.2]]&lt;&gt;"","Concluída",
IF(ControleRNC[[#This Row],[Prev.2]]&lt;TODAY(),"Atraso","No prazo"))</f>
        <v>Concluída</v>
      </c>
      <c r="AD205" s="24" t="str">
        <f ca="1">IF(ControleRNC[[#This Row],[Status Epata 2]]="Concluída","",IF(ControleRNC[[#This Row],[Real.2]]="",TODAY()-ControleRNC[[#This Row],[Data Emissão]],ControleRNC[[#This Row],[Real.2]]-ControleRNC[[#This Row],[Data Emissão]]))</f>
        <v/>
      </c>
      <c r="AE205" s="29" t="str">
        <f ca="1">IF(ControleRNC[[#This Row],[Real.2]]&lt;&gt;"","Concluída",
IF(AND(ControleRNC[[#This Row],[Prev.2]]&lt;TODAY(),OR(ControleRNC[[#This Row],[Replan.2]]&lt;TODAY(),ControleRNC[[#This Row],[Replan.2]]="")),"Atraso","No prazo"))</f>
        <v>Concluída</v>
      </c>
      <c r="AF205" s="24"/>
      <c r="AG205" s="24" t="str">
        <f ca="1">IF(ControleRNC[[#This Row],[Área Responsável]]="Engenharia",ControleRNC[[#This Row],[Status Etapa 1]],"Contratada")</f>
        <v>Concluída</v>
      </c>
      <c r="AH205" s="24" t="str">
        <f>IF(ControleRNC[[#This Row],[Área Responsável]]="Contratada",ControleRNC[[#This Row],[Status DUCTOR]],"Engenharia")</f>
        <v>Engenharia</v>
      </c>
      <c r="AI205" s="24" t="str">
        <f ca="1">IF(ControleRNC[[#This Row],[Etapa Eng]]="Concluída","Fechado",IF(ControleRNC[[#This Row],[Etapa Eng]]="Contratada","Contratada","Aberto"))</f>
        <v>Fechado</v>
      </c>
      <c r="AJ205" s="24" t="str">
        <f>IF(ControleRNC[[#This Row],[Etapa contr]]="Concluída","Fechado",IF(ControleRNC[[#This Row],[Etapa contr]]="Engenharia","Engenharia","Aberto"))</f>
        <v>Engenharia</v>
      </c>
    </row>
    <row r="206" spans="1:36" ht="30" customHeight="1">
      <c r="A206" s="5" t="s">
        <v>872</v>
      </c>
      <c r="B206" s="5" t="s">
        <v>900</v>
      </c>
      <c r="C206" s="24" t="s">
        <v>1299</v>
      </c>
      <c r="D206" s="5" t="s">
        <v>824</v>
      </c>
      <c r="E206" s="24" t="s">
        <v>39</v>
      </c>
      <c r="F206" s="65" t="s">
        <v>826</v>
      </c>
      <c r="G206" s="7" t="s">
        <v>844</v>
      </c>
      <c r="H206" s="7" t="s">
        <v>1418</v>
      </c>
      <c r="I206" s="7" t="s">
        <v>846</v>
      </c>
      <c r="J206" s="32" t="s">
        <v>1419</v>
      </c>
      <c r="K206" s="22" t="s">
        <v>787</v>
      </c>
      <c r="L206" s="6">
        <v>44426</v>
      </c>
      <c r="M206" s="6">
        <f>WORKDAY(ControleRNC[[#This Row],[Data Emissão]],VLOOKUP(K206,$F$1:$G$4,2,0))</f>
        <v>44431</v>
      </c>
      <c r="N206" s="6"/>
      <c r="O206" s="23">
        <v>44434</v>
      </c>
      <c r="P206" s="24"/>
      <c r="Q206" s="24">
        <f ca="1">IF(ControleRNC[[#This Row],[Real.1]]="",TODAY()-ControleRNC[[#This Row],[Prev.1]],ControleRNC[[#This Row],[Real.1]]-ControleRNC[[#This Row],[Prev.1]])</f>
        <v>3</v>
      </c>
      <c r="R206" s="24" t="s">
        <v>6</v>
      </c>
      <c r="S206" s="24"/>
      <c r="T206" s="29" t="str">
        <f ca="1">IF(ControleRNC[[#This Row],[Real.1]]&lt;&gt;"","Concluída",IF(ControleRNC[[#This Row],[Prev.1]]&lt;TODAY(),"Atraso","No prazo"))</f>
        <v>Concluída</v>
      </c>
      <c r="U206" s="39" t="s">
        <v>1420</v>
      </c>
      <c r="V206" s="39"/>
      <c r="W206" s="23">
        <f>WORKDAY(ControleRNC[[#This Row],[Prev.1]],ControleRNC[[#This Row],[Dias Prev.2]])</f>
        <v>44434</v>
      </c>
      <c r="X206" s="23"/>
      <c r="Y206" s="23">
        <v>44460</v>
      </c>
      <c r="Z206" s="24">
        <f>VLOOKUP(ControleRNC[[#This Row],[Crit.]],$F$1:$G$4,2,0)</f>
        <v>3</v>
      </c>
      <c r="AA206" s="24">
        <f ca="1">IF(ControleRNC[[#This Row],[Real.2]]="",TODAY()-ControleRNC[[#This Row],[Prev.2]],ControleRNC[[#This Row],[Real.2]]-ControleRNC[[#This Row],[Prev.2]])</f>
        <v>26</v>
      </c>
      <c r="AB206" s="24" t="s">
        <v>6</v>
      </c>
      <c r="AC206" s="29" t="str">
        <f ca="1">IF(ControleRNC[[#This Row],[Real.2]]&lt;&gt;"","Concluída",
IF(ControleRNC[[#This Row],[Prev.2]]&lt;TODAY(),"Atraso","No prazo"))</f>
        <v>Concluída</v>
      </c>
      <c r="AD206" s="24" t="str">
        <f ca="1">IF(ControleRNC[[#This Row],[Status Epata 2]]="Concluída","",IF(ControleRNC[[#This Row],[Real.2]]="",TODAY()-ControleRNC[[#This Row],[Data Emissão]],ControleRNC[[#This Row],[Real.2]]-ControleRNC[[#This Row],[Data Emissão]]))</f>
        <v/>
      </c>
      <c r="AE206" s="29" t="str">
        <f ca="1">IF(ControleRNC[[#This Row],[Real.2]]&lt;&gt;"","Concluída",
IF(AND(ControleRNC[[#This Row],[Prev.2]]&lt;TODAY(),OR(ControleRNC[[#This Row],[Replan.2]]&lt;TODAY(),ControleRNC[[#This Row],[Replan.2]]="")),"Atraso","No prazo"))</f>
        <v>Concluída</v>
      </c>
      <c r="AF206" s="24"/>
      <c r="AG206" s="24" t="str">
        <f>IF(ControleRNC[[#This Row],[Área Responsável]]="Engenharia",ControleRNC[[#This Row],[Status Etapa 1]],"Contratada")</f>
        <v>Contratada</v>
      </c>
      <c r="AH206" s="24" t="str">
        <f ca="1">IF(ControleRNC[[#This Row],[Área Responsável]]="Contratada",ControleRNC[[#This Row],[Status DUCTOR]],"Engenharia")</f>
        <v>Concluída</v>
      </c>
      <c r="AI206" s="24" t="str">
        <f>IF(ControleRNC[[#This Row],[Etapa Eng]]="Concluída","Fechado",IF(ControleRNC[[#This Row],[Etapa Eng]]="Contratada","Contratada","Aberto"))</f>
        <v>Contratada</v>
      </c>
      <c r="AJ206" s="24" t="str">
        <f ca="1">IF(ControleRNC[[#This Row],[Etapa contr]]="Concluída","Fechado",IF(ControleRNC[[#This Row],[Etapa contr]]="Engenharia","Engenharia","Aberto"))</f>
        <v>Fechado</v>
      </c>
    </row>
    <row r="207" spans="1:36" ht="30" customHeight="1">
      <c r="A207" s="5" t="s">
        <v>1016</v>
      </c>
      <c r="B207" s="5" t="s">
        <v>900</v>
      </c>
      <c r="C207" s="24" t="s">
        <v>860</v>
      </c>
      <c r="D207" s="5" t="s">
        <v>861</v>
      </c>
      <c r="E207" s="24" t="s">
        <v>87</v>
      </c>
      <c r="F207" s="65" t="s">
        <v>862</v>
      </c>
      <c r="G207" s="7" t="s">
        <v>844</v>
      </c>
      <c r="H207" s="7" t="s">
        <v>1307</v>
      </c>
      <c r="I207" s="7" t="s">
        <v>904</v>
      </c>
      <c r="J207" s="32" t="s">
        <v>1421</v>
      </c>
      <c r="K207" s="22" t="s">
        <v>787</v>
      </c>
      <c r="L207" s="6">
        <v>44428</v>
      </c>
      <c r="M207" s="6">
        <f>WORKDAY(ControleRNC[[#This Row],[Data Emissão]],VLOOKUP(K207,$F$1:$G$4,2,0))</f>
        <v>44433</v>
      </c>
      <c r="N207" s="6"/>
      <c r="O207" s="23">
        <v>44431</v>
      </c>
      <c r="P207" s="24"/>
      <c r="Q207" s="24">
        <f ca="1">IF(ControleRNC[[#This Row],[Real.1]]="",TODAY()-ControleRNC[[#This Row],[Prev.1]],ControleRNC[[#This Row],[Real.1]]-ControleRNC[[#This Row],[Prev.1]])</f>
        <v>-2</v>
      </c>
      <c r="R207" s="24" t="s">
        <v>5</v>
      </c>
      <c r="S207" s="24"/>
      <c r="T207" s="29" t="str">
        <f ca="1">IF(ControleRNC[[#This Row],[Real.1]]&lt;&gt;"","Concluída",IF(ControleRNC[[#This Row],[Prev.1]]&lt;TODAY(),"Atraso","No prazo"))</f>
        <v>Concluída</v>
      </c>
      <c r="U207" s="39" t="s">
        <v>1422</v>
      </c>
      <c r="V207" s="39"/>
      <c r="W207" s="23">
        <f>WORKDAY(ControleRNC[[#This Row],[Prev.1]],ControleRNC[[#This Row],[Dias Prev.2]])</f>
        <v>44438</v>
      </c>
      <c r="X207" s="23">
        <v>44551</v>
      </c>
      <c r="Y207" s="23">
        <v>44545</v>
      </c>
      <c r="Z207" s="24">
        <f>VLOOKUP(ControleRNC[[#This Row],[Crit.]],$F$1:$G$4,2,0)</f>
        <v>3</v>
      </c>
      <c r="AA207" s="24">
        <f ca="1">IF(ControleRNC[[#This Row],[Real.2]]="",TODAY()-ControleRNC[[#This Row],[Prev.2]],ControleRNC[[#This Row],[Real.2]]-ControleRNC[[#This Row],[Prev.2]])</f>
        <v>107</v>
      </c>
      <c r="AB207" s="24" t="s">
        <v>5</v>
      </c>
      <c r="AC207" s="29" t="str">
        <f ca="1">IF(ControleRNC[[#This Row],[Real.2]]&lt;&gt;"","Concluída",
IF(ControleRNC[[#This Row],[Prev.2]]&lt;TODAY(),"Atraso","No prazo"))</f>
        <v>Concluída</v>
      </c>
      <c r="AD207" s="24" t="str">
        <f ca="1">IF(ControleRNC[[#This Row],[Status Epata 2]]="Concluída","",IF(ControleRNC[[#This Row],[Real.2]]="",TODAY()-ControleRNC[[#This Row],[Data Emissão]],ControleRNC[[#This Row],[Real.2]]-ControleRNC[[#This Row],[Data Emissão]]))</f>
        <v/>
      </c>
      <c r="AE207" s="29" t="str">
        <f ca="1">IF(ControleRNC[[#This Row],[Real.2]]&lt;&gt;"","Concluída",
IF(AND(ControleRNC[[#This Row],[Prev.2]]&lt;TODAY(),OR(ControleRNC[[#This Row],[Replan.2]]&lt;TODAY(),ControleRNC[[#This Row],[Replan.2]]="")),"Atraso","No prazo"))</f>
        <v>Concluída</v>
      </c>
      <c r="AF207" s="24"/>
      <c r="AG207" s="24" t="str">
        <f ca="1">IF(ControleRNC[[#This Row],[Área Responsável]]="Engenharia",ControleRNC[[#This Row],[Status Etapa 1]],"Contratada")</f>
        <v>Concluída</v>
      </c>
      <c r="AH207" s="24" t="str">
        <f>IF(ControleRNC[[#This Row],[Área Responsável]]="Contratada",ControleRNC[[#This Row],[Status DUCTOR]],"Engenharia")</f>
        <v>Engenharia</v>
      </c>
      <c r="AI207" s="24" t="str">
        <f ca="1">IF(ControleRNC[[#This Row],[Etapa Eng]]="Concluída","Fechado",IF(ControleRNC[[#This Row],[Etapa Eng]]="Contratada","Contratada","Aberto"))</f>
        <v>Fechado</v>
      </c>
      <c r="AJ207" s="24" t="str">
        <f>IF(ControleRNC[[#This Row],[Etapa contr]]="Concluída","Fechado",IF(ControleRNC[[#This Row],[Etapa contr]]="Engenharia","Engenharia","Aberto"))</f>
        <v>Engenharia</v>
      </c>
    </row>
    <row r="208" spans="1:36" ht="30" customHeight="1">
      <c r="A208" s="5" t="s">
        <v>1019</v>
      </c>
      <c r="B208" s="5" t="s">
        <v>900</v>
      </c>
      <c r="C208" s="24" t="s">
        <v>860</v>
      </c>
      <c r="D208" s="5" t="s">
        <v>861</v>
      </c>
      <c r="E208" s="24" t="s">
        <v>87</v>
      </c>
      <c r="F208" s="65" t="s">
        <v>862</v>
      </c>
      <c r="G208" s="7" t="s">
        <v>844</v>
      </c>
      <c r="H208" s="7" t="s">
        <v>1307</v>
      </c>
      <c r="I208" s="7" t="s">
        <v>840</v>
      </c>
      <c r="J208" s="32" t="s">
        <v>1423</v>
      </c>
      <c r="K208" s="22" t="s">
        <v>787</v>
      </c>
      <c r="L208" s="6">
        <v>44428</v>
      </c>
      <c r="M208" s="6">
        <f>WORKDAY(ControleRNC[[#This Row],[Data Emissão]],VLOOKUP(K208,$F$1:$G$4,2,0))</f>
        <v>44433</v>
      </c>
      <c r="N208" s="6"/>
      <c r="O208" s="23">
        <v>44431</v>
      </c>
      <c r="P208" s="24"/>
      <c r="Q208" s="24">
        <f ca="1">IF(ControleRNC[[#This Row],[Real.1]]="",TODAY()-ControleRNC[[#This Row],[Prev.1]],ControleRNC[[#This Row],[Real.1]]-ControleRNC[[#This Row],[Prev.1]])</f>
        <v>-2</v>
      </c>
      <c r="R208" s="24" t="s">
        <v>5</v>
      </c>
      <c r="S208" s="24"/>
      <c r="T208" s="29" t="str">
        <f ca="1">IF(ControleRNC[[#This Row],[Real.1]]&lt;&gt;"","Concluída",IF(ControleRNC[[#This Row],[Prev.1]]&lt;TODAY(),"Atraso","No prazo"))</f>
        <v>Concluída</v>
      </c>
      <c r="U208" s="39" t="s">
        <v>1424</v>
      </c>
      <c r="V208" s="39"/>
      <c r="W208" s="23">
        <f>WORKDAY(ControleRNC[[#This Row],[Prev.1]],ControleRNC[[#This Row],[Dias Prev.2]])</f>
        <v>44438</v>
      </c>
      <c r="X208" s="23">
        <v>44551</v>
      </c>
      <c r="Y208" s="23">
        <v>44545</v>
      </c>
      <c r="Z208" s="24">
        <f>VLOOKUP(ControleRNC[[#This Row],[Crit.]],$F$1:$G$4,2,0)</f>
        <v>3</v>
      </c>
      <c r="AA208" s="24">
        <f ca="1">IF(ControleRNC[[#This Row],[Real.2]]="",TODAY()-ControleRNC[[#This Row],[Prev.2]],ControleRNC[[#This Row],[Real.2]]-ControleRNC[[#This Row],[Prev.2]])</f>
        <v>107</v>
      </c>
      <c r="AB208" s="24" t="s">
        <v>5</v>
      </c>
      <c r="AC208" s="29" t="str">
        <f ca="1">IF(ControleRNC[[#This Row],[Real.2]]&lt;&gt;"","Concluída",
IF(ControleRNC[[#This Row],[Prev.2]]&lt;TODAY(),"Atraso","No prazo"))</f>
        <v>Concluída</v>
      </c>
      <c r="AD208" s="24" t="str">
        <f ca="1">IF(ControleRNC[[#This Row],[Status Epata 2]]="Concluída","",IF(ControleRNC[[#This Row],[Real.2]]="",TODAY()-ControleRNC[[#This Row],[Data Emissão]],ControleRNC[[#This Row],[Real.2]]-ControleRNC[[#This Row],[Data Emissão]]))</f>
        <v/>
      </c>
      <c r="AE208" s="29" t="str">
        <f ca="1">IF(ControleRNC[[#This Row],[Real.2]]&lt;&gt;"","Concluída",
IF(AND(ControleRNC[[#This Row],[Prev.2]]&lt;TODAY(),OR(ControleRNC[[#This Row],[Replan.2]]&lt;TODAY(),ControleRNC[[#This Row],[Replan.2]]="")),"Atraso","No prazo"))</f>
        <v>Concluída</v>
      </c>
      <c r="AF208" s="24"/>
      <c r="AG208" s="24" t="str">
        <f ca="1">IF(ControleRNC[[#This Row],[Área Responsável]]="Engenharia",ControleRNC[[#This Row],[Status Etapa 1]],"Contratada")</f>
        <v>Concluída</v>
      </c>
      <c r="AH208" s="24" t="str">
        <f>IF(ControleRNC[[#This Row],[Área Responsável]]="Contratada",ControleRNC[[#This Row],[Status DUCTOR]],"Engenharia")</f>
        <v>Engenharia</v>
      </c>
      <c r="AI208" s="24" t="str">
        <f ca="1">IF(ControleRNC[[#This Row],[Etapa Eng]]="Concluída","Fechado",IF(ControleRNC[[#This Row],[Etapa Eng]]="Contratada","Contratada","Aberto"))</f>
        <v>Fechado</v>
      </c>
      <c r="AJ208" s="24" t="str">
        <f>IF(ControleRNC[[#This Row],[Etapa contr]]="Concluída","Fechado",IF(ControleRNC[[#This Row],[Etapa contr]]="Engenharia","Engenharia","Aberto"))</f>
        <v>Engenharia</v>
      </c>
    </row>
    <row r="209" spans="1:36" ht="30" customHeight="1">
      <c r="A209" s="5" t="s">
        <v>1022</v>
      </c>
      <c r="B209" s="5" t="s">
        <v>900</v>
      </c>
      <c r="C209" s="24" t="s">
        <v>860</v>
      </c>
      <c r="D209" s="5" t="s">
        <v>861</v>
      </c>
      <c r="E209" s="24" t="s">
        <v>87</v>
      </c>
      <c r="F209" s="65" t="s">
        <v>862</v>
      </c>
      <c r="G209" s="7" t="s">
        <v>881</v>
      </c>
      <c r="H209" s="7" t="s">
        <v>1307</v>
      </c>
      <c r="I209" s="7" t="s">
        <v>1425</v>
      </c>
      <c r="J209" s="32" t="s">
        <v>1426</v>
      </c>
      <c r="K209" s="22" t="s">
        <v>787</v>
      </c>
      <c r="L209" s="6">
        <v>44434</v>
      </c>
      <c r="M209" s="6">
        <f>WORKDAY(ControleRNC[[#This Row],[Data Emissão]],VLOOKUP(K209,$F$1:$G$4,2,0))</f>
        <v>44439</v>
      </c>
      <c r="N209" s="6"/>
      <c r="O209" s="23">
        <v>44434</v>
      </c>
      <c r="P209" s="24"/>
      <c r="Q209" s="24">
        <f ca="1">IF(ControleRNC[[#This Row],[Real.1]]="",TODAY()-ControleRNC[[#This Row],[Prev.1]],ControleRNC[[#This Row],[Real.1]]-ControleRNC[[#This Row],[Prev.1]])</f>
        <v>-5</v>
      </c>
      <c r="R209" s="24" t="s">
        <v>5</v>
      </c>
      <c r="S209" s="24"/>
      <c r="T209" s="29" t="str">
        <f ca="1">IF(ControleRNC[[#This Row],[Real.1]]&lt;&gt;"","Concluída",IF(ControleRNC[[#This Row],[Prev.1]]&lt;TODAY(),"Atraso","No prazo"))</f>
        <v>Concluída</v>
      </c>
      <c r="U209" s="39" t="s">
        <v>1427</v>
      </c>
      <c r="V209" s="39"/>
      <c r="W209" s="23">
        <f>WORKDAY(ControleRNC[[#This Row],[Prev.1]],ControleRNC[[#This Row],[Dias Prev.2]])</f>
        <v>44442</v>
      </c>
      <c r="X209" s="23">
        <v>44551</v>
      </c>
      <c r="Y209" s="23">
        <v>44545</v>
      </c>
      <c r="Z209" s="24">
        <f>VLOOKUP(ControleRNC[[#This Row],[Crit.]],$F$1:$G$4,2,0)</f>
        <v>3</v>
      </c>
      <c r="AA209" s="24">
        <f ca="1">IF(ControleRNC[[#This Row],[Real.2]]="",TODAY()-ControleRNC[[#This Row],[Prev.2]],ControleRNC[[#This Row],[Real.2]]-ControleRNC[[#This Row],[Prev.2]])</f>
        <v>103</v>
      </c>
      <c r="AB209" s="24" t="s">
        <v>5</v>
      </c>
      <c r="AC209" s="29" t="str">
        <f ca="1">IF(ControleRNC[[#This Row],[Real.2]]&lt;&gt;"","Concluída",
IF(ControleRNC[[#This Row],[Prev.2]]&lt;TODAY(),"Atraso","No prazo"))</f>
        <v>Concluída</v>
      </c>
      <c r="AD209" s="24" t="str">
        <f ca="1">IF(ControleRNC[[#This Row],[Status Epata 2]]="Concluída","",IF(ControleRNC[[#This Row],[Real.2]]="",TODAY()-ControleRNC[[#This Row],[Data Emissão]],ControleRNC[[#This Row],[Real.2]]-ControleRNC[[#This Row],[Data Emissão]]))</f>
        <v/>
      </c>
      <c r="AE209" s="29" t="str">
        <f ca="1">IF(ControleRNC[[#This Row],[Real.2]]&lt;&gt;"","Concluída",
IF(AND(ControleRNC[[#This Row],[Prev.2]]&lt;TODAY(),OR(ControleRNC[[#This Row],[Replan.2]]&lt;TODAY(),ControleRNC[[#This Row],[Replan.2]]="")),"Atraso","No prazo"))</f>
        <v>Concluída</v>
      </c>
      <c r="AF209" s="24"/>
      <c r="AG209" s="24" t="str">
        <f ca="1">IF(ControleRNC[[#This Row],[Área Responsável]]="Engenharia",ControleRNC[[#This Row],[Status Etapa 1]],"Contratada")</f>
        <v>Concluída</v>
      </c>
      <c r="AH209" s="24" t="str">
        <f>IF(ControleRNC[[#This Row],[Área Responsável]]="Contratada",ControleRNC[[#This Row],[Status DUCTOR]],"Engenharia")</f>
        <v>Engenharia</v>
      </c>
      <c r="AI209" s="24" t="str">
        <f ca="1">IF(ControleRNC[[#This Row],[Etapa Eng]]="Concluída","Fechado",IF(ControleRNC[[#This Row],[Etapa Eng]]="Contratada","Contratada","Aberto"))</f>
        <v>Fechado</v>
      </c>
      <c r="AJ209" s="24" t="str">
        <f>IF(ControleRNC[[#This Row],[Etapa contr]]="Concluída","Fechado",IF(ControleRNC[[#This Row],[Etapa contr]]="Engenharia","Engenharia","Aberto"))</f>
        <v>Engenharia</v>
      </c>
    </row>
    <row r="210" spans="1:36" ht="30" customHeight="1">
      <c r="A210" s="5" t="s">
        <v>1035</v>
      </c>
      <c r="B210" s="5" t="s">
        <v>900</v>
      </c>
      <c r="C210" s="24" t="s">
        <v>823</v>
      </c>
      <c r="D210" s="5" t="s">
        <v>824</v>
      </c>
      <c r="E210" s="24" t="s">
        <v>87</v>
      </c>
      <c r="F210" s="65" t="s">
        <v>826</v>
      </c>
      <c r="G210" s="7" t="s">
        <v>827</v>
      </c>
      <c r="H210" s="7" t="s">
        <v>1276</v>
      </c>
      <c r="I210" s="7" t="s">
        <v>829</v>
      </c>
      <c r="J210" s="32" t="s">
        <v>1428</v>
      </c>
      <c r="K210" s="22" t="s">
        <v>787</v>
      </c>
      <c r="L210" s="6">
        <v>44435</v>
      </c>
      <c r="M210" s="6">
        <f>WORKDAY(ControleRNC[[#This Row],[Data Emissão]],VLOOKUP(K210,$F$1:$G$4,2,0))</f>
        <v>44440</v>
      </c>
      <c r="N210" s="6"/>
      <c r="O210" s="23">
        <v>44435</v>
      </c>
      <c r="P210" s="24"/>
      <c r="Q210" s="24">
        <f ca="1">IF(ControleRNC[[#This Row],[Real.1]]="",TODAY()-ControleRNC[[#This Row],[Prev.1]],ControleRNC[[#This Row],[Real.1]]-ControleRNC[[#This Row],[Prev.1]])</f>
        <v>-5</v>
      </c>
      <c r="R210" s="24" t="s">
        <v>5</v>
      </c>
      <c r="S210" s="24"/>
      <c r="T210" s="29" t="str">
        <f ca="1">IF(ControleRNC[[#This Row],[Real.1]]&lt;&gt;"","Concluída",IF(ControleRNC[[#This Row],[Prev.1]]&lt;TODAY(),"Atraso","No prazo"))</f>
        <v>Concluída</v>
      </c>
      <c r="U210" s="39" t="s">
        <v>1429</v>
      </c>
      <c r="V210" s="39"/>
      <c r="W210" s="23">
        <f>WORKDAY(ControleRNC[[#This Row],[Prev.1]],ControleRNC[[#This Row],[Dias Prev.2]])</f>
        <v>44445</v>
      </c>
      <c r="X210" s="23">
        <v>44477</v>
      </c>
      <c r="Y210" s="23">
        <v>44496</v>
      </c>
      <c r="Z210" s="24">
        <f>VLOOKUP(ControleRNC[[#This Row],[Crit.]],$F$1:$G$4,2,0)</f>
        <v>3</v>
      </c>
      <c r="AA210" s="24">
        <f ca="1">IF(ControleRNC[[#This Row],[Real.2]]="",TODAY()-ControleRNC[[#This Row],[Prev.2]],ControleRNC[[#This Row],[Real.2]]-ControleRNC[[#This Row],[Prev.2]])</f>
        <v>51</v>
      </c>
      <c r="AB210" s="24" t="s">
        <v>5</v>
      </c>
      <c r="AC210" s="29" t="str">
        <f ca="1">IF(ControleRNC[[#This Row],[Real.2]]&lt;&gt;"","Concluída",
IF(ControleRNC[[#This Row],[Prev.2]]&lt;TODAY(),"Atraso","No prazo"))</f>
        <v>Concluída</v>
      </c>
      <c r="AD210" s="24" t="str">
        <f ca="1">IF(ControleRNC[[#This Row],[Status Epata 2]]="Concluída","",IF(ControleRNC[[#This Row],[Real.2]]="",TODAY()-ControleRNC[[#This Row],[Data Emissão]],ControleRNC[[#This Row],[Real.2]]-ControleRNC[[#This Row],[Data Emissão]]))</f>
        <v/>
      </c>
      <c r="AE210" s="29" t="str">
        <f ca="1">IF(ControleRNC[[#This Row],[Real.2]]&lt;&gt;"","Concluída",
IF(AND(ControleRNC[[#This Row],[Prev.2]]&lt;TODAY(),OR(ControleRNC[[#This Row],[Replan.2]]&lt;TODAY(),ControleRNC[[#This Row],[Replan.2]]="")),"Atraso","No prazo"))</f>
        <v>Concluída</v>
      </c>
      <c r="AF210" s="24"/>
      <c r="AG210" s="24" t="str">
        <f>IF(ControleRNC[[#This Row],[Área Responsável]]="Engenharia",ControleRNC[[#This Row],[Status Etapa 1]],"Contratada")</f>
        <v>Contratada</v>
      </c>
      <c r="AH210" s="24" t="str">
        <f ca="1">IF(ControleRNC[[#This Row],[Área Responsável]]="Contratada",ControleRNC[[#This Row],[Status DUCTOR]],"Engenharia")</f>
        <v>Concluída</v>
      </c>
      <c r="AI210" s="24" t="str">
        <f>IF(ControleRNC[[#This Row],[Etapa Eng]]="Concluída","Fechado",IF(ControleRNC[[#This Row],[Etapa Eng]]="Contratada","Contratada","Aberto"))</f>
        <v>Contratada</v>
      </c>
      <c r="AJ210" s="24" t="str">
        <f ca="1">IF(ControleRNC[[#This Row],[Etapa contr]]="Concluída","Fechado",IF(ControleRNC[[#This Row],[Etapa contr]]="Engenharia","Engenharia","Aberto"))</f>
        <v>Fechado</v>
      </c>
    </row>
    <row r="211" spans="1:36" ht="30" customHeight="1">
      <c r="A211" s="5" t="s">
        <v>1025</v>
      </c>
      <c r="B211" s="5" t="s">
        <v>900</v>
      </c>
      <c r="C211" s="24" t="s">
        <v>860</v>
      </c>
      <c r="D211" s="5" t="s">
        <v>861</v>
      </c>
      <c r="E211" s="24" t="s">
        <v>87</v>
      </c>
      <c r="F211" s="65" t="s">
        <v>862</v>
      </c>
      <c r="G211" s="7" t="s">
        <v>844</v>
      </c>
      <c r="H211" s="7" t="s">
        <v>1307</v>
      </c>
      <c r="I211" s="7" t="s">
        <v>846</v>
      </c>
      <c r="J211" s="32" t="s">
        <v>1430</v>
      </c>
      <c r="K211" s="22" t="s">
        <v>787</v>
      </c>
      <c r="L211" s="6">
        <v>44434</v>
      </c>
      <c r="M211" s="6">
        <f>WORKDAY(ControleRNC[[#This Row],[Data Emissão]],VLOOKUP(K211,$F$1:$G$4,2,0))</f>
        <v>44439</v>
      </c>
      <c r="N211" s="6"/>
      <c r="O211" s="23">
        <v>44439</v>
      </c>
      <c r="P211" s="24"/>
      <c r="Q211" s="24">
        <f ca="1">IF(ControleRNC[[#This Row],[Real.1]]="",TODAY()-ControleRNC[[#This Row],[Prev.1]],ControleRNC[[#This Row],[Real.1]]-ControleRNC[[#This Row],[Prev.1]])</f>
        <v>0</v>
      </c>
      <c r="R211" s="24" t="s">
        <v>5</v>
      </c>
      <c r="S211" s="24"/>
      <c r="T211" s="29" t="str">
        <f ca="1">IF(ControleRNC[[#This Row],[Real.1]]&lt;&gt;"","Concluída",IF(ControleRNC[[#This Row],[Prev.1]]&lt;TODAY(),"Atraso","No prazo"))</f>
        <v>Concluída</v>
      </c>
      <c r="U211" s="39" t="s">
        <v>1431</v>
      </c>
      <c r="V211" s="39"/>
      <c r="W211" s="23">
        <f>WORKDAY(ControleRNC[[#This Row],[Prev.1]],ControleRNC[[#This Row],[Dias Prev.2]])</f>
        <v>44442</v>
      </c>
      <c r="X211" s="23">
        <v>44551</v>
      </c>
      <c r="Y211" s="23">
        <v>44545</v>
      </c>
      <c r="Z211" s="24">
        <f>VLOOKUP(ControleRNC[[#This Row],[Crit.]],$F$1:$G$4,2,0)</f>
        <v>3</v>
      </c>
      <c r="AA211" s="24">
        <f ca="1">IF(ControleRNC[[#This Row],[Real.2]]="",TODAY()-ControleRNC[[#This Row],[Prev.2]],ControleRNC[[#This Row],[Real.2]]-ControleRNC[[#This Row],[Prev.2]])</f>
        <v>103</v>
      </c>
      <c r="AB211" s="24" t="s">
        <v>5</v>
      </c>
      <c r="AC211" s="29" t="str">
        <f ca="1">IF(ControleRNC[[#This Row],[Real.2]]&lt;&gt;"","Concluída",
IF(ControleRNC[[#This Row],[Prev.2]]&lt;TODAY(),"Atraso","No prazo"))</f>
        <v>Concluída</v>
      </c>
      <c r="AD211" s="24" t="str">
        <f ca="1">IF(ControleRNC[[#This Row],[Status Epata 2]]="Concluída","",IF(ControleRNC[[#This Row],[Real.2]]="",TODAY()-ControleRNC[[#This Row],[Data Emissão]],ControleRNC[[#This Row],[Real.2]]-ControleRNC[[#This Row],[Data Emissão]]))</f>
        <v/>
      </c>
      <c r="AE211" s="29" t="str">
        <f ca="1">IF(ControleRNC[[#This Row],[Real.2]]&lt;&gt;"","Concluída",
IF(AND(ControleRNC[[#This Row],[Prev.2]]&lt;TODAY(),OR(ControleRNC[[#This Row],[Replan.2]]&lt;TODAY(),ControleRNC[[#This Row],[Replan.2]]="")),"Atraso","No prazo"))</f>
        <v>Concluída</v>
      </c>
      <c r="AF211" s="24"/>
      <c r="AG211" s="24" t="str">
        <f ca="1">IF(ControleRNC[[#This Row],[Área Responsável]]="Engenharia",ControleRNC[[#This Row],[Status Etapa 1]],"Contratada")</f>
        <v>Concluída</v>
      </c>
      <c r="AH211" s="24" t="str">
        <f>IF(ControleRNC[[#This Row],[Área Responsável]]="Contratada",ControleRNC[[#This Row],[Status DUCTOR]],"Engenharia")</f>
        <v>Engenharia</v>
      </c>
      <c r="AI211" s="24" t="str">
        <f ca="1">IF(ControleRNC[[#This Row],[Etapa Eng]]="Concluída","Fechado",IF(ControleRNC[[#This Row],[Etapa Eng]]="Contratada","Contratada","Aberto"))</f>
        <v>Fechado</v>
      </c>
      <c r="AJ211" s="24" t="str">
        <f>IF(ControleRNC[[#This Row],[Etapa contr]]="Concluída","Fechado",IF(ControleRNC[[#This Row],[Etapa contr]]="Engenharia","Engenharia","Aberto"))</f>
        <v>Engenharia</v>
      </c>
    </row>
    <row r="212" spans="1:36" ht="30" customHeight="1">
      <c r="A212" s="5" t="s">
        <v>1029</v>
      </c>
      <c r="B212" s="5" t="s">
        <v>900</v>
      </c>
      <c r="C212" s="24" t="s">
        <v>860</v>
      </c>
      <c r="D212" s="5" t="s">
        <v>861</v>
      </c>
      <c r="E212" s="24" t="s">
        <v>87</v>
      </c>
      <c r="F212" s="65" t="s">
        <v>862</v>
      </c>
      <c r="G212" s="7" t="s">
        <v>844</v>
      </c>
      <c r="H212" s="7" t="s">
        <v>1270</v>
      </c>
      <c r="I212" s="7" t="s">
        <v>846</v>
      </c>
      <c r="J212" s="32" t="s">
        <v>1432</v>
      </c>
      <c r="K212" s="22" t="s">
        <v>787</v>
      </c>
      <c r="L212" s="6">
        <v>44436</v>
      </c>
      <c r="M212" s="6">
        <f>WORKDAY(ControleRNC[[#This Row],[Data Emissão]],VLOOKUP(K212,$F$1:$G$4,2,0))</f>
        <v>44440</v>
      </c>
      <c r="N212" s="6"/>
      <c r="O212" s="23">
        <v>44439</v>
      </c>
      <c r="P212" s="24"/>
      <c r="Q212" s="24">
        <f ca="1">IF(ControleRNC[[#This Row],[Real.1]]="",TODAY()-ControleRNC[[#This Row],[Prev.1]],ControleRNC[[#This Row],[Real.1]]-ControleRNC[[#This Row],[Prev.1]])</f>
        <v>-1</v>
      </c>
      <c r="R212" s="24" t="s">
        <v>5</v>
      </c>
      <c r="S212" s="24"/>
      <c r="T212" s="29" t="str">
        <f ca="1">IF(ControleRNC[[#This Row],[Real.1]]&lt;&gt;"","Concluída",IF(ControleRNC[[#This Row],[Prev.1]]&lt;TODAY(),"Atraso","No prazo"))</f>
        <v>Concluída</v>
      </c>
      <c r="U212" s="39" t="s">
        <v>1433</v>
      </c>
      <c r="V212" s="39"/>
      <c r="W212" s="23">
        <f>WORKDAY(ControleRNC[[#This Row],[Prev.1]],ControleRNC[[#This Row],[Dias Prev.2]])</f>
        <v>44445</v>
      </c>
      <c r="X212" s="23">
        <v>44490</v>
      </c>
      <c r="Y212" s="23">
        <v>44497</v>
      </c>
      <c r="Z212" s="24">
        <f>VLOOKUP(ControleRNC[[#This Row],[Crit.]],$F$1:$G$4,2,0)</f>
        <v>3</v>
      </c>
      <c r="AA212" s="24">
        <f ca="1">IF(ControleRNC[[#This Row],[Real.2]]="",TODAY()-ControleRNC[[#This Row],[Prev.2]],ControleRNC[[#This Row],[Real.2]]-ControleRNC[[#This Row],[Prev.2]])</f>
        <v>52</v>
      </c>
      <c r="AB212" s="24" t="s">
        <v>5</v>
      </c>
      <c r="AC212" s="29" t="str">
        <f ca="1">IF(ControleRNC[[#This Row],[Real.2]]&lt;&gt;"","Concluída",
IF(ControleRNC[[#This Row],[Prev.2]]&lt;TODAY(),"Atraso","No prazo"))</f>
        <v>Concluída</v>
      </c>
      <c r="AD212" s="24" t="str">
        <f ca="1">IF(ControleRNC[[#This Row],[Status Epata 2]]="Concluída","",IF(ControleRNC[[#This Row],[Real.2]]="",TODAY()-ControleRNC[[#This Row],[Data Emissão]],ControleRNC[[#This Row],[Real.2]]-ControleRNC[[#This Row],[Data Emissão]]))</f>
        <v/>
      </c>
      <c r="AE212" s="29" t="str">
        <f ca="1">IF(ControleRNC[[#This Row],[Real.2]]&lt;&gt;"","Concluída",
IF(AND(ControleRNC[[#This Row],[Prev.2]]&lt;TODAY(),OR(ControleRNC[[#This Row],[Replan.2]]&lt;TODAY(),ControleRNC[[#This Row],[Replan.2]]="")),"Atraso","No prazo"))</f>
        <v>Concluída</v>
      </c>
      <c r="AF212" s="24"/>
      <c r="AG212" s="24" t="str">
        <f ca="1">IF(ControleRNC[[#This Row],[Área Responsável]]="Engenharia",ControleRNC[[#This Row],[Status Etapa 1]],"Contratada")</f>
        <v>Concluída</v>
      </c>
      <c r="AH212" s="24" t="str">
        <f>IF(ControleRNC[[#This Row],[Área Responsável]]="Contratada",ControleRNC[[#This Row],[Status DUCTOR]],"Engenharia")</f>
        <v>Engenharia</v>
      </c>
      <c r="AI212" s="24" t="str">
        <f ca="1">IF(ControleRNC[[#This Row],[Etapa Eng]]="Concluída","Fechado",IF(ControleRNC[[#This Row],[Etapa Eng]]="Contratada","Contratada","Aberto"))</f>
        <v>Fechado</v>
      </c>
      <c r="AJ212" s="24" t="str">
        <f>IF(ControleRNC[[#This Row],[Etapa contr]]="Concluída","Fechado",IF(ControleRNC[[#This Row],[Etapa contr]]="Engenharia","Engenharia","Aberto"))</f>
        <v>Engenharia</v>
      </c>
    </row>
    <row r="213" spans="1:36" ht="30" customHeight="1">
      <c r="A213" s="5" t="s">
        <v>1434</v>
      </c>
      <c r="B213" s="5" t="s">
        <v>822</v>
      </c>
      <c r="C213" s="24" t="s">
        <v>1435</v>
      </c>
      <c r="D213" s="5" t="s">
        <v>833</v>
      </c>
      <c r="E213" s="24" t="s">
        <v>834</v>
      </c>
      <c r="F213" s="65" t="s">
        <v>862</v>
      </c>
      <c r="G213" s="7" t="s">
        <v>827</v>
      </c>
      <c r="H213" s="7" t="s">
        <v>1436</v>
      </c>
      <c r="I213" s="7" t="s">
        <v>856</v>
      </c>
      <c r="J213" s="32" t="s">
        <v>1437</v>
      </c>
      <c r="K213" s="22" t="s">
        <v>788</v>
      </c>
      <c r="L213" s="6">
        <v>44435</v>
      </c>
      <c r="M213" s="6">
        <f>WORKDAY(ControleRNC[[#This Row],[Data Emissão]],VLOOKUP(K213,$F$1:$G$4,2,0))</f>
        <v>44439</v>
      </c>
      <c r="N213" s="6"/>
      <c r="O213" s="23">
        <v>44453</v>
      </c>
      <c r="P213" s="24"/>
      <c r="Q213" s="24">
        <f ca="1">IF(ControleRNC[[#This Row],[Real.1]]="",TODAY()-ControleRNC[[#This Row],[Prev.1]],ControleRNC[[#This Row],[Real.1]]-ControleRNC[[#This Row],[Prev.1]])</f>
        <v>14</v>
      </c>
      <c r="R213" s="24" t="s">
        <v>7</v>
      </c>
      <c r="S213" s="24"/>
      <c r="T213" s="29" t="str">
        <f ca="1">IF(ControleRNC[[#This Row],[Real.1]]&lt;&gt;"","Concluída",IF(ControleRNC[[#This Row],[Prev.1]]&lt;TODAY(),"Atraso","No prazo"))</f>
        <v>Concluída</v>
      </c>
      <c r="U213" s="39" t="s">
        <v>1438</v>
      </c>
      <c r="V213" s="39"/>
      <c r="W213" s="23">
        <f>WORKDAY(ControleRNC[[#This Row],[Prev.1]],ControleRNC[[#This Row],[Dias Prev.2]])</f>
        <v>44441</v>
      </c>
      <c r="X213" s="23"/>
      <c r="Y213" s="23">
        <v>44453</v>
      </c>
      <c r="Z213" s="24">
        <f>VLOOKUP(ControleRNC[[#This Row],[Crit.]],$F$1:$G$4,2,0)</f>
        <v>2</v>
      </c>
      <c r="AA213" s="24">
        <f ca="1">IF(ControleRNC[[#This Row],[Real.2]]="",TODAY()-ControleRNC[[#This Row],[Prev.2]],ControleRNC[[#This Row],[Real.2]]-ControleRNC[[#This Row],[Prev.2]])</f>
        <v>12</v>
      </c>
      <c r="AB213" s="24" t="s">
        <v>7</v>
      </c>
      <c r="AC213" s="29" t="str">
        <f ca="1">IF(ControleRNC[[#This Row],[Real.2]]&lt;&gt;"","Concluída",
IF(ControleRNC[[#This Row],[Prev.2]]&lt;TODAY(),"Atraso","No prazo"))</f>
        <v>Concluída</v>
      </c>
      <c r="AD213" s="24" t="str">
        <f ca="1">IF(ControleRNC[[#This Row],[Status Epata 2]]="Concluída","",IF(ControleRNC[[#This Row],[Real.2]]="",TODAY()-ControleRNC[[#This Row],[Data Emissão]],ControleRNC[[#This Row],[Real.2]]-ControleRNC[[#This Row],[Data Emissão]]))</f>
        <v/>
      </c>
      <c r="AE213" s="29" t="str">
        <f ca="1">IF(ControleRNC[[#This Row],[Real.2]]&lt;&gt;"","Concluída",
IF(AND(ControleRNC[[#This Row],[Prev.2]]&lt;TODAY(),OR(ControleRNC[[#This Row],[Replan.2]]&lt;TODAY(),ControleRNC[[#This Row],[Replan.2]]="")),"Atraso","No prazo"))</f>
        <v>Concluída</v>
      </c>
      <c r="AF213" s="24"/>
      <c r="AG213" s="24" t="str">
        <f ca="1">IF(ControleRNC[[#This Row],[Área Responsável]]="Engenharia",ControleRNC[[#This Row],[Status Etapa 1]],"Contratada")</f>
        <v>Concluída</v>
      </c>
      <c r="AH213" s="24" t="str">
        <f>IF(ControleRNC[[#This Row],[Área Responsável]]="Contratada",ControleRNC[[#This Row],[Status DUCTOR]],"Engenharia")</f>
        <v>Engenharia</v>
      </c>
      <c r="AI213" s="24" t="str">
        <f ca="1">IF(ControleRNC[[#This Row],[Etapa Eng]]="Concluída","Fechado",IF(ControleRNC[[#This Row],[Etapa Eng]]="Contratada","Contratada","Aberto"))</f>
        <v>Fechado</v>
      </c>
      <c r="AJ213" s="24" t="str">
        <f>IF(ControleRNC[[#This Row],[Etapa contr]]="Concluída","Fechado",IF(ControleRNC[[#This Row],[Etapa contr]]="Engenharia","Engenharia","Aberto"))</f>
        <v>Engenharia</v>
      </c>
    </row>
    <row r="214" spans="1:36" ht="30" customHeight="1">
      <c r="A214" s="5" t="s">
        <v>875</v>
      </c>
      <c r="B214" s="5" t="s">
        <v>900</v>
      </c>
      <c r="C214" s="24" t="s">
        <v>1299</v>
      </c>
      <c r="D214" s="5" t="s">
        <v>824</v>
      </c>
      <c r="E214" s="24" t="s">
        <v>39</v>
      </c>
      <c r="F214" s="65" t="s">
        <v>826</v>
      </c>
      <c r="G214" s="7" t="s">
        <v>844</v>
      </c>
      <c r="H214" s="7" t="s">
        <v>1418</v>
      </c>
      <c r="I214" s="7" t="s">
        <v>971</v>
      </c>
      <c r="J214" s="32" t="s">
        <v>1439</v>
      </c>
      <c r="K214" s="22" t="s">
        <v>787</v>
      </c>
      <c r="L214" s="6">
        <v>44439</v>
      </c>
      <c r="M214" s="6">
        <f>WORKDAY(ControleRNC[[#This Row],[Data Emissão]],VLOOKUP(K214,$F$1:$G$4,2,0))</f>
        <v>44442</v>
      </c>
      <c r="N214" s="6"/>
      <c r="O214" s="23">
        <v>44460</v>
      </c>
      <c r="P214" s="24"/>
      <c r="Q214" s="24">
        <f ca="1">IF(ControleRNC[[#This Row],[Real.1]]="",TODAY()-ControleRNC[[#This Row],[Prev.1]],ControleRNC[[#This Row],[Real.1]]-ControleRNC[[#This Row],[Prev.1]])</f>
        <v>18</v>
      </c>
      <c r="R214" s="24" t="s">
        <v>6</v>
      </c>
      <c r="S214" s="24"/>
      <c r="T214" s="29" t="str">
        <f ca="1">IF(ControleRNC[[#This Row],[Real.1]]&lt;&gt;"","Concluída",IF(ControleRNC[[#This Row],[Prev.1]]&lt;TODAY(),"Atraso","No prazo"))</f>
        <v>Concluída</v>
      </c>
      <c r="U214" s="39" t="s">
        <v>1440</v>
      </c>
      <c r="V214" s="39"/>
      <c r="W214" s="23">
        <f>WORKDAY(ControleRNC[[#This Row],[Prev.1]],ControleRNC[[#This Row],[Dias Prev.2]])</f>
        <v>44447</v>
      </c>
      <c r="X214" s="23"/>
      <c r="Y214" s="23">
        <v>44460</v>
      </c>
      <c r="Z214" s="24">
        <f>VLOOKUP(ControleRNC[[#This Row],[Crit.]],$F$1:$G$4,2,0)</f>
        <v>3</v>
      </c>
      <c r="AA214" s="24">
        <f ca="1">IF(ControleRNC[[#This Row],[Real.2]]="",TODAY()-ControleRNC[[#This Row],[Prev.2]],ControleRNC[[#This Row],[Real.2]]-ControleRNC[[#This Row],[Prev.2]])</f>
        <v>13</v>
      </c>
      <c r="AB214" s="24" t="s">
        <v>6</v>
      </c>
      <c r="AC214" s="29" t="str">
        <f ca="1">IF(ControleRNC[[#This Row],[Real.2]]&lt;&gt;"","Concluída",
IF(ControleRNC[[#This Row],[Prev.2]]&lt;TODAY(),"Atraso","No prazo"))</f>
        <v>Concluída</v>
      </c>
      <c r="AD214" s="24" t="str">
        <f ca="1">IF(ControleRNC[[#This Row],[Status Epata 2]]="Concluída","",IF(ControleRNC[[#This Row],[Real.2]]="",TODAY()-ControleRNC[[#This Row],[Data Emissão]],ControleRNC[[#This Row],[Real.2]]-ControleRNC[[#This Row],[Data Emissão]]))</f>
        <v/>
      </c>
      <c r="AE214" s="29" t="str">
        <f ca="1">IF(ControleRNC[[#This Row],[Real.2]]&lt;&gt;"","Concluída",
IF(AND(ControleRNC[[#This Row],[Prev.2]]&lt;TODAY(),OR(ControleRNC[[#This Row],[Replan.2]]&lt;TODAY(),ControleRNC[[#This Row],[Replan.2]]="")),"Atraso","No prazo"))</f>
        <v>Concluída</v>
      </c>
      <c r="AF214" s="24"/>
      <c r="AG214" s="24" t="str">
        <f>IF(ControleRNC[[#This Row],[Área Responsável]]="Engenharia",ControleRNC[[#This Row],[Status Etapa 1]],"Contratada")</f>
        <v>Contratada</v>
      </c>
      <c r="AH214" s="24" t="str">
        <f ca="1">IF(ControleRNC[[#This Row],[Área Responsável]]="Contratada",ControleRNC[[#This Row],[Status DUCTOR]],"Engenharia")</f>
        <v>Concluída</v>
      </c>
      <c r="AI214" s="24" t="str">
        <f>IF(ControleRNC[[#This Row],[Etapa Eng]]="Concluída","Fechado",IF(ControleRNC[[#This Row],[Etapa Eng]]="Contratada","Contratada","Aberto"))</f>
        <v>Contratada</v>
      </c>
      <c r="AJ214" s="24" t="str">
        <f ca="1">IF(ControleRNC[[#This Row],[Etapa contr]]="Concluída","Fechado",IF(ControleRNC[[#This Row],[Etapa contr]]="Engenharia","Engenharia","Aberto"))</f>
        <v>Fechado</v>
      </c>
    </row>
    <row r="215" spans="1:36" ht="30" customHeight="1">
      <c r="A215" s="5" t="s">
        <v>1118</v>
      </c>
      <c r="B215" s="5" t="s">
        <v>822</v>
      </c>
      <c r="C215" s="24" t="s">
        <v>1182</v>
      </c>
      <c r="D215" s="5" t="s">
        <v>824</v>
      </c>
      <c r="E215" s="24" t="s">
        <v>834</v>
      </c>
      <c r="F215" s="24" t="s">
        <v>826</v>
      </c>
      <c r="G215" s="7" t="s">
        <v>827</v>
      </c>
      <c r="H215" s="7" t="s">
        <v>1441</v>
      </c>
      <c r="I215" s="7" t="s">
        <v>1125</v>
      </c>
      <c r="J215" s="32" t="s">
        <v>1442</v>
      </c>
      <c r="K215" s="22" t="s">
        <v>788</v>
      </c>
      <c r="L215" s="6">
        <v>44440</v>
      </c>
      <c r="M215" s="6">
        <f>WORKDAY(ControleRNC[[#This Row],[Data Emissão]],VLOOKUP(K215,$F$1:$G$4,2,0))</f>
        <v>44442</v>
      </c>
      <c r="N215" s="6"/>
      <c r="O215" s="23">
        <v>44448</v>
      </c>
      <c r="P215" s="24"/>
      <c r="Q215" s="24">
        <f ca="1">IF(ControleRNC[[#This Row],[Real.1]]="",TODAY()-ControleRNC[[#This Row],[Prev.1]],ControleRNC[[#This Row],[Real.1]]-ControleRNC[[#This Row],[Prev.1]])</f>
        <v>6</v>
      </c>
      <c r="R215" s="24" t="s">
        <v>7</v>
      </c>
      <c r="S215" s="24"/>
      <c r="T215" s="29" t="str">
        <f ca="1">IF(ControleRNC[[#This Row],[Real.1]]&lt;&gt;"","Concluída",IF(ControleRNC[[#This Row],[Prev.1]]&lt;TODAY(),"Atraso","No prazo"))</f>
        <v>Concluída</v>
      </c>
      <c r="U215" s="39"/>
      <c r="V215" s="39"/>
      <c r="W215" s="23">
        <f>WORKDAY(ControleRNC[[#This Row],[Prev.1]],ControleRNC[[#This Row],[Dias Prev.2]])</f>
        <v>44446</v>
      </c>
      <c r="X215" s="23"/>
      <c r="Y215" s="23">
        <v>44448</v>
      </c>
      <c r="Z215" s="24">
        <f>VLOOKUP(ControleRNC[[#This Row],[Crit.]],$F$1:$G$4,2,0)</f>
        <v>2</v>
      </c>
      <c r="AA215" s="24">
        <f ca="1">IF(ControleRNC[[#This Row],[Real.2]]="",TODAY()-ControleRNC[[#This Row],[Prev.2]],ControleRNC[[#This Row],[Real.2]]-ControleRNC[[#This Row],[Prev.2]])</f>
        <v>2</v>
      </c>
      <c r="AB215" s="24" t="s">
        <v>7</v>
      </c>
      <c r="AC215" s="29" t="str">
        <f ca="1">IF(ControleRNC[[#This Row],[Real.2]]&lt;&gt;"","Concluída",
IF(ControleRNC[[#This Row],[Prev.2]]&lt;TODAY(),"Atraso","No prazo"))</f>
        <v>Concluída</v>
      </c>
      <c r="AD215" s="24" t="str">
        <f ca="1">IF(ControleRNC[[#This Row],[Status Epata 2]]="Concluída","",IF(ControleRNC[[#This Row],[Real.2]]="",TODAY()-ControleRNC[[#This Row],[Data Emissão]],ControleRNC[[#This Row],[Real.2]]-ControleRNC[[#This Row],[Data Emissão]]))</f>
        <v/>
      </c>
      <c r="AE215" s="29" t="str">
        <f ca="1">IF(ControleRNC[[#This Row],[Real.2]]&lt;&gt;"","Concluída",
IF(AND(ControleRNC[[#This Row],[Prev.2]]&lt;TODAY(),OR(ControleRNC[[#This Row],[Replan.2]]&lt;TODAY(),ControleRNC[[#This Row],[Replan.2]]="")),"Atraso","No prazo"))</f>
        <v>Concluída</v>
      </c>
      <c r="AF215" s="24"/>
      <c r="AG215" s="24" t="str">
        <f>IF(ControleRNC[[#This Row],[Área Responsável]]="Engenharia",ControleRNC[[#This Row],[Status Etapa 1]],"Contratada")</f>
        <v>Contratada</v>
      </c>
      <c r="AH215" s="24" t="str">
        <f ca="1">IF(ControleRNC[[#This Row],[Área Responsável]]="Contratada",ControleRNC[[#This Row],[Status DUCTOR]],"Engenharia")</f>
        <v>Concluída</v>
      </c>
      <c r="AI215" s="24" t="str">
        <f>IF(ControleRNC[[#This Row],[Etapa Eng]]="Concluída","Fechado",IF(ControleRNC[[#This Row],[Etapa Eng]]="Contratada","Contratada","Aberto"))</f>
        <v>Contratada</v>
      </c>
      <c r="AJ215" s="24" t="str">
        <f ca="1">IF(ControleRNC[[#This Row],[Etapa contr]]="Concluída","Fechado",IF(ControleRNC[[#This Row],[Etapa contr]]="Engenharia","Engenharia","Aberto"))</f>
        <v>Fechado</v>
      </c>
    </row>
    <row r="216" spans="1:36" ht="30" customHeight="1">
      <c r="A216" s="5" t="s">
        <v>1118</v>
      </c>
      <c r="B216" s="5" t="s">
        <v>900</v>
      </c>
      <c r="C216" s="24" t="s">
        <v>1443</v>
      </c>
      <c r="D216" s="5" t="s">
        <v>833</v>
      </c>
      <c r="E216" s="24" t="s">
        <v>29</v>
      </c>
      <c r="F216" s="65" t="s">
        <v>862</v>
      </c>
      <c r="G216" s="7" t="s">
        <v>844</v>
      </c>
      <c r="H216" s="7" t="s">
        <v>1444</v>
      </c>
      <c r="I216" s="7" t="s">
        <v>840</v>
      </c>
      <c r="J216" s="32" t="s">
        <v>1445</v>
      </c>
      <c r="K216" s="22" t="s">
        <v>788</v>
      </c>
      <c r="L216" s="6">
        <v>44440</v>
      </c>
      <c r="M216" s="6">
        <f>WORKDAY(ControleRNC[[#This Row],[Data Emissão]],VLOOKUP(K216,$F$1:$G$4,2,0))</f>
        <v>44442</v>
      </c>
      <c r="N216" s="6"/>
      <c r="O216" s="23">
        <v>44470</v>
      </c>
      <c r="P216" s="24"/>
      <c r="Q216" s="24">
        <f ca="1">IF(ControleRNC[[#This Row],[Real.1]]="",TODAY()-ControleRNC[[#This Row],[Prev.1]],ControleRNC[[#This Row],[Real.1]]-ControleRNC[[#This Row],[Prev.1]])</f>
        <v>28</v>
      </c>
      <c r="R216" s="24" t="s">
        <v>1446</v>
      </c>
      <c r="S216" s="24"/>
      <c r="T216" s="29" t="str">
        <f ca="1">IF(ControleRNC[[#This Row],[Real.1]]&lt;&gt;"","Concluída",IF(ControleRNC[[#This Row],[Prev.1]]&lt;TODAY(),"Atraso","No prazo"))</f>
        <v>Concluída</v>
      </c>
      <c r="U216" s="39" t="s">
        <v>1447</v>
      </c>
      <c r="V216" s="39"/>
      <c r="W216" s="23">
        <f>WORKDAY(ControleRNC[[#This Row],[Prev.1]],ControleRNC[[#This Row],[Dias Prev.2]])</f>
        <v>44446</v>
      </c>
      <c r="X216" s="23">
        <v>44591</v>
      </c>
      <c r="Y216" s="23">
        <v>44592</v>
      </c>
      <c r="Z216" s="24">
        <f>VLOOKUP(ControleRNC[[#This Row],[Crit.]],$F$1:$G$4,2,0)</f>
        <v>2</v>
      </c>
      <c r="AA216" s="24">
        <f ca="1">IF(ControleRNC[[#This Row],[Real.2]]="",TODAY()-ControleRNC[[#This Row],[Prev.2]],ControleRNC[[#This Row],[Real.2]]-ControleRNC[[#This Row],[Prev.2]])</f>
        <v>146</v>
      </c>
      <c r="AB216" s="24" t="s">
        <v>1446</v>
      </c>
      <c r="AC216" s="29" t="str">
        <f ca="1">IF(ControleRNC[[#This Row],[Real.2]]&lt;&gt;"","Concluída",
IF(ControleRNC[[#This Row],[Prev.2]]&lt;TODAY(),"Atraso","No prazo"))</f>
        <v>Concluída</v>
      </c>
      <c r="AD216" s="24" t="str">
        <f ca="1">IF(ControleRNC[[#This Row],[Status Epata 2]]="Concluída","",IF(ControleRNC[[#This Row],[Real.2]]="",TODAY()-ControleRNC[[#This Row],[Data Emissão]],ControleRNC[[#This Row],[Real.2]]-ControleRNC[[#This Row],[Data Emissão]]))</f>
        <v/>
      </c>
      <c r="AE216" s="29" t="str">
        <f ca="1">IF(ControleRNC[[#This Row],[Real.2]]&lt;&gt;"","Concluída",
IF(AND(ControleRNC[[#This Row],[Prev.2]]&lt;TODAY(),OR(ControleRNC[[#This Row],[Replan.2]]&lt;TODAY(),ControleRNC[[#This Row],[Replan.2]]="")),"Atraso","No prazo"))</f>
        <v>Concluída</v>
      </c>
      <c r="AF216" s="24"/>
      <c r="AG216" s="24" t="str">
        <f ca="1">IF(ControleRNC[[#This Row],[Área Responsável]]="Engenharia",ControleRNC[[#This Row],[Status Etapa 1]],"Contratada")</f>
        <v>Concluída</v>
      </c>
      <c r="AH216" s="24" t="str">
        <f>IF(ControleRNC[[#This Row],[Área Responsável]]="Contratada",ControleRNC[[#This Row],[Status DUCTOR]],"Engenharia")</f>
        <v>Engenharia</v>
      </c>
      <c r="AI216" s="24" t="str">
        <f ca="1">IF(ControleRNC[[#This Row],[Etapa Eng]]="Concluída","Fechado",IF(ControleRNC[[#This Row],[Etapa Eng]]="Contratada","Contratada","Aberto"))</f>
        <v>Fechado</v>
      </c>
      <c r="AJ216" s="24" t="str">
        <f>IF(ControleRNC[[#This Row],[Etapa contr]]="Concluída","Fechado",IF(ControleRNC[[#This Row],[Etapa contr]]="Engenharia","Engenharia","Aberto"))</f>
        <v>Engenharia</v>
      </c>
    </row>
    <row r="217" spans="1:36" ht="30" customHeight="1">
      <c r="A217" s="5" t="s">
        <v>1032</v>
      </c>
      <c r="B217" s="5" t="s">
        <v>900</v>
      </c>
      <c r="C217" s="24" t="s">
        <v>860</v>
      </c>
      <c r="D217" s="5" t="s">
        <v>861</v>
      </c>
      <c r="E217" s="24" t="s">
        <v>87</v>
      </c>
      <c r="F217" s="65" t="s">
        <v>862</v>
      </c>
      <c r="G217" s="7" t="s">
        <v>844</v>
      </c>
      <c r="H217" s="7" t="s">
        <v>1448</v>
      </c>
      <c r="I217" s="7" t="s">
        <v>1449</v>
      </c>
      <c r="J217" s="32" t="s">
        <v>1450</v>
      </c>
      <c r="K217" s="22" t="s">
        <v>787</v>
      </c>
      <c r="L217" s="6">
        <v>44440</v>
      </c>
      <c r="M217" s="6">
        <f>WORKDAY(ControleRNC[[#This Row],[Data Emissão]],VLOOKUP(K217,$F$1:$G$4,2,0))</f>
        <v>44445</v>
      </c>
      <c r="N217" s="6"/>
      <c r="O217" s="23">
        <v>44453</v>
      </c>
      <c r="P217" s="24"/>
      <c r="Q217" s="24">
        <f ca="1">IF(ControleRNC[[#This Row],[Real.1]]="",TODAY()-ControleRNC[[#This Row],[Prev.1]],ControleRNC[[#This Row],[Real.1]]-ControleRNC[[#This Row],[Prev.1]])</f>
        <v>8</v>
      </c>
      <c r="R217" s="24" t="s">
        <v>5</v>
      </c>
      <c r="S217" s="24"/>
      <c r="T217" s="29" t="str">
        <f ca="1">IF(ControleRNC[[#This Row],[Real.1]]&lt;&gt;"","Concluída",IF(ControleRNC[[#This Row],[Prev.1]]&lt;TODAY(),"Atraso","No prazo"))</f>
        <v>Concluída</v>
      </c>
      <c r="U217" s="39" t="s">
        <v>1451</v>
      </c>
      <c r="V217" s="39"/>
      <c r="W217" s="23">
        <f>WORKDAY(ControleRNC[[#This Row],[Prev.1]],ControleRNC[[#This Row],[Dias Prev.2]])</f>
        <v>44448</v>
      </c>
      <c r="X217" s="23"/>
      <c r="Y217" s="23">
        <v>44447</v>
      </c>
      <c r="Z217" s="24">
        <f>VLOOKUP(ControleRNC[[#This Row],[Crit.]],$F$1:$G$4,2,0)</f>
        <v>3</v>
      </c>
      <c r="AA217" s="24">
        <f ca="1">IF(ControleRNC[[#This Row],[Real.2]]="",TODAY()-ControleRNC[[#This Row],[Prev.2]],ControleRNC[[#This Row],[Real.2]]-ControleRNC[[#This Row],[Prev.2]])</f>
        <v>-1</v>
      </c>
      <c r="AB217" s="24" t="s">
        <v>5</v>
      </c>
      <c r="AC217" s="29" t="str">
        <f ca="1">IF(ControleRNC[[#This Row],[Real.2]]&lt;&gt;"","Concluída",
IF(ControleRNC[[#This Row],[Prev.2]]&lt;TODAY(),"Atraso","No prazo"))</f>
        <v>Concluída</v>
      </c>
      <c r="AD217" s="24" t="str">
        <f ca="1">IF(ControleRNC[[#This Row],[Status Epata 2]]="Concluída","",IF(ControleRNC[[#This Row],[Real.2]]="",TODAY()-ControleRNC[[#This Row],[Data Emissão]],ControleRNC[[#This Row],[Real.2]]-ControleRNC[[#This Row],[Data Emissão]]))</f>
        <v/>
      </c>
      <c r="AE217" s="29" t="str">
        <f ca="1">IF(ControleRNC[[#This Row],[Real.2]]&lt;&gt;"","Concluída",
IF(AND(ControleRNC[[#This Row],[Prev.2]]&lt;TODAY(),OR(ControleRNC[[#This Row],[Replan.2]]&lt;TODAY(),ControleRNC[[#This Row],[Replan.2]]="")),"Atraso","No prazo"))</f>
        <v>Concluída</v>
      </c>
      <c r="AF217" s="24"/>
      <c r="AG217" s="24" t="str">
        <f ca="1">IF(ControleRNC[[#This Row],[Área Responsável]]="Engenharia",ControleRNC[[#This Row],[Status Etapa 1]],"Contratada")</f>
        <v>Concluída</v>
      </c>
      <c r="AH217" s="24" t="str">
        <f>IF(ControleRNC[[#This Row],[Área Responsável]]="Contratada",ControleRNC[[#This Row],[Status DUCTOR]],"Engenharia")</f>
        <v>Engenharia</v>
      </c>
      <c r="AI217" s="24" t="str">
        <f ca="1">IF(ControleRNC[[#This Row],[Etapa Eng]]="Concluída","Fechado",IF(ControleRNC[[#This Row],[Etapa Eng]]="Contratada","Contratada","Aberto"))</f>
        <v>Fechado</v>
      </c>
      <c r="AJ217" s="24" t="str">
        <f>IF(ControleRNC[[#This Row],[Etapa contr]]="Concluída","Fechado",IF(ControleRNC[[#This Row],[Etapa contr]]="Engenharia","Engenharia","Aberto"))</f>
        <v>Engenharia</v>
      </c>
    </row>
    <row r="218" spans="1:36" ht="30" customHeight="1">
      <c r="A218" s="5" t="s">
        <v>1122</v>
      </c>
      <c r="B218" s="5" t="s">
        <v>822</v>
      </c>
      <c r="C218" s="24" t="s">
        <v>1182</v>
      </c>
      <c r="D218" s="5" t="s">
        <v>824</v>
      </c>
      <c r="E218" s="24" t="s">
        <v>834</v>
      </c>
      <c r="F218" s="24" t="s">
        <v>826</v>
      </c>
      <c r="G218" s="7" t="s">
        <v>827</v>
      </c>
      <c r="H218" s="7" t="s">
        <v>1441</v>
      </c>
      <c r="I218" s="7" t="s">
        <v>1296</v>
      </c>
      <c r="J218" s="32" t="s">
        <v>1452</v>
      </c>
      <c r="K218" s="22" t="s">
        <v>788</v>
      </c>
      <c r="L218" s="6">
        <v>44440</v>
      </c>
      <c r="M218" s="6">
        <f>WORKDAY(ControleRNC[[#This Row],[Data Emissão]],VLOOKUP(K218,$F$1:$G$4,2,0))</f>
        <v>44442</v>
      </c>
      <c r="N218" s="6"/>
      <c r="O218" s="23">
        <v>44448</v>
      </c>
      <c r="P218" s="24"/>
      <c r="Q218" s="24">
        <f ca="1">IF(ControleRNC[[#This Row],[Real.1]]="",TODAY()-ControleRNC[[#This Row],[Prev.1]],ControleRNC[[#This Row],[Real.1]]-ControleRNC[[#This Row],[Prev.1]])</f>
        <v>6</v>
      </c>
      <c r="R218" s="24" t="s">
        <v>7</v>
      </c>
      <c r="S218" s="24"/>
      <c r="T218" s="29" t="str">
        <f ca="1">IF(ControleRNC[[#This Row],[Real.1]]&lt;&gt;"","Concluída",IF(ControleRNC[[#This Row],[Prev.1]]&lt;TODAY(),"Atraso","No prazo"))</f>
        <v>Concluída</v>
      </c>
      <c r="U218" s="39"/>
      <c r="V218" s="39"/>
      <c r="W218" s="23">
        <f>WORKDAY(ControleRNC[[#This Row],[Prev.1]],ControleRNC[[#This Row],[Dias Prev.2]])</f>
        <v>44446</v>
      </c>
      <c r="X218" s="23"/>
      <c r="Y218" s="23">
        <v>44448</v>
      </c>
      <c r="Z218" s="24">
        <f>VLOOKUP(ControleRNC[[#This Row],[Crit.]],$F$1:$G$4,2,0)</f>
        <v>2</v>
      </c>
      <c r="AA218" s="24">
        <f ca="1">IF(ControleRNC[[#This Row],[Real.2]]="",TODAY()-ControleRNC[[#This Row],[Prev.2]],ControleRNC[[#This Row],[Real.2]]-ControleRNC[[#This Row],[Prev.2]])</f>
        <v>2</v>
      </c>
      <c r="AB218" s="24" t="s">
        <v>7</v>
      </c>
      <c r="AC218" s="29" t="str">
        <f ca="1">IF(ControleRNC[[#This Row],[Real.2]]&lt;&gt;"","Concluída",
IF(ControleRNC[[#This Row],[Prev.2]]&lt;TODAY(),"Atraso","No prazo"))</f>
        <v>Concluída</v>
      </c>
      <c r="AD218" s="24" t="str">
        <f ca="1">IF(ControleRNC[[#This Row],[Status Epata 2]]="Concluída","",IF(ControleRNC[[#This Row],[Real.2]]="",TODAY()-ControleRNC[[#This Row],[Data Emissão]],ControleRNC[[#This Row],[Real.2]]-ControleRNC[[#This Row],[Data Emissão]]))</f>
        <v/>
      </c>
      <c r="AE218" s="29" t="str">
        <f ca="1">IF(ControleRNC[[#This Row],[Real.2]]&lt;&gt;"","Concluída",
IF(AND(ControleRNC[[#This Row],[Prev.2]]&lt;TODAY(),OR(ControleRNC[[#This Row],[Replan.2]]&lt;TODAY(),ControleRNC[[#This Row],[Replan.2]]="")),"Atraso","No prazo"))</f>
        <v>Concluída</v>
      </c>
      <c r="AF218" s="24"/>
      <c r="AG218" s="24" t="str">
        <f>IF(ControleRNC[[#This Row],[Área Responsável]]="Engenharia",ControleRNC[[#This Row],[Status Etapa 1]],"Contratada")</f>
        <v>Contratada</v>
      </c>
      <c r="AH218" s="24" t="str">
        <f ca="1">IF(ControleRNC[[#This Row],[Área Responsável]]="Contratada",ControleRNC[[#This Row],[Status DUCTOR]],"Engenharia")</f>
        <v>Concluída</v>
      </c>
      <c r="AI218" s="24" t="str">
        <f>IF(ControleRNC[[#This Row],[Etapa Eng]]="Concluída","Fechado",IF(ControleRNC[[#This Row],[Etapa Eng]]="Contratada","Contratada","Aberto"))</f>
        <v>Contratada</v>
      </c>
      <c r="AJ218" s="24" t="str">
        <f ca="1">IF(ControleRNC[[#This Row],[Etapa contr]]="Concluída","Fechado",IF(ControleRNC[[#This Row],[Etapa contr]]="Engenharia","Engenharia","Aberto"))</f>
        <v>Fechado</v>
      </c>
    </row>
    <row r="219" spans="1:36" ht="30" customHeight="1">
      <c r="A219" s="5" t="s">
        <v>1029</v>
      </c>
      <c r="B219" s="5" t="s">
        <v>900</v>
      </c>
      <c r="C219" s="24" t="s">
        <v>1299</v>
      </c>
      <c r="D219" s="5" t="s">
        <v>824</v>
      </c>
      <c r="E219" s="24" t="s">
        <v>29</v>
      </c>
      <c r="F219" s="65" t="s">
        <v>826</v>
      </c>
      <c r="G219" s="7" t="s">
        <v>844</v>
      </c>
      <c r="H219" s="7" t="s">
        <v>1453</v>
      </c>
      <c r="I219" s="7" t="s">
        <v>971</v>
      </c>
      <c r="J219" s="32" t="s">
        <v>1454</v>
      </c>
      <c r="K219" s="22" t="s">
        <v>787</v>
      </c>
      <c r="L219" s="6">
        <v>44441</v>
      </c>
      <c r="M219" s="6">
        <f>WORKDAY(ControleRNC[[#This Row],[Data Emissão]],VLOOKUP(K219,$F$1:$G$4,2,0))</f>
        <v>44446</v>
      </c>
      <c r="N219" s="6"/>
      <c r="O219" s="23">
        <v>44461</v>
      </c>
      <c r="P219" s="24"/>
      <c r="Q219" s="24">
        <f ca="1">IF(ControleRNC[[#This Row],[Real.1]]="",TODAY()-ControleRNC[[#This Row],[Prev.1]],ControleRNC[[#This Row],[Real.1]]-ControleRNC[[#This Row],[Prev.1]])</f>
        <v>15</v>
      </c>
      <c r="R219" s="24" t="s">
        <v>6</v>
      </c>
      <c r="S219" s="24"/>
      <c r="T219" s="29" t="str">
        <f ca="1">IF(ControleRNC[[#This Row],[Real.1]]&lt;&gt;"","Concluída",IF(ControleRNC[[#This Row],[Prev.1]]&lt;TODAY(),"Atraso","No prazo"))</f>
        <v>Concluída</v>
      </c>
      <c r="U219" s="39" t="s">
        <v>1455</v>
      </c>
      <c r="V219" s="39" t="s">
        <v>1456</v>
      </c>
      <c r="W219" s="23">
        <f>WORKDAY(ControleRNC[[#This Row],[Prev.1]],ControleRNC[[#This Row],[Dias Prev.2]])</f>
        <v>44449</v>
      </c>
      <c r="X219" s="23">
        <v>44515</v>
      </c>
      <c r="Y219" s="23">
        <v>44495</v>
      </c>
      <c r="Z219" s="24">
        <f>VLOOKUP(ControleRNC[[#This Row],[Crit.]],$F$1:$G$4,2,0)</f>
        <v>3</v>
      </c>
      <c r="AA219" s="24">
        <f ca="1">IF(ControleRNC[[#This Row],[Real.2]]="",TODAY()-ControleRNC[[#This Row],[Prev.2]],ControleRNC[[#This Row],[Real.2]]-ControleRNC[[#This Row],[Prev.2]])</f>
        <v>46</v>
      </c>
      <c r="AB219" s="24" t="s">
        <v>6</v>
      </c>
      <c r="AC219" s="29" t="str">
        <f ca="1">IF(ControleRNC[[#This Row],[Real.2]]&lt;&gt;"","Concluída",
IF(ControleRNC[[#This Row],[Prev.2]]&lt;TODAY(),"Atraso","No prazo"))</f>
        <v>Concluída</v>
      </c>
      <c r="AD219" s="24" t="str">
        <f ca="1">IF(ControleRNC[[#This Row],[Status Epata 2]]="Concluída","",IF(ControleRNC[[#This Row],[Real.2]]="",TODAY()-ControleRNC[[#This Row],[Data Emissão]],ControleRNC[[#This Row],[Real.2]]-ControleRNC[[#This Row],[Data Emissão]]))</f>
        <v/>
      </c>
      <c r="AE219" s="29" t="str">
        <f ca="1">IF(ControleRNC[[#This Row],[Real.2]]&lt;&gt;"","Concluída",
IF(AND(ControleRNC[[#This Row],[Prev.2]]&lt;TODAY(),OR(ControleRNC[[#This Row],[Replan.2]]&lt;TODAY(),ControleRNC[[#This Row],[Replan.2]]="")),"Atraso","No prazo"))</f>
        <v>Concluída</v>
      </c>
      <c r="AF219" s="24"/>
      <c r="AG219" s="24" t="str">
        <f>IF(ControleRNC[[#This Row],[Área Responsável]]="Engenharia",ControleRNC[[#This Row],[Status Etapa 1]],"Contratada")</f>
        <v>Contratada</v>
      </c>
      <c r="AH219" s="24" t="str">
        <f ca="1">IF(ControleRNC[[#This Row],[Área Responsável]]="Contratada",ControleRNC[[#This Row],[Status DUCTOR]],"Engenharia")</f>
        <v>Concluída</v>
      </c>
      <c r="AI219" s="24" t="str">
        <f>IF(ControleRNC[[#This Row],[Etapa Eng]]="Concluída","Fechado",IF(ControleRNC[[#This Row],[Etapa Eng]]="Contratada","Contratada","Aberto"))</f>
        <v>Contratada</v>
      </c>
      <c r="AJ219" s="24" t="str">
        <f ca="1">IF(ControleRNC[[#This Row],[Etapa contr]]="Concluída","Fechado",IF(ControleRNC[[#This Row],[Etapa contr]]="Engenharia","Engenharia","Aberto"))</f>
        <v>Fechado</v>
      </c>
    </row>
    <row r="220" spans="1:36" ht="30" customHeight="1">
      <c r="A220" s="5" t="s">
        <v>1035</v>
      </c>
      <c r="B220" s="5" t="s">
        <v>900</v>
      </c>
      <c r="C220" s="24" t="s">
        <v>860</v>
      </c>
      <c r="D220" s="5" t="s">
        <v>861</v>
      </c>
      <c r="E220" s="24" t="s">
        <v>87</v>
      </c>
      <c r="F220" s="65" t="s">
        <v>862</v>
      </c>
      <c r="G220" s="7" t="s">
        <v>827</v>
      </c>
      <c r="H220" s="7" t="s">
        <v>1307</v>
      </c>
      <c r="I220" s="7" t="s">
        <v>840</v>
      </c>
      <c r="J220" s="32" t="s">
        <v>1457</v>
      </c>
      <c r="K220" s="22" t="s">
        <v>787</v>
      </c>
      <c r="L220" s="6">
        <v>44445</v>
      </c>
      <c r="M220" s="6">
        <f>WORKDAY(ControleRNC[[#This Row],[Data Emissão]],VLOOKUP(K220,$F$1:$G$4,2,0))</f>
        <v>44448</v>
      </c>
      <c r="N220" s="6"/>
      <c r="O220" s="23">
        <v>44452</v>
      </c>
      <c r="P220" s="24"/>
      <c r="Q220" s="24">
        <f ca="1">IF(ControleRNC[[#This Row],[Real.1]]="",TODAY()-ControleRNC[[#This Row],[Prev.1]],ControleRNC[[#This Row],[Real.1]]-ControleRNC[[#This Row],[Prev.1]])</f>
        <v>4</v>
      </c>
      <c r="R220" s="24" t="s">
        <v>5</v>
      </c>
      <c r="S220" s="24"/>
      <c r="T220" s="29" t="str">
        <f ca="1">IF(ControleRNC[[#This Row],[Real.1]]&lt;&gt;"","Concluída",IF(ControleRNC[[#This Row],[Prev.1]]&lt;TODAY(),"Atraso","No prazo"))</f>
        <v>Concluída</v>
      </c>
      <c r="U220" s="39" t="s">
        <v>1458</v>
      </c>
      <c r="V220" s="39"/>
      <c r="W220" s="23">
        <f>WORKDAY(ControleRNC[[#This Row],[Prev.1]],ControleRNC[[#This Row],[Dias Prev.2]])</f>
        <v>44453</v>
      </c>
      <c r="X220" s="23">
        <v>44551</v>
      </c>
      <c r="Y220" s="23">
        <v>44545</v>
      </c>
      <c r="Z220" s="24">
        <f>VLOOKUP(ControleRNC[[#This Row],[Crit.]],$F$1:$G$4,2,0)</f>
        <v>3</v>
      </c>
      <c r="AA220" s="24">
        <f ca="1">IF(ControleRNC[[#This Row],[Real.2]]="",TODAY()-ControleRNC[[#This Row],[Prev.2]],ControleRNC[[#This Row],[Real.2]]-ControleRNC[[#This Row],[Prev.2]])</f>
        <v>92</v>
      </c>
      <c r="AB220" s="24" t="s">
        <v>5</v>
      </c>
      <c r="AC220" s="29" t="str">
        <f ca="1">IF(ControleRNC[[#This Row],[Real.2]]&lt;&gt;"","Concluída",
IF(ControleRNC[[#This Row],[Prev.2]]&lt;TODAY(),"Atraso","No prazo"))</f>
        <v>Concluída</v>
      </c>
      <c r="AD220" s="24" t="str">
        <f ca="1">IF(ControleRNC[[#This Row],[Status Epata 2]]="Concluída","",IF(ControleRNC[[#This Row],[Real.2]]="",TODAY()-ControleRNC[[#This Row],[Data Emissão]],ControleRNC[[#This Row],[Real.2]]-ControleRNC[[#This Row],[Data Emissão]]))</f>
        <v/>
      </c>
      <c r="AE220" s="29" t="str">
        <f ca="1">IF(ControleRNC[[#This Row],[Real.2]]&lt;&gt;"","Concluída",
IF(AND(ControleRNC[[#This Row],[Prev.2]]&lt;TODAY(),OR(ControleRNC[[#This Row],[Replan.2]]&lt;TODAY(),ControleRNC[[#This Row],[Replan.2]]="")),"Atraso","No prazo"))</f>
        <v>Concluída</v>
      </c>
      <c r="AF220" s="24"/>
      <c r="AG220" s="24" t="str">
        <f ca="1">IF(ControleRNC[[#This Row],[Área Responsável]]="Engenharia",ControleRNC[[#This Row],[Status Etapa 1]],"Contratada")</f>
        <v>Concluída</v>
      </c>
      <c r="AH220" s="24" t="str">
        <f>IF(ControleRNC[[#This Row],[Área Responsável]]="Contratada",ControleRNC[[#This Row],[Status DUCTOR]],"Engenharia")</f>
        <v>Engenharia</v>
      </c>
      <c r="AI220" s="24" t="str">
        <f ca="1">IF(ControleRNC[[#This Row],[Etapa Eng]]="Concluída","Fechado",IF(ControleRNC[[#This Row],[Etapa Eng]]="Contratada","Contratada","Aberto"))</f>
        <v>Fechado</v>
      </c>
      <c r="AJ220" s="24" t="str">
        <f>IF(ControleRNC[[#This Row],[Etapa contr]]="Concluída","Fechado",IF(ControleRNC[[#This Row],[Etapa contr]]="Engenharia","Engenharia","Aberto"))</f>
        <v>Engenharia</v>
      </c>
    </row>
    <row r="221" spans="1:36" ht="30" customHeight="1">
      <c r="A221" s="5" t="s">
        <v>1038</v>
      </c>
      <c r="B221" s="5" t="s">
        <v>900</v>
      </c>
      <c r="C221" s="24" t="s">
        <v>860</v>
      </c>
      <c r="D221" s="5" t="s">
        <v>861</v>
      </c>
      <c r="E221" s="24" t="s">
        <v>87</v>
      </c>
      <c r="F221" s="65" t="s">
        <v>862</v>
      </c>
      <c r="G221" s="7" t="s">
        <v>827</v>
      </c>
      <c r="H221" s="7" t="s">
        <v>1307</v>
      </c>
      <c r="I221" s="7" t="s">
        <v>846</v>
      </c>
      <c r="J221" s="32" t="s">
        <v>1459</v>
      </c>
      <c r="K221" s="22" t="s">
        <v>787</v>
      </c>
      <c r="L221" s="6">
        <v>44450</v>
      </c>
      <c r="M221" s="6">
        <f>WORKDAY(ControleRNC[[#This Row],[Data Emissão]],VLOOKUP(K221,$F$1:$G$4,2,0))</f>
        <v>44454</v>
      </c>
      <c r="N221" s="6"/>
      <c r="O221" s="23">
        <v>44452</v>
      </c>
      <c r="P221" s="24"/>
      <c r="Q221" s="24">
        <f ca="1">IF(ControleRNC[[#This Row],[Real.1]]="",TODAY()-ControleRNC[[#This Row],[Prev.1]],ControleRNC[[#This Row],[Real.1]]-ControleRNC[[#This Row],[Prev.1]])</f>
        <v>-2</v>
      </c>
      <c r="R221" s="24" t="s">
        <v>5</v>
      </c>
      <c r="S221" s="24"/>
      <c r="T221" s="29" t="str">
        <f ca="1">IF(ControleRNC[[#This Row],[Real.1]]&lt;&gt;"","Concluída",IF(ControleRNC[[#This Row],[Prev.1]]&lt;TODAY(),"Atraso","No prazo"))</f>
        <v>Concluída</v>
      </c>
      <c r="U221" s="39" t="s">
        <v>1460</v>
      </c>
      <c r="V221" s="39"/>
      <c r="W221" s="23">
        <f>WORKDAY(ControleRNC[[#This Row],[Prev.1]],ControleRNC[[#This Row],[Dias Prev.2]])</f>
        <v>44459</v>
      </c>
      <c r="X221" s="23">
        <v>44551</v>
      </c>
      <c r="Y221" s="23">
        <v>44545</v>
      </c>
      <c r="Z221" s="24">
        <f>VLOOKUP(ControleRNC[[#This Row],[Crit.]],$F$1:$G$4,2,0)</f>
        <v>3</v>
      </c>
      <c r="AA221" s="24">
        <f ca="1">IF(ControleRNC[[#This Row],[Real.2]]="",TODAY()-ControleRNC[[#This Row],[Prev.2]],ControleRNC[[#This Row],[Real.2]]-ControleRNC[[#This Row],[Prev.2]])</f>
        <v>86</v>
      </c>
      <c r="AB221" s="24" t="s">
        <v>5</v>
      </c>
      <c r="AC221" s="29" t="str">
        <f ca="1">IF(ControleRNC[[#This Row],[Real.2]]&lt;&gt;"","Concluída",
IF(ControleRNC[[#This Row],[Prev.2]]&lt;TODAY(),"Atraso","No prazo"))</f>
        <v>Concluída</v>
      </c>
      <c r="AD221" s="24" t="str">
        <f ca="1">IF(ControleRNC[[#This Row],[Status Epata 2]]="Concluída","",IF(ControleRNC[[#This Row],[Real.2]]="",TODAY()-ControleRNC[[#This Row],[Data Emissão]],ControleRNC[[#This Row],[Real.2]]-ControleRNC[[#This Row],[Data Emissão]]))</f>
        <v/>
      </c>
      <c r="AE221" s="29" t="str">
        <f ca="1">IF(ControleRNC[[#This Row],[Real.2]]&lt;&gt;"","Concluída",
IF(AND(ControleRNC[[#This Row],[Prev.2]]&lt;TODAY(),OR(ControleRNC[[#This Row],[Replan.2]]&lt;TODAY(),ControleRNC[[#This Row],[Replan.2]]="")),"Atraso","No prazo"))</f>
        <v>Concluída</v>
      </c>
      <c r="AF221" s="24"/>
      <c r="AG221" s="24" t="str">
        <f ca="1">IF(ControleRNC[[#This Row],[Área Responsável]]="Engenharia",ControleRNC[[#This Row],[Status Etapa 1]],"Contratada")</f>
        <v>Concluída</v>
      </c>
      <c r="AH221" s="24" t="str">
        <f>IF(ControleRNC[[#This Row],[Área Responsável]]="Contratada",ControleRNC[[#This Row],[Status DUCTOR]],"Engenharia")</f>
        <v>Engenharia</v>
      </c>
      <c r="AI221" s="24" t="str">
        <f ca="1">IF(ControleRNC[[#This Row],[Etapa Eng]]="Concluída","Fechado",IF(ControleRNC[[#This Row],[Etapa Eng]]="Contratada","Contratada","Aberto"))</f>
        <v>Fechado</v>
      </c>
      <c r="AJ221" s="24" t="str">
        <f>IF(ControleRNC[[#This Row],[Etapa contr]]="Concluída","Fechado",IF(ControleRNC[[#This Row],[Etapa contr]]="Engenharia","Engenharia","Aberto"))</f>
        <v>Engenharia</v>
      </c>
    </row>
    <row r="222" spans="1:36" ht="30" customHeight="1">
      <c r="A222" s="5" t="s">
        <v>1118</v>
      </c>
      <c r="B222" s="5" t="s">
        <v>900</v>
      </c>
      <c r="C222" s="24" t="s">
        <v>823</v>
      </c>
      <c r="D222" s="5" t="s">
        <v>824</v>
      </c>
      <c r="E222" s="24" t="s">
        <v>1461</v>
      </c>
      <c r="F222" s="65" t="s">
        <v>826</v>
      </c>
      <c r="G222" s="7" t="s">
        <v>827</v>
      </c>
      <c r="H222" s="7" t="s">
        <v>1462</v>
      </c>
      <c r="I222" s="7" t="s">
        <v>829</v>
      </c>
      <c r="J222" s="32" t="s">
        <v>1463</v>
      </c>
      <c r="K222" s="22" t="s">
        <v>787</v>
      </c>
      <c r="L222" s="6">
        <v>44449</v>
      </c>
      <c r="M222" s="6">
        <f>WORKDAY(ControleRNC[[#This Row],[Data Emissão]],VLOOKUP(K222,$F$1:$G$4,2,0))</f>
        <v>44454</v>
      </c>
      <c r="N222" s="6"/>
      <c r="O222" s="23">
        <v>44461</v>
      </c>
      <c r="P222" s="24"/>
      <c r="Q222" s="24">
        <f ca="1">IF(ControleRNC[[#This Row],[Real.1]]="",TODAY()-ControleRNC[[#This Row],[Prev.1]],ControleRNC[[#This Row],[Real.1]]-ControleRNC[[#This Row],[Prev.1]])</f>
        <v>7</v>
      </c>
      <c r="R222" s="24" t="s">
        <v>1464</v>
      </c>
      <c r="S222" s="24"/>
      <c r="T222" s="29" t="str">
        <f ca="1">IF(ControleRNC[[#This Row],[Real.1]]&lt;&gt;"","Concluída",IF(ControleRNC[[#This Row],[Prev.1]]&lt;TODAY(),"Atraso","No prazo"))</f>
        <v>Concluída</v>
      </c>
      <c r="U222" s="39" t="s">
        <v>1465</v>
      </c>
      <c r="V222" s="39"/>
      <c r="W222" s="23">
        <f>WORKDAY(ControleRNC[[#This Row],[Prev.1]],ControleRNC[[#This Row],[Dias Prev.2]])</f>
        <v>44459</v>
      </c>
      <c r="X222" s="23"/>
      <c r="Y222" s="23">
        <v>44463</v>
      </c>
      <c r="Z222" s="24">
        <f>VLOOKUP(ControleRNC[[#This Row],[Crit.]],$F$1:$G$4,2,0)</f>
        <v>3</v>
      </c>
      <c r="AA222" s="24">
        <f ca="1">IF(ControleRNC[[#This Row],[Real.2]]="",TODAY()-ControleRNC[[#This Row],[Prev.2]],ControleRNC[[#This Row],[Real.2]]-ControleRNC[[#This Row],[Prev.2]])</f>
        <v>4</v>
      </c>
      <c r="AB222" s="24" t="s">
        <v>1464</v>
      </c>
      <c r="AC222" s="29" t="str">
        <f ca="1">IF(ControleRNC[[#This Row],[Real.2]]&lt;&gt;"","Concluída",
IF(ControleRNC[[#This Row],[Prev.2]]&lt;TODAY(),"Atraso","No prazo"))</f>
        <v>Concluída</v>
      </c>
      <c r="AD222" s="24" t="str">
        <f ca="1">IF(ControleRNC[[#This Row],[Status Epata 2]]="Concluída","",IF(ControleRNC[[#This Row],[Real.2]]="",TODAY()-ControleRNC[[#This Row],[Data Emissão]],ControleRNC[[#This Row],[Real.2]]-ControleRNC[[#This Row],[Data Emissão]]))</f>
        <v/>
      </c>
      <c r="AE222" s="29" t="str">
        <f ca="1">IF(ControleRNC[[#This Row],[Real.2]]&lt;&gt;"","Concluída",
IF(AND(ControleRNC[[#This Row],[Prev.2]]&lt;TODAY(),OR(ControleRNC[[#This Row],[Replan.2]]&lt;TODAY(),ControleRNC[[#This Row],[Replan.2]]="")),"Atraso","No prazo"))</f>
        <v>Concluída</v>
      </c>
      <c r="AF222" s="24"/>
      <c r="AG222" s="24" t="str">
        <f>IF(ControleRNC[[#This Row],[Área Responsável]]="Engenharia",ControleRNC[[#This Row],[Status Etapa 1]],"Contratada")</f>
        <v>Contratada</v>
      </c>
      <c r="AH222" s="24" t="str">
        <f ca="1">IF(ControleRNC[[#This Row],[Área Responsável]]="Contratada",ControleRNC[[#This Row],[Status DUCTOR]],"Engenharia")</f>
        <v>Concluída</v>
      </c>
      <c r="AI222" s="24" t="str">
        <f>IF(ControleRNC[[#This Row],[Etapa Eng]]="Concluída","Fechado",IF(ControleRNC[[#This Row],[Etapa Eng]]="Contratada","Contratada","Aberto"))</f>
        <v>Contratada</v>
      </c>
      <c r="AJ222" s="24" t="str">
        <f ca="1">IF(ControleRNC[[#This Row],[Etapa contr]]="Concluída","Fechado",IF(ControleRNC[[#This Row],[Etapa contr]]="Engenharia","Engenharia","Aberto"))</f>
        <v>Fechado</v>
      </c>
    </row>
    <row r="223" spans="1:36" ht="30" customHeight="1">
      <c r="A223" s="5" t="s">
        <v>1122</v>
      </c>
      <c r="B223" s="5" t="s">
        <v>900</v>
      </c>
      <c r="C223" s="24" t="s">
        <v>823</v>
      </c>
      <c r="D223" s="5" t="s">
        <v>824</v>
      </c>
      <c r="E223" s="24" t="s">
        <v>1461</v>
      </c>
      <c r="F223" s="65" t="s">
        <v>826</v>
      </c>
      <c r="G223" s="7" t="s">
        <v>827</v>
      </c>
      <c r="H223" s="7" t="s">
        <v>1462</v>
      </c>
      <c r="I223" s="7" t="s">
        <v>829</v>
      </c>
      <c r="J223" s="32" t="s">
        <v>1466</v>
      </c>
      <c r="K223" s="22" t="s">
        <v>787</v>
      </c>
      <c r="L223" s="6">
        <v>44449</v>
      </c>
      <c r="M223" s="6">
        <f>WORKDAY(ControleRNC[[#This Row],[Data Emissão]],VLOOKUP(K223,$F$1:$G$4,2,0))</f>
        <v>44454</v>
      </c>
      <c r="N223" s="6"/>
      <c r="O223" s="23">
        <v>44461</v>
      </c>
      <c r="P223" s="24"/>
      <c r="Q223" s="24">
        <f ca="1">IF(ControleRNC[[#This Row],[Real.1]]="",TODAY()-ControleRNC[[#This Row],[Prev.1]],ControleRNC[[#This Row],[Real.1]]-ControleRNC[[#This Row],[Prev.1]])</f>
        <v>7</v>
      </c>
      <c r="R223" s="24" t="s">
        <v>1464</v>
      </c>
      <c r="S223" s="24"/>
      <c r="T223" s="29" t="str">
        <f ca="1">IF(ControleRNC[[#This Row],[Real.1]]&lt;&gt;"","Concluída",IF(ControleRNC[[#This Row],[Prev.1]]&lt;TODAY(),"Atraso","No prazo"))</f>
        <v>Concluída</v>
      </c>
      <c r="U223" s="39" t="s">
        <v>1467</v>
      </c>
      <c r="V223" s="39"/>
      <c r="W223" s="23">
        <f>WORKDAY(ControleRNC[[#This Row],[Prev.1]],ControleRNC[[#This Row],[Dias Prev.2]])</f>
        <v>44459</v>
      </c>
      <c r="X223" s="23"/>
      <c r="Y223" s="23">
        <v>44463</v>
      </c>
      <c r="Z223" s="24">
        <f>VLOOKUP(ControleRNC[[#This Row],[Crit.]],$F$1:$G$4,2,0)</f>
        <v>3</v>
      </c>
      <c r="AA223" s="24">
        <f ca="1">IF(ControleRNC[[#This Row],[Real.2]]="",TODAY()-ControleRNC[[#This Row],[Prev.2]],ControleRNC[[#This Row],[Real.2]]-ControleRNC[[#This Row],[Prev.2]])</f>
        <v>4</v>
      </c>
      <c r="AB223" s="24" t="s">
        <v>1464</v>
      </c>
      <c r="AC223" s="29" t="str">
        <f ca="1">IF(ControleRNC[[#This Row],[Real.2]]&lt;&gt;"","Concluída",
IF(ControleRNC[[#This Row],[Prev.2]]&lt;TODAY(),"Atraso","No prazo"))</f>
        <v>Concluída</v>
      </c>
      <c r="AD223" s="24" t="str">
        <f ca="1">IF(ControleRNC[[#This Row],[Status Epata 2]]="Concluída","",IF(ControleRNC[[#This Row],[Real.2]]="",TODAY()-ControleRNC[[#This Row],[Data Emissão]],ControleRNC[[#This Row],[Real.2]]-ControleRNC[[#This Row],[Data Emissão]]))</f>
        <v/>
      </c>
      <c r="AE223" s="29" t="str">
        <f ca="1">IF(ControleRNC[[#This Row],[Real.2]]&lt;&gt;"","Concluída",
IF(AND(ControleRNC[[#This Row],[Prev.2]]&lt;TODAY(),OR(ControleRNC[[#This Row],[Replan.2]]&lt;TODAY(),ControleRNC[[#This Row],[Replan.2]]="")),"Atraso","No prazo"))</f>
        <v>Concluída</v>
      </c>
      <c r="AF223" s="24"/>
      <c r="AG223" s="24" t="str">
        <f>IF(ControleRNC[[#This Row],[Área Responsável]]="Engenharia",ControleRNC[[#This Row],[Status Etapa 1]],"Contratada")</f>
        <v>Contratada</v>
      </c>
      <c r="AH223" s="24" t="str">
        <f ca="1">IF(ControleRNC[[#This Row],[Área Responsável]]="Contratada",ControleRNC[[#This Row],[Status DUCTOR]],"Engenharia")</f>
        <v>Concluída</v>
      </c>
      <c r="AI223" s="24" t="str">
        <f>IF(ControleRNC[[#This Row],[Etapa Eng]]="Concluída","Fechado",IF(ControleRNC[[#This Row],[Etapa Eng]]="Contratada","Contratada","Aberto"))</f>
        <v>Contratada</v>
      </c>
      <c r="AJ223" s="24" t="str">
        <f ca="1">IF(ControleRNC[[#This Row],[Etapa contr]]="Concluída","Fechado",IF(ControleRNC[[#This Row],[Etapa contr]]="Engenharia","Engenharia","Aberto"))</f>
        <v>Fechado</v>
      </c>
    </row>
    <row r="224" spans="1:36" ht="30" customHeight="1">
      <c r="A224" s="5" t="s">
        <v>43</v>
      </c>
      <c r="B224" s="5" t="s">
        <v>900</v>
      </c>
      <c r="C224" s="24" t="s">
        <v>860</v>
      </c>
      <c r="D224" s="5" t="s">
        <v>861</v>
      </c>
      <c r="E224" s="24" t="s">
        <v>87</v>
      </c>
      <c r="F224" s="65" t="s">
        <v>862</v>
      </c>
      <c r="G224" s="7" t="s">
        <v>844</v>
      </c>
      <c r="H224" s="7" t="s">
        <v>1307</v>
      </c>
      <c r="I224" s="7" t="s">
        <v>846</v>
      </c>
      <c r="J224" s="32" t="s">
        <v>1468</v>
      </c>
      <c r="K224" s="22" t="s">
        <v>787</v>
      </c>
      <c r="L224" s="6">
        <v>44453</v>
      </c>
      <c r="M224" s="6">
        <f>WORKDAY(ControleRNC[[#This Row],[Data Emissão]],VLOOKUP(K224,$F$1:$G$4,2,0))</f>
        <v>44456</v>
      </c>
      <c r="N224" s="6"/>
      <c r="O224" s="23">
        <v>44469</v>
      </c>
      <c r="P224" s="24"/>
      <c r="Q224" s="24">
        <f ca="1">IF(ControleRNC[[#This Row],[Real.1]]="",TODAY()-ControleRNC[[#This Row],[Prev.1]],ControleRNC[[#This Row],[Real.1]]-ControleRNC[[#This Row],[Prev.1]])</f>
        <v>13</v>
      </c>
      <c r="R224" s="24" t="s">
        <v>5</v>
      </c>
      <c r="S224" s="24"/>
      <c r="T224" s="29" t="str">
        <f ca="1">IF(ControleRNC[[#This Row],[Real.1]]&lt;&gt;"","Concluída",IF(ControleRNC[[#This Row],[Prev.1]]&lt;TODAY(),"Atraso","No prazo"))</f>
        <v>Concluída</v>
      </c>
      <c r="U224" s="39" t="s">
        <v>1469</v>
      </c>
      <c r="V224" s="39"/>
      <c r="W224" s="23">
        <f>WORKDAY(ControleRNC[[#This Row],[Prev.1]],ControleRNC[[#This Row],[Dias Prev.2]])</f>
        <v>44461</v>
      </c>
      <c r="X224" s="23">
        <v>44551</v>
      </c>
      <c r="Y224" s="23">
        <v>44545</v>
      </c>
      <c r="Z224" s="24">
        <f>VLOOKUP(ControleRNC[[#This Row],[Crit.]],$F$1:$G$4,2,0)</f>
        <v>3</v>
      </c>
      <c r="AA224" s="24">
        <f ca="1">IF(ControleRNC[[#This Row],[Real.2]]="",TODAY()-ControleRNC[[#This Row],[Prev.2]],ControleRNC[[#This Row],[Real.2]]-ControleRNC[[#This Row],[Prev.2]])</f>
        <v>84</v>
      </c>
      <c r="AB224" s="24" t="s">
        <v>5</v>
      </c>
      <c r="AC224" s="29" t="str">
        <f ca="1">IF(ControleRNC[[#This Row],[Real.2]]&lt;&gt;"","Concluída",
IF(ControleRNC[[#This Row],[Prev.2]]&lt;TODAY(),"Atraso","No prazo"))</f>
        <v>Concluída</v>
      </c>
      <c r="AD224" s="24" t="str">
        <f ca="1">IF(ControleRNC[[#This Row],[Status Epata 2]]="Concluída","",IF(ControleRNC[[#This Row],[Real.2]]="",TODAY()-ControleRNC[[#This Row],[Data Emissão]],ControleRNC[[#This Row],[Real.2]]-ControleRNC[[#This Row],[Data Emissão]]))</f>
        <v/>
      </c>
      <c r="AE224" s="29" t="str">
        <f ca="1">IF(ControleRNC[[#This Row],[Real.2]]&lt;&gt;"","Concluída",
IF(AND(ControleRNC[[#This Row],[Prev.2]]&lt;TODAY(),OR(ControleRNC[[#This Row],[Replan.2]]&lt;TODAY(),ControleRNC[[#This Row],[Replan.2]]="")),"Atraso","No prazo"))</f>
        <v>Concluída</v>
      </c>
      <c r="AF224" s="24"/>
      <c r="AG224" s="24" t="str">
        <f ca="1">IF(ControleRNC[[#This Row],[Área Responsável]]="Engenharia",ControleRNC[[#This Row],[Status Etapa 1]],"Contratada")</f>
        <v>Concluída</v>
      </c>
      <c r="AH224" s="24" t="str">
        <f>IF(ControleRNC[[#This Row],[Área Responsável]]="Contratada",ControleRNC[[#This Row],[Status DUCTOR]],"Engenharia")</f>
        <v>Engenharia</v>
      </c>
      <c r="AI224" s="24" t="str">
        <f ca="1">IF(ControleRNC[[#This Row],[Etapa Eng]]="Concluída","Fechado",IF(ControleRNC[[#This Row],[Etapa Eng]]="Contratada","Contratada","Aberto"))</f>
        <v>Fechado</v>
      </c>
      <c r="AJ224" s="24" t="str">
        <f>IF(ControleRNC[[#This Row],[Etapa contr]]="Concluída","Fechado",IF(ControleRNC[[#This Row],[Etapa contr]]="Engenharia","Engenharia","Aberto"))</f>
        <v>Engenharia</v>
      </c>
    </row>
    <row r="225" spans="1:36" ht="30" customHeight="1">
      <c r="A225" s="5" t="s">
        <v>1470</v>
      </c>
      <c r="B225" s="5" t="s">
        <v>822</v>
      </c>
      <c r="C225" s="24" t="s">
        <v>1203</v>
      </c>
      <c r="D225" s="5" t="s">
        <v>833</v>
      </c>
      <c r="E225" s="24" t="s">
        <v>834</v>
      </c>
      <c r="F225" s="65" t="s">
        <v>826</v>
      </c>
      <c r="G225" s="7" t="s">
        <v>827</v>
      </c>
      <c r="H225" s="7" t="s">
        <v>1471</v>
      </c>
      <c r="I225" s="7" t="s">
        <v>856</v>
      </c>
      <c r="J225" s="32" t="s">
        <v>1472</v>
      </c>
      <c r="K225" s="22" t="s">
        <v>787</v>
      </c>
      <c r="L225" s="6">
        <v>44454</v>
      </c>
      <c r="M225" s="6">
        <f>WORKDAY(ControleRNC[[#This Row],[Data Emissão]],VLOOKUP(K225,$F$1:$G$4,2,0))</f>
        <v>44459</v>
      </c>
      <c r="N225" s="6"/>
      <c r="O225" s="23">
        <v>44469</v>
      </c>
      <c r="P225" s="24"/>
      <c r="Q225" s="24">
        <f ca="1">IF(ControleRNC[[#This Row],[Real.1]]="",TODAY()-ControleRNC[[#This Row],[Prev.1]],ControleRNC[[#This Row],[Real.1]]-ControleRNC[[#This Row],[Prev.1]])</f>
        <v>10</v>
      </c>
      <c r="R225" s="24" t="s">
        <v>7</v>
      </c>
      <c r="S225" s="24"/>
      <c r="T225" s="29" t="str">
        <f ca="1">IF(ControleRNC[[#This Row],[Real.1]]&lt;&gt;"","Concluída",IF(ControleRNC[[#This Row],[Prev.1]]&lt;TODAY(),"Atraso","No prazo"))</f>
        <v>Concluída</v>
      </c>
      <c r="U225" s="39"/>
      <c r="V225" s="39"/>
      <c r="W225" s="23">
        <f>WORKDAY(ControleRNC[[#This Row],[Prev.1]],ControleRNC[[#This Row],[Dias Prev.2]])</f>
        <v>44462</v>
      </c>
      <c r="X225" s="23"/>
      <c r="Y225" s="23">
        <v>44469</v>
      </c>
      <c r="Z225" s="24">
        <f>VLOOKUP(ControleRNC[[#This Row],[Crit.]],$F$1:$G$4,2,0)</f>
        <v>3</v>
      </c>
      <c r="AA225" s="24">
        <f ca="1">IF(ControleRNC[[#This Row],[Real.2]]="",TODAY()-ControleRNC[[#This Row],[Prev.2]],ControleRNC[[#This Row],[Real.2]]-ControleRNC[[#This Row],[Prev.2]])</f>
        <v>7</v>
      </c>
      <c r="AB225" s="24" t="s">
        <v>7</v>
      </c>
      <c r="AC225" s="29" t="str">
        <f ca="1">IF(ControleRNC[[#This Row],[Real.2]]&lt;&gt;"","Concluída",
IF(ControleRNC[[#This Row],[Prev.2]]&lt;TODAY(),"Atraso","No prazo"))</f>
        <v>Concluída</v>
      </c>
      <c r="AD225" s="24" t="str">
        <f ca="1">IF(ControleRNC[[#This Row],[Status Epata 2]]="Concluída","",IF(ControleRNC[[#This Row],[Real.2]]="",TODAY()-ControleRNC[[#This Row],[Data Emissão]],ControleRNC[[#This Row],[Real.2]]-ControleRNC[[#This Row],[Data Emissão]]))</f>
        <v/>
      </c>
      <c r="AE225" s="29" t="str">
        <f ca="1">IF(ControleRNC[[#This Row],[Real.2]]&lt;&gt;"","Concluída",
IF(AND(ControleRNC[[#This Row],[Prev.2]]&lt;TODAY(),OR(ControleRNC[[#This Row],[Replan.2]]&lt;TODAY(),ControleRNC[[#This Row],[Replan.2]]="")),"Atraso","No prazo"))</f>
        <v>Concluída</v>
      </c>
      <c r="AF225" s="24"/>
      <c r="AG225" s="24" t="str">
        <f>IF(ControleRNC[[#This Row],[Área Responsável]]="Engenharia",ControleRNC[[#This Row],[Status Etapa 1]],"Contratada")</f>
        <v>Contratada</v>
      </c>
      <c r="AH225" s="24" t="str">
        <f ca="1">IF(ControleRNC[[#This Row],[Área Responsável]]="Contratada",ControleRNC[[#This Row],[Status DUCTOR]],"Engenharia")</f>
        <v>Concluída</v>
      </c>
      <c r="AI225" s="24" t="str">
        <f>IF(ControleRNC[[#This Row],[Etapa Eng]]="Concluída","Fechado",IF(ControleRNC[[#This Row],[Etapa Eng]]="Contratada","Contratada","Aberto"))</f>
        <v>Contratada</v>
      </c>
      <c r="AJ225" s="24" t="str">
        <f ca="1">IF(ControleRNC[[#This Row],[Etapa contr]]="Concluída","Fechado",IF(ControleRNC[[#This Row],[Etapa contr]]="Engenharia","Engenharia","Aberto"))</f>
        <v>Fechado</v>
      </c>
    </row>
    <row r="226" spans="1:36" ht="30" customHeight="1">
      <c r="A226" s="5" t="s">
        <v>1032</v>
      </c>
      <c r="B226" s="5" t="s">
        <v>900</v>
      </c>
      <c r="C226" s="24" t="s">
        <v>823</v>
      </c>
      <c r="D226" s="5" t="s">
        <v>824</v>
      </c>
      <c r="E226" s="24" t="s">
        <v>29</v>
      </c>
      <c r="F226" s="65" t="s">
        <v>826</v>
      </c>
      <c r="G226" s="7" t="s">
        <v>827</v>
      </c>
      <c r="H226" s="7" t="s">
        <v>1473</v>
      </c>
      <c r="I226" s="7" t="s">
        <v>856</v>
      </c>
      <c r="J226" s="32" t="s">
        <v>1474</v>
      </c>
      <c r="K226" s="22" t="s">
        <v>788</v>
      </c>
      <c r="L226" s="6">
        <v>44453</v>
      </c>
      <c r="M226" s="6">
        <f>WORKDAY(ControleRNC[[#This Row],[Data Emissão]],VLOOKUP(K226,$F$1:$G$4,2,0))</f>
        <v>44455</v>
      </c>
      <c r="N226" s="6"/>
      <c r="O226" s="23">
        <v>44461</v>
      </c>
      <c r="P226" s="24"/>
      <c r="Q226" s="24">
        <f ca="1">IF(ControleRNC[[#This Row],[Real.1]]="",TODAY()-ControleRNC[[#This Row],[Prev.1]],ControleRNC[[#This Row],[Real.1]]-ControleRNC[[#This Row],[Prev.1]])</f>
        <v>6</v>
      </c>
      <c r="R226" s="24" t="s">
        <v>6</v>
      </c>
      <c r="S226" s="24"/>
      <c r="T226" s="29" t="str">
        <f ca="1">IF(ControleRNC[[#This Row],[Real.1]]&lt;&gt;"","Concluída",IF(ControleRNC[[#This Row],[Prev.1]]&lt;TODAY(),"Atraso","No prazo"))</f>
        <v>Concluída</v>
      </c>
      <c r="U226" s="39" t="s">
        <v>1475</v>
      </c>
      <c r="V226" s="39"/>
      <c r="W226" s="23">
        <f>WORKDAY(ControleRNC[[#This Row],[Prev.1]],ControleRNC[[#This Row],[Dias Prev.2]])</f>
        <v>44459</v>
      </c>
      <c r="X226" s="23">
        <v>44564</v>
      </c>
      <c r="Y226" s="23">
        <v>44572</v>
      </c>
      <c r="Z226" s="24">
        <f>VLOOKUP(ControleRNC[[#This Row],[Crit.]],$F$1:$G$4,2,0)</f>
        <v>2</v>
      </c>
      <c r="AA226" s="24">
        <f ca="1">IF(ControleRNC[[#This Row],[Real.2]]="",TODAY()-ControleRNC[[#This Row],[Prev.2]],ControleRNC[[#This Row],[Real.2]]-ControleRNC[[#This Row],[Prev.2]])</f>
        <v>113</v>
      </c>
      <c r="AB226" s="24" t="s">
        <v>6</v>
      </c>
      <c r="AC226" s="29" t="str">
        <f ca="1">IF(ControleRNC[[#This Row],[Real.2]]&lt;&gt;"","Concluída",
IF(ControleRNC[[#This Row],[Prev.2]]&lt;TODAY(),"Atraso","No prazo"))</f>
        <v>Concluída</v>
      </c>
      <c r="AD226" s="24" t="str">
        <f ca="1">IF(ControleRNC[[#This Row],[Status Epata 2]]="Concluída","",IF(ControleRNC[[#This Row],[Real.2]]="",TODAY()-ControleRNC[[#This Row],[Data Emissão]],ControleRNC[[#This Row],[Real.2]]-ControleRNC[[#This Row],[Data Emissão]]))</f>
        <v/>
      </c>
      <c r="AE226" s="29" t="str">
        <f ca="1">IF(ControleRNC[[#This Row],[Real.2]]&lt;&gt;"","Concluída",
IF(AND(ControleRNC[[#This Row],[Prev.2]]&lt;TODAY(),OR(ControleRNC[[#This Row],[Replan.2]]&lt;TODAY(),ControleRNC[[#This Row],[Replan.2]]="")),"Atraso","No prazo"))</f>
        <v>Concluída</v>
      </c>
      <c r="AF226" s="24"/>
      <c r="AG226" s="24" t="str">
        <f>IF(ControleRNC[[#This Row],[Área Responsável]]="Engenharia",ControleRNC[[#This Row],[Status Etapa 1]],"Contratada")</f>
        <v>Contratada</v>
      </c>
      <c r="AH226" s="24" t="str">
        <f ca="1">IF(ControleRNC[[#This Row],[Área Responsável]]="Contratada",ControleRNC[[#This Row],[Status DUCTOR]],"Engenharia")</f>
        <v>Concluída</v>
      </c>
      <c r="AI226" s="24" t="str">
        <f>IF(ControleRNC[[#This Row],[Etapa Eng]]="Concluída","Fechado",IF(ControleRNC[[#This Row],[Etapa Eng]]="Contratada","Contratada","Aberto"))</f>
        <v>Contratada</v>
      </c>
      <c r="AJ226" s="24" t="str">
        <f ca="1">IF(ControleRNC[[#This Row],[Etapa contr]]="Concluída","Fechado",IF(ControleRNC[[#This Row],[Etapa contr]]="Engenharia","Engenharia","Aberto"))</f>
        <v>Fechado</v>
      </c>
    </row>
    <row r="227" spans="1:36" ht="30" customHeight="1">
      <c r="A227" s="5" t="s">
        <v>1476</v>
      </c>
      <c r="B227" s="5" t="s">
        <v>822</v>
      </c>
      <c r="C227" s="24" t="s">
        <v>1203</v>
      </c>
      <c r="D227" s="5" t="s">
        <v>833</v>
      </c>
      <c r="E227" s="24" t="s">
        <v>834</v>
      </c>
      <c r="F227" s="65" t="s">
        <v>826</v>
      </c>
      <c r="G227" s="7" t="s">
        <v>827</v>
      </c>
      <c r="H227" s="7" t="s">
        <v>1477</v>
      </c>
      <c r="I227" s="7" t="s">
        <v>856</v>
      </c>
      <c r="J227" s="32" t="s">
        <v>1478</v>
      </c>
      <c r="K227" s="22" t="s">
        <v>787</v>
      </c>
      <c r="L227" s="6">
        <v>44455</v>
      </c>
      <c r="M227" s="6">
        <f>WORKDAY(ControleRNC[[#This Row],[Data Emissão]],VLOOKUP(K227,$F$1:$G$4,2,0))</f>
        <v>44460</v>
      </c>
      <c r="N227" s="6"/>
      <c r="O227" s="23">
        <v>44469</v>
      </c>
      <c r="P227" s="24"/>
      <c r="Q227" s="24">
        <f ca="1">IF(ControleRNC[[#This Row],[Real.1]]="",TODAY()-ControleRNC[[#This Row],[Prev.1]],ControleRNC[[#This Row],[Real.1]]-ControleRNC[[#This Row],[Prev.1]])</f>
        <v>9</v>
      </c>
      <c r="R227" s="24" t="s">
        <v>7</v>
      </c>
      <c r="S227" s="24"/>
      <c r="T227" s="29" t="str">
        <f ca="1">IF(ControleRNC[[#This Row],[Real.1]]&lt;&gt;"","Concluída",IF(ControleRNC[[#This Row],[Prev.1]]&lt;TODAY(),"Atraso","No prazo"))</f>
        <v>Concluída</v>
      </c>
      <c r="U227" s="39" t="s">
        <v>1479</v>
      </c>
      <c r="V227" s="39"/>
      <c r="W227" s="23">
        <f>WORKDAY(ControleRNC[[#This Row],[Prev.1]],ControleRNC[[#This Row],[Dias Prev.2]])</f>
        <v>44463</v>
      </c>
      <c r="X227" s="23">
        <v>44484</v>
      </c>
      <c r="Y227" s="23">
        <v>44487</v>
      </c>
      <c r="Z227" s="24">
        <f>VLOOKUP(ControleRNC[[#This Row],[Crit.]],$F$1:$G$4,2,0)</f>
        <v>3</v>
      </c>
      <c r="AA227" s="24">
        <f ca="1">IF(ControleRNC[[#This Row],[Real.2]]="",TODAY()-ControleRNC[[#This Row],[Prev.2]],ControleRNC[[#This Row],[Real.2]]-ControleRNC[[#This Row],[Prev.2]])</f>
        <v>24</v>
      </c>
      <c r="AB227" s="24" t="s">
        <v>7</v>
      </c>
      <c r="AC227" s="29" t="str">
        <f ca="1">IF(ControleRNC[[#This Row],[Real.2]]&lt;&gt;"","Concluída",
IF(ControleRNC[[#This Row],[Prev.2]]&lt;TODAY(),"Atraso","No prazo"))</f>
        <v>Concluída</v>
      </c>
      <c r="AD227" s="24" t="str">
        <f ca="1">IF(ControleRNC[[#This Row],[Status Epata 2]]="Concluída","",IF(ControleRNC[[#This Row],[Real.2]]="",TODAY()-ControleRNC[[#This Row],[Data Emissão]],ControleRNC[[#This Row],[Real.2]]-ControleRNC[[#This Row],[Data Emissão]]))</f>
        <v/>
      </c>
      <c r="AE227" s="29" t="str">
        <f ca="1">IF(ControleRNC[[#This Row],[Real.2]]&lt;&gt;"","Concluída",
IF(AND(ControleRNC[[#This Row],[Prev.2]]&lt;TODAY(),OR(ControleRNC[[#This Row],[Replan.2]]&lt;TODAY(),ControleRNC[[#This Row],[Replan.2]]="")),"Atraso","No prazo"))</f>
        <v>Concluída</v>
      </c>
      <c r="AF227" s="24"/>
      <c r="AG227" s="24" t="str">
        <f>IF(ControleRNC[[#This Row],[Área Responsável]]="Engenharia",ControleRNC[[#This Row],[Status Etapa 1]],"Contratada")</f>
        <v>Contratada</v>
      </c>
      <c r="AH227" s="24" t="str">
        <f ca="1">IF(ControleRNC[[#This Row],[Área Responsável]]="Contratada",ControleRNC[[#This Row],[Status DUCTOR]],"Engenharia")</f>
        <v>Concluída</v>
      </c>
      <c r="AI227" s="24" t="str">
        <f>IF(ControleRNC[[#This Row],[Etapa Eng]]="Concluída","Fechado",IF(ControleRNC[[#This Row],[Etapa Eng]]="Contratada","Contratada","Aberto"))</f>
        <v>Contratada</v>
      </c>
      <c r="AJ227" s="24" t="str">
        <f ca="1">IF(ControleRNC[[#This Row],[Etapa contr]]="Concluída","Fechado",IF(ControleRNC[[#This Row],[Etapa contr]]="Engenharia","Engenharia","Aberto"))</f>
        <v>Fechado</v>
      </c>
    </row>
    <row r="228" spans="1:36" ht="30" customHeight="1">
      <c r="A228" s="5" t="s">
        <v>1044</v>
      </c>
      <c r="B228" s="5" t="s">
        <v>900</v>
      </c>
      <c r="C228" s="24" t="s">
        <v>860</v>
      </c>
      <c r="D228" s="5" t="s">
        <v>861</v>
      </c>
      <c r="E228" s="24" t="s">
        <v>87</v>
      </c>
      <c r="F228" s="65" t="s">
        <v>862</v>
      </c>
      <c r="G228" s="7" t="s">
        <v>844</v>
      </c>
      <c r="H228" s="7" t="s">
        <v>1307</v>
      </c>
      <c r="I228" s="7" t="s">
        <v>846</v>
      </c>
      <c r="J228" s="32" t="s">
        <v>1480</v>
      </c>
      <c r="K228" s="22" t="s">
        <v>787</v>
      </c>
      <c r="L228" s="6">
        <v>44455</v>
      </c>
      <c r="M228" s="6">
        <f>WORKDAY(ControleRNC[[#This Row],[Data Emissão]],VLOOKUP(K228,$F$1:$G$4,2,0))</f>
        <v>44460</v>
      </c>
      <c r="N228" s="6"/>
      <c r="O228" s="23">
        <v>44463</v>
      </c>
      <c r="P228" s="24"/>
      <c r="Q228" s="24">
        <f ca="1">IF(ControleRNC[[#This Row],[Real.1]]="",TODAY()-ControleRNC[[#This Row],[Prev.1]],ControleRNC[[#This Row],[Real.1]]-ControleRNC[[#This Row],[Prev.1]])</f>
        <v>3</v>
      </c>
      <c r="R228" s="24" t="s">
        <v>5</v>
      </c>
      <c r="S228" s="24"/>
      <c r="T228" s="29" t="str">
        <f ca="1">IF(ControleRNC[[#This Row],[Real.1]]&lt;&gt;"","Concluída",IF(ControleRNC[[#This Row],[Prev.1]]&lt;TODAY(),"Atraso","No prazo"))</f>
        <v>Concluída</v>
      </c>
      <c r="U228" s="39" t="s">
        <v>1481</v>
      </c>
      <c r="V228" s="39"/>
      <c r="W228" s="23">
        <f>WORKDAY(ControleRNC[[#This Row],[Prev.1]],ControleRNC[[#This Row],[Dias Prev.2]])</f>
        <v>44463</v>
      </c>
      <c r="X228" s="23">
        <v>44551</v>
      </c>
      <c r="Y228" s="23">
        <v>44545</v>
      </c>
      <c r="Z228" s="24">
        <f>VLOOKUP(ControleRNC[[#This Row],[Crit.]],$F$1:$G$4,2,0)</f>
        <v>3</v>
      </c>
      <c r="AA228" s="24">
        <f ca="1">IF(ControleRNC[[#This Row],[Real.2]]="",TODAY()-ControleRNC[[#This Row],[Prev.2]],ControleRNC[[#This Row],[Real.2]]-ControleRNC[[#This Row],[Prev.2]])</f>
        <v>82</v>
      </c>
      <c r="AB228" s="24" t="s">
        <v>5</v>
      </c>
      <c r="AC228" s="29" t="str">
        <f ca="1">IF(ControleRNC[[#This Row],[Real.2]]&lt;&gt;"","Concluída",
IF(ControleRNC[[#This Row],[Prev.2]]&lt;TODAY(),"Atraso","No prazo"))</f>
        <v>Concluída</v>
      </c>
      <c r="AD228" s="24" t="str">
        <f ca="1">IF(ControleRNC[[#This Row],[Status Epata 2]]="Concluída","",IF(ControleRNC[[#This Row],[Real.2]]="",TODAY()-ControleRNC[[#This Row],[Data Emissão]],ControleRNC[[#This Row],[Real.2]]-ControleRNC[[#This Row],[Data Emissão]]))</f>
        <v/>
      </c>
      <c r="AE228" s="29" t="str">
        <f ca="1">IF(ControleRNC[[#This Row],[Real.2]]&lt;&gt;"","Concluída",
IF(AND(ControleRNC[[#This Row],[Prev.2]]&lt;TODAY(),OR(ControleRNC[[#This Row],[Replan.2]]&lt;TODAY(),ControleRNC[[#This Row],[Replan.2]]="")),"Atraso","No prazo"))</f>
        <v>Concluída</v>
      </c>
      <c r="AF228" s="24"/>
      <c r="AG228" s="24" t="str">
        <f ca="1">IF(ControleRNC[[#This Row],[Área Responsável]]="Engenharia",ControleRNC[[#This Row],[Status Etapa 1]],"Contratada")</f>
        <v>Concluída</v>
      </c>
      <c r="AH228" s="24" t="str">
        <f>IF(ControleRNC[[#This Row],[Área Responsável]]="Contratada",ControleRNC[[#This Row],[Status DUCTOR]],"Engenharia")</f>
        <v>Engenharia</v>
      </c>
      <c r="AI228" s="24" t="str">
        <f ca="1">IF(ControleRNC[[#This Row],[Etapa Eng]]="Concluída","Fechado",IF(ControleRNC[[#This Row],[Etapa Eng]]="Contratada","Contratada","Aberto"))</f>
        <v>Fechado</v>
      </c>
      <c r="AJ228" s="24" t="str">
        <f>IF(ControleRNC[[#This Row],[Etapa contr]]="Concluída","Fechado",IF(ControleRNC[[#This Row],[Etapa contr]]="Engenharia","Engenharia","Aberto"))</f>
        <v>Engenharia</v>
      </c>
    </row>
    <row r="229" spans="1:36" ht="30" customHeight="1">
      <c r="A229" s="63" t="s">
        <v>40</v>
      </c>
      <c r="B229" s="5" t="s">
        <v>900</v>
      </c>
      <c r="C229" s="24" t="s">
        <v>1299</v>
      </c>
      <c r="D229" s="5" t="s">
        <v>824</v>
      </c>
      <c r="E229" s="24" t="s">
        <v>39</v>
      </c>
      <c r="F229" s="65" t="s">
        <v>826</v>
      </c>
      <c r="G229" s="7" t="s">
        <v>844</v>
      </c>
      <c r="H229" s="7" t="s">
        <v>1482</v>
      </c>
      <c r="I229" s="7" t="s">
        <v>921</v>
      </c>
      <c r="J229" s="32" t="s">
        <v>41</v>
      </c>
      <c r="K229" s="22" t="s">
        <v>787</v>
      </c>
      <c r="L229" s="6">
        <v>44460</v>
      </c>
      <c r="M229" s="6">
        <f>WORKDAY(ControleRNC[[#This Row],[Data Emissão]],VLOOKUP(K229,$F$1:$G$4,2,0))</f>
        <v>44463</v>
      </c>
      <c r="N229" s="6"/>
      <c r="O229" s="23">
        <v>44469</v>
      </c>
      <c r="P229" s="24"/>
      <c r="Q229" s="24">
        <f ca="1">IF(ControleRNC[[#This Row],[Real.1]]="",TODAY()-ControleRNC[[#This Row],[Prev.1]],ControleRNC[[#This Row],[Real.1]]-ControleRNC[[#This Row],[Prev.1]])</f>
        <v>6</v>
      </c>
      <c r="R229" s="24" t="s">
        <v>6</v>
      </c>
      <c r="S229" s="24"/>
      <c r="T229" s="29" t="str">
        <f ca="1">IF(ControleRNC[[#This Row],[Real.1]]&lt;&gt;"","Concluída",IF(ControleRNC[[#This Row],[Prev.1]]&lt;TODAY(),"Atraso","No prazo"))</f>
        <v>Concluída</v>
      </c>
      <c r="U229" s="39" t="s">
        <v>42</v>
      </c>
      <c r="V229" s="39"/>
      <c r="W229" s="23">
        <f>WORKDAY(ControleRNC[[#This Row],[Prev.1]],ControleRNC[[#This Row],[Dias Prev.2]])</f>
        <v>44468</v>
      </c>
      <c r="X229" s="23">
        <v>45097</v>
      </c>
      <c r="Y229" s="23"/>
      <c r="Z229" s="24">
        <f>VLOOKUP(ControleRNC[[#This Row],[Crit.]],$F$1:$G$4,2,0)</f>
        <v>3</v>
      </c>
      <c r="AA229" s="24">
        <f ca="1">IF(ControleRNC[[#This Row],[Real.2]]="",TODAY()-ControleRNC[[#This Row],[Prev.2]],ControleRNC[[#This Row],[Real.2]]-ControleRNC[[#This Row],[Prev.2]])</f>
        <v>609</v>
      </c>
      <c r="AB229" s="24" t="s">
        <v>6</v>
      </c>
      <c r="AC229" s="29" t="str">
        <f ca="1">IF(ControleRNC[[#This Row],[Real.2]]&lt;&gt;"","Concluída",
IF(ControleRNC[[#This Row],[Prev.2]]&lt;TODAY(),"Atraso","No prazo"))</f>
        <v>Atraso</v>
      </c>
      <c r="AD229" s="24">
        <f ca="1">IF(ControleRNC[[#This Row],[Status Epata 2]]="Concluída","",IF(ControleRNC[[#This Row],[Real.2]]="",TODAY()-ControleRNC[[#This Row],[Data Emissão]],ControleRNC[[#This Row],[Real.2]]-ControleRNC[[#This Row],[Data Emissão]]))</f>
        <v>617</v>
      </c>
      <c r="AE229" s="29" t="str">
        <f ca="1">IF(ControleRNC[[#This Row],[Real.2]]&lt;&gt;"","Concluída",
IF(AND(ControleRNC[[#This Row],[Prev.2]]&lt;TODAY(),OR(ControleRNC[[#This Row],[Replan.2]]&lt;TODAY(),ControleRNC[[#This Row],[Replan.2]]="")),"Atraso","No prazo"))</f>
        <v>No prazo</v>
      </c>
      <c r="AF229" s="24" t="s">
        <v>1054</v>
      </c>
      <c r="AG229" s="24" t="str">
        <f>IF(ControleRNC[[#This Row],[Área Responsável]]="Engenharia",ControleRNC[[#This Row],[Status Etapa 1]],"Contratada")</f>
        <v>Contratada</v>
      </c>
      <c r="AH229" s="24" t="str">
        <f ca="1">IF(ControleRNC[[#This Row],[Área Responsável]]="Contratada",ControleRNC[[#This Row],[Status DUCTOR]],"Engenharia")</f>
        <v>No prazo</v>
      </c>
      <c r="AI229" s="24" t="str">
        <f>IF(ControleRNC[[#This Row],[Etapa Eng]]="Concluída","Fechado",IF(ControleRNC[[#This Row],[Etapa Eng]]="Contratada","Contratada","Aberto"))</f>
        <v>Contratada</v>
      </c>
      <c r="AJ229" s="24" t="str">
        <f ca="1">IF(ControleRNC[[#This Row],[Etapa contr]]="Concluída","Fechado",IF(ControleRNC[[#This Row],[Etapa contr]]="Engenharia","Engenharia","Aberto"))</f>
        <v>Aberto</v>
      </c>
    </row>
    <row r="230" spans="1:36" ht="30" customHeight="1">
      <c r="A230" s="5" t="s">
        <v>1038</v>
      </c>
      <c r="B230" s="5" t="s">
        <v>900</v>
      </c>
      <c r="C230" s="24" t="s">
        <v>823</v>
      </c>
      <c r="D230" s="5" t="s">
        <v>824</v>
      </c>
      <c r="E230" s="24" t="s">
        <v>87</v>
      </c>
      <c r="F230" s="65" t="s">
        <v>826</v>
      </c>
      <c r="G230" s="7" t="s">
        <v>827</v>
      </c>
      <c r="H230" s="7" t="s">
        <v>1276</v>
      </c>
      <c r="I230" s="7" t="s">
        <v>829</v>
      </c>
      <c r="J230" s="32" t="s">
        <v>1483</v>
      </c>
      <c r="K230" s="22" t="s">
        <v>787</v>
      </c>
      <c r="L230" s="6">
        <v>44460</v>
      </c>
      <c r="M230" s="6">
        <f>WORKDAY(ControleRNC[[#This Row],[Data Emissão]],VLOOKUP(K230,$F$1:$G$4,2,0))</f>
        <v>44463</v>
      </c>
      <c r="N230" s="6"/>
      <c r="O230" s="23">
        <v>44469</v>
      </c>
      <c r="P230" s="24"/>
      <c r="Q230" s="24">
        <f ca="1">IF(ControleRNC[[#This Row],[Real.1]]="",TODAY()-ControleRNC[[#This Row],[Prev.1]],ControleRNC[[#This Row],[Real.1]]-ControleRNC[[#This Row],[Prev.1]])</f>
        <v>6</v>
      </c>
      <c r="R230" s="24" t="s">
        <v>5</v>
      </c>
      <c r="S230" s="24"/>
      <c r="T230" s="29" t="str">
        <f ca="1">IF(ControleRNC[[#This Row],[Real.1]]&lt;&gt;"","Concluída",IF(ControleRNC[[#This Row],[Prev.1]]&lt;TODAY(),"Atraso","No prazo"))</f>
        <v>Concluída</v>
      </c>
      <c r="U230" s="39" t="s">
        <v>1484</v>
      </c>
      <c r="V230" s="39"/>
      <c r="W230" s="23">
        <f>WORKDAY(ControleRNC[[#This Row],[Prev.1]],ControleRNC[[#This Row],[Dias Prev.2]])</f>
        <v>44468</v>
      </c>
      <c r="X230" s="23">
        <v>44474</v>
      </c>
      <c r="Y230" s="23">
        <v>44495</v>
      </c>
      <c r="Z230" s="24">
        <f>VLOOKUP(ControleRNC[[#This Row],[Crit.]],$F$1:$G$4,2,0)</f>
        <v>3</v>
      </c>
      <c r="AA230" s="24">
        <f ca="1">IF(ControleRNC[[#This Row],[Real.2]]="",TODAY()-ControleRNC[[#This Row],[Prev.2]],ControleRNC[[#This Row],[Real.2]]-ControleRNC[[#This Row],[Prev.2]])</f>
        <v>27</v>
      </c>
      <c r="AB230" s="24" t="s">
        <v>5</v>
      </c>
      <c r="AC230" s="29" t="str">
        <f ca="1">IF(ControleRNC[[#This Row],[Real.2]]&lt;&gt;"","Concluída",
IF(ControleRNC[[#This Row],[Prev.2]]&lt;TODAY(),"Atraso","No prazo"))</f>
        <v>Concluída</v>
      </c>
      <c r="AD230" s="24" t="str">
        <f ca="1">IF(ControleRNC[[#This Row],[Status Epata 2]]="Concluída","",IF(ControleRNC[[#This Row],[Real.2]]="",TODAY()-ControleRNC[[#This Row],[Data Emissão]],ControleRNC[[#This Row],[Real.2]]-ControleRNC[[#This Row],[Data Emissão]]))</f>
        <v/>
      </c>
      <c r="AE230" s="29" t="str">
        <f ca="1">IF(ControleRNC[[#This Row],[Real.2]]&lt;&gt;"","Concluída",
IF(AND(ControleRNC[[#This Row],[Prev.2]]&lt;TODAY(),OR(ControleRNC[[#This Row],[Replan.2]]&lt;TODAY(),ControleRNC[[#This Row],[Replan.2]]="")),"Atraso","No prazo"))</f>
        <v>Concluída</v>
      </c>
      <c r="AF230" s="24"/>
      <c r="AG230" s="24" t="str">
        <f>IF(ControleRNC[[#This Row],[Área Responsável]]="Engenharia",ControleRNC[[#This Row],[Status Etapa 1]],"Contratada")</f>
        <v>Contratada</v>
      </c>
      <c r="AH230" s="24" t="str">
        <f ca="1">IF(ControleRNC[[#This Row],[Área Responsável]]="Contratada",ControleRNC[[#This Row],[Status DUCTOR]],"Engenharia")</f>
        <v>Concluída</v>
      </c>
      <c r="AI230" s="24" t="str">
        <f>IF(ControleRNC[[#This Row],[Etapa Eng]]="Concluída","Fechado",IF(ControleRNC[[#This Row],[Etapa Eng]]="Contratada","Contratada","Aberto"))</f>
        <v>Contratada</v>
      </c>
      <c r="AJ230" s="24" t="str">
        <f ca="1">IF(ControleRNC[[#This Row],[Etapa contr]]="Concluída","Fechado",IF(ControleRNC[[#This Row],[Etapa contr]]="Engenharia","Engenharia","Aberto"))</f>
        <v>Fechado</v>
      </c>
    </row>
    <row r="231" spans="1:36" ht="30" customHeight="1">
      <c r="A231" s="5" t="s">
        <v>43</v>
      </c>
      <c r="B231" s="5" t="s">
        <v>900</v>
      </c>
      <c r="C231" s="24" t="s">
        <v>823</v>
      </c>
      <c r="D231" s="5" t="s">
        <v>824</v>
      </c>
      <c r="E231" s="24" t="s">
        <v>87</v>
      </c>
      <c r="F231" s="65" t="s">
        <v>826</v>
      </c>
      <c r="G231" s="7" t="s">
        <v>827</v>
      </c>
      <c r="H231" s="7" t="s">
        <v>1276</v>
      </c>
      <c r="I231" s="7" t="s">
        <v>829</v>
      </c>
      <c r="J231" s="32" t="s">
        <v>1485</v>
      </c>
      <c r="K231" s="22" t="s">
        <v>787</v>
      </c>
      <c r="L231" s="6">
        <v>44461</v>
      </c>
      <c r="M231" s="6">
        <f>WORKDAY(ControleRNC[[#This Row],[Data Emissão]],VLOOKUP(K231,$F$1:$G$4,2,0))</f>
        <v>44466</v>
      </c>
      <c r="N231" s="6"/>
      <c r="O231" s="23">
        <v>44469</v>
      </c>
      <c r="P231" s="24"/>
      <c r="Q231" s="24">
        <f ca="1">IF(ControleRNC[[#This Row],[Real.1]]="",TODAY()-ControleRNC[[#This Row],[Prev.1]],ControleRNC[[#This Row],[Real.1]]-ControleRNC[[#This Row],[Prev.1]])</f>
        <v>3</v>
      </c>
      <c r="R231" s="24" t="s">
        <v>5</v>
      </c>
      <c r="S231" s="24"/>
      <c r="T231" s="29" t="str">
        <f ca="1">IF(ControleRNC[[#This Row],[Real.1]]&lt;&gt;"","Concluída",IF(ControleRNC[[#This Row],[Prev.1]]&lt;TODAY(),"Atraso","No prazo"))</f>
        <v>Concluída</v>
      </c>
      <c r="U231" s="39" t="s">
        <v>1486</v>
      </c>
      <c r="V231" s="39"/>
      <c r="W231" s="23">
        <f>WORKDAY(ControleRNC[[#This Row],[Prev.1]],ControleRNC[[#This Row],[Dias Prev.2]])</f>
        <v>44469</v>
      </c>
      <c r="X231" s="23">
        <v>44474</v>
      </c>
      <c r="Y231" s="23">
        <v>44496</v>
      </c>
      <c r="Z231" s="24">
        <f>VLOOKUP(ControleRNC[[#This Row],[Crit.]],$F$1:$G$4,2,0)</f>
        <v>3</v>
      </c>
      <c r="AA231" s="24">
        <f ca="1">IF(ControleRNC[[#This Row],[Real.2]]="",TODAY()-ControleRNC[[#This Row],[Prev.2]],ControleRNC[[#This Row],[Real.2]]-ControleRNC[[#This Row],[Prev.2]])</f>
        <v>27</v>
      </c>
      <c r="AB231" s="24" t="s">
        <v>5</v>
      </c>
      <c r="AC231" s="29" t="str">
        <f ca="1">IF(ControleRNC[[#This Row],[Real.2]]&lt;&gt;"","Concluída",
IF(ControleRNC[[#This Row],[Prev.2]]&lt;TODAY(),"Atraso","No prazo"))</f>
        <v>Concluída</v>
      </c>
      <c r="AD231" s="24" t="str">
        <f ca="1">IF(ControleRNC[[#This Row],[Status Epata 2]]="Concluída","",IF(ControleRNC[[#This Row],[Real.2]]="",TODAY()-ControleRNC[[#This Row],[Data Emissão]],ControleRNC[[#This Row],[Real.2]]-ControleRNC[[#This Row],[Data Emissão]]))</f>
        <v/>
      </c>
      <c r="AE231" s="29" t="str">
        <f ca="1">IF(ControleRNC[[#This Row],[Real.2]]&lt;&gt;"","Concluída",
IF(AND(ControleRNC[[#This Row],[Prev.2]]&lt;TODAY(),OR(ControleRNC[[#This Row],[Replan.2]]&lt;TODAY(),ControleRNC[[#This Row],[Replan.2]]="")),"Atraso","No prazo"))</f>
        <v>Concluída</v>
      </c>
      <c r="AF231" s="24"/>
      <c r="AG231" s="24" t="str">
        <f>IF(ControleRNC[[#This Row],[Área Responsável]]="Engenharia",ControleRNC[[#This Row],[Status Etapa 1]],"Contratada")</f>
        <v>Contratada</v>
      </c>
      <c r="AH231" s="24" t="str">
        <f ca="1">IF(ControleRNC[[#This Row],[Área Responsável]]="Contratada",ControleRNC[[#This Row],[Status DUCTOR]],"Engenharia")</f>
        <v>Concluída</v>
      </c>
      <c r="AI231" s="24" t="str">
        <f>IF(ControleRNC[[#This Row],[Etapa Eng]]="Concluída","Fechado",IF(ControleRNC[[#This Row],[Etapa Eng]]="Contratada","Contratada","Aberto"))</f>
        <v>Contratada</v>
      </c>
      <c r="AJ231" s="24" t="str">
        <f ca="1">IF(ControleRNC[[#This Row],[Etapa contr]]="Concluída","Fechado",IF(ControleRNC[[#This Row],[Etapa contr]]="Engenharia","Engenharia","Aberto"))</f>
        <v>Fechado</v>
      </c>
    </row>
    <row r="232" spans="1:36" ht="30" customHeight="1">
      <c r="A232" s="5" t="s">
        <v>1046</v>
      </c>
      <c r="B232" s="5" t="s">
        <v>900</v>
      </c>
      <c r="C232" s="24" t="s">
        <v>860</v>
      </c>
      <c r="D232" s="5" t="s">
        <v>861</v>
      </c>
      <c r="E232" s="24" t="s">
        <v>87</v>
      </c>
      <c r="F232" s="65" t="s">
        <v>862</v>
      </c>
      <c r="G232" s="7" t="s">
        <v>827</v>
      </c>
      <c r="H232" s="7" t="s">
        <v>1246</v>
      </c>
      <c r="I232" s="7" t="s">
        <v>1425</v>
      </c>
      <c r="J232" s="32" t="s">
        <v>1487</v>
      </c>
      <c r="K232" s="22" t="s">
        <v>787</v>
      </c>
      <c r="L232" s="6">
        <v>44461</v>
      </c>
      <c r="M232" s="6">
        <f>WORKDAY(ControleRNC[[#This Row],[Data Emissão]],VLOOKUP(K232,$F$1:$G$4,2,0))</f>
        <v>44466</v>
      </c>
      <c r="N232" s="6"/>
      <c r="O232" s="23">
        <v>44469</v>
      </c>
      <c r="P232" s="24"/>
      <c r="Q232" s="24">
        <f ca="1">IF(ControleRNC[[#This Row],[Real.1]]="",TODAY()-ControleRNC[[#This Row],[Prev.1]],ControleRNC[[#This Row],[Real.1]]-ControleRNC[[#This Row],[Prev.1]])</f>
        <v>3</v>
      </c>
      <c r="R232" s="24" t="s">
        <v>5</v>
      </c>
      <c r="S232" s="24"/>
      <c r="T232" s="29" t="str">
        <f ca="1">IF(ControleRNC[[#This Row],[Real.1]]&lt;&gt;"","Concluída",IF(ControleRNC[[#This Row],[Prev.1]]&lt;TODAY(),"Atraso","No prazo"))</f>
        <v>Concluída</v>
      </c>
      <c r="U232" s="39" t="s">
        <v>1488</v>
      </c>
      <c r="V232" s="39" t="s">
        <v>1489</v>
      </c>
      <c r="W232" s="23">
        <f>WORKDAY(ControleRNC[[#This Row],[Prev.1]],ControleRNC[[#This Row],[Dias Prev.2]])</f>
        <v>44469</v>
      </c>
      <c r="X232" s="23">
        <v>44520</v>
      </c>
      <c r="Y232" s="23">
        <v>44477</v>
      </c>
      <c r="Z232" s="24">
        <f>VLOOKUP(ControleRNC[[#This Row],[Crit.]],$F$1:$G$4,2,0)</f>
        <v>3</v>
      </c>
      <c r="AA232" s="24">
        <f ca="1">IF(ControleRNC[[#This Row],[Real.2]]="",TODAY()-ControleRNC[[#This Row],[Prev.2]],ControleRNC[[#This Row],[Real.2]]-ControleRNC[[#This Row],[Prev.2]])</f>
        <v>8</v>
      </c>
      <c r="AB232" s="24" t="s">
        <v>5</v>
      </c>
      <c r="AC232" s="29" t="str">
        <f ca="1">IF(ControleRNC[[#This Row],[Real.2]]&lt;&gt;"","Concluída",
IF(ControleRNC[[#This Row],[Prev.2]]&lt;TODAY(),"Atraso","No prazo"))</f>
        <v>Concluída</v>
      </c>
      <c r="AD232" s="24" t="str">
        <f ca="1">IF(ControleRNC[[#This Row],[Status Epata 2]]="Concluída","",IF(ControleRNC[[#This Row],[Real.2]]="",TODAY()-ControleRNC[[#This Row],[Data Emissão]],ControleRNC[[#This Row],[Real.2]]-ControleRNC[[#This Row],[Data Emissão]]))</f>
        <v/>
      </c>
      <c r="AE232" s="29" t="str">
        <f ca="1">IF(ControleRNC[[#This Row],[Real.2]]&lt;&gt;"","Concluída",
IF(AND(ControleRNC[[#This Row],[Prev.2]]&lt;TODAY(),OR(ControleRNC[[#This Row],[Replan.2]]&lt;TODAY(),ControleRNC[[#This Row],[Replan.2]]="")),"Atraso","No prazo"))</f>
        <v>Concluída</v>
      </c>
      <c r="AF232" s="24"/>
      <c r="AG232" s="24" t="str">
        <f ca="1">IF(ControleRNC[[#This Row],[Área Responsável]]="Engenharia",ControleRNC[[#This Row],[Status Etapa 1]],"Contratada")</f>
        <v>Concluída</v>
      </c>
      <c r="AH232" s="24" t="str">
        <f>IF(ControleRNC[[#This Row],[Área Responsável]]="Contratada",ControleRNC[[#This Row],[Status DUCTOR]],"Engenharia")</f>
        <v>Engenharia</v>
      </c>
      <c r="AI232" s="24" t="str">
        <f ca="1">IF(ControleRNC[[#This Row],[Etapa Eng]]="Concluída","Fechado",IF(ControleRNC[[#This Row],[Etapa Eng]]="Contratada","Contratada","Aberto"))</f>
        <v>Fechado</v>
      </c>
      <c r="AJ232" s="24" t="str">
        <f>IF(ControleRNC[[#This Row],[Etapa contr]]="Concluída","Fechado",IF(ControleRNC[[#This Row],[Etapa contr]]="Engenharia","Engenharia","Aberto"))</f>
        <v>Engenharia</v>
      </c>
    </row>
    <row r="233" spans="1:36" ht="30" customHeight="1">
      <c r="A233" s="5" t="s">
        <v>880</v>
      </c>
      <c r="B233" s="5" t="s">
        <v>900</v>
      </c>
      <c r="C233" s="24" t="s">
        <v>1299</v>
      </c>
      <c r="D233" s="5" t="s">
        <v>824</v>
      </c>
      <c r="E233" s="24" t="s">
        <v>39</v>
      </c>
      <c r="F233" s="65" t="s">
        <v>826</v>
      </c>
      <c r="G233" s="7" t="s">
        <v>844</v>
      </c>
      <c r="H233" s="7" t="s">
        <v>1490</v>
      </c>
      <c r="I233" s="7" t="s">
        <v>952</v>
      </c>
      <c r="J233" s="32" t="s">
        <v>1491</v>
      </c>
      <c r="K233" s="22" t="s">
        <v>788</v>
      </c>
      <c r="L233" s="6">
        <v>44462</v>
      </c>
      <c r="M233" s="6">
        <f>WORKDAY(ControleRNC[[#This Row],[Data Emissão]],VLOOKUP(K233,$F$1:$G$4,2,0))</f>
        <v>44466</v>
      </c>
      <c r="N233" s="6"/>
      <c r="O233" s="23">
        <v>44462</v>
      </c>
      <c r="P233" s="24"/>
      <c r="Q233" s="24">
        <f ca="1">IF(ControleRNC[[#This Row],[Real.1]]="",TODAY()-ControleRNC[[#This Row],[Prev.1]],ControleRNC[[#This Row],[Real.1]]-ControleRNC[[#This Row],[Prev.1]])</f>
        <v>-4</v>
      </c>
      <c r="R233" s="24" t="s">
        <v>6</v>
      </c>
      <c r="S233" s="24"/>
      <c r="T233" s="29" t="str">
        <f ca="1">IF(ControleRNC[[#This Row],[Real.1]]&lt;&gt;"","Concluída",IF(ControleRNC[[#This Row],[Prev.1]]&lt;TODAY(),"Atraso","No prazo"))</f>
        <v>Concluída</v>
      </c>
      <c r="U233" s="39" t="s">
        <v>1492</v>
      </c>
      <c r="V233" s="39"/>
      <c r="W233" s="23">
        <f>WORKDAY(ControleRNC[[#This Row],[Prev.1]],ControleRNC[[#This Row],[Dias Prev.2]])</f>
        <v>44468</v>
      </c>
      <c r="X233" s="23"/>
      <c r="Y233" s="23">
        <v>44462</v>
      </c>
      <c r="Z233" s="24">
        <f>VLOOKUP(ControleRNC[[#This Row],[Crit.]],$F$1:$G$4,2,0)</f>
        <v>2</v>
      </c>
      <c r="AA233" s="24">
        <f ca="1">IF(ControleRNC[[#This Row],[Real.2]]="",TODAY()-ControleRNC[[#This Row],[Prev.2]],ControleRNC[[#This Row],[Real.2]]-ControleRNC[[#This Row],[Prev.2]])</f>
        <v>-6</v>
      </c>
      <c r="AB233" s="24" t="s">
        <v>6</v>
      </c>
      <c r="AC233" s="29" t="str">
        <f ca="1">IF(ControleRNC[[#This Row],[Real.2]]&lt;&gt;"","Concluída",
IF(ControleRNC[[#This Row],[Prev.2]]&lt;TODAY(),"Atraso","No prazo"))</f>
        <v>Concluída</v>
      </c>
      <c r="AD233" s="24" t="str">
        <f ca="1">IF(ControleRNC[[#This Row],[Status Epata 2]]="Concluída","",IF(ControleRNC[[#This Row],[Real.2]]="",TODAY()-ControleRNC[[#This Row],[Data Emissão]],ControleRNC[[#This Row],[Real.2]]-ControleRNC[[#This Row],[Data Emissão]]))</f>
        <v/>
      </c>
      <c r="AE233" s="29" t="str">
        <f ca="1">IF(ControleRNC[[#This Row],[Real.2]]&lt;&gt;"","Concluída",
IF(AND(ControleRNC[[#This Row],[Prev.2]]&lt;TODAY(),OR(ControleRNC[[#This Row],[Replan.2]]&lt;TODAY(),ControleRNC[[#This Row],[Replan.2]]="")),"Atraso","No prazo"))</f>
        <v>Concluída</v>
      </c>
      <c r="AF233" s="24"/>
      <c r="AG233" s="24" t="str">
        <f>IF(ControleRNC[[#This Row],[Área Responsável]]="Engenharia",ControleRNC[[#This Row],[Status Etapa 1]],"Contratada")</f>
        <v>Contratada</v>
      </c>
      <c r="AH233" s="24" t="str">
        <f ca="1">IF(ControleRNC[[#This Row],[Área Responsável]]="Contratada",ControleRNC[[#This Row],[Status DUCTOR]],"Engenharia")</f>
        <v>Concluída</v>
      </c>
      <c r="AI233" s="24" t="str">
        <f>IF(ControleRNC[[#This Row],[Etapa Eng]]="Concluída","Fechado",IF(ControleRNC[[#This Row],[Etapa Eng]]="Contratada","Contratada","Aberto"))</f>
        <v>Contratada</v>
      </c>
      <c r="AJ233" s="24" t="str">
        <f ca="1">IF(ControleRNC[[#This Row],[Etapa contr]]="Concluída","Fechado",IF(ControleRNC[[#This Row],[Etapa contr]]="Engenharia","Engenharia","Aberto"))</f>
        <v>Fechado</v>
      </c>
    </row>
    <row r="234" spans="1:36" ht="30" customHeight="1">
      <c r="A234" s="5" t="s">
        <v>1035</v>
      </c>
      <c r="B234" s="5" t="s">
        <v>900</v>
      </c>
      <c r="C234" s="24" t="s">
        <v>823</v>
      </c>
      <c r="D234" s="5" t="s">
        <v>824</v>
      </c>
      <c r="E234" s="24" t="s">
        <v>29</v>
      </c>
      <c r="F234" s="65" t="s">
        <v>826</v>
      </c>
      <c r="G234" s="7" t="s">
        <v>827</v>
      </c>
      <c r="H234" s="7" t="s">
        <v>1493</v>
      </c>
      <c r="I234" s="7" t="s">
        <v>829</v>
      </c>
      <c r="J234" s="32" t="s">
        <v>1494</v>
      </c>
      <c r="K234" s="22" t="s">
        <v>787</v>
      </c>
      <c r="L234" s="6">
        <v>44466</v>
      </c>
      <c r="M234" s="6">
        <f>WORKDAY(ControleRNC[[#This Row],[Data Emissão]],VLOOKUP(K234,$F$1:$G$4,2,0))</f>
        <v>44469</v>
      </c>
      <c r="N234" s="6"/>
      <c r="O234" s="23">
        <v>44497</v>
      </c>
      <c r="P234" s="24"/>
      <c r="Q234" s="24">
        <f ca="1">IF(ControleRNC[[#This Row],[Real.1]]="",TODAY()-ControleRNC[[#This Row],[Prev.1]],ControleRNC[[#This Row],[Real.1]]-ControleRNC[[#This Row],[Prev.1]])</f>
        <v>28</v>
      </c>
      <c r="R234" s="24" t="s">
        <v>6</v>
      </c>
      <c r="S234" s="24" t="s">
        <v>1495</v>
      </c>
      <c r="T234" s="29" t="str">
        <f ca="1">IF(ControleRNC[[#This Row],[Real.1]]&lt;&gt;"","Concluída",IF(ControleRNC[[#This Row],[Prev.1]]&lt;TODAY(),"Atraso","No prazo"))</f>
        <v>Concluída</v>
      </c>
      <c r="U234" s="39" t="s">
        <v>1496</v>
      </c>
      <c r="V234" s="39"/>
      <c r="W234" s="23">
        <f>WORKDAY(ControleRNC[[#This Row],[Prev.1]],ControleRNC[[#This Row],[Dias Prev.2]])</f>
        <v>44474</v>
      </c>
      <c r="X234" s="23">
        <v>44505</v>
      </c>
      <c r="Y234" s="23">
        <v>44503</v>
      </c>
      <c r="Z234" s="24">
        <f>VLOOKUP(ControleRNC[[#This Row],[Crit.]],$F$1:$G$4,2,0)</f>
        <v>3</v>
      </c>
      <c r="AA234" s="24">
        <f ca="1">IF(ControleRNC[[#This Row],[Real.2]]="",TODAY()-ControleRNC[[#This Row],[Prev.2]],ControleRNC[[#This Row],[Real.2]]-ControleRNC[[#This Row],[Prev.2]])</f>
        <v>29</v>
      </c>
      <c r="AB234" s="24" t="s">
        <v>6</v>
      </c>
      <c r="AC234" s="29" t="str">
        <f ca="1">IF(ControleRNC[[#This Row],[Real.2]]&lt;&gt;"","Concluída",
IF(ControleRNC[[#This Row],[Prev.2]]&lt;TODAY(),"Atraso","No prazo"))</f>
        <v>Concluída</v>
      </c>
      <c r="AD234" s="24" t="str">
        <f ca="1">IF(ControleRNC[[#This Row],[Status Epata 2]]="Concluída","",IF(ControleRNC[[#This Row],[Real.2]]="",TODAY()-ControleRNC[[#This Row],[Data Emissão]],ControleRNC[[#This Row],[Real.2]]-ControleRNC[[#This Row],[Data Emissão]]))</f>
        <v/>
      </c>
      <c r="AE234" s="29" t="str">
        <f ca="1">IF(ControleRNC[[#This Row],[Real.2]]&lt;&gt;"","Concluída",
IF(AND(ControleRNC[[#This Row],[Prev.2]]&lt;TODAY(),OR(ControleRNC[[#This Row],[Replan.2]]&lt;TODAY(),ControleRNC[[#This Row],[Replan.2]]="")),"Atraso","No prazo"))</f>
        <v>Concluída</v>
      </c>
      <c r="AF234" s="24"/>
      <c r="AG234" s="24" t="str">
        <f>IF(ControleRNC[[#This Row],[Área Responsável]]="Engenharia",ControleRNC[[#This Row],[Status Etapa 1]],"Contratada")</f>
        <v>Contratada</v>
      </c>
      <c r="AH234" s="24" t="str">
        <f ca="1">IF(ControleRNC[[#This Row],[Área Responsável]]="Contratada",ControleRNC[[#This Row],[Status DUCTOR]],"Engenharia")</f>
        <v>Concluída</v>
      </c>
      <c r="AI234" s="24" t="str">
        <f>IF(ControleRNC[[#This Row],[Etapa Eng]]="Concluída","Fechado",IF(ControleRNC[[#This Row],[Etapa Eng]]="Contratada","Contratada","Aberto"))</f>
        <v>Contratada</v>
      </c>
      <c r="AJ234" s="24" t="str">
        <f ca="1">IF(ControleRNC[[#This Row],[Etapa contr]]="Concluída","Fechado",IF(ControleRNC[[#This Row],[Etapa contr]]="Engenharia","Engenharia","Aberto"))</f>
        <v>Fechado</v>
      </c>
    </row>
    <row r="235" spans="1:36" ht="30" customHeight="1">
      <c r="A235" s="5" t="s">
        <v>1038</v>
      </c>
      <c r="B235" s="5" t="s">
        <v>900</v>
      </c>
      <c r="C235" s="24" t="s">
        <v>823</v>
      </c>
      <c r="D235" s="5" t="s">
        <v>824</v>
      </c>
      <c r="E235" s="24" t="s">
        <v>29</v>
      </c>
      <c r="F235" s="65" t="s">
        <v>826</v>
      </c>
      <c r="G235" s="7" t="s">
        <v>827</v>
      </c>
      <c r="H235" s="7" t="s">
        <v>1493</v>
      </c>
      <c r="I235" s="7" t="s">
        <v>1143</v>
      </c>
      <c r="J235" s="32" t="s">
        <v>1497</v>
      </c>
      <c r="K235" s="22" t="s">
        <v>787</v>
      </c>
      <c r="L235" s="6">
        <v>44466</v>
      </c>
      <c r="M235" s="6">
        <f>WORKDAY(ControleRNC[[#This Row],[Data Emissão]],VLOOKUP(K235,$F$1:$G$4,2,0))</f>
        <v>44469</v>
      </c>
      <c r="N235" s="6"/>
      <c r="O235" s="23">
        <v>44469</v>
      </c>
      <c r="P235" s="24"/>
      <c r="Q235" s="24">
        <f ca="1">IF(ControleRNC[[#This Row],[Real.1]]="",TODAY()-ControleRNC[[#This Row],[Prev.1]],ControleRNC[[#This Row],[Real.1]]-ControleRNC[[#This Row],[Prev.1]])</f>
        <v>0</v>
      </c>
      <c r="R235" s="24" t="s">
        <v>6</v>
      </c>
      <c r="S235" s="24"/>
      <c r="T235" s="29" t="str">
        <f ca="1">IF(ControleRNC[[#This Row],[Real.1]]&lt;&gt;"","Concluída",IF(ControleRNC[[#This Row],[Prev.1]]&lt;TODAY(),"Atraso","No prazo"))</f>
        <v>Concluída</v>
      </c>
      <c r="U235" s="39" t="s">
        <v>1498</v>
      </c>
      <c r="V235" s="39"/>
      <c r="W235" s="23">
        <f>WORKDAY(ControleRNC[[#This Row],[Prev.1]],ControleRNC[[#This Row],[Dias Prev.2]])</f>
        <v>44474</v>
      </c>
      <c r="X235" s="23">
        <v>44591</v>
      </c>
      <c r="Y235" s="23">
        <v>44587</v>
      </c>
      <c r="Z235" s="24">
        <f>VLOOKUP(ControleRNC[[#This Row],[Crit.]],$F$1:$G$4,2,0)</f>
        <v>3</v>
      </c>
      <c r="AA235" s="24">
        <f ca="1">IF(ControleRNC[[#This Row],[Real.2]]="",TODAY()-ControleRNC[[#This Row],[Prev.2]],ControleRNC[[#This Row],[Real.2]]-ControleRNC[[#This Row],[Prev.2]])</f>
        <v>113</v>
      </c>
      <c r="AB235" s="24" t="s">
        <v>6</v>
      </c>
      <c r="AC235" s="29" t="str">
        <f ca="1">IF(ControleRNC[[#This Row],[Real.2]]&lt;&gt;"","Concluída",
IF(ControleRNC[[#This Row],[Prev.2]]&lt;TODAY(),"Atraso","No prazo"))</f>
        <v>Concluída</v>
      </c>
      <c r="AD235" s="24" t="str">
        <f ca="1">IF(ControleRNC[[#This Row],[Status Epata 2]]="Concluída","",IF(ControleRNC[[#This Row],[Real.2]]="",TODAY()-ControleRNC[[#This Row],[Data Emissão]],ControleRNC[[#This Row],[Real.2]]-ControleRNC[[#This Row],[Data Emissão]]))</f>
        <v/>
      </c>
      <c r="AE235" s="29" t="str">
        <f ca="1">IF(ControleRNC[[#This Row],[Real.2]]&lt;&gt;"","Concluída",
IF(AND(ControleRNC[[#This Row],[Prev.2]]&lt;TODAY(),OR(ControleRNC[[#This Row],[Replan.2]]&lt;TODAY(),ControleRNC[[#This Row],[Replan.2]]="")),"Atraso","No prazo"))</f>
        <v>Concluída</v>
      </c>
      <c r="AF235" s="24"/>
      <c r="AG235" s="24" t="str">
        <f>IF(ControleRNC[[#This Row],[Área Responsável]]="Engenharia",ControleRNC[[#This Row],[Status Etapa 1]],"Contratada")</f>
        <v>Contratada</v>
      </c>
      <c r="AH235" s="24" t="str">
        <f ca="1">IF(ControleRNC[[#This Row],[Área Responsável]]="Contratada",ControleRNC[[#This Row],[Status DUCTOR]],"Engenharia")</f>
        <v>Concluída</v>
      </c>
      <c r="AI235" s="24" t="str">
        <f>IF(ControleRNC[[#This Row],[Etapa Eng]]="Concluída","Fechado",IF(ControleRNC[[#This Row],[Etapa Eng]]="Contratada","Contratada","Aberto"))</f>
        <v>Contratada</v>
      </c>
      <c r="AJ235" s="24" t="str">
        <f ca="1">IF(ControleRNC[[#This Row],[Etapa contr]]="Concluída","Fechado",IF(ControleRNC[[#This Row],[Etapa contr]]="Engenharia","Engenharia","Aberto"))</f>
        <v>Fechado</v>
      </c>
    </row>
    <row r="236" spans="1:36" ht="30" customHeight="1">
      <c r="A236" s="5" t="s">
        <v>1049</v>
      </c>
      <c r="B236" s="5" t="s">
        <v>900</v>
      </c>
      <c r="C236" s="24" t="s">
        <v>860</v>
      </c>
      <c r="D236" s="5" t="s">
        <v>861</v>
      </c>
      <c r="E236" s="24" t="s">
        <v>87</v>
      </c>
      <c r="F236" s="65" t="s">
        <v>862</v>
      </c>
      <c r="G236" s="7" t="s">
        <v>827</v>
      </c>
      <c r="H236" s="7" t="s">
        <v>1307</v>
      </c>
      <c r="I236" s="7" t="s">
        <v>846</v>
      </c>
      <c r="J236" s="32" t="s">
        <v>1499</v>
      </c>
      <c r="K236" s="22" t="s">
        <v>787</v>
      </c>
      <c r="L236" s="6">
        <v>44469</v>
      </c>
      <c r="M236" s="6">
        <f>WORKDAY(ControleRNC[[#This Row],[Data Emissão]],VLOOKUP(K236,$F$1:$G$4,2,0))</f>
        <v>44474</v>
      </c>
      <c r="N236" s="6"/>
      <c r="O236" s="23">
        <v>44483</v>
      </c>
      <c r="P236" s="24"/>
      <c r="Q236" s="24">
        <f ca="1">IF(ControleRNC[[#This Row],[Real.1]]="",TODAY()-ControleRNC[[#This Row],[Prev.1]],ControleRNC[[#This Row],[Real.1]]-ControleRNC[[#This Row],[Prev.1]])</f>
        <v>9</v>
      </c>
      <c r="R236" s="24" t="s">
        <v>5</v>
      </c>
      <c r="S236" s="24"/>
      <c r="T236" s="29" t="str">
        <f ca="1">IF(ControleRNC[[#This Row],[Real.1]]&lt;&gt;"","Concluída",IF(ControleRNC[[#This Row],[Prev.1]]&lt;TODAY(),"Atraso","No prazo"))</f>
        <v>Concluída</v>
      </c>
      <c r="U236" s="39" t="s">
        <v>1500</v>
      </c>
      <c r="V236" s="39"/>
      <c r="W236" s="23">
        <f>WORKDAY(ControleRNC[[#This Row],[Prev.1]],ControleRNC[[#This Row],[Dias Prev.2]])</f>
        <v>44477</v>
      </c>
      <c r="X236" s="23">
        <v>44551</v>
      </c>
      <c r="Y236" s="23">
        <v>44545</v>
      </c>
      <c r="Z236" s="24">
        <f>VLOOKUP(ControleRNC[[#This Row],[Crit.]],$F$1:$G$4,2,0)</f>
        <v>3</v>
      </c>
      <c r="AA236" s="24">
        <f ca="1">IF(ControleRNC[[#This Row],[Real.2]]="",TODAY()-ControleRNC[[#This Row],[Prev.2]],ControleRNC[[#This Row],[Real.2]]-ControleRNC[[#This Row],[Prev.2]])</f>
        <v>68</v>
      </c>
      <c r="AB236" s="24" t="s">
        <v>5</v>
      </c>
      <c r="AC236" s="29" t="str">
        <f ca="1">IF(ControleRNC[[#This Row],[Real.2]]&lt;&gt;"","Concluída",
IF(ControleRNC[[#This Row],[Prev.2]]&lt;TODAY(),"Atraso","No prazo"))</f>
        <v>Concluída</v>
      </c>
      <c r="AD236" s="24" t="str">
        <f ca="1">IF(ControleRNC[[#This Row],[Status Epata 2]]="Concluída","",IF(ControleRNC[[#This Row],[Real.2]]="",TODAY()-ControleRNC[[#This Row],[Data Emissão]],ControleRNC[[#This Row],[Real.2]]-ControleRNC[[#This Row],[Data Emissão]]))</f>
        <v/>
      </c>
      <c r="AE236" s="29" t="str">
        <f ca="1">IF(ControleRNC[[#This Row],[Real.2]]&lt;&gt;"","Concluída",
IF(AND(ControleRNC[[#This Row],[Prev.2]]&lt;TODAY(),OR(ControleRNC[[#This Row],[Replan.2]]&lt;TODAY(),ControleRNC[[#This Row],[Replan.2]]="")),"Atraso","No prazo"))</f>
        <v>Concluída</v>
      </c>
      <c r="AF236" s="24"/>
      <c r="AG236" s="24" t="str">
        <f ca="1">IF(ControleRNC[[#This Row],[Área Responsável]]="Engenharia",ControleRNC[[#This Row],[Status Etapa 1]],"Contratada")</f>
        <v>Concluída</v>
      </c>
      <c r="AH236" s="24" t="str">
        <f>IF(ControleRNC[[#This Row],[Área Responsável]]="Contratada",ControleRNC[[#This Row],[Status DUCTOR]],"Engenharia")</f>
        <v>Engenharia</v>
      </c>
      <c r="AI236" s="24" t="str">
        <f ca="1">IF(ControleRNC[[#This Row],[Etapa Eng]]="Concluída","Fechado",IF(ControleRNC[[#This Row],[Etapa Eng]]="Contratada","Contratada","Aberto"))</f>
        <v>Fechado</v>
      </c>
      <c r="AJ236" s="24" t="str">
        <f>IF(ControleRNC[[#This Row],[Etapa contr]]="Concluída","Fechado",IF(ControleRNC[[#This Row],[Etapa contr]]="Engenharia","Engenharia","Aberto"))</f>
        <v>Engenharia</v>
      </c>
    </row>
    <row r="237" spans="1:36" ht="30" customHeight="1">
      <c r="A237" s="5" t="s">
        <v>843</v>
      </c>
      <c r="B237" s="5" t="s">
        <v>822</v>
      </c>
      <c r="C237" s="66" t="s">
        <v>1065</v>
      </c>
      <c r="D237" s="5" t="s">
        <v>824</v>
      </c>
      <c r="E237" s="24" t="s">
        <v>834</v>
      </c>
      <c r="F237" s="65" t="s">
        <v>826</v>
      </c>
      <c r="G237" s="7" t="s">
        <v>827</v>
      </c>
      <c r="H237" s="7" t="s">
        <v>1501</v>
      </c>
      <c r="I237" s="7" t="s">
        <v>840</v>
      </c>
      <c r="J237" s="32" t="s">
        <v>1502</v>
      </c>
      <c r="K237" s="22" t="s">
        <v>787</v>
      </c>
      <c r="L237" s="6">
        <v>44473</v>
      </c>
      <c r="M237" s="6">
        <f>WORKDAY(ControleRNC[[#This Row],[Data Emissão]],VLOOKUP(K237,$F$1:$G$4,2,0))</f>
        <v>44476</v>
      </c>
      <c r="N237" s="6"/>
      <c r="O237" s="23">
        <v>44491</v>
      </c>
      <c r="P237" s="24"/>
      <c r="Q237" s="24">
        <f ca="1">IF(ControleRNC[[#This Row],[Real.1]]="",TODAY()-ControleRNC[[#This Row],[Prev.1]],ControleRNC[[#This Row],[Real.1]]-ControleRNC[[#This Row],[Prev.1]])</f>
        <v>15</v>
      </c>
      <c r="R237" s="24" t="s">
        <v>7</v>
      </c>
      <c r="S237" s="24"/>
      <c r="T237" s="29" t="str">
        <f ca="1">IF(ControleRNC[[#This Row],[Real.1]]&lt;&gt;"","Concluída",IF(ControleRNC[[#This Row],[Prev.1]]&lt;TODAY(),"Atraso","No prazo"))</f>
        <v>Concluída</v>
      </c>
      <c r="U237" s="39" t="s">
        <v>1503</v>
      </c>
      <c r="V237" s="39"/>
      <c r="W237" s="23">
        <f>WORKDAY(ControleRNC[[#This Row],[Prev.1]],ControleRNC[[#This Row],[Dias Prev.2]])</f>
        <v>44481</v>
      </c>
      <c r="X237" s="23">
        <v>44505</v>
      </c>
      <c r="Y237" s="23">
        <v>44496</v>
      </c>
      <c r="Z237" s="24">
        <f>VLOOKUP(ControleRNC[[#This Row],[Crit.]],$F$1:$G$4,2,0)</f>
        <v>3</v>
      </c>
      <c r="AA237" s="24">
        <f ca="1">IF(ControleRNC[[#This Row],[Real.2]]="",TODAY()-ControleRNC[[#This Row],[Prev.2]],ControleRNC[[#This Row],[Real.2]]-ControleRNC[[#This Row],[Prev.2]])</f>
        <v>15</v>
      </c>
      <c r="AB237" s="24" t="s">
        <v>7</v>
      </c>
      <c r="AC237" s="29" t="str">
        <f ca="1">IF(ControleRNC[[#This Row],[Real.2]]&lt;&gt;"","Concluída",
IF(ControleRNC[[#This Row],[Prev.2]]&lt;TODAY(),"Atraso","No prazo"))</f>
        <v>Concluída</v>
      </c>
      <c r="AD237" s="24" t="str">
        <f ca="1">IF(ControleRNC[[#This Row],[Status Epata 2]]="Concluída","",IF(ControleRNC[[#This Row],[Real.2]]="",TODAY()-ControleRNC[[#This Row],[Data Emissão]],ControleRNC[[#This Row],[Real.2]]-ControleRNC[[#This Row],[Data Emissão]]))</f>
        <v/>
      </c>
      <c r="AE237" s="29" t="str">
        <f ca="1">IF(ControleRNC[[#This Row],[Real.2]]&lt;&gt;"","Concluída",
IF(AND(ControleRNC[[#This Row],[Prev.2]]&lt;TODAY(),OR(ControleRNC[[#This Row],[Replan.2]]&lt;TODAY(),ControleRNC[[#This Row],[Replan.2]]="")),"Atraso","No prazo"))</f>
        <v>Concluída</v>
      </c>
      <c r="AF237" s="24"/>
      <c r="AG237" s="24" t="str">
        <f>IF(ControleRNC[[#This Row],[Área Responsável]]="Engenharia",ControleRNC[[#This Row],[Status Etapa 1]],"Contratada")</f>
        <v>Contratada</v>
      </c>
      <c r="AH237" s="24" t="str">
        <f ca="1">IF(ControleRNC[[#This Row],[Área Responsável]]="Contratada",ControleRNC[[#This Row],[Status DUCTOR]],"Engenharia")</f>
        <v>Concluída</v>
      </c>
      <c r="AI237" s="24" t="str">
        <f>IF(ControleRNC[[#This Row],[Etapa Eng]]="Concluída","Fechado",IF(ControleRNC[[#This Row],[Etapa Eng]]="Contratada","Contratada","Aberto"))</f>
        <v>Contratada</v>
      </c>
      <c r="AJ237" s="24" t="str">
        <f ca="1">IF(ControleRNC[[#This Row],[Etapa contr]]="Concluída","Fechado",IF(ControleRNC[[#This Row],[Etapa contr]]="Engenharia","Engenharia","Aberto"))</f>
        <v>Fechado</v>
      </c>
    </row>
    <row r="238" spans="1:36" ht="30" customHeight="1">
      <c r="A238" s="5" t="s">
        <v>884</v>
      </c>
      <c r="B238" s="5" t="s">
        <v>900</v>
      </c>
      <c r="C238" s="24" t="s">
        <v>1299</v>
      </c>
      <c r="D238" s="5" t="s">
        <v>824</v>
      </c>
      <c r="E238" s="24" t="s">
        <v>39</v>
      </c>
      <c r="F238" s="65" t="s">
        <v>826</v>
      </c>
      <c r="G238" s="7" t="s">
        <v>844</v>
      </c>
      <c r="H238" s="7" t="s">
        <v>1504</v>
      </c>
      <c r="I238" s="7" t="s">
        <v>952</v>
      </c>
      <c r="J238" s="32" t="s">
        <v>1505</v>
      </c>
      <c r="K238" s="22" t="s">
        <v>787</v>
      </c>
      <c r="L238" s="6">
        <v>44473</v>
      </c>
      <c r="M238" s="6">
        <f>WORKDAY(ControleRNC[[#This Row],[Data Emissão]],VLOOKUP(K238,$F$1:$G$4,2,0))</f>
        <v>44476</v>
      </c>
      <c r="N238" s="6"/>
      <c r="O238" s="23">
        <v>44476</v>
      </c>
      <c r="P238" s="24"/>
      <c r="Q238" s="24">
        <f ca="1">IF(ControleRNC[[#This Row],[Real.1]]="",TODAY()-ControleRNC[[#This Row],[Prev.1]],ControleRNC[[#This Row],[Real.1]]-ControleRNC[[#This Row],[Prev.1]])</f>
        <v>0</v>
      </c>
      <c r="R238" s="24" t="s">
        <v>6</v>
      </c>
      <c r="S238" s="24"/>
      <c r="T238" s="29" t="str">
        <f ca="1">IF(ControleRNC[[#This Row],[Real.1]]&lt;&gt;"","Concluída",IF(ControleRNC[[#This Row],[Prev.1]]&lt;TODAY(),"Atraso","No prazo"))</f>
        <v>Concluída</v>
      </c>
      <c r="U238" s="39" t="s">
        <v>1506</v>
      </c>
      <c r="V238" s="39" t="s">
        <v>1507</v>
      </c>
      <c r="W238" s="23">
        <f>WORKDAY(ControleRNC[[#This Row],[Prev.1]],ControleRNC[[#This Row],[Dias Prev.2]])</f>
        <v>44481</v>
      </c>
      <c r="X238" s="23"/>
      <c r="Y238" s="23">
        <v>44476</v>
      </c>
      <c r="Z238" s="24">
        <f>VLOOKUP(ControleRNC[[#This Row],[Crit.]],$F$1:$G$4,2,0)</f>
        <v>3</v>
      </c>
      <c r="AA238" s="24">
        <f ca="1">IF(ControleRNC[[#This Row],[Real.2]]="",TODAY()-ControleRNC[[#This Row],[Prev.2]],ControleRNC[[#This Row],[Real.2]]-ControleRNC[[#This Row],[Prev.2]])</f>
        <v>-5</v>
      </c>
      <c r="AB238" s="24" t="s">
        <v>6</v>
      </c>
      <c r="AC238" s="29" t="str">
        <f ca="1">IF(ControleRNC[[#This Row],[Real.2]]&lt;&gt;"","Concluída",
IF(ControleRNC[[#This Row],[Prev.2]]&lt;TODAY(),"Atraso","No prazo"))</f>
        <v>Concluída</v>
      </c>
      <c r="AD238" s="24" t="str">
        <f ca="1">IF(ControleRNC[[#This Row],[Status Epata 2]]="Concluída","",IF(ControleRNC[[#This Row],[Real.2]]="",TODAY()-ControleRNC[[#This Row],[Data Emissão]],ControleRNC[[#This Row],[Real.2]]-ControleRNC[[#This Row],[Data Emissão]]))</f>
        <v/>
      </c>
      <c r="AE238" s="29" t="str">
        <f ca="1">IF(ControleRNC[[#This Row],[Real.2]]&lt;&gt;"","Concluída",
IF(AND(ControleRNC[[#This Row],[Prev.2]]&lt;TODAY(),OR(ControleRNC[[#This Row],[Replan.2]]&lt;TODAY(),ControleRNC[[#This Row],[Replan.2]]="")),"Atraso","No prazo"))</f>
        <v>Concluída</v>
      </c>
      <c r="AF238" s="24"/>
      <c r="AG238" s="24" t="str">
        <f>IF(ControleRNC[[#This Row],[Área Responsável]]="Engenharia",ControleRNC[[#This Row],[Status Etapa 1]],"Contratada")</f>
        <v>Contratada</v>
      </c>
      <c r="AH238" s="24" t="str">
        <f ca="1">IF(ControleRNC[[#This Row],[Área Responsável]]="Contratada",ControleRNC[[#This Row],[Status DUCTOR]],"Engenharia")</f>
        <v>Concluída</v>
      </c>
      <c r="AI238" s="24" t="str">
        <f>IF(ControleRNC[[#This Row],[Etapa Eng]]="Concluída","Fechado",IF(ControleRNC[[#This Row],[Etapa Eng]]="Contratada","Contratada","Aberto"))</f>
        <v>Contratada</v>
      </c>
      <c r="AJ238" s="24" t="str">
        <f ca="1">IF(ControleRNC[[#This Row],[Etapa contr]]="Concluída","Fechado",IF(ControleRNC[[#This Row],[Etapa contr]]="Engenharia","Engenharia","Aberto"))</f>
        <v>Fechado</v>
      </c>
    </row>
    <row r="239" spans="1:36" ht="30" customHeight="1">
      <c r="A239" s="5" t="s">
        <v>1055</v>
      </c>
      <c r="B239" s="5" t="s">
        <v>900</v>
      </c>
      <c r="C239" s="24" t="s">
        <v>860</v>
      </c>
      <c r="D239" s="5" t="s">
        <v>861</v>
      </c>
      <c r="E239" s="24" t="s">
        <v>87</v>
      </c>
      <c r="F239" s="65" t="s">
        <v>862</v>
      </c>
      <c r="G239" s="7" t="s">
        <v>827</v>
      </c>
      <c r="H239" s="7" t="s">
        <v>1276</v>
      </c>
      <c r="I239" s="7" t="s">
        <v>840</v>
      </c>
      <c r="J239" s="55" t="s">
        <v>1508</v>
      </c>
      <c r="K239" s="22" t="s">
        <v>787</v>
      </c>
      <c r="L239" s="6">
        <v>44478</v>
      </c>
      <c r="M239" s="6">
        <f>WORKDAY(ControleRNC[[#This Row],[Data Emissão]],VLOOKUP(K239,$F$1:$G$4,2,0))</f>
        <v>44482</v>
      </c>
      <c r="N239" s="6"/>
      <c r="O239" s="23">
        <v>44483</v>
      </c>
      <c r="P239" s="24"/>
      <c r="Q239" s="24">
        <f ca="1">IF(ControleRNC[[#This Row],[Real.1]]="",TODAY()-ControleRNC[[#This Row],[Prev.1]],ControleRNC[[#This Row],[Real.1]]-ControleRNC[[#This Row],[Prev.1]])</f>
        <v>1</v>
      </c>
      <c r="R239" s="24" t="s">
        <v>5</v>
      </c>
      <c r="S239" s="24"/>
      <c r="T239" s="29" t="str">
        <f ca="1">IF(ControleRNC[[#This Row],[Real.1]]&lt;&gt;"","Concluída",IF(ControleRNC[[#This Row],[Prev.1]]&lt;TODAY(),"Atraso","No prazo"))</f>
        <v>Concluída</v>
      </c>
      <c r="U239" s="39" t="s">
        <v>1509</v>
      </c>
      <c r="V239" s="39"/>
      <c r="W239" s="23">
        <f>WORKDAY(ControleRNC[[#This Row],[Prev.1]],ControleRNC[[#This Row],[Dias Prev.2]])</f>
        <v>44487</v>
      </c>
      <c r="X239" s="23">
        <v>44490</v>
      </c>
      <c r="Y239" s="23">
        <v>44497</v>
      </c>
      <c r="Z239" s="24">
        <f>VLOOKUP(ControleRNC[[#This Row],[Crit.]],$F$1:$G$4,2,0)</f>
        <v>3</v>
      </c>
      <c r="AA239" s="24">
        <f ca="1">IF(ControleRNC[[#This Row],[Real.2]]="",TODAY()-ControleRNC[[#This Row],[Prev.2]],ControleRNC[[#This Row],[Real.2]]-ControleRNC[[#This Row],[Prev.2]])</f>
        <v>10</v>
      </c>
      <c r="AB239" s="24" t="s">
        <v>5</v>
      </c>
      <c r="AC239" s="29" t="str">
        <f ca="1">IF(ControleRNC[[#This Row],[Real.2]]&lt;&gt;"","Concluída",
IF(ControleRNC[[#This Row],[Prev.2]]&lt;TODAY(),"Atraso","No prazo"))</f>
        <v>Concluída</v>
      </c>
      <c r="AD239" s="24" t="str">
        <f ca="1">IF(ControleRNC[[#This Row],[Status Epata 2]]="Concluída","",IF(ControleRNC[[#This Row],[Real.2]]="",TODAY()-ControleRNC[[#This Row],[Data Emissão]],ControleRNC[[#This Row],[Real.2]]-ControleRNC[[#This Row],[Data Emissão]]))</f>
        <v/>
      </c>
      <c r="AE239" s="29" t="str">
        <f ca="1">IF(ControleRNC[[#This Row],[Real.2]]&lt;&gt;"","Concluída",
IF(AND(ControleRNC[[#This Row],[Prev.2]]&lt;TODAY(),OR(ControleRNC[[#This Row],[Replan.2]]&lt;TODAY(),ControleRNC[[#This Row],[Replan.2]]="")),"Atraso","No prazo"))</f>
        <v>Concluída</v>
      </c>
      <c r="AF239" s="24"/>
      <c r="AG239" s="24" t="str">
        <f ca="1">IF(ControleRNC[[#This Row],[Área Responsável]]="Engenharia",ControleRNC[[#This Row],[Status Etapa 1]],"Contratada")</f>
        <v>Concluída</v>
      </c>
      <c r="AH239" s="24" t="str">
        <f>IF(ControleRNC[[#This Row],[Área Responsável]]="Contratada",ControleRNC[[#This Row],[Status DUCTOR]],"Engenharia")</f>
        <v>Engenharia</v>
      </c>
      <c r="AI239" s="24" t="str">
        <f ca="1">IF(ControleRNC[[#This Row],[Etapa Eng]]="Concluída","Fechado",IF(ControleRNC[[#This Row],[Etapa Eng]]="Contratada","Contratada","Aberto"))</f>
        <v>Fechado</v>
      </c>
      <c r="AJ239" s="24" t="str">
        <f>IF(ControleRNC[[#This Row],[Etapa contr]]="Concluída","Fechado",IF(ControleRNC[[#This Row],[Etapa contr]]="Engenharia","Engenharia","Aberto"))</f>
        <v>Engenharia</v>
      </c>
    </row>
    <row r="240" spans="1:36" ht="30" customHeight="1">
      <c r="A240" s="5" t="s">
        <v>1044</v>
      </c>
      <c r="B240" s="5" t="s">
        <v>900</v>
      </c>
      <c r="C240" s="24" t="s">
        <v>823</v>
      </c>
      <c r="D240" s="5" t="s">
        <v>824</v>
      </c>
      <c r="E240" s="24" t="s">
        <v>87</v>
      </c>
      <c r="F240" s="65" t="s">
        <v>826</v>
      </c>
      <c r="G240" s="7" t="s">
        <v>827</v>
      </c>
      <c r="H240" s="7" t="s">
        <v>1510</v>
      </c>
      <c r="I240" s="7" t="s">
        <v>856</v>
      </c>
      <c r="J240" s="32" t="s">
        <v>1511</v>
      </c>
      <c r="K240" s="22" t="s">
        <v>787</v>
      </c>
      <c r="L240" s="6">
        <v>44480</v>
      </c>
      <c r="M240" s="6">
        <f>WORKDAY(ControleRNC[[#This Row],[Data Emissão]],VLOOKUP(K240,$F$1:$G$4,2,0))</f>
        <v>44483</v>
      </c>
      <c r="N240" s="6"/>
      <c r="O240" s="23">
        <v>44494</v>
      </c>
      <c r="P240" s="24"/>
      <c r="Q240" s="24">
        <f ca="1">IF(ControleRNC[[#This Row],[Real.1]]="",TODAY()-ControleRNC[[#This Row],[Prev.1]],ControleRNC[[#This Row],[Real.1]]-ControleRNC[[#This Row],[Prev.1]])</f>
        <v>11</v>
      </c>
      <c r="R240" s="24" t="s">
        <v>5</v>
      </c>
      <c r="S240" s="24"/>
      <c r="T240" s="29" t="str">
        <f ca="1">IF(ControleRNC[[#This Row],[Real.1]]&lt;&gt;"","Concluída",IF(ControleRNC[[#This Row],[Prev.1]]&lt;TODAY(),"Atraso","No prazo"))</f>
        <v>Concluída</v>
      </c>
      <c r="U240" s="57" t="s">
        <v>1512</v>
      </c>
      <c r="V240" s="39"/>
      <c r="W240" s="23">
        <f>WORKDAY(ControleRNC[[#This Row],[Prev.1]],ControleRNC[[#This Row],[Dias Prev.2]])</f>
        <v>44488</v>
      </c>
      <c r="X240" s="23">
        <v>44515</v>
      </c>
      <c r="Y240" s="23">
        <v>44494</v>
      </c>
      <c r="Z240" s="24">
        <f>VLOOKUP(ControleRNC[[#This Row],[Crit.]],$F$1:$G$4,2,0)</f>
        <v>3</v>
      </c>
      <c r="AA240" s="24">
        <f ca="1">IF(ControleRNC[[#This Row],[Real.2]]="",TODAY()-ControleRNC[[#This Row],[Prev.2]],ControleRNC[[#This Row],[Real.2]]-ControleRNC[[#This Row],[Prev.2]])</f>
        <v>6</v>
      </c>
      <c r="AB240" s="24" t="s">
        <v>5</v>
      </c>
      <c r="AC240" s="29" t="str">
        <f ca="1">IF(ControleRNC[[#This Row],[Real.2]]&lt;&gt;"","Concluída",
IF(ControleRNC[[#This Row],[Prev.2]]&lt;TODAY(),"Atraso","No prazo"))</f>
        <v>Concluída</v>
      </c>
      <c r="AD240" s="24" t="str">
        <f ca="1">IF(ControleRNC[[#This Row],[Status Epata 2]]="Concluída","",IF(ControleRNC[[#This Row],[Real.2]]="",TODAY()-ControleRNC[[#This Row],[Data Emissão]],ControleRNC[[#This Row],[Real.2]]-ControleRNC[[#This Row],[Data Emissão]]))</f>
        <v/>
      </c>
      <c r="AE240" s="29" t="str">
        <f ca="1">IF(ControleRNC[[#This Row],[Real.2]]&lt;&gt;"","Concluída",
IF(AND(ControleRNC[[#This Row],[Prev.2]]&lt;TODAY(),OR(ControleRNC[[#This Row],[Replan.2]]&lt;TODAY(),ControleRNC[[#This Row],[Replan.2]]="")),"Atraso","No prazo"))</f>
        <v>Concluída</v>
      </c>
      <c r="AF240" s="24"/>
      <c r="AG240" s="24" t="str">
        <f>IF(ControleRNC[[#This Row],[Área Responsável]]="Engenharia",ControleRNC[[#This Row],[Status Etapa 1]],"Contratada")</f>
        <v>Contratada</v>
      </c>
      <c r="AH240" s="24" t="str">
        <f ca="1">IF(ControleRNC[[#This Row],[Área Responsável]]="Contratada",ControleRNC[[#This Row],[Status DUCTOR]],"Engenharia")</f>
        <v>Concluída</v>
      </c>
      <c r="AI240" s="24" t="str">
        <f>IF(ControleRNC[[#This Row],[Etapa Eng]]="Concluída","Fechado",IF(ControleRNC[[#This Row],[Etapa Eng]]="Contratada","Contratada","Aberto"))</f>
        <v>Contratada</v>
      </c>
      <c r="AJ240" s="24" t="str">
        <f ca="1">IF(ControleRNC[[#This Row],[Etapa contr]]="Concluída","Fechado",IF(ControleRNC[[#This Row],[Etapa contr]]="Engenharia","Engenharia","Aberto"))</f>
        <v>Fechado</v>
      </c>
    </row>
    <row r="241" spans="1:36" ht="30" customHeight="1">
      <c r="A241" s="5" t="s">
        <v>1046</v>
      </c>
      <c r="B241" s="5" t="s">
        <v>900</v>
      </c>
      <c r="C241" s="24" t="s">
        <v>823</v>
      </c>
      <c r="D241" s="5" t="s">
        <v>824</v>
      </c>
      <c r="E241" s="24" t="s">
        <v>87</v>
      </c>
      <c r="F241" s="65" t="s">
        <v>826</v>
      </c>
      <c r="G241" s="7" t="s">
        <v>827</v>
      </c>
      <c r="H241" s="7" t="s">
        <v>1510</v>
      </c>
      <c r="I241" s="7" t="s">
        <v>836</v>
      </c>
      <c r="J241" s="32" t="s">
        <v>1513</v>
      </c>
      <c r="K241" s="22" t="s">
        <v>787</v>
      </c>
      <c r="L241" s="6">
        <v>44480</v>
      </c>
      <c r="M241" s="6">
        <f>WORKDAY(ControleRNC[[#This Row],[Data Emissão]],VLOOKUP(K241,$F$1:$G$4,2,0))</f>
        <v>44483</v>
      </c>
      <c r="N241" s="6"/>
      <c r="O241" s="23">
        <v>44494</v>
      </c>
      <c r="P241" s="24"/>
      <c r="Q241" s="24">
        <f ca="1">IF(ControleRNC[[#This Row],[Real.1]]="",TODAY()-ControleRNC[[#This Row],[Prev.1]],ControleRNC[[#This Row],[Real.1]]-ControleRNC[[#This Row],[Prev.1]])</f>
        <v>11</v>
      </c>
      <c r="R241" s="24" t="s">
        <v>5</v>
      </c>
      <c r="S241" s="24"/>
      <c r="T241" s="29" t="str">
        <f ca="1">IF(ControleRNC[[#This Row],[Real.1]]&lt;&gt;"","Concluída",IF(ControleRNC[[#This Row],[Prev.1]]&lt;TODAY(),"Atraso","No prazo"))</f>
        <v>Concluída</v>
      </c>
      <c r="U241" s="39" t="s">
        <v>1514</v>
      </c>
      <c r="V241" s="39"/>
      <c r="W241" s="23">
        <f>WORKDAY(ControleRNC[[#This Row],[Prev.1]],ControleRNC[[#This Row],[Dias Prev.2]])</f>
        <v>44488</v>
      </c>
      <c r="X241" s="23">
        <v>44513</v>
      </c>
      <c r="Y241" s="23">
        <v>44494</v>
      </c>
      <c r="Z241" s="24">
        <f>VLOOKUP(ControleRNC[[#This Row],[Crit.]],$F$1:$G$4,2,0)</f>
        <v>3</v>
      </c>
      <c r="AA241" s="24">
        <f ca="1">IF(ControleRNC[[#This Row],[Real.2]]="",TODAY()-ControleRNC[[#This Row],[Prev.2]],ControleRNC[[#This Row],[Real.2]]-ControleRNC[[#This Row],[Prev.2]])</f>
        <v>6</v>
      </c>
      <c r="AB241" s="24" t="s">
        <v>5</v>
      </c>
      <c r="AC241" s="29" t="str">
        <f ca="1">IF(ControleRNC[[#This Row],[Real.2]]&lt;&gt;"","Concluída",
IF(ControleRNC[[#This Row],[Prev.2]]&lt;TODAY(),"Atraso","No prazo"))</f>
        <v>Concluída</v>
      </c>
      <c r="AD241" s="24" t="str">
        <f ca="1">IF(ControleRNC[[#This Row],[Status Epata 2]]="Concluída","",IF(ControleRNC[[#This Row],[Real.2]]="",TODAY()-ControleRNC[[#This Row],[Data Emissão]],ControleRNC[[#This Row],[Real.2]]-ControleRNC[[#This Row],[Data Emissão]]))</f>
        <v/>
      </c>
      <c r="AE241" s="29" t="str">
        <f ca="1">IF(ControleRNC[[#This Row],[Real.2]]&lt;&gt;"","Concluída",
IF(AND(ControleRNC[[#This Row],[Prev.2]]&lt;TODAY(),OR(ControleRNC[[#This Row],[Replan.2]]&lt;TODAY(),ControleRNC[[#This Row],[Replan.2]]="")),"Atraso","No prazo"))</f>
        <v>Concluída</v>
      </c>
      <c r="AF241" s="24"/>
      <c r="AG241" s="24" t="str">
        <f>IF(ControleRNC[[#This Row],[Área Responsável]]="Engenharia",ControleRNC[[#This Row],[Status Etapa 1]],"Contratada")</f>
        <v>Contratada</v>
      </c>
      <c r="AH241" s="24" t="str">
        <f ca="1">IF(ControleRNC[[#This Row],[Área Responsável]]="Contratada",ControleRNC[[#This Row],[Status DUCTOR]],"Engenharia")</f>
        <v>Concluída</v>
      </c>
      <c r="AI241" s="24" t="str">
        <f>IF(ControleRNC[[#This Row],[Etapa Eng]]="Concluída","Fechado",IF(ControleRNC[[#This Row],[Etapa Eng]]="Contratada","Contratada","Aberto"))</f>
        <v>Contratada</v>
      </c>
      <c r="AJ241" s="24" t="str">
        <f ca="1">IF(ControleRNC[[#This Row],[Etapa contr]]="Concluída","Fechado",IF(ControleRNC[[#This Row],[Etapa contr]]="Engenharia","Engenharia","Aberto"))</f>
        <v>Fechado</v>
      </c>
    </row>
    <row r="242" spans="1:36" ht="30" customHeight="1">
      <c r="A242" s="5" t="s">
        <v>1118</v>
      </c>
      <c r="B242" s="5" t="s">
        <v>900</v>
      </c>
      <c r="C242" s="24" t="s">
        <v>823</v>
      </c>
      <c r="D242" s="5" t="s">
        <v>824</v>
      </c>
      <c r="E242" s="24" t="s">
        <v>1515</v>
      </c>
      <c r="F242" s="65" t="s">
        <v>826</v>
      </c>
      <c r="G242" s="7" t="s">
        <v>827</v>
      </c>
      <c r="H242" s="7" t="s">
        <v>1516</v>
      </c>
      <c r="I242" s="7" t="s">
        <v>836</v>
      </c>
      <c r="J242" s="32" t="s">
        <v>1517</v>
      </c>
      <c r="K242" s="22" t="s">
        <v>788</v>
      </c>
      <c r="L242" s="6">
        <v>44483</v>
      </c>
      <c r="M242" s="6">
        <f>WORKDAY(ControleRNC[[#This Row],[Data Emissão]],VLOOKUP(K242,$F$1:$G$4,2,0))</f>
        <v>44487</v>
      </c>
      <c r="N242" s="6"/>
      <c r="O242" s="23">
        <v>44494</v>
      </c>
      <c r="P242" s="24"/>
      <c r="Q242" s="24">
        <f ca="1">IF(ControleRNC[[#This Row],[Real.1]]="",TODAY()-ControleRNC[[#This Row],[Prev.1]],ControleRNC[[#This Row],[Real.1]]-ControleRNC[[#This Row],[Prev.1]])</f>
        <v>7</v>
      </c>
      <c r="R242" s="24" t="s">
        <v>8</v>
      </c>
      <c r="S242" s="24"/>
      <c r="T242" s="29" t="str">
        <f ca="1">IF(ControleRNC[[#This Row],[Real.1]]&lt;&gt;"","Concluída",IF(ControleRNC[[#This Row],[Prev.1]]&lt;TODAY(),"Atraso","No prazo"))</f>
        <v>Concluída</v>
      </c>
      <c r="U242" s="39" t="s">
        <v>1518</v>
      </c>
      <c r="V242" s="39"/>
      <c r="W242" s="23">
        <f>WORKDAY(ControleRNC[[#This Row],[Prev.1]],ControleRNC[[#This Row],[Dias Prev.2]])</f>
        <v>44489</v>
      </c>
      <c r="X242" s="23"/>
      <c r="Y242" s="23">
        <v>44494</v>
      </c>
      <c r="Z242" s="24">
        <f>VLOOKUP(ControleRNC[[#This Row],[Crit.]],$F$1:$G$4,2,0)</f>
        <v>2</v>
      </c>
      <c r="AA242" s="24">
        <f ca="1">IF(ControleRNC[[#This Row],[Real.2]]="",TODAY()-ControleRNC[[#This Row],[Prev.2]],ControleRNC[[#This Row],[Real.2]]-ControleRNC[[#This Row],[Prev.2]])</f>
        <v>5</v>
      </c>
      <c r="AB242" s="24" t="s">
        <v>8</v>
      </c>
      <c r="AC242" s="29" t="str">
        <f ca="1">IF(ControleRNC[[#This Row],[Real.2]]&lt;&gt;"","Concluída",
IF(ControleRNC[[#This Row],[Prev.2]]&lt;TODAY(),"Atraso","No prazo"))</f>
        <v>Concluída</v>
      </c>
      <c r="AD242" s="24" t="str">
        <f ca="1">IF(ControleRNC[[#This Row],[Status Epata 2]]="Concluída","",IF(ControleRNC[[#This Row],[Real.2]]="",TODAY()-ControleRNC[[#This Row],[Data Emissão]],ControleRNC[[#This Row],[Real.2]]-ControleRNC[[#This Row],[Data Emissão]]))</f>
        <v/>
      </c>
      <c r="AE242" s="29" t="str">
        <f ca="1">IF(ControleRNC[[#This Row],[Real.2]]&lt;&gt;"","Concluída",
IF(AND(ControleRNC[[#This Row],[Prev.2]]&lt;TODAY(),OR(ControleRNC[[#This Row],[Replan.2]]&lt;TODAY(),ControleRNC[[#This Row],[Replan.2]]="")),"Atraso","No prazo"))</f>
        <v>Concluída</v>
      </c>
      <c r="AF242" s="24"/>
      <c r="AG242" s="24" t="str">
        <f>IF(ControleRNC[[#This Row],[Área Responsável]]="Engenharia",ControleRNC[[#This Row],[Status Etapa 1]],"Contratada")</f>
        <v>Contratada</v>
      </c>
      <c r="AH242" s="24" t="str">
        <f ca="1">IF(ControleRNC[[#This Row],[Área Responsável]]="Contratada",ControleRNC[[#This Row],[Status DUCTOR]],"Engenharia")</f>
        <v>Concluída</v>
      </c>
      <c r="AI242" s="24" t="str">
        <f>IF(ControleRNC[[#This Row],[Etapa Eng]]="Concluída","Fechado",IF(ControleRNC[[#This Row],[Etapa Eng]]="Contratada","Contratada","Aberto"))</f>
        <v>Contratada</v>
      </c>
      <c r="AJ242" s="24" t="str">
        <f ca="1">IF(ControleRNC[[#This Row],[Etapa contr]]="Concluída","Fechado",IF(ControleRNC[[#This Row],[Etapa contr]]="Engenharia","Engenharia","Aberto"))</f>
        <v>Fechado</v>
      </c>
    </row>
    <row r="243" spans="1:36" ht="30" customHeight="1">
      <c r="A243" s="5" t="s">
        <v>1049</v>
      </c>
      <c r="B243" s="5" t="s">
        <v>900</v>
      </c>
      <c r="C243" s="24" t="s">
        <v>823</v>
      </c>
      <c r="D243" s="5" t="s">
        <v>824</v>
      </c>
      <c r="E243" s="24" t="s">
        <v>87</v>
      </c>
      <c r="F243" s="65" t="s">
        <v>826</v>
      </c>
      <c r="G243" s="7" t="s">
        <v>827</v>
      </c>
      <c r="H243" s="7" t="s">
        <v>1519</v>
      </c>
      <c r="I243" s="7" t="s">
        <v>856</v>
      </c>
      <c r="J243" s="32" t="s">
        <v>1520</v>
      </c>
      <c r="K243" s="22" t="s">
        <v>787</v>
      </c>
      <c r="L243" s="6">
        <v>44483</v>
      </c>
      <c r="M243" s="6">
        <f>WORKDAY(ControleRNC[[#This Row],[Data Emissão]],VLOOKUP(K243,$F$1:$G$4,2,0))</f>
        <v>44488</v>
      </c>
      <c r="N243" s="6"/>
      <c r="O243" s="23">
        <v>44494</v>
      </c>
      <c r="P243" s="24"/>
      <c r="Q243" s="24">
        <f ca="1">IF(ControleRNC[[#This Row],[Real.1]]="",TODAY()-ControleRNC[[#This Row],[Prev.1]],ControleRNC[[#This Row],[Real.1]]-ControleRNC[[#This Row],[Prev.1]])</f>
        <v>6</v>
      </c>
      <c r="R243" s="24" t="s">
        <v>5</v>
      </c>
      <c r="S243" s="24"/>
      <c r="T243" s="29" t="str">
        <f ca="1">IF(ControleRNC[[#This Row],[Real.1]]&lt;&gt;"","Concluída",IF(ControleRNC[[#This Row],[Prev.1]]&lt;TODAY(),"Atraso","No prazo"))</f>
        <v>Concluída</v>
      </c>
      <c r="U243" s="39" t="s">
        <v>1521</v>
      </c>
      <c r="V243" s="39"/>
      <c r="W243" s="23">
        <f>WORKDAY(ControleRNC[[#This Row],[Prev.1]],ControleRNC[[#This Row],[Dias Prev.2]])</f>
        <v>44491</v>
      </c>
      <c r="X243" s="23">
        <v>44514</v>
      </c>
      <c r="Y243" s="23">
        <v>44494</v>
      </c>
      <c r="Z243" s="24">
        <f>VLOOKUP(ControleRNC[[#This Row],[Crit.]],$F$1:$G$4,2,0)</f>
        <v>3</v>
      </c>
      <c r="AA243" s="24">
        <f ca="1">IF(ControleRNC[[#This Row],[Real.2]]="",TODAY()-ControleRNC[[#This Row],[Prev.2]],ControleRNC[[#This Row],[Real.2]]-ControleRNC[[#This Row],[Prev.2]])</f>
        <v>3</v>
      </c>
      <c r="AB243" s="24" t="s">
        <v>5</v>
      </c>
      <c r="AC243" s="29" t="str">
        <f ca="1">IF(ControleRNC[[#This Row],[Real.2]]&lt;&gt;"","Concluída",
IF(ControleRNC[[#This Row],[Prev.2]]&lt;TODAY(),"Atraso","No prazo"))</f>
        <v>Concluída</v>
      </c>
      <c r="AD243" s="24" t="str">
        <f ca="1">IF(ControleRNC[[#This Row],[Status Epata 2]]="Concluída","",IF(ControleRNC[[#This Row],[Real.2]]="",TODAY()-ControleRNC[[#This Row],[Data Emissão]],ControleRNC[[#This Row],[Real.2]]-ControleRNC[[#This Row],[Data Emissão]]))</f>
        <v/>
      </c>
      <c r="AE243" s="29" t="str">
        <f ca="1">IF(ControleRNC[[#This Row],[Real.2]]&lt;&gt;"","Concluída",
IF(AND(ControleRNC[[#This Row],[Prev.2]]&lt;TODAY(),OR(ControleRNC[[#This Row],[Replan.2]]&lt;TODAY(),ControleRNC[[#This Row],[Replan.2]]="")),"Atraso","No prazo"))</f>
        <v>Concluída</v>
      </c>
      <c r="AF243" s="24"/>
      <c r="AG243" s="24" t="str">
        <f>IF(ControleRNC[[#This Row],[Área Responsável]]="Engenharia",ControleRNC[[#This Row],[Status Etapa 1]],"Contratada")</f>
        <v>Contratada</v>
      </c>
      <c r="AH243" s="24" t="str">
        <f ca="1">IF(ControleRNC[[#This Row],[Área Responsável]]="Contratada",ControleRNC[[#This Row],[Status DUCTOR]],"Engenharia")</f>
        <v>Concluída</v>
      </c>
      <c r="AI243" s="24" t="str">
        <f>IF(ControleRNC[[#This Row],[Etapa Eng]]="Concluída","Fechado",IF(ControleRNC[[#This Row],[Etapa Eng]]="Contratada","Contratada","Aberto"))</f>
        <v>Contratada</v>
      </c>
      <c r="AJ243" s="24" t="str">
        <f ca="1">IF(ControleRNC[[#This Row],[Etapa contr]]="Concluída","Fechado",IF(ControleRNC[[#This Row],[Etapa contr]]="Engenharia","Engenharia","Aberto"))</f>
        <v>Fechado</v>
      </c>
    </row>
    <row r="244" spans="1:36" ht="30" customHeight="1">
      <c r="A244" s="5" t="s">
        <v>1055</v>
      </c>
      <c r="B244" s="5" t="s">
        <v>900</v>
      </c>
      <c r="C244" s="24" t="s">
        <v>823</v>
      </c>
      <c r="D244" s="5" t="s">
        <v>824</v>
      </c>
      <c r="E244" s="24" t="s">
        <v>87</v>
      </c>
      <c r="F244" s="65" t="s">
        <v>826</v>
      </c>
      <c r="G244" s="7" t="s">
        <v>827</v>
      </c>
      <c r="H244" s="7" t="s">
        <v>1522</v>
      </c>
      <c r="I244" s="7" t="s">
        <v>1143</v>
      </c>
      <c r="J244" s="32" t="s">
        <v>1523</v>
      </c>
      <c r="K244" s="22" t="s">
        <v>788</v>
      </c>
      <c r="L244" s="6">
        <v>44483</v>
      </c>
      <c r="M244" s="6">
        <f>WORKDAY(ControleRNC[[#This Row],[Data Emissão]],VLOOKUP(K244,$F$1:$G$4,2,0))</f>
        <v>44487</v>
      </c>
      <c r="N244" s="6"/>
      <c r="O244" s="23">
        <v>44494</v>
      </c>
      <c r="P244" s="24"/>
      <c r="Q244" s="24">
        <f ca="1">IF(ControleRNC[[#This Row],[Real.1]]="",TODAY()-ControleRNC[[#This Row],[Prev.1]],ControleRNC[[#This Row],[Real.1]]-ControleRNC[[#This Row],[Prev.1]])</f>
        <v>7</v>
      </c>
      <c r="R244" s="24" t="s">
        <v>5</v>
      </c>
      <c r="S244" s="24"/>
      <c r="T244" s="29" t="str">
        <f ca="1">IF(ControleRNC[[#This Row],[Real.1]]&lt;&gt;"","Concluída",IF(ControleRNC[[#This Row],[Prev.1]]&lt;TODAY(),"Atraso","No prazo"))</f>
        <v>Concluída</v>
      </c>
      <c r="U244" s="39" t="s">
        <v>1524</v>
      </c>
      <c r="V244" s="39"/>
      <c r="W244" s="23">
        <f>WORKDAY(ControleRNC[[#This Row],[Prev.1]],ControleRNC[[#This Row],[Dias Prev.2]])</f>
        <v>44489</v>
      </c>
      <c r="X244" s="23">
        <v>44566</v>
      </c>
      <c r="Y244" s="23">
        <v>44551</v>
      </c>
      <c r="Z244" s="24">
        <f>VLOOKUP(ControleRNC[[#This Row],[Crit.]],$F$1:$G$4,2,0)</f>
        <v>2</v>
      </c>
      <c r="AA244" s="24">
        <f ca="1">IF(ControleRNC[[#This Row],[Real.2]]="",TODAY()-ControleRNC[[#This Row],[Prev.2]],ControleRNC[[#This Row],[Real.2]]-ControleRNC[[#This Row],[Prev.2]])</f>
        <v>62</v>
      </c>
      <c r="AB244" s="24" t="s">
        <v>5</v>
      </c>
      <c r="AC244" s="29" t="str">
        <f ca="1">IF(ControleRNC[[#This Row],[Real.2]]&lt;&gt;"","Concluída",
IF(ControleRNC[[#This Row],[Prev.2]]&lt;TODAY(),"Atraso","No prazo"))</f>
        <v>Concluída</v>
      </c>
      <c r="AD244" s="24" t="str">
        <f ca="1">IF(ControleRNC[[#This Row],[Status Epata 2]]="Concluída","",IF(ControleRNC[[#This Row],[Real.2]]="",TODAY()-ControleRNC[[#This Row],[Data Emissão]],ControleRNC[[#This Row],[Real.2]]-ControleRNC[[#This Row],[Data Emissão]]))</f>
        <v/>
      </c>
      <c r="AE244" s="29" t="str">
        <f ca="1">IF(ControleRNC[[#This Row],[Real.2]]&lt;&gt;"","Concluída",
IF(AND(ControleRNC[[#This Row],[Prev.2]]&lt;TODAY(),OR(ControleRNC[[#This Row],[Replan.2]]&lt;TODAY(),ControleRNC[[#This Row],[Replan.2]]="")),"Atraso","No prazo"))</f>
        <v>Concluída</v>
      </c>
      <c r="AF244" s="24"/>
      <c r="AG244" s="24" t="str">
        <f>IF(ControleRNC[[#This Row],[Área Responsável]]="Engenharia",ControleRNC[[#This Row],[Status Etapa 1]],"Contratada")</f>
        <v>Contratada</v>
      </c>
      <c r="AH244" s="24" t="str">
        <f ca="1">IF(ControleRNC[[#This Row],[Área Responsável]]="Contratada",ControleRNC[[#This Row],[Status DUCTOR]],"Engenharia")</f>
        <v>Concluída</v>
      </c>
      <c r="AI244" s="24" t="str">
        <f>IF(ControleRNC[[#This Row],[Etapa Eng]]="Concluída","Fechado",IF(ControleRNC[[#This Row],[Etapa Eng]]="Contratada","Contratada","Aberto"))</f>
        <v>Contratada</v>
      </c>
      <c r="AJ244" s="24" t="str">
        <f ca="1">IF(ControleRNC[[#This Row],[Etapa contr]]="Concluída","Fechado",IF(ControleRNC[[#This Row],[Etapa contr]]="Engenharia","Engenharia","Aberto"))</f>
        <v>Fechado</v>
      </c>
    </row>
    <row r="245" spans="1:36" ht="30" customHeight="1">
      <c r="A245" s="63" t="s">
        <v>43</v>
      </c>
      <c r="B245" s="5" t="s">
        <v>900</v>
      </c>
      <c r="C245" s="24" t="s">
        <v>1525</v>
      </c>
      <c r="D245" s="5" t="s">
        <v>824</v>
      </c>
      <c r="E245" s="24" t="s">
        <v>29</v>
      </c>
      <c r="F245" s="65" t="s">
        <v>826</v>
      </c>
      <c r="G245" s="7" t="s">
        <v>844</v>
      </c>
      <c r="H245" s="7" t="s">
        <v>1526</v>
      </c>
      <c r="I245" s="7" t="s">
        <v>904</v>
      </c>
      <c r="J245" s="32" t="s">
        <v>44</v>
      </c>
      <c r="K245" s="22" t="s">
        <v>787</v>
      </c>
      <c r="L245" s="6">
        <v>44488</v>
      </c>
      <c r="M245" s="6">
        <f>WORKDAY(ControleRNC[[#This Row],[Data Emissão]],VLOOKUP(K245,$F$1:$G$4,2,0))</f>
        <v>44491</v>
      </c>
      <c r="N245" s="6"/>
      <c r="O245" s="23">
        <v>44497</v>
      </c>
      <c r="P245" s="24"/>
      <c r="Q245" s="24">
        <f ca="1">IF(ControleRNC[[#This Row],[Real.1]]="",TODAY()-ControleRNC[[#This Row],[Prev.1]],ControleRNC[[#This Row],[Real.1]]-ControleRNC[[#This Row],[Prev.1]])</f>
        <v>6</v>
      </c>
      <c r="R245" s="24" t="s">
        <v>6</v>
      </c>
      <c r="S245" s="24"/>
      <c r="T245" s="29" t="str">
        <f ca="1">IF(ControleRNC[[#This Row],[Real.1]]&lt;&gt;"","Concluída",IF(ControleRNC[[#This Row],[Prev.1]]&lt;TODAY(),"Atraso","No prazo"))</f>
        <v>Concluída</v>
      </c>
      <c r="U245" s="39" t="s">
        <v>45</v>
      </c>
      <c r="V245" s="39"/>
      <c r="W245" s="23">
        <f>WORKDAY(ControleRNC[[#This Row],[Prev.1]],ControleRNC[[#This Row],[Dias Prev.2]])</f>
        <v>44496</v>
      </c>
      <c r="X245" s="23">
        <v>45076</v>
      </c>
      <c r="Y245" s="23"/>
      <c r="Z245" s="24">
        <f>VLOOKUP(ControleRNC[[#This Row],[Crit.]],$F$1:$G$4,2,0)</f>
        <v>3</v>
      </c>
      <c r="AA245" s="24">
        <f ca="1">IF(ControleRNC[[#This Row],[Real.2]]="",TODAY()-ControleRNC[[#This Row],[Prev.2]],ControleRNC[[#This Row],[Real.2]]-ControleRNC[[#This Row],[Prev.2]])</f>
        <v>581</v>
      </c>
      <c r="AB245" s="24" t="s">
        <v>6</v>
      </c>
      <c r="AC245" s="29" t="str">
        <f ca="1">IF(ControleRNC[[#This Row],[Real.2]]&lt;&gt;"","Concluída",
IF(ControleRNC[[#This Row],[Prev.2]]&lt;TODAY(),"Atraso","No prazo"))</f>
        <v>Atraso</v>
      </c>
      <c r="AD245" s="24">
        <f ca="1">IF(ControleRNC[[#This Row],[Status Epata 2]]="Concluída","",IF(ControleRNC[[#This Row],[Real.2]]="",TODAY()-ControleRNC[[#This Row],[Data Emissão]],ControleRNC[[#This Row],[Real.2]]-ControleRNC[[#This Row],[Data Emissão]]))</f>
        <v>589</v>
      </c>
      <c r="AE245" s="29" t="str">
        <f ca="1">IF(ControleRNC[[#This Row],[Real.2]]&lt;&gt;"","Concluída",
IF(AND(ControleRNC[[#This Row],[Prev.2]]&lt;TODAY(),OR(ControleRNC[[#This Row],[Replan.2]]&lt;TODAY(),ControleRNC[[#This Row],[Replan.2]]="")),"Atraso","No prazo"))</f>
        <v>Atraso</v>
      </c>
      <c r="AF245" s="24" t="s">
        <v>1077</v>
      </c>
      <c r="AG245" s="24" t="str">
        <f>IF(ControleRNC[[#This Row],[Área Responsável]]="Engenharia",ControleRNC[[#This Row],[Status Etapa 1]],"Contratada")</f>
        <v>Contratada</v>
      </c>
      <c r="AH245" s="24" t="str">
        <f ca="1">IF(ControleRNC[[#This Row],[Área Responsável]]="Contratada",ControleRNC[[#This Row],[Status DUCTOR]],"Engenharia")</f>
        <v>Atraso</v>
      </c>
      <c r="AI245" s="24" t="str">
        <f>IF(ControleRNC[[#This Row],[Etapa Eng]]="Concluída","Fechado",IF(ControleRNC[[#This Row],[Etapa Eng]]="Contratada","Contratada","Aberto"))</f>
        <v>Contratada</v>
      </c>
      <c r="AJ245" s="24" t="str">
        <f ca="1">IF(ControleRNC[[#This Row],[Etapa contr]]="Concluída","Fechado",IF(ControleRNC[[#This Row],[Etapa contr]]="Engenharia","Engenharia","Aberto"))</f>
        <v>Aberto</v>
      </c>
    </row>
    <row r="246" spans="1:36" ht="30" customHeight="1">
      <c r="A246" s="5" t="s">
        <v>1044</v>
      </c>
      <c r="B246" s="5" t="s">
        <v>900</v>
      </c>
      <c r="C246" s="24" t="s">
        <v>1525</v>
      </c>
      <c r="D246" s="5" t="s">
        <v>824</v>
      </c>
      <c r="E246" s="24" t="s">
        <v>29</v>
      </c>
      <c r="F246" s="65" t="s">
        <v>826</v>
      </c>
      <c r="G246" s="7" t="s">
        <v>844</v>
      </c>
      <c r="H246" s="7" t="s">
        <v>1527</v>
      </c>
      <c r="I246" s="7" t="s">
        <v>904</v>
      </c>
      <c r="J246" s="32" t="s">
        <v>1528</v>
      </c>
      <c r="K246" s="22" t="s">
        <v>787</v>
      </c>
      <c r="L246" s="6">
        <v>44489</v>
      </c>
      <c r="M246" s="6">
        <f>WORKDAY(ControleRNC[[#This Row],[Data Emissão]],VLOOKUP(K246,$F$1:$G$4,2,0))</f>
        <v>44494</v>
      </c>
      <c r="N246" s="6"/>
      <c r="O246" s="23">
        <v>44495</v>
      </c>
      <c r="P246" s="24"/>
      <c r="Q246" s="24">
        <f ca="1">IF(ControleRNC[[#This Row],[Real.1]]="",TODAY()-ControleRNC[[#This Row],[Prev.1]],ControleRNC[[#This Row],[Real.1]]-ControleRNC[[#This Row],[Prev.1]])</f>
        <v>1</v>
      </c>
      <c r="R246" s="24" t="s">
        <v>6</v>
      </c>
      <c r="S246" s="24"/>
      <c r="T246" s="29" t="str">
        <f ca="1">IF(ControleRNC[[#This Row],[Real.1]]&lt;&gt;"","Concluída",IF(ControleRNC[[#This Row],[Prev.1]]&lt;TODAY(),"Atraso","No prazo"))</f>
        <v>Concluída</v>
      </c>
      <c r="U246" s="39" t="s">
        <v>1529</v>
      </c>
      <c r="V246" s="39"/>
      <c r="W246" s="23">
        <f>WORKDAY(ControleRNC[[#This Row],[Prev.1]],ControleRNC[[#This Row],[Dias Prev.2]])</f>
        <v>44497</v>
      </c>
      <c r="X246" s="23"/>
      <c r="Y246" s="23">
        <v>44495</v>
      </c>
      <c r="Z246" s="24">
        <f>VLOOKUP(ControleRNC[[#This Row],[Crit.]],$F$1:$G$4,2,0)</f>
        <v>3</v>
      </c>
      <c r="AA246" s="24">
        <f ca="1">IF(ControleRNC[[#This Row],[Real.2]]="",TODAY()-ControleRNC[[#This Row],[Prev.2]],ControleRNC[[#This Row],[Real.2]]-ControleRNC[[#This Row],[Prev.2]])</f>
        <v>-2</v>
      </c>
      <c r="AB246" s="24" t="s">
        <v>6</v>
      </c>
      <c r="AC246" s="29" t="str">
        <f ca="1">IF(ControleRNC[[#This Row],[Real.2]]&lt;&gt;"","Concluída",
IF(ControleRNC[[#This Row],[Prev.2]]&lt;TODAY(),"Atraso","No prazo"))</f>
        <v>Concluída</v>
      </c>
      <c r="AD246" s="24" t="str">
        <f ca="1">IF(ControleRNC[[#This Row],[Status Epata 2]]="Concluída","",IF(ControleRNC[[#This Row],[Real.2]]="",TODAY()-ControleRNC[[#This Row],[Data Emissão]],ControleRNC[[#This Row],[Real.2]]-ControleRNC[[#This Row],[Data Emissão]]))</f>
        <v/>
      </c>
      <c r="AE246" s="29" t="str">
        <f ca="1">IF(ControleRNC[[#This Row],[Real.2]]&lt;&gt;"","Concluída",
IF(AND(ControleRNC[[#This Row],[Prev.2]]&lt;TODAY(),OR(ControleRNC[[#This Row],[Replan.2]]&lt;TODAY(),ControleRNC[[#This Row],[Replan.2]]="")),"Atraso","No prazo"))</f>
        <v>Concluída</v>
      </c>
      <c r="AF246" s="24"/>
      <c r="AG246" s="24" t="str">
        <f>IF(ControleRNC[[#This Row],[Área Responsável]]="Engenharia",ControleRNC[[#This Row],[Status Etapa 1]],"Contratada")</f>
        <v>Contratada</v>
      </c>
      <c r="AH246" s="24" t="str">
        <f ca="1">IF(ControleRNC[[#This Row],[Área Responsável]]="Contratada",ControleRNC[[#This Row],[Status DUCTOR]],"Engenharia")</f>
        <v>Concluída</v>
      </c>
      <c r="AI246" s="24" t="str">
        <f>IF(ControleRNC[[#This Row],[Etapa Eng]]="Concluída","Fechado",IF(ControleRNC[[#This Row],[Etapa Eng]]="Contratada","Contratada","Aberto"))</f>
        <v>Contratada</v>
      </c>
      <c r="AJ246" s="24" t="str">
        <f ca="1">IF(ControleRNC[[#This Row],[Etapa contr]]="Concluída","Fechado",IF(ControleRNC[[#This Row],[Etapa contr]]="Engenharia","Engenharia","Aberto"))</f>
        <v>Fechado</v>
      </c>
    </row>
    <row r="247" spans="1:36" ht="30" customHeight="1">
      <c r="A247" s="5" t="s">
        <v>887</v>
      </c>
      <c r="B247" s="5" t="s">
        <v>900</v>
      </c>
      <c r="C247" s="24" t="s">
        <v>1299</v>
      </c>
      <c r="D247" s="5" t="s">
        <v>824</v>
      </c>
      <c r="E247" s="24" t="s">
        <v>39</v>
      </c>
      <c r="F247" s="65" t="s">
        <v>826</v>
      </c>
      <c r="G247" s="7" t="s">
        <v>844</v>
      </c>
      <c r="H247" s="7" t="s">
        <v>1490</v>
      </c>
      <c r="I247" s="7" t="s">
        <v>846</v>
      </c>
      <c r="J247" s="32" t="s">
        <v>1530</v>
      </c>
      <c r="K247" s="22" t="s">
        <v>787</v>
      </c>
      <c r="L247" s="6">
        <v>44494</v>
      </c>
      <c r="M247" s="6">
        <f>WORKDAY(ControleRNC[[#This Row],[Data Emissão]],VLOOKUP(K247,$F$1:$G$4,2,0))</f>
        <v>44497</v>
      </c>
      <c r="N247" s="6"/>
      <c r="O247" s="23">
        <v>44495</v>
      </c>
      <c r="P247" s="24"/>
      <c r="Q247" s="24">
        <f ca="1">IF(ControleRNC[[#This Row],[Real.1]]="",TODAY()-ControleRNC[[#This Row],[Prev.1]],ControleRNC[[#This Row],[Real.1]]-ControleRNC[[#This Row],[Prev.1]])</f>
        <v>-2</v>
      </c>
      <c r="R247" s="24" t="s">
        <v>6</v>
      </c>
      <c r="S247" s="24"/>
      <c r="T247" s="29" t="str">
        <f ca="1">IF(ControleRNC[[#This Row],[Real.1]]&lt;&gt;"","Concluída",IF(ControleRNC[[#This Row],[Prev.1]]&lt;TODAY(),"Atraso","No prazo"))</f>
        <v>Concluída</v>
      </c>
      <c r="U247" s="39" t="s">
        <v>1531</v>
      </c>
      <c r="V247" s="39"/>
      <c r="W247" s="23">
        <f>WORKDAY(ControleRNC[[#This Row],[Prev.1]],ControleRNC[[#This Row],[Dias Prev.2]])</f>
        <v>44502</v>
      </c>
      <c r="X247" s="23"/>
      <c r="Y247" s="23">
        <v>44495</v>
      </c>
      <c r="Z247" s="24">
        <f>VLOOKUP(ControleRNC[[#This Row],[Crit.]],$F$1:$G$4,2,0)</f>
        <v>3</v>
      </c>
      <c r="AA247" s="24">
        <f ca="1">IF(ControleRNC[[#This Row],[Real.2]]="",TODAY()-ControleRNC[[#This Row],[Prev.2]],ControleRNC[[#This Row],[Real.2]]-ControleRNC[[#This Row],[Prev.2]])</f>
        <v>-7</v>
      </c>
      <c r="AB247" s="24" t="s">
        <v>6</v>
      </c>
      <c r="AC247" s="29" t="str">
        <f ca="1">IF(ControleRNC[[#This Row],[Real.2]]&lt;&gt;"","Concluída",
IF(ControleRNC[[#This Row],[Prev.2]]&lt;TODAY(),"Atraso","No prazo"))</f>
        <v>Concluída</v>
      </c>
      <c r="AD247" s="24" t="str">
        <f ca="1">IF(ControleRNC[[#This Row],[Status Epata 2]]="Concluída","",IF(ControleRNC[[#This Row],[Real.2]]="",TODAY()-ControleRNC[[#This Row],[Data Emissão]],ControleRNC[[#This Row],[Real.2]]-ControleRNC[[#This Row],[Data Emissão]]))</f>
        <v/>
      </c>
      <c r="AE247" s="29" t="str">
        <f ca="1">IF(ControleRNC[[#This Row],[Real.2]]&lt;&gt;"","Concluída",
IF(AND(ControleRNC[[#This Row],[Prev.2]]&lt;TODAY(),OR(ControleRNC[[#This Row],[Replan.2]]&lt;TODAY(),ControleRNC[[#This Row],[Replan.2]]="")),"Atraso","No prazo"))</f>
        <v>Concluída</v>
      </c>
      <c r="AF247" s="24"/>
      <c r="AG247" s="24" t="str">
        <f>IF(ControleRNC[[#This Row],[Área Responsável]]="Engenharia",ControleRNC[[#This Row],[Status Etapa 1]],"Contratada")</f>
        <v>Contratada</v>
      </c>
      <c r="AH247" s="24" t="str">
        <f ca="1">IF(ControleRNC[[#This Row],[Área Responsável]]="Contratada",ControleRNC[[#This Row],[Status DUCTOR]],"Engenharia")</f>
        <v>Concluída</v>
      </c>
      <c r="AI247" s="24" t="str">
        <f>IF(ControleRNC[[#This Row],[Etapa Eng]]="Concluída","Fechado",IF(ControleRNC[[#This Row],[Etapa Eng]]="Contratada","Contratada","Aberto"))</f>
        <v>Contratada</v>
      </c>
      <c r="AJ247" s="24" t="str">
        <f ca="1">IF(ControleRNC[[#This Row],[Etapa contr]]="Concluída","Fechado",IF(ControleRNC[[#This Row],[Etapa contr]]="Engenharia","Engenharia","Aberto"))</f>
        <v>Fechado</v>
      </c>
    </row>
    <row r="248" spans="1:36" ht="30" customHeight="1">
      <c r="A248" s="5" t="s">
        <v>1046</v>
      </c>
      <c r="B248" s="5" t="s">
        <v>900</v>
      </c>
      <c r="C248" s="24" t="s">
        <v>1303</v>
      </c>
      <c r="D248" s="5" t="s">
        <v>824</v>
      </c>
      <c r="E248" s="24" t="s">
        <v>29</v>
      </c>
      <c r="F248" s="65" t="s">
        <v>826</v>
      </c>
      <c r="G248" s="7" t="s">
        <v>844</v>
      </c>
      <c r="H248" s="7" t="s">
        <v>1532</v>
      </c>
      <c r="I248" s="7" t="s">
        <v>929</v>
      </c>
      <c r="J248" s="32" t="s">
        <v>1533</v>
      </c>
      <c r="K248" s="22" t="s">
        <v>787</v>
      </c>
      <c r="L248" s="6">
        <v>44494</v>
      </c>
      <c r="M248" s="6">
        <f>WORKDAY(ControleRNC[[#This Row],[Data Emissão]],VLOOKUP(K248,$F$1:$G$4,2,0))</f>
        <v>44497</v>
      </c>
      <c r="N248" s="6"/>
      <c r="O248" s="23">
        <v>44497</v>
      </c>
      <c r="P248" s="24"/>
      <c r="Q248" s="24">
        <f ca="1">IF(ControleRNC[[#This Row],[Real.1]]="",TODAY()-ControleRNC[[#This Row],[Prev.1]],ControleRNC[[#This Row],[Real.1]]-ControleRNC[[#This Row],[Prev.1]])</f>
        <v>0</v>
      </c>
      <c r="R248" s="24" t="s">
        <v>6</v>
      </c>
      <c r="S248" s="24"/>
      <c r="T248" s="29" t="str">
        <f ca="1">IF(ControleRNC[[#This Row],[Real.1]]&lt;&gt;"","Concluída",IF(ControleRNC[[#This Row],[Prev.1]]&lt;TODAY(),"Atraso","No prazo"))</f>
        <v>Concluída</v>
      </c>
      <c r="U248" s="39" t="s">
        <v>1534</v>
      </c>
      <c r="V248" s="39"/>
      <c r="W248" s="23">
        <f>WORKDAY(ControleRNC[[#This Row],[Prev.1]],ControleRNC[[#This Row],[Dias Prev.2]])</f>
        <v>44502</v>
      </c>
      <c r="X248" s="23"/>
      <c r="Y248" s="23">
        <v>44503</v>
      </c>
      <c r="Z248" s="24">
        <f>VLOOKUP(ControleRNC[[#This Row],[Crit.]],$F$1:$G$4,2,0)</f>
        <v>3</v>
      </c>
      <c r="AA248" s="24">
        <f ca="1">IF(ControleRNC[[#This Row],[Real.2]]="",TODAY()-ControleRNC[[#This Row],[Prev.2]],ControleRNC[[#This Row],[Real.2]]-ControleRNC[[#This Row],[Prev.2]])</f>
        <v>1</v>
      </c>
      <c r="AB248" s="24" t="s">
        <v>6</v>
      </c>
      <c r="AC248" s="29" t="str">
        <f ca="1">IF(ControleRNC[[#This Row],[Real.2]]&lt;&gt;"","Concluída",
IF(ControleRNC[[#This Row],[Prev.2]]&lt;TODAY(),"Atraso","No prazo"))</f>
        <v>Concluída</v>
      </c>
      <c r="AD248" s="24" t="str">
        <f ca="1">IF(ControleRNC[[#This Row],[Status Epata 2]]="Concluída","",IF(ControleRNC[[#This Row],[Real.2]]="",TODAY()-ControleRNC[[#This Row],[Data Emissão]],ControleRNC[[#This Row],[Real.2]]-ControleRNC[[#This Row],[Data Emissão]]))</f>
        <v/>
      </c>
      <c r="AE248" s="29" t="str">
        <f ca="1">IF(ControleRNC[[#This Row],[Real.2]]&lt;&gt;"","Concluída",
IF(AND(ControleRNC[[#This Row],[Prev.2]]&lt;TODAY(),OR(ControleRNC[[#This Row],[Replan.2]]&lt;TODAY(),ControleRNC[[#This Row],[Replan.2]]="")),"Atraso","No prazo"))</f>
        <v>Concluída</v>
      </c>
      <c r="AF248" s="24"/>
      <c r="AG248" s="24" t="str">
        <f>IF(ControleRNC[[#This Row],[Área Responsável]]="Engenharia",ControleRNC[[#This Row],[Status Etapa 1]],"Contratada")</f>
        <v>Contratada</v>
      </c>
      <c r="AH248" s="24" t="str">
        <f ca="1">IF(ControleRNC[[#This Row],[Área Responsável]]="Contratada",ControleRNC[[#This Row],[Status DUCTOR]],"Engenharia")</f>
        <v>Concluída</v>
      </c>
      <c r="AI248" s="24" t="str">
        <f>IF(ControleRNC[[#This Row],[Etapa Eng]]="Concluída","Fechado",IF(ControleRNC[[#This Row],[Etapa Eng]]="Contratada","Contratada","Aberto"))</f>
        <v>Contratada</v>
      </c>
      <c r="AJ248" s="24" t="str">
        <f ca="1">IF(ControleRNC[[#This Row],[Etapa contr]]="Concluída","Fechado",IF(ControleRNC[[#This Row],[Etapa contr]]="Engenharia","Engenharia","Aberto"))</f>
        <v>Fechado</v>
      </c>
    </row>
    <row r="249" spans="1:36" ht="30" customHeight="1">
      <c r="A249" s="5" t="s">
        <v>1058</v>
      </c>
      <c r="B249" s="5" t="s">
        <v>900</v>
      </c>
      <c r="C249" s="24" t="s">
        <v>860</v>
      </c>
      <c r="D249" s="5" t="s">
        <v>861</v>
      </c>
      <c r="E249" s="24" t="s">
        <v>87</v>
      </c>
      <c r="F249" s="65" t="s">
        <v>862</v>
      </c>
      <c r="G249" s="7" t="s">
        <v>827</v>
      </c>
      <c r="H249" s="7" t="s">
        <v>1307</v>
      </c>
      <c r="I249" s="7" t="s">
        <v>1171</v>
      </c>
      <c r="J249" s="55" t="s">
        <v>1535</v>
      </c>
      <c r="K249" s="22" t="s">
        <v>787</v>
      </c>
      <c r="L249" s="6">
        <v>44495</v>
      </c>
      <c r="M249" s="6">
        <f>WORKDAY(ControleRNC[[#This Row],[Data Emissão]],VLOOKUP(K249,$F$1:$G$4,2,0))</f>
        <v>44498</v>
      </c>
      <c r="N249" s="6"/>
      <c r="O249" s="23">
        <v>44495</v>
      </c>
      <c r="P249" s="24"/>
      <c r="Q249" s="24">
        <f ca="1">IF(ControleRNC[[#This Row],[Real.1]]="",TODAY()-ControleRNC[[#This Row],[Prev.1]],ControleRNC[[#This Row],[Real.1]]-ControleRNC[[#This Row],[Prev.1]])</f>
        <v>-3</v>
      </c>
      <c r="R249" s="24" t="s">
        <v>5</v>
      </c>
      <c r="S249" s="24"/>
      <c r="T249" s="29" t="str">
        <f ca="1">IF(ControleRNC[[#This Row],[Real.1]]&lt;&gt;"","Concluída",IF(ControleRNC[[#This Row],[Prev.1]]&lt;TODAY(),"Atraso","No prazo"))</f>
        <v>Concluída</v>
      </c>
      <c r="U249" s="39" t="s">
        <v>1536</v>
      </c>
      <c r="V249" s="39"/>
      <c r="W249" s="23">
        <f>WORKDAY(ControleRNC[[#This Row],[Prev.1]],ControleRNC[[#This Row],[Dias Prev.2]])</f>
        <v>44503</v>
      </c>
      <c r="X249" s="23">
        <v>44551</v>
      </c>
      <c r="Y249" s="23">
        <v>44545</v>
      </c>
      <c r="Z249" s="24">
        <f>VLOOKUP(ControleRNC[[#This Row],[Crit.]],$F$1:$G$4,2,0)</f>
        <v>3</v>
      </c>
      <c r="AA249" s="24">
        <f ca="1">IF(ControleRNC[[#This Row],[Real.2]]="",TODAY()-ControleRNC[[#This Row],[Prev.2]],ControleRNC[[#This Row],[Real.2]]-ControleRNC[[#This Row],[Prev.2]])</f>
        <v>42</v>
      </c>
      <c r="AB249" s="24" t="s">
        <v>5</v>
      </c>
      <c r="AC249" s="29" t="str">
        <f ca="1">IF(ControleRNC[[#This Row],[Real.2]]&lt;&gt;"","Concluída",
IF(ControleRNC[[#This Row],[Prev.2]]&lt;TODAY(),"Atraso","No prazo"))</f>
        <v>Concluída</v>
      </c>
      <c r="AD249" s="24" t="str">
        <f ca="1">IF(ControleRNC[[#This Row],[Status Epata 2]]="Concluída","",IF(ControleRNC[[#This Row],[Real.2]]="",TODAY()-ControleRNC[[#This Row],[Data Emissão]],ControleRNC[[#This Row],[Real.2]]-ControleRNC[[#This Row],[Data Emissão]]))</f>
        <v/>
      </c>
      <c r="AE249" s="29" t="str">
        <f ca="1">IF(ControleRNC[[#This Row],[Real.2]]&lt;&gt;"","Concluída",
IF(AND(ControleRNC[[#This Row],[Prev.2]]&lt;TODAY(),OR(ControleRNC[[#This Row],[Replan.2]]&lt;TODAY(),ControleRNC[[#This Row],[Replan.2]]="")),"Atraso","No prazo"))</f>
        <v>Concluída</v>
      </c>
      <c r="AF249" s="24"/>
      <c r="AG249" s="24" t="str">
        <f ca="1">IF(ControleRNC[[#This Row],[Área Responsável]]="Engenharia",ControleRNC[[#This Row],[Status Etapa 1]],"Contratada")</f>
        <v>Concluída</v>
      </c>
      <c r="AH249" s="24" t="str">
        <f>IF(ControleRNC[[#This Row],[Área Responsável]]="Contratada",ControleRNC[[#This Row],[Status DUCTOR]],"Engenharia")</f>
        <v>Engenharia</v>
      </c>
      <c r="AI249" s="24" t="str">
        <f ca="1">IF(ControleRNC[[#This Row],[Etapa Eng]]="Concluída","Fechado",IF(ControleRNC[[#This Row],[Etapa Eng]]="Contratada","Contratada","Aberto"))</f>
        <v>Fechado</v>
      </c>
      <c r="AJ249" s="24" t="str">
        <f>IF(ControleRNC[[#This Row],[Etapa contr]]="Concluída","Fechado",IF(ControleRNC[[#This Row],[Etapa contr]]="Engenharia","Engenharia","Aberto"))</f>
        <v>Engenharia</v>
      </c>
    </row>
    <row r="250" spans="1:36" ht="30" customHeight="1">
      <c r="A250" s="5" t="s">
        <v>1049</v>
      </c>
      <c r="B250" s="5" t="s">
        <v>900</v>
      </c>
      <c r="C250" s="24" t="s">
        <v>1154</v>
      </c>
      <c r="D250" s="5" t="s">
        <v>824</v>
      </c>
      <c r="E250" s="24" t="s">
        <v>29</v>
      </c>
      <c r="F250" s="65" t="s">
        <v>826</v>
      </c>
      <c r="G250" s="7" t="s">
        <v>844</v>
      </c>
      <c r="H250" s="7" t="s">
        <v>1086</v>
      </c>
      <c r="I250" s="7" t="s">
        <v>846</v>
      </c>
      <c r="J250" s="32" t="s">
        <v>1537</v>
      </c>
      <c r="K250" s="22" t="s">
        <v>787</v>
      </c>
      <c r="L250" s="6">
        <v>44496</v>
      </c>
      <c r="M250" s="6">
        <f>WORKDAY(ControleRNC[[#This Row],[Data Emissão]],VLOOKUP(K250,$F$1:$G$4,2,0))</f>
        <v>44501</v>
      </c>
      <c r="N250" s="6"/>
      <c r="O250" s="23">
        <v>44497</v>
      </c>
      <c r="P250" s="24"/>
      <c r="Q250" s="24">
        <f ca="1">IF(ControleRNC[[#This Row],[Real.1]]="",TODAY()-ControleRNC[[#This Row],[Prev.1]],ControleRNC[[#This Row],[Real.1]]-ControleRNC[[#This Row],[Prev.1]])</f>
        <v>-4</v>
      </c>
      <c r="R250" s="24" t="s">
        <v>6</v>
      </c>
      <c r="S250" s="24"/>
      <c r="T250" s="29" t="str">
        <f ca="1">IF(ControleRNC[[#This Row],[Real.1]]&lt;&gt;"","Concluída",IF(ControleRNC[[#This Row],[Prev.1]]&lt;TODAY(),"Atraso","No prazo"))</f>
        <v>Concluída</v>
      </c>
      <c r="U250" s="39" t="s">
        <v>1538</v>
      </c>
      <c r="V250" s="39"/>
      <c r="W250" s="23">
        <f>WORKDAY(ControleRNC[[#This Row],[Prev.1]],ControleRNC[[#This Row],[Dias Prev.2]])</f>
        <v>44504</v>
      </c>
      <c r="X250" s="23">
        <v>44566</v>
      </c>
      <c r="Y250" s="23">
        <v>44546</v>
      </c>
      <c r="Z250" s="24">
        <f>VLOOKUP(ControleRNC[[#This Row],[Crit.]],$F$1:$G$4,2,0)</f>
        <v>3</v>
      </c>
      <c r="AA250" s="24">
        <f ca="1">IF(ControleRNC[[#This Row],[Real.2]]="",TODAY()-ControleRNC[[#This Row],[Prev.2]],ControleRNC[[#This Row],[Real.2]]-ControleRNC[[#This Row],[Prev.2]])</f>
        <v>42</v>
      </c>
      <c r="AB250" s="24" t="s">
        <v>6</v>
      </c>
      <c r="AC250" s="29" t="str">
        <f ca="1">IF(ControleRNC[[#This Row],[Real.2]]&lt;&gt;"","Concluída",
IF(ControleRNC[[#This Row],[Prev.2]]&lt;TODAY(),"Atraso","No prazo"))</f>
        <v>Concluída</v>
      </c>
      <c r="AD250" s="24" t="str">
        <f ca="1">IF(ControleRNC[[#This Row],[Status Epata 2]]="Concluída","",IF(ControleRNC[[#This Row],[Real.2]]="",TODAY()-ControleRNC[[#This Row],[Data Emissão]],ControleRNC[[#This Row],[Real.2]]-ControleRNC[[#This Row],[Data Emissão]]))</f>
        <v/>
      </c>
      <c r="AE250" s="29" t="str">
        <f ca="1">IF(ControleRNC[[#This Row],[Real.2]]&lt;&gt;"","Concluída",
IF(AND(ControleRNC[[#This Row],[Prev.2]]&lt;TODAY(),OR(ControleRNC[[#This Row],[Replan.2]]&lt;TODAY(),ControleRNC[[#This Row],[Replan.2]]="")),"Atraso","No prazo"))</f>
        <v>Concluída</v>
      </c>
      <c r="AF250" s="24"/>
      <c r="AG250" s="24" t="str">
        <f>IF(ControleRNC[[#This Row],[Área Responsável]]="Engenharia",ControleRNC[[#This Row],[Status Etapa 1]],"Contratada")</f>
        <v>Contratada</v>
      </c>
      <c r="AH250" s="24" t="str">
        <f ca="1">IF(ControleRNC[[#This Row],[Área Responsável]]="Contratada",ControleRNC[[#This Row],[Status DUCTOR]],"Engenharia")</f>
        <v>Concluída</v>
      </c>
      <c r="AI250" s="24" t="str">
        <f>IF(ControleRNC[[#This Row],[Etapa Eng]]="Concluída","Fechado",IF(ControleRNC[[#This Row],[Etapa Eng]]="Contratada","Contratada","Aberto"))</f>
        <v>Contratada</v>
      </c>
      <c r="AJ250" s="24" t="str">
        <f ca="1">IF(ControleRNC[[#This Row],[Etapa contr]]="Concluída","Fechado",IF(ControleRNC[[#This Row],[Etapa contr]]="Engenharia","Engenharia","Aberto"))</f>
        <v>Fechado</v>
      </c>
    </row>
    <row r="251" spans="1:36" ht="30" customHeight="1">
      <c r="A251" s="5" t="s">
        <v>1061</v>
      </c>
      <c r="B251" s="5" t="s">
        <v>900</v>
      </c>
      <c r="C251" s="24" t="s">
        <v>860</v>
      </c>
      <c r="D251" s="5" t="s">
        <v>861</v>
      </c>
      <c r="E251" s="24" t="s">
        <v>87</v>
      </c>
      <c r="F251" s="65" t="s">
        <v>862</v>
      </c>
      <c r="G251" s="7" t="s">
        <v>827</v>
      </c>
      <c r="H251" s="7" t="s">
        <v>1307</v>
      </c>
      <c r="I251" s="7" t="s">
        <v>856</v>
      </c>
      <c r="J251" s="32" t="s">
        <v>1539</v>
      </c>
      <c r="K251" s="22" t="s">
        <v>787</v>
      </c>
      <c r="L251" s="6">
        <v>44496</v>
      </c>
      <c r="M251" s="6">
        <f>WORKDAY(ControleRNC[[#This Row],[Data Emissão]],VLOOKUP(K251,$F$1:$G$4,2,0))</f>
        <v>44501</v>
      </c>
      <c r="N251" s="6"/>
      <c r="O251" s="23">
        <v>44504</v>
      </c>
      <c r="P251" s="24"/>
      <c r="Q251" s="24">
        <f ca="1">IF(ControleRNC[[#This Row],[Real.1]]="",TODAY()-ControleRNC[[#This Row],[Prev.1]],ControleRNC[[#This Row],[Real.1]]-ControleRNC[[#This Row],[Prev.1]])</f>
        <v>3</v>
      </c>
      <c r="R251" s="24" t="s">
        <v>5</v>
      </c>
      <c r="S251" s="24"/>
      <c r="T251" s="29" t="str">
        <f ca="1">IF(ControleRNC[[#This Row],[Real.1]]&lt;&gt;"","Concluída",IF(ControleRNC[[#This Row],[Prev.1]]&lt;TODAY(),"Atraso","No prazo"))</f>
        <v>Concluída</v>
      </c>
      <c r="U251" s="39" t="s">
        <v>1540</v>
      </c>
      <c r="V251" s="39"/>
      <c r="W251" s="23">
        <f>WORKDAY(ControleRNC[[#This Row],[Prev.1]],ControleRNC[[#This Row],[Dias Prev.2]])</f>
        <v>44504</v>
      </c>
      <c r="X251" s="23"/>
      <c r="Y251" s="23">
        <v>44516</v>
      </c>
      <c r="Z251" s="24">
        <f>VLOOKUP(ControleRNC[[#This Row],[Crit.]],$F$1:$G$4,2,0)</f>
        <v>3</v>
      </c>
      <c r="AA251" s="24">
        <f ca="1">IF(ControleRNC[[#This Row],[Real.2]]="",TODAY()-ControleRNC[[#This Row],[Prev.2]],ControleRNC[[#This Row],[Real.2]]-ControleRNC[[#This Row],[Prev.2]])</f>
        <v>12</v>
      </c>
      <c r="AB251" s="24" t="s">
        <v>5</v>
      </c>
      <c r="AC251" s="29" t="str">
        <f ca="1">IF(ControleRNC[[#This Row],[Real.2]]&lt;&gt;"","Concluída",
IF(ControleRNC[[#This Row],[Prev.2]]&lt;TODAY(),"Atraso","No prazo"))</f>
        <v>Concluída</v>
      </c>
      <c r="AD251" s="24" t="str">
        <f ca="1">IF(ControleRNC[[#This Row],[Status Epata 2]]="Concluída","",IF(ControleRNC[[#This Row],[Real.2]]="",TODAY()-ControleRNC[[#This Row],[Data Emissão]],ControleRNC[[#This Row],[Real.2]]-ControleRNC[[#This Row],[Data Emissão]]))</f>
        <v/>
      </c>
      <c r="AE251" s="29" t="str">
        <f ca="1">IF(ControleRNC[[#This Row],[Real.2]]&lt;&gt;"","Concluída",
IF(AND(ControleRNC[[#This Row],[Prev.2]]&lt;TODAY(),OR(ControleRNC[[#This Row],[Replan.2]]&lt;TODAY(),ControleRNC[[#This Row],[Replan.2]]="")),"Atraso","No prazo"))</f>
        <v>Concluída</v>
      </c>
      <c r="AF251" s="24"/>
      <c r="AG251" s="24" t="str">
        <f ca="1">IF(ControleRNC[[#This Row],[Área Responsável]]="Engenharia",ControleRNC[[#This Row],[Status Etapa 1]],"Contratada")</f>
        <v>Concluída</v>
      </c>
      <c r="AH251" s="24" t="str">
        <f>IF(ControleRNC[[#This Row],[Área Responsável]]="Contratada",ControleRNC[[#This Row],[Status DUCTOR]],"Engenharia")</f>
        <v>Engenharia</v>
      </c>
      <c r="AI251" s="24" t="str">
        <f ca="1">IF(ControleRNC[[#This Row],[Etapa Eng]]="Concluída","Fechado",IF(ControleRNC[[#This Row],[Etapa Eng]]="Contratada","Contratada","Aberto"))</f>
        <v>Fechado</v>
      </c>
      <c r="AJ251" s="24" t="str">
        <f>IF(ControleRNC[[#This Row],[Etapa contr]]="Concluída","Fechado",IF(ControleRNC[[#This Row],[Etapa contr]]="Engenharia","Engenharia","Aberto"))</f>
        <v>Engenharia</v>
      </c>
    </row>
    <row r="252" spans="1:36" ht="30" customHeight="1">
      <c r="A252" s="5" t="s">
        <v>1064</v>
      </c>
      <c r="B252" s="5" t="s">
        <v>900</v>
      </c>
      <c r="C252" s="24" t="s">
        <v>860</v>
      </c>
      <c r="D252" s="5" t="s">
        <v>861</v>
      </c>
      <c r="E252" s="24" t="s">
        <v>87</v>
      </c>
      <c r="F252" s="65" t="s">
        <v>862</v>
      </c>
      <c r="G252" s="7" t="s">
        <v>827</v>
      </c>
      <c r="H252" s="7" t="s">
        <v>1307</v>
      </c>
      <c r="I252" s="7" t="s">
        <v>840</v>
      </c>
      <c r="J252" s="32" t="s">
        <v>1541</v>
      </c>
      <c r="K252" s="22" t="s">
        <v>787</v>
      </c>
      <c r="L252" s="6">
        <v>44496</v>
      </c>
      <c r="M252" s="6">
        <f>WORKDAY(ControleRNC[[#This Row],[Data Emissão]],VLOOKUP(K252,$F$1:$G$4,2,0))</f>
        <v>44501</v>
      </c>
      <c r="N252" s="6"/>
      <c r="O252" s="23">
        <v>44504</v>
      </c>
      <c r="P252" s="24"/>
      <c r="Q252" s="24">
        <f ca="1">IF(ControleRNC[[#This Row],[Real.1]]="",TODAY()-ControleRNC[[#This Row],[Prev.1]],ControleRNC[[#This Row],[Real.1]]-ControleRNC[[#This Row],[Prev.1]])</f>
        <v>3</v>
      </c>
      <c r="R252" s="24" t="s">
        <v>5</v>
      </c>
      <c r="S252" s="24"/>
      <c r="T252" s="29" t="str">
        <f ca="1">IF(ControleRNC[[#This Row],[Real.1]]&lt;&gt;"","Concluída",IF(ControleRNC[[#This Row],[Prev.1]]&lt;TODAY(),"Atraso","No prazo"))</f>
        <v>Concluída</v>
      </c>
      <c r="U252" s="39" t="s">
        <v>1542</v>
      </c>
      <c r="V252" s="39"/>
      <c r="W252" s="23">
        <f>WORKDAY(ControleRNC[[#This Row],[Prev.1]],ControleRNC[[#This Row],[Dias Prev.2]])</f>
        <v>44504</v>
      </c>
      <c r="X252" s="23"/>
      <c r="Y252" s="23">
        <v>44516</v>
      </c>
      <c r="Z252" s="24">
        <f>VLOOKUP(ControleRNC[[#This Row],[Crit.]],$F$1:$G$4,2,0)</f>
        <v>3</v>
      </c>
      <c r="AA252" s="24">
        <f ca="1">IF(ControleRNC[[#This Row],[Real.2]]="",TODAY()-ControleRNC[[#This Row],[Prev.2]],ControleRNC[[#This Row],[Real.2]]-ControleRNC[[#This Row],[Prev.2]])</f>
        <v>12</v>
      </c>
      <c r="AB252" s="24" t="s">
        <v>5</v>
      </c>
      <c r="AC252" s="29" t="str">
        <f ca="1">IF(ControleRNC[[#This Row],[Real.2]]&lt;&gt;"","Concluída",
IF(ControleRNC[[#This Row],[Prev.2]]&lt;TODAY(),"Atraso","No prazo"))</f>
        <v>Concluída</v>
      </c>
      <c r="AD252" s="24" t="str">
        <f ca="1">IF(ControleRNC[[#This Row],[Status Epata 2]]="Concluída","",IF(ControleRNC[[#This Row],[Real.2]]="",TODAY()-ControleRNC[[#This Row],[Data Emissão]],ControleRNC[[#This Row],[Real.2]]-ControleRNC[[#This Row],[Data Emissão]]))</f>
        <v/>
      </c>
      <c r="AE252" s="29" t="str">
        <f ca="1">IF(ControleRNC[[#This Row],[Real.2]]&lt;&gt;"","Concluída",
IF(AND(ControleRNC[[#This Row],[Prev.2]]&lt;TODAY(),OR(ControleRNC[[#This Row],[Replan.2]]&lt;TODAY(),ControleRNC[[#This Row],[Replan.2]]="")),"Atraso","No prazo"))</f>
        <v>Concluída</v>
      </c>
      <c r="AF252" s="24"/>
      <c r="AG252" s="24" t="str">
        <f ca="1">IF(ControleRNC[[#This Row],[Área Responsável]]="Engenharia",ControleRNC[[#This Row],[Status Etapa 1]],"Contratada")</f>
        <v>Concluída</v>
      </c>
      <c r="AH252" s="24" t="str">
        <f>IF(ControleRNC[[#This Row],[Área Responsável]]="Contratada",ControleRNC[[#This Row],[Status DUCTOR]],"Engenharia")</f>
        <v>Engenharia</v>
      </c>
      <c r="AI252" s="24" t="str">
        <f ca="1">IF(ControleRNC[[#This Row],[Etapa Eng]]="Concluída","Fechado",IF(ControleRNC[[#This Row],[Etapa Eng]]="Contratada","Contratada","Aberto"))</f>
        <v>Fechado</v>
      </c>
      <c r="AJ252" s="24" t="str">
        <f>IF(ControleRNC[[#This Row],[Etapa contr]]="Concluída","Fechado",IF(ControleRNC[[#This Row],[Etapa contr]]="Engenharia","Engenharia","Aberto"))</f>
        <v>Engenharia</v>
      </c>
    </row>
    <row r="253" spans="1:36" ht="30" customHeight="1">
      <c r="A253" s="5" t="s">
        <v>1068</v>
      </c>
      <c r="B253" s="5" t="s">
        <v>900</v>
      </c>
      <c r="C253" s="24" t="s">
        <v>860</v>
      </c>
      <c r="D253" s="5" t="s">
        <v>861</v>
      </c>
      <c r="E253" s="24" t="s">
        <v>87</v>
      </c>
      <c r="F253" s="65" t="s">
        <v>862</v>
      </c>
      <c r="G253" s="7" t="s">
        <v>827</v>
      </c>
      <c r="H253" s="7" t="s">
        <v>1307</v>
      </c>
      <c r="I253" s="7" t="s">
        <v>1171</v>
      </c>
      <c r="J253" s="32" t="s">
        <v>1543</v>
      </c>
      <c r="K253" s="22" t="s">
        <v>787</v>
      </c>
      <c r="L253" s="6">
        <v>44496</v>
      </c>
      <c r="M253" s="6">
        <f>WORKDAY(ControleRNC[[#This Row],[Data Emissão]],VLOOKUP(K253,$F$1:$G$4,2,0))</f>
        <v>44501</v>
      </c>
      <c r="N253" s="6"/>
      <c r="O253" s="23">
        <v>44504</v>
      </c>
      <c r="P253" s="24"/>
      <c r="Q253" s="24">
        <f ca="1">IF(ControleRNC[[#This Row],[Real.1]]="",TODAY()-ControleRNC[[#This Row],[Prev.1]],ControleRNC[[#This Row],[Real.1]]-ControleRNC[[#This Row],[Prev.1]])</f>
        <v>3</v>
      </c>
      <c r="R253" s="24" t="s">
        <v>5</v>
      </c>
      <c r="S253" s="24"/>
      <c r="T253" s="29" t="str">
        <f ca="1">IF(ControleRNC[[#This Row],[Real.1]]&lt;&gt;"","Concluída",IF(ControleRNC[[#This Row],[Prev.1]]&lt;TODAY(),"Atraso","No prazo"))</f>
        <v>Concluída</v>
      </c>
      <c r="U253" s="39" t="s">
        <v>1542</v>
      </c>
      <c r="V253" s="39"/>
      <c r="W253" s="23">
        <f>WORKDAY(ControleRNC[[#This Row],[Prev.1]],ControleRNC[[#This Row],[Dias Prev.2]])</f>
        <v>44504</v>
      </c>
      <c r="X253" s="23"/>
      <c r="Y253" s="23">
        <v>44516</v>
      </c>
      <c r="Z253" s="24">
        <f>VLOOKUP(ControleRNC[[#This Row],[Crit.]],$F$1:$G$4,2,0)</f>
        <v>3</v>
      </c>
      <c r="AA253" s="24">
        <f ca="1">IF(ControleRNC[[#This Row],[Real.2]]="",TODAY()-ControleRNC[[#This Row],[Prev.2]],ControleRNC[[#This Row],[Real.2]]-ControleRNC[[#This Row],[Prev.2]])</f>
        <v>12</v>
      </c>
      <c r="AB253" s="24" t="s">
        <v>5</v>
      </c>
      <c r="AC253" s="29" t="str">
        <f ca="1">IF(ControleRNC[[#This Row],[Real.2]]&lt;&gt;"","Concluída",
IF(ControleRNC[[#This Row],[Prev.2]]&lt;TODAY(),"Atraso","No prazo"))</f>
        <v>Concluída</v>
      </c>
      <c r="AD253" s="24" t="str">
        <f ca="1">IF(ControleRNC[[#This Row],[Status Epata 2]]="Concluída","",IF(ControleRNC[[#This Row],[Real.2]]="",TODAY()-ControleRNC[[#This Row],[Data Emissão]],ControleRNC[[#This Row],[Real.2]]-ControleRNC[[#This Row],[Data Emissão]]))</f>
        <v/>
      </c>
      <c r="AE253" s="29" t="str">
        <f ca="1">IF(ControleRNC[[#This Row],[Real.2]]&lt;&gt;"","Concluída",
IF(AND(ControleRNC[[#This Row],[Prev.2]]&lt;TODAY(),OR(ControleRNC[[#This Row],[Replan.2]]&lt;TODAY(),ControleRNC[[#This Row],[Replan.2]]="")),"Atraso","No prazo"))</f>
        <v>Concluída</v>
      </c>
      <c r="AF253" s="24"/>
      <c r="AG253" s="24" t="str">
        <f ca="1">IF(ControleRNC[[#This Row],[Área Responsável]]="Engenharia",ControleRNC[[#This Row],[Status Etapa 1]],"Contratada")</f>
        <v>Concluída</v>
      </c>
      <c r="AH253" s="24" t="str">
        <f>IF(ControleRNC[[#This Row],[Área Responsável]]="Contratada",ControleRNC[[#This Row],[Status DUCTOR]],"Engenharia")</f>
        <v>Engenharia</v>
      </c>
      <c r="AI253" s="24" t="str">
        <f ca="1">IF(ControleRNC[[#This Row],[Etapa Eng]]="Concluída","Fechado",IF(ControleRNC[[#This Row],[Etapa Eng]]="Contratada","Contratada","Aberto"))</f>
        <v>Fechado</v>
      </c>
      <c r="AJ253" s="24" t="str">
        <f>IF(ControleRNC[[#This Row],[Etapa contr]]="Concluída","Fechado",IF(ControleRNC[[#This Row],[Etapa contr]]="Engenharia","Engenharia","Aberto"))</f>
        <v>Engenharia</v>
      </c>
    </row>
    <row r="254" spans="1:36" ht="30" customHeight="1">
      <c r="A254" s="5" t="s">
        <v>1071</v>
      </c>
      <c r="B254" s="5" t="s">
        <v>900</v>
      </c>
      <c r="C254" s="24" t="s">
        <v>860</v>
      </c>
      <c r="D254" s="5" t="s">
        <v>861</v>
      </c>
      <c r="E254" s="24" t="s">
        <v>87</v>
      </c>
      <c r="F254" s="65" t="s">
        <v>862</v>
      </c>
      <c r="G254" s="7" t="s">
        <v>827</v>
      </c>
      <c r="H254" s="7" t="s">
        <v>1307</v>
      </c>
      <c r="I254" s="7" t="s">
        <v>840</v>
      </c>
      <c r="J254" s="37" t="s">
        <v>1544</v>
      </c>
      <c r="K254" s="22" t="s">
        <v>787</v>
      </c>
      <c r="L254" s="6">
        <v>44497</v>
      </c>
      <c r="M254" s="6">
        <f>WORKDAY(ControleRNC[[#This Row],[Data Emissão]],VLOOKUP(K254,$F$1:$G$4,2,0))</f>
        <v>44502</v>
      </c>
      <c r="N254" s="6"/>
      <c r="O254" s="23">
        <v>44504</v>
      </c>
      <c r="P254" s="24"/>
      <c r="Q254" s="24">
        <f ca="1">IF(ControleRNC[[#This Row],[Real.1]]="",TODAY()-ControleRNC[[#This Row],[Prev.1]],ControleRNC[[#This Row],[Real.1]]-ControleRNC[[#This Row],[Prev.1]])</f>
        <v>2</v>
      </c>
      <c r="R254" s="24" t="s">
        <v>5</v>
      </c>
      <c r="S254" s="24"/>
      <c r="T254" s="29" t="str">
        <f ca="1">IF(ControleRNC[[#This Row],[Real.1]]&lt;&gt;"","Concluída",IF(ControleRNC[[#This Row],[Prev.1]]&lt;TODAY(),"Atraso","No prazo"))</f>
        <v>Concluída</v>
      </c>
      <c r="U254" s="39" t="s">
        <v>1545</v>
      </c>
      <c r="V254" s="39"/>
      <c r="W254" s="23">
        <f>WORKDAY(ControleRNC[[#This Row],[Prev.1]],ControleRNC[[#This Row],[Dias Prev.2]])</f>
        <v>44505</v>
      </c>
      <c r="X254" s="23"/>
      <c r="Y254" s="23">
        <v>44516</v>
      </c>
      <c r="Z254" s="24">
        <f>VLOOKUP(ControleRNC[[#This Row],[Crit.]],$F$1:$G$4,2,0)</f>
        <v>3</v>
      </c>
      <c r="AA254" s="24">
        <f ca="1">IF(ControleRNC[[#This Row],[Real.2]]="",TODAY()-ControleRNC[[#This Row],[Prev.2]],ControleRNC[[#This Row],[Real.2]]-ControleRNC[[#This Row],[Prev.2]])</f>
        <v>11</v>
      </c>
      <c r="AB254" s="24" t="s">
        <v>5</v>
      </c>
      <c r="AC254" s="29" t="str">
        <f ca="1">IF(ControleRNC[[#This Row],[Real.2]]&lt;&gt;"","Concluída",
IF(ControleRNC[[#This Row],[Prev.2]]&lt;TODAY(),"Atraso","No prazo"))</f>
        <v>Concluída</v>
      </c>
      <c r="AD254" s="24" t="str">
        <f ca="1">IF(ControleRNC[[#This Row],[Status Epata 2]]="Concluída","",IF(ControleRNC[[#This Row],[Real.2]]="",TODAY()-ControleRNC[[#This Row],[Data Emissão]],ControleRNC[[#This Row],[Real.2]]-ControleRNC[[#This Row],[Data Emissão]]))</f>
        <v/>
      </c>
      <c r="AE254" s="29" t="str">
        <f ca="1">IF(ControleRNC[[#This Row],[Real.2]]&lt;&gt;"","Concluída",
IF(AND(ControleRNC[[#This Row],[Prev.2]]&lt;TODAY(),OR(ControleRNC[[#This Row],[Replan.2]]&lt;TODAY(),ControleRNC[[#This Row],[Replan.2]]="")),"Atraso","No prazo"))</f>
        <v>Concluída</v>
      </c>
      <c r="AF254" s="24"/>
      <c r="AG254" s="24" t="str">
        <f ca="1">IF(ControleRNC[[#This Row],[Área Responsável]]="Engenharia",ControleRNC[[#This Row],[Status Etapa 1]],"Contratada")</f>
        <v>Concluída</v>
      </c>
      <c r="AH254" s="24" t="str">
        <f>IF(ControleRNC[[#This Row],[Área Responsável]]="Contratada",ControleRNC[[#This Row],[Status DUCTOR]],"Engenharia")</f>
        <v>Engenharia</v>
      </c>
      <c r="AI254" s="24" t="str">
        <f ca="1">IF(ControleRNC[[#This Row],[Etapa Eng]]="Concluída","Fechado",IF(ControleRNC[[#This Row],[Etapa Eng]]="Contratada","Contratada","Aberto"))</f>
        <v>Fechado</v>
      </c>
      <c r="AJ254" s="24" t="str">
        <f>IF(ControleRNC[[#This Row],[Etapa contr]]="Concluída","Fechado",IF(ControleRNC[[#This Row],[Etapa contr]]="Engenharia","Engenharia","Aberto"))</f>
        <v>Engenharia</v>
      </c>
    </row>
    <row r="255" spans="1:36" ht="30" customHeight="1">
      <c r="A255" s="5" t="s">
        <v>1074</v>
      </c>
      <c r="B255" s="5" t="s">
        <v>900</v>
      </c>
      <c r="C255" s="24" t="s">
        <v>860</v>
      </c>
      <c r="D255" s="5" t="s">
        <v>861</v>
      </c>
      <c r="E255" s="24" t="s">
        <v>87</v>
      </c>
      <c r="F255" s="65" t="s">
        <v>862</v>
      </c>
      <c r="G255" s="7" t="s">
        <v>827</v>
      </c>
      <c r="H255" s="7" t="s">
        <v>1307</v>
      </c>
      <c r="I255" s="7" t="s">
        <v>846</v>
      </c>
      <c r="J255" s="37" t="s">
        <v>1546</v>
      </c>
      <c r="K255" s="22" t="s">
        <v>787</v>
      </c>
      <c r="L255" s="6">
        <v>44497</v>
      </c>
      <c r="M255" s="6">
        <f>WORKDAY(ControleRNC[[#This Row],[Data Emissão]],VLOOKUP(K255,$F$1:$G$4,2,0))</f>
        <v>44502</v>
      </c>
      <c r="N255" s="6"/>
      <c r="O255" s="23">
        <v>44515</v>
      </c>
      <c r="P255" s="24"/>
      <c r="Q255" s="24">
        <f ca="1">IF(ControleRNC[[#This Row],[Real.1]]="",TODAY()-ControleRNC[[#This Row],[Prev.1]],ControleRNC[[#This Row],[Real.1]]-ControleRNC[[#This Row],[Prev.1]])</f>
        <v>13</v>
      </c>
      <c r="R255" s="24" t="s">
        <v>5</v>
      </c>
      <c r="S255" s="24"/>
      <c r="T255" s="29" t="str">
        <f ca="1">IF(ControleRNC[[#This Row],[Real.1]]&lt;&gt;"","Concluída",IF(ControleRNC[[#This Row],[Prev.1]]&lt;TODAY(),"Atraso","No prazo"))</f>
        <v>Concluída</v>
      </c>
      <c r="U255" s="39" t="s">
        <v>1547</v>
      </c>
      <c r="V255" s="39"/>
      <c r="W255" s="23">
        <f>WORKDAY(ControleRNC[[#This Row],[Prev.1]],ControleRNC[[#This Row],[Dias Prev.2]])</f>
        <v>44505</v>
      </c>
      <c r="X255" s="23">
        <v>44551</v>
      </c>
      <c r="Y255" s="23">
        <v>44545</v>
      </c>
      <c r="Z255" s="24">
        <f>VLOOKUP(ControleRNC[[#This Row],[Crit.]],$F$1:$G$4,2,0)</f>
        <v>3</v>
      </c>
      <c r="AA255" s="24">
        <f ca="1">IF(ControleRNC[[#This Row],[Real.2]]="",TODAY()-ControleRNC[[#This Row],[Prev.2]],ControleRNC[[#This Row],[Real.2]]-ControleRNC[[#This Row],[Prev.2]])</f>
        <v>40</v>
      </c>
      <c r="AB255" s="24" t="s">
        <v>5</v>
      </c>
      <c r="AC255" s="29" t="str">
        <f ca="1">IF(ControleRNC[[#This Row],[Real.2]]&lt;&gt;"","Concluída",
IF(ControleRNC[[#This Row],[Prev.2]]&lt;TODAY(),"Atraso","No prazo"))</f>
        <v>Concluída</v>
      </c>
      <c r="AD255" s="24" t="str">
        <f ca="1">IF(ControleRNC[[#This Row],[Status Epata 2]]="Concluída","",IF(ControleRNC[[#This Row],[Real.2]]="",TODAY()-ControleRNC[[#This Row],[Data Emissão]],ControleRNC[[#This Row],[Real.2]]-ControleRNC[[#This Row],[Data Emissão]]))</f>
        <v/>
      </c>
      <c r="AE255" s="29" t="str">
        <f ca="1">IF(ControleRNC[[#This Row],[Real.2]]&lt;&gt;"","Concluída",
IF(AND(ControleRNC[[#This Row],[Prev.2]]&lt;TODAY(),OR(ControleRNC[[#This Row],[Replan.2]]&lt;TODAY(),ControleRNC[[#This Row],[Replan.2]]="")),"Atraso","No prazo"))</f>
        <v>Concluída</v>
      </c>
      <c r="AF255" s="24"/>
      <c r="AG255" s="24" t="str">
        <f ca="1">IF(ControleRNC[[#This Row],[Área Responsável]]="Engenharia",ControleRNC[[#This Row],[Status Etapa 1]],"Contratada")</f>
        <v>Concluída</v>
      </c>
      <c r="AH255" s="24" t="str">
        <f>IF(ControleRNC[[#This Row],[Área Responsável]]="Contratada",ControleRNC[[#This Row],[Status DUCTOR]],"Engenharia")</f>
        <v>Engenharia</v>
      </c>
      <c r="AI255" s="24" t="str">
        <f ca="1">IF(ControleRNC[[#This Row],[Etapa Eng]]="Concluída","Fechado",IF(ControleRNC[[#This Row],[Etapa Eng]]="Contratada","Contratada","Aberto"))</f>
        <v>Fechado</v>
      </c>
      <c r="AJ255" s="24" t="str">
        <f>IF(ControleRNC[[#This Row],[Etapa contr]]="Concluída","Fechado",IF(ControleRNC[[#This Row],[Etapa contr]]="Engenharia","Engenharia","Aberto"))</f>
        <v>Engenharia</v>
      </c>
    </row>
    <row r="256" spans="1:36" ht="30" customHeight="1">
      <c r="A256" s="5" t="s">
        <v>30</v>
      </c>
      <c r="B256" s="5" t="s">
        <v>900</v>
      </c>
      <c r="C256" s="24" t="s">
        <v>860</v>
      </c>
      <c r="D256" s="5" t="s">
        <v>861</v>
      </c>
      <c r="E256" s="24" t="s">
        <v>87</v>
      </c>
      <c r="F256" s="65" t="s">
        <v>862</v>
      </c>
      <c r="G256" s="7" t="s">
        <v>827</v>
      </c>
      <c r="H256" s="7" t="s">
        <v>1307</v>
      </c>
      <c r="I256" s="7" t="s">
        <v>1449</v>
      </c>
      <c r="J256" s="32" t="s">
        <v>1548</v>
      </c>
      <c r="K256" s="22" t="s">
        <v>787</v>
      </c>
      <c r="L256" s="6">
        <v>44498</v>
      </c>
      <c r="M256" s="6">
        <f>WORKDAY(ControleRNC[[#This Row],[Data Emissão]],VLOOKUP(K256,$F$1:$G$4,2,0))</f>
        <v>44503</v>
      </c>
      <c r="N256" s="6"/>
      <c r="O256" s="23">
        <v>44504</v>
      </c>
      <c r="P256" s="24"/>
      <c r="Q256" s="24">
        <f ca="1">IF(ControleRNC[[#This Row],[Real.1]]="",TODAY()-ControleRNC[[#This Row],[Prev.1]],ControleRNC[[#This Row],[Real.1]]-ControleRNC[[#This Row],[Prev.1]])</f>
        <v>1</v>
      </c>
      <c r="R256" s="24" t="s">
        <v>5</v>
      </c>
      <c r="S256" s="24"/>
      <c r="T256" s="29" t="str">
        <f ca="1">IF(ControleRNC[[#This Row],[Real.1]]&lt;&gt;"","Concluída",IF(ControleRNC[[#This Row],[Prev.1]]&lt;TODAY(),"Atraso","No prazo"))</f>
        <v>Concluída</v>
      </c>
      <c r="U256" s="39" t="s">
        <v>1549</v>
      </c>
      <c r="V256" s="39"/>
      <c r="W256" s="23">
        <f>WORKDAY(ControleRNC[[#This Row],[Prev.1]],ControleRNC[[#This Row],[Dias Prev.2]])</f>
        <v>44508</v>
      </c>
      <c r="X256" s="23">
        <v>44551</v>
      </c>
      <c r="Y256" s="23">
        <v>44545</v>
      </c>
      <c r="Z256" s="24">
        <f>VLOOKUP(ControleRNC[[#This Row],[Crit.]],$F$1:$G$4,2,0)</f>
        <v>3</v>
      </c>
      <c r="AA256" s="24">
        <f ca="1">IF(ControleRNC[[#This Row],[Real.2]]="",TODAY()-ControleRNC[[#This Row],[Prev.2]],ControleRNC[[#This Row],[Real.2]]-ControleRNC[[#This Row],[Prev.2]])</f>
        <v>37</v>
      </c>
      <c r="AB256" s="24" t="s">
        <v>5</v>
      </c>
      <c r="AC256" s="29" t="str">
        <f ca="1">IF(ControleRNC[[#This Row],[Real.2]]&lt;&gt;"","Concluída",
IF(ControleRNC[[#This Row],[Prev.2]]&lt;TODAY(),"Atraso","No prazo"))</f>
        <v>Concluída</v>
      </c>
      <c r="AD256" s="24" t="str">
        <f ca="1">IF(ControleRNC[[#This Row],[Status Epata 2]]="Concluída","",IF(ControleRNC[[#This Row],[Real.2]]="",TODAY()-ControleRNC[[#This Row],[Data Emissão]],ControleRNC[[#This Row],[Real.2]]-ControleRNC[[#This Row],[Data Emissão]]))</f>
        <v/>
      </c>
      <c r="AE256" s="29" t="str">
        <f ca="1">IF(ControleRNC[[#This Row],[Real.2]]&lt;&gt;"","Concluída",
IF(AND(ControleRNC[[#This Row],[Prev.2]]&lt;TODAY(),OR(ControleRNC[[#This Row],[Replan.2]]&lt;TODAY(),ControleRNC[[#This Row],[Replan.2]]="")),"Atraso","No prazo"))</f>
        <v>Concluída</v>
      </c>
      <c r="AF256" s="24"/>
      <c r="AG256" s="24" t="str">
        <f ca="1">IF(ControleRNC[[#This Row],[Área Responsável]]="Engenharia",ControleRNC[[#This Row],[Status Etapa 1]],"Contratada")</f>
        <v>Concluída</v>
      </c>
      <c r="AH256" s="24" t="str">
        <f>IF(ControleRNC[[#This Row],[Área Responsável]]="Contratada",ControleRNC[[#This Row],[Status DUCTOR]],"Engenharia")</f>
        <v>Engenharia</v>
      </c>
      <c r="AI256" s="24" t="str">
        <f ca="1">IF(ControleRNC[[#This Row],[Etapa Eng]]="Concluída","Fechado",IF(ControleRNC[[#This Row],[Etapa Eng]]="Contratada","Contratada","Aberto"))</f>
        <v>Fechado</v>
      </c>
      <c r="AJ256" s="24" t="str">
        <f>IF(ControleRNC[[#This Row],[Etapa contr]]="Concluída","Fechado",IF(ControleRNC[[#This Row],[Etapa contr]]="Engenharia","Engenharia","Aberto"))</f>
        <v>Engenharia</v>
      </c>
    </row>
    <row r="257" spans="1:36" ht="30" customHeight="1">
      <c r="A257" s="5" t="s">
        <v>1058</v>
      </c>
      <c r="B257" s="5" t="s">
        <v>900</v>
      </c>
      <c r="C257" s="24" t="s">
        <v>1154</v>
      </c>
      <c r="D257" s="5" t="s">
        <v>824</v>
      </c>
      <c r="E257" s="24" t="s">
        <v>87</v>
      </c>
      <c r="F257" s="65" t="s">
        <v>826</v>
      </c>
      <c r="G257" s="7" t="s">
        <v>1085</v>
      </c>
      <c r="H257" s="7" t="s">
        <v>1086</v>
      </c>
      <c r="I257" s="7" t="s">
        <v>1199</v>
      </c>
      <c r="J257" s="32" t="s">
        <v>1550</v>
      </c>
      <c r="K257" s="22" t="s">
        <v>787</v>
      </c>
      <c r="L257" s="6">
        <v>44498</v>
      </c>
      <c r="M257" s="6">
        <f>WORKDAY(ControleRNC[[#This Row],[Data Emissão]],VLOOKUP(K257,$F$1:$G$4,2,0))</f>
        <v>44503</v>
      </c>
      <c r="N257" s="6"/>
      <c r="O257" s="23">
        <v>44523</v>
      </c>
      <c r="P257" s="24"/>
      <c r="Q257" s="24">
        <f ca="1">IF(ControleRNC[[#This Row],[Real.1]]="",TODAY()-ControleRNC[[#This Row],[Prev.1]],ControleRNC[[#This Row],[Real.1]]-ControleRNC[[#This Row],[Prev.1]])</f>
        <v>20</v>
      </c>
      <c r="R257" s="24" t="s">
        <v>5</v>
      </c>
      <c r="S257" s="24"/>
      <c r="T257" s="29" t="str">
        <f ca="1">IF(ControleRNC[[#This Row],[Real.1]]&lt;&gt;"","Concluída",IF(ControleRNC[[#This Row],[Prev.1]]&lt;TODAY(),"Atraso","No prazo"))</f>
        <v>Concluída</v>
      </c>
      <c r="U257" s="39" t="s">
        <v>1551</v>
      </c>
      <c r="V257" s="39"/>
      <c r="W257" s="23">
        <f>WORKDAY(ControleRNC[[#This Row],[Prev.1]],ControleRNC[[#This Row],[Dias Prev.2]])</f>
        <v>44508</v>
      </c>
      <c r="X257" s="23"/>
      <c r="Y257" s="23">
        <v>44523</v>
      </c>
      <c r="Z257" s="24">
        <f>VLOOKUP(ControleRNC[[#This Row],[Crit.]],$F$1:$G$4,2,0)</f>
        <v>3</v>
      </c>
      <c r="AA257" s="24">
        <f ca="1">IF(ControleRNC[[#This Row],[Real.2]]="",TODAY()-ControleRNC[[#This Row],[Prev.2]],ControleRNC[[#This Row],[Real.2]]-ControleRNC[[#This Row],[Prev.2]])</f>
        <v>15</v>
      </c>
      <c r="AB257" s="24" t="s">
        <v>5</v>
      </c>
      <c r="AC257" s="29" t="str">
        <f ca="1">IF(ControleRNC[[#This Row],[Real.2]]&lt;&gt;"","Concluída",
IF(ControleRNC[[#This Row],[Prev.2]]&lt;TODAY(),"Atraso","No prazo"))</f>
        <v>Concluída</v>
      </c>
      <c r="AD257" s="24" t="str">
        <f ca="1">IF(ControleRNC[[#This Row],[Status Epata 2]]="Concluída","",IF(ControleRNC[[#This Row],[Real.2]]="",TODAY()-ControleRNC[[#This Row],[Data Emissão]],ControleRNC[[#This Row],[Real.2]]-ControleRNC[[#This Row],[Data Emissão]]))</f>
        <v/>
      </c>
      <c r="AE257" s="29" t="str">
        <f ca="1">IF(ControleRNC[[#This Row],[Real.2]]&lt;&gt;"","Concluída",
IF(AND(ControleRNC[[#This Row],[Prev.2]]&lt;TODAY(),OR(ControleRNC[[#This Row],[Replan.2]]&lt;TODAY(),ControleRNC[[#This Row],[Replan.2]]="")),"Atraso","No prazo"))</f>
        <v>Concluída</v>
      </c>
      <c r="AF257" s="24"/>
      <c r="AG257" s="24" t="str">
        <f>IF(ControleRNC[[#This Row],[Área Responsável]]="Engenharia",ControleRNC[[#This Row],[Status Etapa 1]],"Contratada")</f>
        <v>Contratada</v>
      </c>
      <c r="AH257" s="24" t="str">
        <f ca="1">IF(ControleRNC[[#This Row],[Área Responsável]]="Contratada",ControleRNC[[#This Row],[Status DUCTOR]],"Engenharia")</f>
        <v>Concluída</v>
      </c>
      <c r="AI257" s="24" t="str">
        <f>IF(ControleRNC[[#This Row],[Etapa Eng]]="Concluída","Fechado",IF(ControleRNC[[#This Row],[Etapa Eng]]="Contratada","Contratada","Aberto"))</f>
        <v>Contratada</v>
      </c>
      <c r="AJ257" s="24" t="str">
        <f ca="1">IF(ControleRNC[[#This Row],[Etapa contr]]="Concluída","Fechado",IF(ControleRNC[[#This Row],[Etapa contr]]="Engenharia","Engenharia","Aberto"))</f>
        <v>Fechado</v>
      </c>
    </row>
    <row r="258" spans="1:36" ht="30" customHeight="1">
      <c r="A258" s="5" t="s">
        <v>1061</v>
      </c>
      <c r="B258" s="5" t="s">
        <v>900</v>
      </c>
      <c r="C258" s="24" t="s">
        <v>1154</v>
      </c>
      <c r="D258" s="5" t="s">
        <v>824</v>
      </c>
      <c r="E258" s="24" t="s">
        <v>87</v>
      </c>
      <c r="F258" s="65" t="s">
        <v>826</v>
      </c>
      <c r="G258" s="7" t="s">
        <v>1085</v>
      </c>
      <c r="H258" s="7" t="s">
        <v>1086</v>
      </c>
      <c r="I258" s="7" t="s">
        <v>1199</v>
      </c>
      <c r="J258" s="32" t="s">
        <v>1552</v>
      </c>
      <c r="K258" s="22" t="s">
        <v>787</v>
      </c>
      <c r="L258" s="6">
        <v>44498</v>
      </c>
      <c r="M258" s="6">
        <f>WORKDAY(ControleRNC[[#This Row],[Data Emissão]],VLOOKUP(K258,$F$1:$G$4,2,0))</f>
        <v>44503</v>
      </c>
      <c r="N258" s="6"/>
      <c r="O258" s="23">
        <v>44504</v>
      </c>
      <c r="P258" s="24"/>
      <c r="Q258" s="24">
        <f ca="1">IF(ControleRNC[[#This Row],[Real.1]]="",TODAY()-ControleRNC[[#This Row],[Prev.1]],ControleRNC[[#This Row],[Real.1]]-ControleRNC[[#This Row],[Prev.1]])</f>
        <v>1</v>
      </c>
      <c r="R258" s="24" t="s">
        <v>5</v>
      </c>
      <c r="S258" s="24"/>
      <c r="T258" s="29" t="str">
        <f ca="1">IF(ControleRNC[[#This Row],[Real.1]]&lt;&gt;"","Concluída",IF(ControleRNC[[#This Row],[Prev.1]]&lt;TODAY(),"Atraso","No prazo"))</f>
        <v>Concluída</v>
      </c>
      <c r="U258" s="39" t="s">
        <v>1553</v>
      </c>
      <c r="V258" s="39"/>
      <c r="W258" s="23">
        <f>WORKDAY(ControleRNC[[#This Row],[Prev.1]],ControleRNC[[#This Row],[Dias Prev.2]])</f>
        <v>44508</v>
      </c>
      <c r="X258" s="23"/>
      <c r="Y258" s="23">
        <v>44511</v>
      </c>
      <c r="Z258" s="24">
        <f>VLOOKUP(ControleRNC[[#This Row],[Crit.]],$F$1:$G$4,2,0)</f>
        <v>3</v>
      </c>
      <c r="AA258" s="24">
        <f ca="1">IF(ControleRNC[[#This Row],[Real.2]]="",TODAY()-ControleRNC[[#This Row],[Prev.2]],ControleRNC[[#This Row],[Real.2]]-ControleRNC[[#This Row],[Prev.2]])</f>
        <v>3</v>
      </c>
      <c r="AB258" s="24" t="s">
        <v>5</v>
      </c>
      <c r="AC258" s="29" t="str">
        <f ca="1">IF(ControleRNC[[#This Row],[Real.2]]&lt;&gt;"","Concluída",
IF(ControleRNC[[#This Row],[Prev.2]]&lt;TODAY(),"Atraso","No prazo"))</f>
        <v>Concluída</v>
      </c>
      <c r="AD258" s="24" t="str">
        <f ca="1">IF(ControleRNC[[#This Row],[Status Epata 2]]="Concluída","",IF(ControleRNC[[#This Row],[Real.2]]="",TODAY()-ControleRNC[[#This Row],[Data Emissão]],ControleRNC[[#This Row],[Real.2]]-ControleRNC[[#This Row],[Data Emissão]]))</f>
        <v/>
      </c>
      <c r="AE258" s="29" t="str">
        <f ca="1">IF(ControleRNC[[#This Row],[Real.2]]&lt;&gt;"","Concluída",
IF(AND(ControleRNC[[#This Row],[Prev.2]]&lt;TODAY(),OR(ControleRNC[[#This Row],[Replan.2]]&lt;TODAY(),ControleRNC[[#This Row],[Replan.2]]="")),"Atraso","No prazo"))</f>
        <v>Concluída</v>
      </c>
      <c r="AF258" s="24"/>
      <c r="AG258" s="24" t="str">
        <f>IF(ControleRNC[[#This Row],[Área Responsável]]="Engenharia",ControleRNC[[#This Row],[Status Etapa 1]],"Contratada")</f>
        <v>Contratada</v>
      </c>
      <c r="AH258" s="24" t="str">
        <f ca="1">IF(ControleRNC[[#This Row],[Área Responsável]]="Contratada",ControleRNC[[#This Row],[Status DUCTOR]],"Engenharia")</f>
        <v>Concluída</v>
      </c>
      <c r="AI258" s="24" t="str">
        <f>IF(ControleRNC[[#This Row],[Etapa Eng]]="Concluída","Fechado",IF(ControleRNC[[#This Row],[Etapa Eng]]="Contratada","Contratada","Aberto"))</f>
        <v>Contratada</v>
      </c>
      <c r="AJ258" s="24" t="str">
        <f ca="1">IF(ControleRNC[[#This Row],[Etapa contr]]="Concluída","Fechado",IF(ControleRNC[[#This Row],[Etapa contr]]="Engenharia","Engenharia","Aberto"))</f>
        <v>Fechado</v>
      </c>
    </row>
    <row r="259" spans="1:36" ht="30" customHeight="1">
      <c r="A259" s="5" t="s">
        <v>1554</v>
      </c>
      <c r="B259" s="5" t="s">
        <v>900</v>
      </c>
      <c r="C259" s="24" t="s">
        <v>860</v>
      </c>
      <c r="D259" s="5" t="s">
        <v>861</v>
      </c>
      <c r="E259" s="24" t="s">
        <v>87</v>
      </c>
      <c r="F259" s="65" t="s">
        <v>862</v>
      </c>
      <c r="G259" s="7" t="s">
        <v>844</v>
      </c>
      <c r="H259" s="7" t="s">
        <v>1307</v>
      </c>
      <c r="I259" s="7" t="s">
        <v>1449</v>
      </c>
      <c r="J259" s="32" t="s">
        <v>1555</v>
      </c>
      <c r="K259" s="22" t="s">
        <v>787</v>
      </c>
      <c r="L259" s="6">
        <v>44501</v>
      </c>
      <c r="M259" s="6">
        <f>WORKDAY(ControleRNC[[#This Row],[Data Emissão]],VLOOKUP(K259,$F$1:$G$4,2,0))</f>
        <v>44504</v>
      </c>
      <c r="N259" s="6"/>
      <c r="O259" s="23">
        <v>44501</v>
      </c>
      <c r="P259" s="24"/>
      <c r="Q259" s="24">
        <f ca="1">IF(ControleRNC[[#This Row],[Real.1]]="",TODAY()-ControleRNC[[#This Row],[Prev.1]],ControleRNC[[#This Row],[Real.1]]-ControleRNC[[#This Row],[Prev.1]])</f>
        <v>-3</v>
      </c>
      <c r="R259" s="24" t="s">
        <v>5</v>
      </c>
      <c r="S259" s="24"/>
      <c r="T259" s="29" t="str">
        <f ca="1">IF(ControleRNC[[#This Row],[Real.1]]&lt;&gt;"","Concluída",IF(ControleRNC[[#This Row],[Prev.1]]&lt;TODAY(),"Atraso","No prazo"))</f>
        <v>Concluída</v>
      </c>
      <c r="U259" s="39" t="s">
        <v>1556</v>
      </c>
      <c r="V259" s="39"/>
      <c r="W259" s="23">
        <f>WORKDAY(ControleRNC[[#This Row],[Prev.1]],ControleRNC[[#This Row],[Dias Prev.2]])</f>
        <v>44509</v>
      </c>
      <c r="X259" s="23"/>
      <c r="Y259" s="23">
        <v>44523</v>
      </c>
      <c r="Z259" s="24">
        <f>VLOOKUP(ControleRNC[[#This Row],[Crit.]],$F$1:$G$4,2,0)</f>
        <v>3</v>
      </c>
      <c r="AA259" s="24">
        <f ca="1">IF(ControleRNC[[#This Row],[Real.2]]="",TODAY()-ControleRNC[[#This Row],[Prev.2]],ControleRNC[[#This Row],[Real.2]]-ControleRNC[[#This Row],[Prev.2]])</f>
        <v>14</v>
      </c>
      <c r="AB259" s="24" t="s">
        <v>5</v>
      </c>
      <c r="AC259" s="29" t="str">
        <f ca="1">IF(ControleRNC[[#This Row],[Real.2]]&lt;&gt;"","Concluída",
IF(ControleRNC[[#This Row],[Prev.2]]&lt;TODAY(),"Atraso","No prazo"))</f>
        <v>Concluída</v>
      </c>
      <c r="AD259" s="24" t="str">
        <f ca="1">IF(ControleRNC[[#This Row],[Status Epata 2]]="Concluída","",IF(ControleRNC[[#This Row],[Real.2]]="",TODAY()-ControleRNC[[#This Row],[Data Emissão]],ControleRNC[[#This Row],[Real.2]]-ControleRNC[[#This Row],[Data Emissão]]))</f>
        <v/>
      </c>
      <c r="AE259" s="29" t="str">
        <f ca="1">IF(ControleRNC[[#This Row],[Real.2]]&lt;&gt;"","Concluída",
IF(AND(ControleRNC[[#This Row],[Prev.2]]&lt;TODAY(),OR(ControleRNC[[#This Row],[Replan.2]]&lt;TODAY(),ControleRNC[[#This Row],[Replan.2]]="")),"Atraso","No prazo"))</f>
        <v>Concluída</v>
      </c>
      <c r="AF259" s="24"/>
      <c r="AG259" s="24" t="str">
        <f ca="1">IF(ControleRNC[[#This Row],[Área Responsável]]="Engenharia",ControleRNC[[#This Row],[Status Etapa 1]],"Contratada")</f>
        <v>Concluída</v>
      </c>
      <c r="AH259" s="24" t="str">
        <f>IF(ControleRNC[[#This Row],[Área Responsável]]="Contratada",ControleRNC[[#This Row],[Status DUCTOR]],"Engenharia")</f>
        <v>Engenharia</v>
      </c>
      <c r="AI259" s="24" t="str">
        <f ca="1">IF(ControleRNC[[#This Row],[Etapa Eng]]="Concluída","Fechado",IF(ControleRNC[[#This Row],[Etapa Eng]]="Contratada","Contratada","Aberto"))</f>
        <v>Fechado</v>
      </c>
      <c r="AJ259" s="24" t="str">
        <f>IF(ControleRNC[[#This Row],[Etapa contr]]="Concluída","Fechado",IF(ControleRNC[[#This Row],[Etapa contr]]="Engenharia","Engenharia","Aberto"))</f>
        <v>Engenharia</v>
      </c>
    </row>
    <row r="260" spans="1:36" ht="30" customHeight="1">
      <c r="A260" s="5" t="s">
        <v>1557</v>
      </c>
      <c r="B260" s="5" t="s">
        <v>900</v>
      </c>
      <c r="C260" s="24" t="s">
        <v>860</v>
      </c>
      <c r="D260" s="5" t="s">
        <v>861</v>
      </c>
      <c r="E260" s="24" t="s">
        <v>87</v>
      </c>
      <c r="F260" s="65" t="s">
        <v>862</v>
      </c>
      <c r="G260" s="7" t="s">
        <v>827</v>
      </c>
      <c r="H260" s="7" t="s">
        <v>1307</v>
      </c>
      <c r="I260" s="7" t="s">
        <v>840</v>
      </c>
      <c r="J260" s="32" t="s">
        <v>1558</v>
      </c>
      <c r="K260" s="22" t="s">
        <v>787</v>
      </c>
      <c r="L260" s="6">
        <v>44502</v>
      </c>
      <c r="M260" s="6">
        <f>WORKDAY(ControleRNC[[#This Row],[Data Emissão]],VLOOKUP(K260,$F$1:$G$4,2,0))</f>
        <v>44505</v>
      </c>
      <c r="N260" s="6"/>
      <c r="O260" s="23">
        <v>44502</v>
      </c>
      <c r="P260" s="24"/>
      <c r="Q260" s="24">
        <f ca="1">IF(ControleRNC[[#This Row],[Real.1]]="",TODAY()-ControleRNC[[#This Row],[Prev.1]],ControleRNC[[#This Row],[Real.1]]-ControleRNC[[#This Row],[Prev.1]])</f>
        <v>-3</v>
      </c>
      <c r="R260" s="24" t="s">
        <v>5</v>
      </c>
      <c r="S260" s="24"/>
      <c r="T260" s="29" t="str">
        <f ca="1">IF(ControleRNC[[#This Row],[Real.1]]&lt;&gt;"","Concluída",IF(ControleRNC[[#This Row],[Prev.1]]&lt;TODAY(),"Atraso","No prazo"))</f>
        <v>Concluída</v>
      </c>
      <c r="U260" s="39" t="s">
        <v>1559</v>
      </c>
      <c r="V260" s="39"/>
      <c r="W260" s="23">
        <f>WORKDAY(ControleRNC[[#This Row],[Prev.1]],ControleRNC[[#This Row],[Dias Prev.2]])</f>
        <v>44510</v>
      </c>
      <c r="X260" s="23">
        <v>44551</v>
      </c>
      <c r="Y260" s="23">
        <v>44544</v>
      </c>
      <c r="Z260" s="24">
        <f>VLOOKUP(ControleRNC[[#This Row],[Crit.]],$F$1:$G$4,2,0)</f>
        <v>3</v>
      </c>
      <c r="AA260" s="24">
        <f ca="1">IF(ControleRNC[[#This Row],[Real.2]]="",TODAY()-ControleRNC[[#This Row],[Prev.2]],ControleRNC[[#This Row],[Real.2]]-ControleRNC[[#This Row],[Prev.2]])</f>
        <v>34</v>
      </c>
      <c r="AB260" s="24" t="s">
        <v>5</v>
      </c>
      <c r="AC260" s="29" t="str">
        <f ca="1">IF(ControleRNC[[#This Row],[Real.2]]&lt;&gt;"","Concluída",
IF(ControleRNC[[#This Row],[Prev.2]]&lt;TODAY(),"Atraso","No prazo"))</f>
        <v>Concluída</v>
      </c>
      <c r="AD260" s="24" t="str">
        <f ca="1">IF(ControleRNC[[#This Row],[Status Epata 2]]="Concluída","",IF(ControleRNC[[#This Row],[Real.2]]="",TODAY()-ControleRNC[[#This Row],[Data Emissão]],ControleRNC[[#This Row],[Real.2]]-ControleRNC[[#This Row],[Data Emissão]]))</f>
        <v/>
      </c>
      <c r="AE260" s="29" t="str">
        <f ca="1">IF(ControleRNC[[#This Row],[Real.2]]&lt;&gt;"","Concluída",
IF(AND(ControleRNC[[#This Row],[Prev.2]]&lt;TODAY(),OR(ControleRNC[[#This Row],[Replan.2]]&lt;TODAY(),ControleRNC[[#This Row],[Replan.2]]="")),"Atraso","No prazo"))</f>
        <v>Concluída</v>
      </c>
      <c r="AF260" s="24"/>
      <c r="AG260" s="24" t="str">
        <f ca="1">IF(ControleRNC[[#This Row],[Área Responsável]]="Engenharia",ControleRNC[[#This Row],[Status Etapa 1]],"Contratada")</f>
        <v>Concluída</v>
      </c>
      <c r="AH260" s="24" t="str">
        <f>IF(ControleRNC[[#This Row],[Área Responsável]]="Contratada",ControleRNC[[#This Row],[Status DUCTOR]],"Engenharia")</f>
        <v>Engenharia</v>
      </c>
      <c r="AI260" s="24" t="str">
        <f ca="1">IF(ControleRNC[[#This Row],[Etapa Eng]]="Concluída","Fechado",IF(ControleRNC[[#This Row],[Etapa Eng]]="Contratada","Contratada","Aberto"))</f>
        <v>Fechado</v>
      </c>
      <c r="AJ260" s="24" t="str">
        <f>IF(ControleRNC[[#This Row],[Etapa contr]]="Concluída","Fechado",IF(ControleRNC[[#This Row],[Etapa contr]]="Engenharia","Engenharia","Aberto"))</f>
        <v>Engenharia</v>
      </c>
    </row>
    <row r="261" spans="1:36" ht="30" customHeight="1">
      <c r="A261" s="5" t="s">
        <v>60</v>
      </c>
      <c r="B261" s="5" t="s">
        <v>900</v>
      </c>
      <c r="C261" s="24" t="s">
        <v>860</v>
      </c>
      <c r="D261" s="5" t="s">
        <v>861</v>
      </c>
      <c r="E261" s="24" t="s">
        <v>87</v>
      </c>
      <c r="F261" s="65" t="s">
        <v>862</v>
      </c>
      <c r="G261" s="7" t="s">
        <v>1085</v>
      </c>
      <c r="H261" s="7" t="s">
        <v>1307</v>
      </c>
      <c r="I261" s="7" t="s">
        <v>1449</v>
      </c>
      <c r="J261" s="32" t="s">
        <v>1560</v>
      </c>
      <c r="K261" s="22" t="s">
        <v>787</v>
      </c>
      <c r="L261" s="6">
        <v>44503</v>
      </c>
      <c r="M261" s="6">
        <f>WORKDAY(ControleRNC[[#This Row],[Data Emissão]],VLOOKUP(K261,$F$1:$G$4,2,0))</f>
        <v>44508</v>
      </c>
      <c r="N261" s="6"/>
      <c r="O261" s="23">
        <v>44504</v>
      </c>
      <c r="P261" s="24"/>
      <c r="Q261" s="24">
        <f ca="1">IF(ControleRNC[[#This Row],[Real.1]]="",TODAY()-ControleRNC[[#This Row],[Prev.1]],ControleRNC[[#This Row],[Real.1]]-ControleRNC[[#This Row],[Prev.1]])</f>
        <v>-4</v>
      </c>
      <c r="R261" s="24" t="s">
        <v>5</v>
      </c>
      <c r="S261" s="24"/>
      <c r="T261" s="29" t="str">
        <f ca="1">IF(ControleRNC[[#This Row],[Real.1]]&lt;&gt;"","Concluída",IF(ControleRNC[[#This Row],[Prev.1]]&lt;TODAY(),"Atraso","No prazo"))</f>
        <v>Concluída</v>
      </c>
      <c r="U261" s="39" t="s">
        <v>1561</v>
      </c>
      <c r="V261" s="39"/>
      <c r="W261" s="23">
        <f>WORKDAY(ControleRNC[[#This Row],[Prev.1]],ControleRNC[[#This Row],[Dias Prev.2]])</f>
        <v>44511</v>
      </c>
      <c r="X261" s="23">
        <v>44551</v>
      </c>
      <c r="Y261" s="23">
        <v>44545</v>
      </c>
      <c r="Z261" s="24">
        <f>VLOOKUP(ControleRNC[[#This Row],[Crit.]],$F$1:$G$4,2,0)</f>
        <v>3</v>
      </c>
      <c r="AA261" s="24">
        <f ca="1">IF(ControleRNC[[#This Row],[Real.2]]="",TODAY()-ControleRNC[[#This Row],[Prev.2]],ControleRNC[[#This Row],[Real.2]]-ControleRNC[[#This Row],[Prev.2]])</f>
        <v>34</v>
      </c>
      <c r="AB261" s="24" t="s">
        <v>5</v>
      </c>
      <c r="AC261" s="29" t="str">
        <f ca="1">IF(ControleRNC[[#This Row],[Real.2]]&lt;&gt;"","Concluída",
IF(ControleRNC[[#This Row],[Prev.2]]&lt;TODAY(),"Atraso","No prazo"))</f>
        <v>Concluída</v>
      </c>
      <c r="AD261" s="24" t="str">
        <f ca="1">IF(ControleRNC[[#This Row],[Status Epata 2]]="Concluída","",IF(ControleRNC[[#This Row],[Real.2]]="",TODAY()-ControleRNC[[#This Row],[Data Emissão]],ControleRNC[[#This Row],[Real.2]]-ControleRNC[[#This Row],[Data Emissão]]))</f>
        <v/>
      </c>
      <c r="AE261" s="29" t="str">
        <f ca="1">IF(ControleRNC[[#This Row],[Real.2]]&lt;&gt;"","Concluída",
IF(AND(ControleRNC[[#This Row],[Prev.2]]&lt;TODAY(),OR(ControleRNC[[#This Row],[Replan.2]]&lt;TODAY(),ControleRNC[[#This Row],[Replan.2]]="")),"Atraso","No prazo"))</f>
        <v>Concluída</v>
      </c>
      <c r="AF261" s="24"/>
      <c r="AG261" s="24" t="str">
        <f ca="1">IF(ControleRNC[[#This Row],[Área Responsável]]="Engenharia",ControleRNC[[#This Row],[Status Etapa 1]],"Contratada")</f>
        <v>Concluída</v>
      </c>
      <c r="AH261" s="24" t="str">
        <f>IF(ControleRNC[[#This Row],[Área Responsável]]="Contratada",ControleRNC[[#This Row],[Status DUCTOR]],"Engenharia")</f>
        <v>Engenharia</v>
      </c>
      <c r="AI261" s="24" t="str">
        <f ca="1">IF(ControleRNC[[#This Row],[Etapa Eng]]="Concluída","Fechado",IF(ControleRNC[[#This Row],[Etapa Eng]]="Contratada","Contratada","Aberto"))</f>
        <v>Fechado</v>
      </c>
      <c r="AJ261" s="24" t="str">
        <f>IF(ControleRNC[[#This Row],[Etapa contr]]="Concluída","Fechado",IF(ControleRNC[[#This Row],[Etapa contr]]="Engenharia","Engenharia","Aberto"))</f>
        <v>Engenharia</v>
      </c>
    </row>
    <row r="262" spans="1:36" ht="30" customHeight="1">
      <c r="A262" s="5" t="s">
        <v>1064</v>
      </c>
      <c r="B262" s="5" t="s">
        <v>900</v>
      </c>
      <c r="C262" s="24" t="s">
        <v>823</v>
      </c>
      <c r="D262" s="5" t="s">
        <v>824</v>
      </c>
      <c r="E262" s="24" t="s">
        <v>87</v>
      </c>
      <c r="F262" s="65" t="s">
        <v>826</v>
      </c>
      <c r="G262" s="7" t="s">
        <v>827</v>
      </c>
      <c r="H262" s="7" t="s">
        <v>1562</v>
      </c>
      <c r="I262" s="7" t="s">
        <v>829</v>
      </c>
      <c r="J262" s="32" t="s">
        <v>1563</v>
      </c>
      <c r="K262" s="22" t="s">
        <v>787</v>
      </c>
      <c r="L262" s="6">
        <v>44503</v>
      </c>
      <c r="M262" s="6">
        <f>WORKDAY(ControleRNC[[#This Row],[Data Emissão]],VLOOKUP(K262,$F$1:$G$4,2,0))</f>
        <v>44508</v>
      </c>
      <c r="N262" s="6"/>
      <c r="O262" s="23">
        <v>44508</v>
      </c>
      <c r="P262" s="24"/>
      <c r="Q262" s="24">
        <f ca="1">IF(ControleRNC[[#This Row],[Real.1]]="",TODAY()-ControleRNC[[#This Row],[Prev.1]],ControleRNC[[#This Row],[Real.1]]-ControleRNC[[#This Row],[Prev.1]])</f>
        <v>0</v>
      </c>
      <c r="R262" s="24" t="s">
        <v>5</v>
      </c>
      <c r="S262" s="24"/>
      <c r="T262" s="29" t="str">
        <f ca="1">IF(ControleRNC[[#This Row],[Real.1]]&lt;&gt;"","Concluída",IF(ControleRNC[[#This Row],[Prev.1]]&lt;TODAY(),"Atraso","No prazo"))</f>
        <v>Concluída</v>
      </c>
      <c r="U262" s="39" t="s">
        <v>1564</v>
      </c>
      <c r="V262" s="39"/>
      <c r="W262" s="23">
        <f>WORKDAY(ControleRNC[[#This Row],[Prev.1]],ControleRNC[[#This Row],[Dias Prev.2]])</f>
        <v>44511</v>
      </c>
      <c r="X262" s="23"/>
      <c r="Y262" s="23">
        <v>44508</v>
      </c>
      <c r="Z262" s="24">
        <f>VLOOKUP(ControleRNC[[#This Row],[Crit.]],$F$1:$G$4,2,0)</f>
        <v>3</v>
      </c>
      <c r="AA262" s="24">
        <f ca="1">IF(ControleRNC[[#This Row],[Real.2]]="",TODAY()-ControleRNC[[#This Row],[Prev.2]],ControleRNC[[#This Row],[Real.2]]-ControleRNC[[#This Row],[Prev.2]])</f>
        <v>-3</v>
      </c>
      <c r="AB262" s="24" t="s">
        <v>5</v>
      </c>
      <c r="AC262" s="29" t="str">
        <f ca="1">IF(ControleRNC[[#This Row],[Real.2]]&lt;&gt;"","Concluída",
IF(ControleRNC[[#This Row],[Prev.2]]&lt;TODAY(),"Atraso","No prazo"))</f>
        <v>Concluída</v>
      </c>
      <c r="AD262" s="24" t="str">
        <f ca="1">IF(ControleRNC[[#This Row],[Status Epata 2]]="Concluída","",IF(ControleRNC[[#This Row],[Real.2]]="",TODAY()-ControleRNC[[#This Row],[Data Emissão]],ControleRNC[[#This Row],[Real.2]]-ControleRNC[[#This Row],[Data Emissão]]))</f>
        <v/>
      </c>
      <c r="AE262" s="29" t="str">
        <f ca="1">IF(ControleRNC[[#This Row],[Real.2]]&lt;&gt;"","Concluída",
IF(AND(ControleRNC[[#This Row],[Prev.2]]&lt;TODAY(),OR(ControleRNC[[#This Row],[Replan.2]]&lt;TODAY(),ControleRNC[[#This Row],[Replan.2]]="")),"Atraso","No prazo"))</f>
        <v>Concluída</v>
      </c>
      <c r="AF262" s="24"/>
      <c r="AG262" s="24" t="str">
        <f>IF(ControleRNC[[#This Row],[Área Responsável]]="Engenharia",ControleRNC[[#This Row],[Status Etapa 1]],"Contratada")</f>
        <v>Contratada</v>
      </c>
      <c r="AH262" s="24" t="str">
        <f ca="1">IF(ControleRNC[[#This Row],[Área Responsável]]="Contratada",ControleRNC[[#This Row],[Status DUCTOR]],"Engenharia")</f>
        <v>Concluída</v>
      </c>
      <c r="AI262" s="24" t="str">
        <f>IF(ControleRNC[[#This Row],[Etapa Eng]]="Concluída","Fechado",IF(ControleRNC[[#This Row],[Etapa Eng]]="Contratada","Contratada","Aberto"))</f>
        <v>Contratada</v>
      </c>
      <c r="AJ262" s="24" t="str">
        <f ca="1">IF(ControleRNC[[#This Row],[Etapa contr]]="Concluída","Fechado",IF(ControleRNC[[#This Row],[Etapa contr]]="Engenharia","Engenharia","Aberto"))</f>
        <v>Fechado</v>
      </c>
    </row>
    <row r="263" spans="1:36" ht="30" customHeight="1">
      <c r="A263" s="5" t="s">
        <v>1565</v>
      </c>
      <c r="B263" s="5" t="s">
        <v>900</v>
      </c>
      <c r="C263" s="24" t="s">
        <v>860</v>
      </c>
      <c r="D263" s="5" t="s">
        <v>861</v>
      </c>
      <c r="E263" s="24" t="s">
        <v>87</v>
      </c>
      <c r="F263" s="65" t="s">
        <v>862</v>
      </c>
      <c r="G263" s="7" t="s">
        <v>827</v>
      </c>
      <c r="H263" s="7" t="s">
        <v>1307</v>
      </c>
      <c r="I263" s="7" t="s">
        <v>840</v>
      </c>
      <c r="J263" s="32" t="s">
        <v>1566</v>
      </c>
      <c r="K263" s="22" t="s">
        <v>787</v>
      </c>
      <c r="L263" s="6">
        <v>44504</v>
      </c>
      <c r="M263" s="6">
        <f>WORKDAY(ControleRNC[[#This Row],[Data Emissão]],VLOOKUP(K263,$F$1:$G$4,2,0))</f>
        <v>44509</v>
      </c>
      <c r="N263" s="6"/>
      <c r="O263" s="23">
        <v>44505</v>
      </c>
      <c r="P263" s="24"/>
      <c r="Q263" s="24">
        <f ca="1">IF(ControleRNC[[#This Row],[Real.1]]="",TODAY()-ControleRNC[[#This Row],[Prev.1]],ControleRNC[[#This Row],[Real.1]]-ControleRNC[[#This Row],[Prev.1]])</f>
        <v>-4</v>
      </c>
      <c r="R263" s="24" t="s">
        <v>5</v>
      </c>
      <c r="S263" s="24"/>
      <c r="T263" s="29" t="str">
        <f ca="1">IF(ControleRNC[[#This Row],[Real.1]]&lt;&gt;"","Concluída",IF(ControleRNC[[#This Row],[Prev.1]]&lt;TODAY(),"Atraso","No prazo"))</f>
        <v>Concluída</v>
      </c>
      <c r="U263" s="39" t="s">
        <v>1567</v>
      </c>
      <c r="V263" s="39"/>
      <c r="W263" s="23">
        <f>WORKDAY(ControleRNC[[#This Row],[Prev.1]],ControleRNC[[#This Row],[Dias Prev.2]])</f>
        <v>44512</v>
      </c>
      <c r="X263" s="23"/>
      <c r="Y263" s="23">
        <v>44523</v>
      </c>
      <c r="Z263" s="24">
        <f>VLOOKUP(ControleRNC[[#This Row],[Crit.]],$F$1:$G$4,2,0)</f>
        <v>3</v>
      </c>
      <c r="AA263" s="24">
        <f ca="1">IF(ControleRNC[[#This Row],[Real.2]]="",TODAY()-ControleRNC[[#This Row],[Prev.2]],ControleRNC[[#This Row],[Real.2]]-ControleRNC[[#This Row],[Prev.2]])</f>
        <v>11</v>
      </c>
      <c r="AB263" s="24" t="s">
        <v>5</v>
      </c>
      <c r="AC263" s="29" t="str">
        <f ca="1">IF(ControleRNC[[#This Row],[Real.2]]&lt;&gt;"","Concluída",
IF(ControleRNC[[#This Row],[Prev.2]]&lt;TODAY(),"Atraso","No prazo"))</f>
        <v>Concluída</v>
      </c>
      <c r="AD263" s="24" t="str">
        <f ca="1">IF(ControleRNC[[#This Row],[Status Epata 2]]="Concluída","",IF(ControleRNC[[#This Row],[Real.2]]="",TODAY()-ControleRNC[[#This Row],[Data Emissão]],ControleRNC[[#This Row],[Real.2]]-ControleRNC[[#This Row],[Data Emissão]]))</f>
        <v/>
      </c>
      <c r="AE263" s="29" t="str">
        <f ca="1">IF(ControleRNC[[#This Row],[Real.2]]&lt;&gt;"","Concluída",
IF(AND(ControleRNC[[#This Row],[Prev.2]]&lt;TODAY(),OR(ControleRNC[[#This Row],[Replan.2]]&lt;TODAY(),ControleRNC[[#This Row],[Replan.2]]="")),"Atraso","No prazo"))</f>
        <v>Concluída</v>
      </c>
      <c r="AF263" s="24"/>
      <c r="AG263" s="24" t="str">
        <f ca="1">IF(ControleRNC[[#This Row],[Área Responsável]]="Engenharia",ControleRNC[[#This Row],[Status Etapa 1]],"Contratada")</f>
        <v>Concluída</v>
      </c>
      <c r="AH263" s="24" t="str">
        <f>IF(ControleRNC[[#This Row],[Área Responsável]]="Contratada",ControleRNC[[#This Row],[Status DUCTOR]],"Engenharia")</f>
        <v>Engenharia</v>
      </c>
      <c r="AI263" s="24" t="str">
        <f ca="1">IF(ControleRNC[[#This Row],[Etapa Eng]]="Concluída","Fechado",IF(ControleRNC[[#This Row],[Etapa Eng]]="Contratada","Contratada","Aberto"))</f>
        <v>Fechado</v>
      </c>
      <c r="AJ263" s="24" t="str">
        <f>IF(ControleRNC[[#This Row],[Etapa contr]]="Concluída","Fechado",IF(ControleRNC[[#This Row],[Etapa contr]]="Engenharia","Engenharia","Aberto"))</f>
        <v>Engenharia</v>
      </c>
    </row>
    <row r="264" spans="1:36" ht="30" customHeight="1">
      <c r="A264" s="5" t="s">
        <v>1568</v>
      </c>
      <c r="B264" s="5" t="s">
        <v>900</v>
      </c>
      <c r="C264" s="24" t="s">
        <v>860</v>
      </c>
      <c r="D264" s="5" t="s">
        <v>861</v>
      </c>
      <c r="E264" s="24" t="s">
        <v>87</v>
      </c>
      <c r="F264" s="65" t="s">
        <v>862</v>
      </c>
      <c r="G264" s="7" t="s">
        <v>827</v>
      </c>
      <c r="H264" s="7" t="s">
        <v>1307</v>
      </c>
      <c r="I264" s="7" t="s">
        <v>1171</v>
      </c>
      <c r="J264" s="32" t="s">
        <v>1569</v>
      </c>
      <c r="K264" s="22" t="s">
        <v>787</v>
      </c>
      <c r="L264" s="6">
        <v>44504</v>
      </c>
      <c r="M264" s="6">
        <f>WORKDAY(ControleRNC[[#This Row],[Data Emissão]],VLOOKUP(K264,$F$1:$G$4,2,0))</f>
        <v>44509</v>
      </c>
      <c r="N264" s="6"/>
      <c r="O264" s="23">
        <v>44506</v>
      </c>
      <c r="P264" s="24"/>
      <c r="Q264" s="24">
        <f ca="1">IF(ControleRNC[[#This Row],[Real.1]]="",TODAY()-ControleRNC[[#This Row],[Prev.1]],ControleRNC[[#This Row],[Real.1]]-ControleRNC[[#This Row],[Prev.1]])</f>
        <v>-3</v>
      </c>
      <c r="R264" s="24" t="s">
        <v>5</v>
      </c>
      <c r="S264" s="24"/>
      <c r="T264" s="29" t="str">
        <f ca="1">IF(ControleRNC[[#This Row],[Real.1]]&lt;&gt;"","Concluída",IF(ControleRNC[[#This Row],[Prev.1]]&lt;TODAY(),"Atraso","No prazo"))</f>
        <v>Concluída</v>
      </c>
      <c r="U264" s="39" t="s">
        <v>1570</v>
      </c>
      <c r="V264" s="39"/>
      <c r="W264" s="23">
        <f>WORKDAY(ControleRNC[[#This Row],[Prev.1]],ControleRNC[[#This Row],[Dias Prev.2]])</f>
        <v>44512</v>
      </c>
      <c r="X264" s="23"/>
      <c r="Y264" s="23">
        <v>44523</v>
      </c>
      <c r="Z264" s="24">
        <f>VLOOKUP(ControleRNC[[#This Row],[Crit.]],$F$1:$G$4,2,0)</f>
        <v>3</v>
      </c>
      <c r="AA264" s="24">
        <f ca="1">IF(ControleRNC[[#This Row],[Real.2]]="",TODAY()-ControleRNC[[#This Row],[Prev.2]],ControleRNC[[#This Row],[Real.2]]-ControleRNC[[#This Row],[Prev.2]])</f>
        <v>11</v>
      </c>
      <c r="AB264" s="24" t="s">
        <v>5</v>
      </c>
      <c r="AC264" s="29" t="str">
        <f ca="1">IF(ControleRNC[[#This Row],[Real.2]]&lt;&gt;"","Concluída",
IF(ControleRNC[[#This Row],[Prev.2]]&lt;TODAY(),"Atraso","No prazo"))</f>
        <v>Concluída</v>
      </c>
      <c r="AD264" s="24" t="str">
        <f ca="1">IF(ControleRNC[[#This Row],[Status Epata 2]]="Concluída","",IF(ControleRNC[[#This Row],[Real.2]]="",TODAY()-ControleRNC[[#This Row],[Data Emissão]],ControleRNC[[#This Row],[Real.2]]-ControleRNC[[#This Row],[Data Emissão]]))</f>
        <v/>
      </c>
      <c r="AE264" s="29" t="str">
        <f ca="1">IF(ControleRNC[[#This Row],[Real.2]]&lt;&gt;"","Concluída",
IF(AND(ControleRNC[[#This Row],[Prev.2]]&lt;TODAY(),OR(ControleRNC[[#This Row],[Replan.2]]&lt;TODAY(),ControleRNC[[#This Row],[Replan.2]]="")),"Atraso","No prazo"))</f>
        <v>Concluída</v>
      </c>
      <c r="AF264" s="24"/>
      <c r="AG264" s="24" t="str">
        <f ca="1">IF(ControleRNC[[#This Row],[Área Responsável]]="Engenharia",ControleRNC[[#This Row],[Status Etapa 1]],"Contratada")</f>
        <v>Concluída</v>
      </c>
      <c r="AH264" s="24" t="str">
        <f>IF(ControleRNC[[#This Row],[Área Responsável]]="Contratada",ControleRNC[[#This Row],[Status DUCTOR]],"Engenharia")</f>
        <v>Engenharia</v>
      </c>
      <c r="AI264" s="24" t="str">
        <f ca="1">IF(ControleRNC[[#This Row],[Etapa Eng]]="Concluída","Fechado",IF(ControleRNC[[#This Row],[Etapa Eng]]="Contratada","Contratada","Aberto"))</f>
        <v>Fechado</v>
      </c>
      <c r="AJ264" s="24" t="str">
        <f>IF(ControleRNC[[#This Row],[Etapa contr]]="Concluída","Fechado",IF(ControleRNC[[#This Row],[Etapa contr]]="Engenharia","Engenharia","Aberto"))</f>
        <v>Engenharia</v>
      </c>
    </row>
    <row r="265" spans="1:36" ht="30" customHeight="1">
      <c r="A265" s="5" t="s">
        <v>1068</v>
      </c>
      <c r="B265" s="5" t="s">
        <v>900</v>
      </c>
      <c r="C265" s="24" t="s">
        <v>823</v>
      </c>
      <c r="D265" s="5" t="s">
        <v>824</v>
      </c>
      <c r="E265" s="24" t="s">
        <v>87</v>
      </c>
      <c r="F265" s="65" t="s">
        <v>826</v>
      </c>
      <c r="G265" s="7" t="s">
        <v>827</v>
      </c>
      <c r="H265" s="7" t="s">
        <v>1571</v>
      </c>
      <c r="I265" s="7" t="s">
        <v>1143</v>
      </c>
      <c r="J265" s="32" t="s">
        <v>1572</v>
      </c>
      <c r="K265" s="22" t="s">
        <v>787</v>
      </c>
      <c r="L265" s="6">
        <v>44504</v>
      </c>
      <c r="M265" s="6">
        <f>WORKDAY(ControleRNC[[#This Row],[Data Emissão]],VLOOKUP(K265,$F$1:$G$4,2,0))</f>
        <v>44509</v>
      </c>
      <c r="N265" s="6"/>
      <c r="O265" s="23">
        <v>44523</v>
      </c>
      <c r="P265" s="24"/>
      <c r="Q265" s="24">
        <f ca="1">IF(ControleRNC[[#This Row],[Real.1]]="",TODAY()-ControleRNC[[#This Row],[Prev.1]],ControleRNC[[#This Row],[Real.1]]-ControleRNC[[#This Row],[Prev.1]])</f>
        <v>14</v>
      </c>
      <c r="R265" s="24" t="s">
        <v>5</v>
      </c>
      <c r="S265" s="24"/>
      <c r="T265" s="29" t="str">
        <f ca="1">IF(ControleRNC[[#This Row],[Real.1]]&lt;&gt;"","Concluída",IF(ControleRNC[[#This Row],[Prev.1]]&lt;TODAY(),"Atraso","No prazo"))</f>
        <v>Concluída</v>
      </c>
      <c r="U265" s="39" t="s">
        <v>1573</v>
      </c>
      <c r="V265" s="39"/>
      <c r="W265" s="23">
        <f>WORKDAY(ControleRNC[[#This Row],[Prev.1]],ControleRNC[[#This Row],[Dias Prev.2]])</f>
        <v>44512</v>
      </c>
      <c r="X265" s="23">
        <v>44566</v>
      </c>
      <c r="Y265" s="23">
        <v>44551</v>
      </c>
      <c r="Z265" s="24">
        <f>VLOOKUP(ControleRNC[[#This Row],[Crit.]],$F$1:$G$4,2,0)</f>
        <v>3</v>
      </c>
      <c r="AA265" s="24">
        <f ca="1">IF(ControleRNC[[#This Row],[Real.2]]="",TODAY()-ControleRNC[[#This Row],[Prev.2]],ControleRNC[[#This Row],[Real.2]]-ControleRNC[[#This Row],[Prev.2]])</f>
        <v>39</v>
      </c>
      <c r="AB265" s="24" t="s">
        <v>5</v>
      </c>
      <c r="AC265" s="29" t="str">
        <f ca="1">IF(ControleRNC[[#This Row],[Real.2]]&lt;&gt;"","Concluída",
IF(ControleRNC[[#This Row],[Prev.2]]&lt;TODAY(),"Atraso","No prazo"))</f>
        <v>Concluída</v>
      </c>
      <c r="AD265" s="24" t="str">
        <f ca="1">IF(ControleRNC[[#This Row],[Status Epata 2]]="Concluída","",IF(ControleRNC[[#This Row],[Real.2]]="",TODAY()-ControleRNC[[#This Row],[Data Emissão]],ControleRNC[[#This Row],[Real.2]]-ControleRNC[[#This Row],[Data Emissão]]))</f>
        <v/>
      </c>
      <c r="AE265" s="29" t="str">
        <f ca="1">IF(ControleRNC[[#This Row],[Real.2]]&lt;&gt;"","Concluída",
IF(AND(ControleRNC[[#This Row],[Prev.2]]&lt;TODAY(),OR(ControleRNC[[#This Row],[Replan.2]]&lt;TODAY(),ControleRNC[[#This Row],[Replan.2]]="")),"Atraso","No prazo"))</f>
        <v>Concluída</v>
      </c>
      <c r="AF265" s="24"/>
      <c r="AG265" s="24" t="str">
        <f>IF(ControleRNC[[#This Row],[Área Responsável]]="Engenharia",ControleRNC[[#This Row],[Status Etapa 1]],"Contratada")</f>
        <v>Contratada</v>
      </c>
      <c r="AH265" s="24" t="str">
        <f ca="1">IF(ControleRNC[[#This Row],[Área Responsável]]="Contratada",ControleRNC[[#This Row],[Status DUCTOR]],"Engenharia")</f>
        <v>Concluída</v>
      </c>
      <c r="AI265" s="24" t="str">
        <f>IF(ControleRNC[[#This Row],[Etapa Eng]]="Concluída","Fechado",IF(ControleRNC[[#This Row],[Etapa Eng]]="Contratada","Contratada","Aberto"))</f>
        <v>Contratada</v>
      </c>
      <c r="AJ265" s="24" t="str">
        <f ca="1">IF(ControleRNC[[#This Row],[Etapa contr]]="Concluída","Fechado",IF(ControleRNC[[#This Row],[Etapa contr]]="Engenharia","Engenharia","Aberto"))</f>
        <v>Fechado</v>
      </c>
    </row>
    <row r="266" spans="1:36" ht="30" customHeight="1">
      <c r="A266" s="63" t="s">
        <v>1055</v>
      </c>
      <c r="B266" s="5" t="s">
        <v>900</v>
      </c>
      <c r="C266" s="24" t="s">
        <v>1303</v>
      </c>
      <c r="D266" s="5" t="s">
        <v>824</v>
      </c>
      <c r="E266" s="24" t="s">
        <v>29</v>
      </c>
      <c r="F266" s="65" t="s">
        <v>826</v>
      </c>
      <c r="G266" s="7" t="s">
        <v>1085</v>
      </c>
      <c r="H266" s="7" t="s">
        <v>1574</v>
      </c>
      <c r="I266" s="7" t="s">
        <v>1449</v>
      </c>
      <c r="J266" s="32" t="s">
        <v>1575</v>
      </c>
      <c r="K266" s="22" t="s">
        <v>787</v>
      </c>
      <c r="L266" s="6">
        <v>44505</v>
      </c>
      <c r="M266" s="6">
        <f>WORKDAY(ControleRNC[[#This Row],[Data Emissão]],VLOOKUP(K266,$F$1:$G$4,2,0))</f>
        <v>44510</v>
      </c>
      <c r="N266" s="6"/>
      <c r="O266" s="23">
        <v>44516</v>
      </c>
      <c r="P266" s="24"/>
      <c r="Q266" s="24">
        <f ca="1">IF(ControleRNC[[#This Row],[Real.1]]="",TODAY()-ControleRNC[[#This Row],[Prev.1]],ControleRNC[[#This Row],[Real.1]]-ControleRNC[[#This Row],[Prev.1]])</f>
        <v>6</v>
      </c>
      <c r="R266" s="24" t="s">
        <v>6</v>
      </c>
      <c r="S266" s="24"/>
      <c r="T266" s="29" t="str">
        <f ca="1">IF(ControleRNC[[#This Row],[Real.1]]&lt;&gt;"","Concluída",IF(ControleRNC[[#This Row],[Prev.1]]&lt;TODAY(),"Atraso","No prazo"))</f>
        <v>Concluída</v>
      </c>
      <c r="U266" s="39" t="s">
        <v>1576</v>
      </c>
      <c r="V266" s="39"/>
      <c r="W266" s="23">
        <f>WORKDAY(ControleRNC[[#This Row],[Prev.1]],ControleRNC[[#This Row],[Dias Prev.2]])</f>
        <v>44515</v>
      </c>
      <c r="X266" s="23">
        <v>44704</v>
      </c>
      <c r="Y266" s="23">
        <v>44798</v>
      </c>
      <c r="Z266" s="24">
        <f>VLOOKUP(ControleRNC[[#This Row],[Crit.]],$F$1:$G$4,2,0)</f>
        <v>3</v>
      </c>
      <c r="AA266" s="24">
        <f ca="1">IF(ControleRNC[[#This Row],[Real.2]]="",TODAY()-ControleRNC[[#This Row],[Prev.2]],ControleRNC[[#This Row],[Real.2]]-ControleRNC[[#This Row],[Prev.2]])</f>
        <v>283</v>
      </c>
      <c r="AB266" s="24" t="s">
        <v>6</v>
      </c>
      <c r="AC266" s="29" t="str">
        <f ca="1">IF(ControleRNC[[#This Row],[Real.2]]&lt;&gt;"","Concluída",
IF(ControleRNC[[#This Row],[Prev.2]]&lt;TODAY(),"Atraso","No prazo"))</f>
        <v>Concluída</v>
      </c>
      <c r="AD266" s="24" t="str">
        <f ca="1">IF(ControleRNC[[#This Row],[Status Epata 2]]="Concluída","",IF(ControleRNC[[#This Row],[Real.2]]="",TODAY()-ControleRNC[[#This Row],[Data Emissão]],ControleRNC[[#This Row],[Real.2]]-ControleRNC[[#This Row],[Data Emissão]]))</f>
        <v/>
      </c>
      <c r="AE266" s="29" t="str">
        <f ca="1">IF(ControleRNC[[#This Row],[Real.2]]&lt;&gt;"","Concluída",
IF(AND(ControleRNC[[#This Row],[Prev.2]]&lt;TODAY(),OR(ControleRNC[[#This Row],[Replan.2]]&lt;TODAY(),ControleRNC[[#This Row],[Replan.2]]="")),"Atraso","No prazo"))</f>
        <v>Concluída</v>
      </c>
      <c r="AF266" s="24" t="s">
        <v>1577</v>
      </c>
      <c r="AG266" s="24" t="str">
        <f>IF(ControleRNC[[#This Row],[Área Responsável]]="Engenharia",ControleRNC[[#This Row],[Status Etapa 1]],"Contratada")</f>
        <v>Contratada</v>
      </c>
      <c r="AH266" s="24" t="str">
        <f ca="1">IF(ControleRNC[[#This Row],[Área Responsável]]="Contratada",ControleRNC[[#This Row],[Status DUCTOR]],"Engenharia")</f>
        <v>Concluída</v>
      </c>
      <c r="AI266" s="24" t="str">
        <f>IF(ControleRNC[[#This Row],[Etapa Eng]]="Concluída","Fechado",IF(ControleRNC[[#This Row],[Etapa Eng]]="Contratada","Contratada","Aberto"))</f>
        <v>Contratada</v>
      </c>
      <c r="AJ266" s="24" t="str">
        <f ca="1">IF(ControleRNC[[#This Row],[Etapa contr]]="Concluída","Fechado",IF(ControleRNC[[#This Row],[Etapa contr]]="Engenharia","Engenharia","Aberto"))</f>
        <v>Fechado</v>
      </c>
    </row>
    <row r="267" spans="1:36" ht="30" customHeight="1">
      <c r="A267" s="5" t="s">
        <v>1578</v>
      </c>
      <c r="B267" s="5" t="s">
        <v>900</v>
      </c>
      <c r="C267" s="24" t="s">
        <v>860</v>
      </c>
      <c r="D267" s="5" t="s">
        <v>861</v>
      </c>
      <c r="E267" s="24" t="s">
        <v>87</v>
      </c>
      <c r="F267" s="65" t="s">
        <v>862</v>
      </c>
      <c r="G267" s="7" t="s">
        <v>827</v>
      </c>
      <c r="H267" s="7" t="s">
        <v>1579</v>
      </c>
      <c r="I267" s="7" t="s">
        <v>840</v>
      </c>
      <c r="J267" s="32" t="s">
        <v>1580</v>
      </c>
      <c r="K267" s="22" t="s">
        <v>787</v>
      </c>
      <c r="L267" s="6">
        <v>44505</v>
      </c>
      <c r="M267" s="6">
        <f>WORKDAY(ControleRNC[[#This Row],[Data Emissão]],VLOOKUP(K267,$F$1:$G$4,2,0))</f>
        <v>44510</v>
      </c>
      <c r="N267" s="6"/>
      <c r="O267" s="23">
        <v>44506</v>
      </c>
      <c r="P267" s="24"/>
      <c r="Q267" s="24">
        <f ca="1">IF(ControleRNC[[#This Row],[Real.1]]="",TODAY()-ControleRNC[[#This Row],[Prev.1]],ControleRNC[[#This Row],[Real.1]]-ControleRNC[[#This Row],[Prev.1]])</f>
        <v>-4</v>
      </c>
      <c r="R267" s="24" t="s">
        <v>5</v>
      </c>
      <c r="S267" s="24"/>
      <c r="T267" s="29" t="str">
        <f ca="1">IF(ControleRNC[[#This Row],[Real.1]]&lt;&gt;"","Concluída",IF(ControleRNC[[#This Row],[Prev.1]]&lt;TODAY(),"Atraso","No prazo"))</f>
        <v>Concluída</v>
      </c>
      <c r="U267" s="39" t="s">
        <v>1581</v>
      </c>
      <c r="V267" s="39"/>
      <c r="W267" s="23">
        <f>WORKDAY(ControleRNC[[#This Row],[Prev.1]],ControleRNC[[#This Row],[Dias Prev.2]])</f>
        <v>44515</v>
      </c>
      <c r="X267" s="23"/>
      <c r="Y267" s="23">
        <v>44523</v>
      </c>
      <c r="Z267" s="24">
        <f>VLOOKUP(ControleRNC[[#This Row],[Crit.]],$F$1:$G$4,2,0)</f>
        <v>3</v>
      </c>
      <c r="AA267" s="24">
        <f ca="1">IF(ControleRNC[[#This Row],[Real.2]]="",TODAY()-ControleRNC[[#This Row],[Prev.2]],ControleRNC[[#This Row],[Real.2]]-ControleRNC[[#This Row],[Prev.2]])</f>
        <v>8</v>
      </c>
      <c r="AB267" s="24" t="s">
        <v>5</v>
      </c>
      <c r="AC267" s="29" t="str">
        <f ca="1">IF(ControleRNC[[#This Row],[Real.2]]&lt;&gt;"","Concluída",
IF(ControleRNC[[#This Row],[Prev.2]]&lt;TODAY(),"Atraso","No prazo"))</f>
        <v>Concluída</v>
      </c>
      <c r="AD267" s="24" t="str">
        <f ca="1">IF(ControleRNC[[#This Row],[Status Epata 2]]="Concluída","",IF(ControleRNC[[#This Row],[Real.2]]="",TODAY()-ControleRNC[[#This Row],[Data Emissão]],ControleRNC[[#This Row],[Real.2]]-ControleRNC[[#This Row],[Data Emissão]]))</f>
        <v/>
      </c>
      <c r="AE267" s="29" t="str">
        <f ca="1">IF(ControleRNC[[#This Row],[Real.2]]&lt;&gt;"","Concluída",
IF(AND(ControleRNC[[#This Row],[Prev.2]]&lt;TODAY(),OR(ControleRNC[[#This Row],[Replan.2]]&lt;TODAY(),ControleRNC[[#This Row],[Replan.2]]="")),"Atraso","No prazo"))</f>
        <v>Concluída</v>
      </c>
      <c r="AF267" s="24"/>
      <c r="AG267" s="24" t="str">
        <f ca="1">IF(ControleRNC[[#This Row],[Área Responsável]]="Engenharia",ControleRNC[[#This Row],[Status Etapa 1]],"Contratada")</f>
        <v>Concluída</v>
      </c>
      <c r="AH267" s="24" t="str">
        <f>IF(ControleRNC[[#This Row],[Área Responsável]]="Contratada",ControleRNC[[#This Row],[Status DUCTOR]],"Engenharia")</f>
        <v>Engenharia</v>
      </c>
      <c r="AI267" s="24" t="str">
        <f ca="1">IF(ControleRNC[[#This Row],[Etapa Eng]]="Concluída","Fechado",IF(ControleRNC[[#This Row],[Etapa Eng]]="Contratada","Contratada","Aberto"))</f>
        <v>Fechado</v>
      </c>
      <c r="AJ267" s="24" t="str">
        <f>IF(ControleRNC[[#This Row],[Etapa contr]]="Concluída","Fechado",IF(ControleRNC[[#This Row],[Etapa contr]]="Engenharia","Engenharia","Aberto"))</f>
        <v>Engenharia</v>
      </c>
    </row>
    <row r="268" spans="1:36" ht="30" customHeight="1">
      <c r="A268" s="5" t="s">
        <v>1582</v>
      </c>
      <c r="B268" s="5" t="s">
        <v>900</v>
      </c>
      <c r="C268" s="24" t="s">
        <v>860</v>
      </c>
      <c r="D268" s="5" t="s">
        <v>861</v>
      </c>
      <c r="E268" s="24" t="s">
        <v>87</v>
      </c>
      <c r="F268" s="65" t="s">
        <v>862</v>
      </c>
      <c r="G268" s="7" t="s">
        <v>827</v>
      </c>
      <c r="H268" s="7" t="s">
        <v>1583</v>
      </c>
      <c r="I268" s="7" t="s">
        <v>1171</v>
      </c>
      <c r="J268" s="32" t="s">
        <v>1584</v>
      </c>
      <c r="K268" s="22" t="s">
        <v>787</v>
      </c>
      <c r="L268" s="6">
        <v>44505</v>
      </c>
      <c r="M268" s="6">
        <f>WORKDAY(ControleRNC[[#This Row],[Data Emissão]],VLOOKUP(K268,$F$1:$G$4,2,0))</f>
        <v>44510</v>
      </c>
      <c r="N268" s="6"/>
      <c r="O268" s="23">
        <v>44506</v>
      </c>
      <c r="P268" s="24"/>
      <c r="Q268" s="24">
        <f ca="1">IF(ControleRNC[[#This Row],[Real.1]]="",TODAY()-ControleRNC[[#This Row],[Prev.1]],ControleRNC[[#This Row],[Real.1]]-ControleRNC[[#This Row],[Prev.1]])</f>
        <v>-4</v>
      </c>
      <c r="R268" s="24" t="s">
        <v>5</v>
      </c>
      <c r="S268" s="24"/>
      <c r="T268" s="29" t="str">
        <f ca="1">IF(ControleRNC[[#This Row],[Real.1]]&lt;&gt;"","Concluída",IF(ControleRNC[[#This Row],[Prev.1]]&lt;TODAY(),"Atraso","No prazo"))</f>
        <v>Concluída</v>
      </c>
      <c r="U268" s="39" t="s">
        <v>1585</v>
      </c>
      <c r="V268" s="39"/>
      <c r="W268" s="23">
        <f>WORKDAY(ControleRNC[[#This Row],[Prev.1]],ControleRNC[[#This Row],[Dias Prev.2]])</f>
        <v>44515</v>
      </c>
      <c r="X268" s="23">
        <v>44551</v>
      </c>
      <c r="Y268" s="23">
        <v>44544</v>
      </c>
      <c r="Z268" s="24">
        <f>VLOOKUP(ControleRNC[[#This Row],[Crit.]],$F$1:$G$4,2,0)</f>
        <v>3</v>
      </c>
      <c r="AA268" s="24">
        <f ca="1">IF(ControleRNC[[#This Row],[Real.2]]="",TODAY()-ControleRNC[[#This Row],[Prev.2]],ControleRNC[[#This Row],[Real.2]]-ControleRNC[[#This Row],[Prev.2]])</f>
        <v>29</v>
      </c>
      <c r="AB268" s="24" t="s">
        <v>5</v>
      </c>
      <c r="AC268" s="29" t="str">
        <f ca="1">IF(ControleRNC[[#This Row],[Real.2]]&lt;&gt;"","Concluída",
IF(ControleRNC[[#This Row],[Prev.2]]&lt;TODAY(),"Atraso","No prazo"))</f>
        <v>Concluída</v>
      </c>
      <c r="AD268" s="24" t="str">
        <f ca="1">IF(ControleRNC[[#This Row],[Status Epata 2]]="Concluída","",IF(ControleRNC[[#This Row],[Real.2]]="",TODAY()-ControleRNC[[#This Row],[Data Emissão]],ControleRNC[[#This Row],[Real.2]]-ControleRNC[[#This Row],[Data Emissão]]))</f>
        <v/>
      </c>
      <c r="AE268" s="29" t="str">
        <f ca="1">IF(ControleRNC[[#This Row],[Real.2]]&lt;&gt;"","Concluída",
IF(AND(ControleRNC[[#This Row],[Prev.2]]&lt;TODAY(),OR(ControleRNC[[#This Row],[Replan.2]]&lt;TODAY(),ControleRNC[[#This Row],[Replan.2]]="")),"Atraso","No prazo"))</f>
        <v>Concluída</v>
      </c>
      <c r="AF268" s="24"/>
      <c r="AG268" s="24" t="str">
        <f ca="1">IF(ControleRNC[[#This Row],[Área Responsável]]="Engenharia",ControleRNC[[#This Row],[Status Etapa 1]],"Contratada")</f>
        <v>Concluída</v>
      </c>
      <c r="AH268" s="24" t="str">
        <f>IF(ControleRNC[[#This Row],[Área Responsável]]="Contratada",ControleRNC[[#This Row],[Status DUCTOR]],"Engenharia")</f>
        <v>Engenharia</v>
      </c>
      <c r="AI268" s="24" t="str">
        <f ca="1">IF(ControleRNC[[#This Row],[Etapa Eng]]="Concluída","Fechado",IF(ControleRNC[[#This Row],[Etapa Eng]]="Contratada","Contratada","Aberto"))</f>
        <v>Fechado</v>
      </c>
      <c r="AJ268" s="24" t="str">
        <f>IF(ControleRNC[[#This Row],[Etapa contr]]="Concluída","Fechado",IF(ControleRNC[[#This Row],[Etapa contr]]="Engenharia","Engenharia","Aberto"))</f>
        <v>Engenharia</v>
      </c>
    </row>
    <row r="269" spans="1:36" ht="30" customHeight="1">
      <c r="A269" s="5" t="s">
        <v>1071</v>
      </c>
      <c r="B269" s="5" t="s">
        <v>900</v>
      </c>
      <c r="C269" s="24" t="s">
        <v>1280</v>
      </c>
      <c r="D269" s="5" t="s">
        <v>824</v>
      </c>
      <c r="E269" s="24" t="s">
        <v>87</v>
      </c>
      <c r="F269" s="65" t="s">
        <v>826</v>
      </c>
      <c r="G269" s="7" t="s">
        <v>827</v>
      </c>
      <c r="H269" s="7" t="s">
        <v>1307</v>
      </c>
      <c r="I269" s="7" t="s">
        <v>856</v>
      </c>
      <c r="J269" s="32" t="s">
        <v>1586</v>
      </c>
      <c r="K269" s="22" t="s">
        <v>788</v>
      </c>
      <c r="L269" s="6">
        <v>44508</v>
      </c>
      <c r="M269" s="6">
        <f>WORKDAY(ControleRNC[[#This Row],[Data Emissão]],VLOOKUP(K269,$F$1:$G$4,2,0))</f>
        <v>44510</v>
      </c>
      <c r="N269" s="6"/>
      <c r="O269" s="23">
        <v>44523</v>
      </c>
      <c r="P269" s="24"/>
      <c r="Q269" s="24">
        <f ca="1">IF(ControleRNC[[#This Row],[Real.1]]="",TODAY()-ControleRNC[[#This Row],[Prev.1]],ControleRNC[[#This Row],[Real.1]]-ControleRNC[[#This Row],[Prev.1]])</f>
        <v>13</v>
      </c>
      <c r="R269" s="24" t="s">
        <v>5</v>
      </c>
      <c r="S269" s="24"/>
      <c r="T269" s="29" t="str">
        <f ca="1">IF(ControleRNC[[#This Row],[Real.1]]&lt;&gt;"","Concluída",IF(ControleRNC[[#This Row],[Prev.1]]&lt;TODAY(),"Atraso","No prazo"))</f>
        <v>Concluída</v>
      </c>
      <c r="U269" s="39" t="s">
        <v>1587</v>
      </c>
      <c r="V269" s="39"/>
      <c r="W269" s="23">
        <f>WORKDAY(ControleRNC[[#This Row],[Prev.1]],ControleRNC[[#This Row],[Dias Prev.2]])</f>
        <v>44512</v>
      </c>
      <c r="X269" s="23">
        <v>44566</v>
      </c>
      <c r="Y269" s="23">
        <v>44551</v>
      </c>
      <c r="Z269" s="24">
        <f>VLOOKUP(ControleRNC[[#This Row],[Crit.]],$F$1:$G$4,2,0)</f>
        <v>2</v>
      </c>
      <c r="AA269" s="24">
        <f ca="1">IF(ControleRNC[[#This Row],[Real.2]]="",TODAY()-ControleRNC[[#This Row],[Prev.2]],ControleRNC[[#This Row],[Real.2]]-ControleRNC[[#This Row],[Prev.2]])</f>
        <v>39</v>
      </c>
      <c r="AB269" s="24" t="s">
        <v>5</v>
      </c>
      <c r="AC269" s="29" t="str">
        <f ca="1">IF(ControleRNC[[#This Row],[Real.2]]&lt;&gt;"","Concluída",
IF(ControleRNC[[#This Row],[Prev.2]]&lt;TODAY(),"Atraso","No prazo"))</f>
        <v>Concluída</v>
      </c>
      <c r="AD269" s="24" t="str">
        <f ca="1">IF(ControleRNC[[#This Row],[Status Epata 2]]="Concluída","",IF(ControleRNC[[#This Row],[Real.2]]="",TODAY()-ControleRNC[[#This Row],[Data Emissão]],ControleRNC[[#This Row],[Real.2]]-ControleRNC[[#This Row],[Data Emissão]]))</f>
        <v/>
      </c>
      <c r="AE269" s="29" t="str">
        <f ca="1">IF(ControleRNC[[#This Row],[Real.2]]&lt;&gt;"","Concluída",
IF(AND(ControleRNC[[#This Row],[Prev.2]]&lt;TODAY(),OR(ControleRNC[[#This Row],[Replan.2]]&lt;TODAY(),ControleRNC[[#This Row],[Replan.2]]="")),"Atraso","No prazo"))</f>
        <v>Concluída</v>
      </c>
      <c r="AF269" s="24"/>
      <c r="AG269" s="24" t="str">
        <f>IF(ControleRNC[[#This Row],[Área Responsável]]="Engenharia",ControleRNC[[#This Row],[Status Etapa 1]],"Contratada")</f>
        <v>Contratada</v>
      </c>
      <c r="AH269" s="24" t="str">
        <f ca="1">IF(ControleRNC[[#This Row],[Área Responsável]]="Contratada",ControleRNC[[#This Row],[Status DUCTOR]],"Engenharia")</f>
        <v>Concluída</v>
      </c>
      <c r="AI269" s="24" t="str">
        <f>IF(ControleRNC[[#This Row],[Etapa Eng]]="Concluída","Fechado",IF(ControleRNC[[#This Row],[Etapa Eng]]="Contratada","Contratada","Aberto"))</f>
        <v>Contratada</v>
      </c>
      <c r="AJ269" s="24" t="str">
        <f ca="1">IF(ControleRNC[[#This Row],[Etapa contr]]="Concluída","Fechado",IF(ControleRNC[[#This Row],[Etapa contr]]="Engenharia","Engenharia","Aberto"))</f>
        <v>Fechado</v>
      </c>
    </row>
    <row r="270" spans="1:36" ht="30" customHeight="1">
      <c r="A270" s="5" t="s">
        <v>1588</v>
      </c>
      <c r="B270" s="5" t="s">
        <v>900</v>
      </c>
      <c r="C270" s="24" t="s">
        <v>860</v>
      </c>
      <c r="D270" s="5" t="s">
        <v>861</v>
      </c>
      <c r="E270" s="24" t="s">
        <v>87</v>
      </c>
      <c r="F270" s="65" t="s">
        <v>862</v>
      </c>
      <c r="G270" s="7" t="s">
        <v>827</v>
      </c>
      <c r="H270" s="7" t="s">
        <v>1589</v>
      </c>
      <c r="I270" s="7" t="s">
        <v>1590</v>
      </c>
      <c r="J270" s="32" t="s">
        <v>1591</v>
      </c>
      <c r="K270" s="22" t="s">
        <v>787</v>
      </c>
      <c r="L270" s="6">
        <v>44509</v>
      </c>
      <c r="M270" s="6">
        <f>WORKDAY(ControleRNC[[#This Row],[Data Emissão]],VLOOKUP(K270,$F$1:$G$4,2,0))</f>
        <v>44512</v>
      </c>
      <c r="N270" s="6"/>
      <c r="O270" s="23">
        <v>44509</v>
      </c>
      <c r="P270" s="24"/>
      <c r="Q270" s="24">
        <f ca="1">IF(ControleRNC[[#This Row],[Real.1]]="",TODAY()-ControleRNC[[#This Row],[Prev.1]],ControleRNC[[#This Row],[Real.1]]-ControleRNC[[#This Row],[Prev.1]])</f>
        <v>-3</v>
      </c>
      <c r="R270" s="24" t="s">
        <v>5</v>
      </c>
      <c r="S270" s="24"/>
      <c r="T270" s="29" t="str">
        <f ca="1">IF(ControleRNC[[#This Row],[Real.1]]&lt;&gt;"","Concluída",IF(ControleRNC[[#This Row],[Prev.1]]&lt;TODAY(),"Atraso","No prazo"))</f>
        <v>Concluída</v>
      </c>
      <c r="U270" s="39" t="s">
        <v>1592</v>
      </c>
      <c r="V270" s="39"/>
      <c r="W270" s="23">
        <f>WORKDAY(ControleRNC[[#This Row],[Prev.1]],ControleRNC[[#This Row],[Dias Prev.2]])</f>
        <v>44517</v>
      </c>
      <c r="X270" s="23"/>
      <c r="Y270" s="23">
        <v>44523</v>
      </c>
      <c r="Z270" s="24">
        <f>VLOOKUP(ControleRNC[[#This Row],[Crit.]],$F$1:$G$4,2,0)</f>
        <v>3</v>
      </c>
      <c r="AA270" s="24">
        <f ca="1">IF(ControleRNC[[#This Row],[Real.2]]="",TODAY()-ControleRNC[[#This Row],[Prev.2]],ControleRNC[[#This Row],[Real.2]]-ControleRNC[[#This Row],[Prev.2]])</f>
        <v>6</v>
      </c>
      <c r="AB270" s="24" t="s">
        <v>5</v>
      </c>
      <c r="AC270" s="29" t="str">
        <f ca="1">IF(ControleRNC[[#This Row],[Real.2]]&lt;&gt;"","Concluída",
IF(ControleRNC[[#This Row],[Prev.2]]&lt;TODAY(),"Atraso","No prazo"))</f>
        <v>Concluída</v>
      </c>
      <c r="AD270" s="24" t="str">
        <f ca="1">IF(ControleRNC[[#This Row],[Status Epata 2]]="Concluída","",IF(ControleRNC[[#This Row],[Real.2]]="",TODAY()-ControleRNC[[#This Row],[Data Emissão]],ControleRNC[[#This Row],[Real.2]]-ControleRNC[[#This Row],[Data Emissão]]))</f>
        <v/>
      </c>
      <c r="AE270" s="29" t="str">
        <f ca="1">IF(ControleRNC[[#This Row],[Real.2]]&lt;&gt;"","Concluída",
IF(AND(ControleRNC[[#This Row],[Prev.2]]&lt;TODAY(),OR(ControleRNC[[#This Row],[Replan.2]]&lt;TODAY(),ControleRNC[[#This Row],[Replan.2]]="")),"Atraso","No prazo"))</f>
        <v>Concluída</v>
      </c>
      <c r="AF270" s="24"/>
      <c r="AG270" s="24" t="str">
        <f ca="1">IF(ControleRNC[[#This Row],[Área Responsável]]="Engenharia",ControleRNC[[#This Row],[Status Etapa 1]],"Contratada")</f>
        <v>Concluída</v>
      </c>
      <c r="AH270" s="24" t="str">
        <f>IF(ControleRNC[[#This Row],[Área Responsável]]="Contratada",ControleRNC[[#This Row],[Status DUCTOR]],"Engenharia")</f>
        <v>Engenharia</v>
      </c>
      <c r="AI270" s="24" t="str">
        <f ca="1">IF(ControleRNC[[#This Row],[Etapa Eng]]="Concluída","Fechado",IF(ControleRNC[[#This Row],[Etapa Eng]]="Contratada","Contratada","Aberto"))</f>
        <v>Fechado</v>
      </c>
      <c r="AJ270" s="24" t="str">
        <f>IF(ControleRNC[[#This Row],[Etapa contr]]="Concluída","Fechado",IF(ControleRNC[[#This Row],[Etapa contr]]="Engenharia","Engenharia","Aberto"))</f>
        <v>Engenharia</v>
      </c>
    </row>
    <row r="271" spans="1:36" ht="30" customHeight="1">
      <c r="A271" s="5" t="s">
        <v>1593</v>
      </c>
      <c r="B271" s="5" t="s">
        <v>900</v>
      </c>
      <c r="C271" s="24" t="s">
        <v>860</v>
      </c>
      <c r="D271" s="5" t="s">
        <v>861</v>
      </c>
      <c r="E271" s="24" t="s">
        <v>87</v>
      </c>
      <c r="F271" s="65" t="s">
        <v>862</v>
      </c>
      <c r="G271" s="7" t="s">
        <v>827</v>
      </c>
      <c r="H271" s="7" t="s">
        <v>1307</v>
      </c>
      <c r="I271" s="7" t="s">
        <v>840</v>
      </c>
      <c r="J271" s="55" t="s">
        <v>1594</v>
      </c>
      <c r="K271" s="22" t="s">
        <v>787</v>
      </c>
      <c r="L271" s="6">
        <v>44509</v>
      </c>
      <c r="M271" s="6">
        <f>WORKDAY(ControleRNC[[#This Row],[Data Emissão]],VLOOKUP(K271,$F$1:$G$4,2,0))</f>
        <v>44512</v>
      </c>
      <c r="N271" s="6"/>
      <c r="O271" s="23">
        <v>44509</v>
      </c>
      <c r="P271" s="24"/>
      <c r="Q271" s="24">
        <f ca="1">IF(ControleRNC[[#This Row],[Real.1]]="",TODAY()-ControleRNC[[#This Row],[Prev.1]],ControleRNC[[#This Row],[Real.1]]-ControleRNC[[#This Row],[Prev.1]])</f>
        <v>-3</v>
      </c>
      <c r="R271" s="24" t="s">
        <v>5</v>
      </c>
      <c r="S271" s="24"/>
      <c r="T271" s="29" t="str">
        <f ca="1">IF(ControleRNC[[#This Row],[Real.1]]&lt;&gt;"","Concluída",IF(ControleRNC[[#This Row],[Prev.1]]&lt;TODAY(),"Atraso","No prazo"))</f>
        <v>Concluída</v>
      </c>
      <c r="U271" s="39" t="s">
        <v>1595</v>
      </c>
      <c r="V271" s="39"/>
      <c r="W271" s="23">
        <f>WORKDAY(ControleRNC[[#This Row],[Prev.1]],ControleRNC[[#This Row],[Dias Prev.2]])</f>
        <v>44517</v>
      </c>
      <c r="X271" s="23"/>
      <c r="Y271" s="23">
        <v>44523</v>
      </c>
      <c r="Z271" s="24">
        <f>VLOOKUP(ControleRNC[[#This Row],[Crit.]],$F$1:$G$4,2,0)</f>
        <v>3</v>
      </c>
      <c r="AA271" s="24">
        <f ca="1">IF(ControleRNC[[#This Row],[Real.2]]="",TODAY()-ControleRNC[[#This Row],[Prev.2]],ControleRNC[[#This Row],[Real.2]]-ControleRNC[[#This Row],[Prev.2]])</f>
        <v>6</v>
      </c>
      <c r="AB271" s="24" t="s">
        <v>5</v>
      </c>
      <c r="AC271" s="29" t="str">
        <f ca="1">IF(ControleRNC[[#This Row],[Real.2]]&lt;&gt;"","Concluída",
IF(ControleRNC[[#This Row],[Prev.2]]&lt;TODAY(),"Atraso","No prazo"))</f>
        <v>Concluída</v>
      </c>
      <c r="AD271" s="24" t="str">
        <f ca="1">IF(ControleRNC[[#This Row],[Status Epata 2]]="Concluída","",IF(ControleRNC[[#This Row],[Real.2]]="",TODAY()-ControleRNC[[#This Row],[Data Emissão]],ControleRNC[[#This Row],[Real.2]]-ControleRNC[[#This Row],[Data Emissão]]))</f>
        <v/>
      </c>
      <c r="AE271" s="29" t="str">
        <f ca="1">IF(ControleRNC[[#This Row],[Real.2]]&lt;&gt;"","Concluída",
IF(AND(ControleRNC[[#This Row],[Prev.2]]&lt;TODAY(),OR(ControleRNC[[#This Row],[Replan.2]]&lt;TODAY(),ControleRNC[[#This Row],[Replan.2]]="")),"Atraso","No prazo"))</f>
        <v>Concluída</v>
      </c>
      <c r="AF271" s="24"/>
      <c r="AG271" s="24" t="str">
        <f ca="1">IF(ControleRNC[[#This Row],[Área Responsável]]="Engenharia",ControleRNC[[#This Row],[Status Etapa 1]],"Contratada")</f>
        <v>Concluída</v>
      </c>
      <c r="AH271" s="24" t="str">
        <f>IF(ControleRNC[[#This Row],[Área Responsável]]="Contratada",ControleRNC[[#This Row],[Status DUCTOR]],"Engenharia")</f>
        <v>Engenharia</v>
      </c>
      <c r="AI271" s="24" t="str">
        <f ca="1">IF(ControleRNC[[#This Row],[Etapa Eng]]="Concluída","Fechado",IF(ControleRNC[[#This Row],[Etapa Eng]]="Contratada","Contratada","Aberto"))</f>
        <v>Fechado</v>
      </c>
      <c r="AJ271" s="24" t="str">
        <f>IF(ControleRNC[[#This Row],[Etapa contr]]="Concluída","Fechado",IF(ControleRNC[[#This Row],[Etapa contr]]="Engenharia","Engenharia","Aberto"))</f>
        <v>Engenharia</v>
      </c>
    </row>
    <row r="272" spans="1:36" ht="30" customHeight="1">
      <c r="A272" s="5" t="s">
        <v>1596</v>
      </c>
      <c r="B272" s="5" t="s">
        <v>900</v>
      </c>
      <c r="C272" s="24" t="s">
        <v>860</v>
      </c>
      <c r="D272" s="5" t="s">
        <v>861</v>
      </c>
      <c r="E272" s="24" t="s">
        <v>87</v>
      </c>
      <c r="F272" s="65" t="s">
        <v>862</v>
      </c>
      <c r="G272" s="7" t="s">
        <v>827</v>
      </c>
      <c r="H272" s="56" t="s">
        <v>1307</v>
      </c>
      <c r="I272" s="7" t="s">
        <v>840</v>
      </c>
      <c r="J272" s="32" t="s">
        <v>1597</v>
      </c>
      <c r="K272" s="22" t="s">
        <v>787</v>
      </c>
      <c r="L272" s="6">
        <v>44509</v>
      </c>
      <c r="M272" s="6">
        <f>WORKDAY(ControleRNC[[#This Row],[Data Emissão]],VLOOKUP(K272,$F$1:$G$4,2,0))</f>
        <v>44512</v>
      </c>
      <c r="N272" s="6"/>
      <c r="O272" s="23">
        <v>44510</v>
      </c>
      <c r="P272" s="24"/>
      <c r="Q272" s="24">
        <f ca="1">IF(ControleRNC[[#This Row],[Real.1]]="",TODAY()-ControleRNC[[#This Row],[Prev.1]],ControleRNC[[#This Row],[Real.1]]-ControleRNC[[#This Row],[Prev.1]])</f>
        <v>-2</v>
      </c>
      <c r="R272" s="24" t="s">
        <v>5</v>
      </c>
      <c r="S272" s="24"/>
      <c r="T272" s="29" t="str">
        <f ca="1">IF(ControleRNC[[#This Row],[Real.1]]&lt;&gt;"","Concluída",IF(ControleRNC[[#This Row],[Prev.1]]&lt;TODAY(),"Atraso","No prazo"))</f>
        <v>Concluída</v>
      </c>
      <c r="U272" s="39" t="s">
        <v>1598</v>
      </c>
      <c r="V272" s="39"/>
      <c r="W272" s="23">
        <f>WORKDAY(ControleRNC[[#This Row],[Prev.1]],ControleRNC[[#This Row],[Dias Prev.2]])</f>
        <v>44517</v>
      </c>
      <c r="X272" s="23"/>
      <c r="Y272" s="23">
        <v>44523</v>
      </c>
      <c r="Z272" s="24">
        <f>VLOOKUP(ControleRNC[[#This Row],[Crit.]],$F$1:$G$4,2,0)</f>
        <v>3</v>
      </c>
      <c r="AA272" s="24">
        <f ca="1">IF(ControleRNC[[#This Row],[Real.2]]="",TODAY()-ControleRNC[[#This Row],[Prev.2]],ControleRNC[[#This Row],[Real.2]]-ControleRNC[[#This Row],[Prev.2]])</f>
        <v>6</v>
      </c>
      <c r="AB272" s="24" t="s">
        <v>5</v>
      </c>
      <c r="AC272" s="29" t="str">
        <f ca="1">IF(ControleRNC[[#This Row],[Real.2]]&lt;&gt;"","Concluída",
IF(ControleRNC[[#This Row],[Prev.2]]&lt;TODAY(),"Atraso","No prazo"))</f>
        <v>Concluída</v>
      </c>
      <c r="AD272" s="24" t="str">
        <f ca="1">IF(ControleRNC[[#This Row],[Status Epata 2]]="Concluída","",IF(ControleRNC[[#This Row],[Real.2]]="",TODAY()-ControleRNC[[#This Row],[Data Emissão]],ControleRNC[[#This Row],[Real.2]]-ControleRNC[[#This Row],[Data Emissão]]))</f>
        <v/>
      </c>
      <c r="AE272" s="29" t="str">
        <f ca="1">IF(ControleRNC[[#This Row],[Real.2]]&lt;&gt;"","Concluída",
IF(AND(ControleRNC[[#This Row],[Prev.2]]&lt;TODAY(),OR(ControleRNC[[#This Row],[Replan.2]]&lt;TODAY(),ControleRNC[[#This Row],[Replan.2]]="")),"Atraso","No prazo"))</f>
        <v>Concluída</v>
      </c>
      <c r="AF272" s="24"/>
      <c r="AG272" s="24" t="str">
        <f ca="1">IF(ControleRNC[[#This Row],[Área Responsável]]="Engenharia",ControleRNC[[#This Row],[Status Etapa 1]],"Contratada")</f>
        <v>Concluída</v>
      </c>
      <c r="AH272" s="24" t="str">
        <f>IF(ControleRNC[[#This Row],[Área Responsável]]="Contratada",ControleRNC[[#This Row],[Status DUCTOR]],"Engenharia")</f>
        <v>Engenharia</v>
      </c>
      <c r="AI272" s="24" t="str">
        <f ca="1">IF(ControleRNC[[#This Row],[Etapa Eng]]="Concluída","Fechado",IF(ControleRNC[[#This Row],[Etapa Eng]]="Contratada","Contratada","Aberto"))</f>
        <v>Fechado</v>
      </c>
      <c r="AJ272" s="24" t="str">
        <f>IF(ControleRNC[[#This Row],[Etapa contr]]="Concluída","Fechado",IF(ControleRNC[[#This Row],[Etapa contr]]="Engenharia","Engenharia","Aberto"))</f>
        <v>Engenharia</v>
      </c>
    </row>
    <row r="273" spans="1:36" ht="30" customHeight="1">
      <c r="A273" s="5" t="s">
        <v>1074</v>
      </c>
      <c r="B273" s="5" t="s">
        <v>900</v>
      </c>
      <c r="C273" s="24" t="s">
        <v>1154</v>
      </c>
      <c r="D273" s="5" t="s">
        <v>824</v>
      </c>
      <c r="E273" s="24" t="s">
        <v>87</v>
      </c>
      <c r="F273" s="65" t="s">
        <v>826</v>
      </c>
      <c r="G273" s="7" t="s">
        <v>1085</v>
      </c>
      <c r="H273" s="7" t="s">
        <v>1307</v>
      </c>
      <c r="I273" s="7" t="s">
        <v>1590</v>
      </c>
      <c r="J273" s="32" t="s">
        <v>1599</v>
      </c>
      <c r="K273" s="22" t="s">
        <v>787</v>
      </c>
      <c r="L273" s="6">
        <v>44509</v>
      </c>
      <c r="M273" s="6">
        <f>WORKDAY(ControleRNC[[#This Row],[Data Emissão]],VLOOKUP(K273,$F$1:$G$4,2,0))</f>
        <v>44512</v>
      </c>
      <c r="N273" s="6"/>
      <c r="O273" s="23">
        <v>44523</v>
      </c>
      <c r="P273" s="24"/>
      <c r="Q273" s="24">
        <f ca="1">IF(ControleRNC[[#This Row],[Real.1]]="",TODAY()-ControleRNC[[#This Row],[Prev.1]],ControleRNC[[#This Row],[Real.1]]-ControleRNC[[#This Row],[Prev.1]])</f>
        <v>11</v>
      </c>
      <c r="R273" s="24" t="s">
        <v>5</v>
      </c>
      <c r="S273" s="24"/>
      <c r="T273" s="29" t="str">
        <f ca="1">IF(ControleRNC[[#This Row],[Real.1]]&lt;&gt;"","Concluída",IF(ControleRNC[[#This Row],[Prev.1]]&lt;TODAY(),"Atraso","No prazo"))</f>
        <v>Concluída</v>
      </c>
      <c r="U273" s="39" t="s">
        <v>1600</v>
      </c>
      <c r="V273" s="39"/>
      <c r="W273" s="23">
        <f>WORKDAY(ControleRNC[[#This Row],[Prev.1]],ControleRNC[[#This Row],[Dias Prev.2]])</f>
        <v>44517</v>
      </c>
      <c r="X273" s="23">
        <v>44568</v>
      </c>
      <c r="Y273" s="23">
        <v>44551</v>
      </c>
      <c r="Z273" s="24">
        <f>VLOOKUP(ControleRNC[[#This Row],[Crit.]],$F$1:$G$4,2,0)</f>
        <v>3</v>
      </c>
      <c r="AA273" s="24">
        <f ca="1">IF(ControleRNC[[#This Row],[Real.2]]="",TODAY()-ControleRNC[[#This Row],[Prev.2]],ControleRNC[[#This Row],[Real.2]]-ControleRNC[[#This Row],[Prev.2]])</f>
        <v>34</v>
      </c>
      <c r="AB273" s="24" t="s">
        <v>5</v>
      </c>
      <c r="AC273" s="29" t="str">
        <f ca="1">IF(ControleRNC[[#This Row],[Real.2]]&lt;&gt;"","Concluída",
IF(ControleRNC[[#This Row],[Prev.2]]&lt;TODAY(),"Atraso","No prazo"))</f>
        <v>Concluída</v>
      </c>
      <c r="AD273" s="24" t="str">
        <f ca="1">IF(ControleRNC[[#This Row],[Status Epata 2]]="Concluída","",IF(ControleRNC[[#This Row],[Real.2]]="",TODAY()-ControleRNC[[#This Row],[Data Emissão]],ControleRNC[[#This Row],[Real.2]]-ControleRNC[[#This Row],[Data Emissão]]))</f>
        <v/>
      </c>
      <c r="AE273" s="29" t="str">
        <f ca="1">IF(ControleRNC[[#This Row],[Real.2]]&lt;&gt;"","Concluída",
IF(AND(ControleRNC[[#This Row],[Prev.2]]&lt;TODAY(),OR(ControleRNC[[#This Row],[Replan.2]]&lt;TODAY(),ControleRNC[[#This Row],[Replan.2]]="")),"Atraso","No prazo"))</f>
        <v>Concluída</v>
      </c>
      <c r="AF273" s="24"/>
      <c r="AG273" s="24" t="str">
        <f>IF(ControleRNC[[#This Row],[Área Responsável]]="Engenharia",ControleRNC[[#This Row],[Status Etapa 1]],"Contratada")</f>
        <v>Contratada</v>
      </c>
      <c r="AH273" s="24" t="str">
        <f ca="1">IF(ControleRNC[[#This Row],[Área Responsável]]="Contratada",ControleRNC[[#This Row],[Status DUCTOR]],"Engenharia")</f>
        <v>Concluída</v>
      </c>
      <c r="AI273" s="24" t="str">
        <f>IF(ControleRNC[[#This Row],[Etapa Eng]]="Concluída","Fechado",IF(ControleRNC[[#This Row],[Etapa Eng]]="Contratada","Contratada","Aberto"))</f>
        <v>Contratada</v>
      </c>
      <c r="AJ273" s="24" t="str">
        <f ca="1">IF(ControleRNC[[#This Row],[Etapa contr]]="Concluída","Fechado",IF(ControleRNC[[#This Row],[Etapa contr]]="Engenharia","Engenharia","Aberto"))</f>
        <v>Fechado</v>
      </c>
    </row>
    <row r="274" spans="1:36" ht="30" customHeight="1">
      <c r="A274" s="5" t="s">
        <v>1601</v>
      </c>
      <c r="B274" s="5" t="s">
        <v>900</v>
      </c>
      <c r="C274" s="24" t="s">
        <v>860</v>
      </c>
      <c r="D274" s="5" t="s">
        <v>861</v>
      </c>
      <c r="E274" s="24" t="s">
        <v>87</v>
      </c>
      <c r="F274" s="65" t="s">
        <v>862</v>
      </c>
      <c r="G274" s="7" t="s">
        <v>827</v>
      </c>
      <c r="H274" s="7" t="s">
        <v>1307</v>
      </c>
      <c r="I274" s="7" t="s">
        <v>840</v>
      </c>
      <c r="J274" s="32" t="s">
        <v>1602</v>
      </c>
      <c r="K274" s="22" t="s">
        <v>787</v>
      </c>
      <c r="L274" s="6">
        <v>44510</v>
      </c>
      <c r="M274" s="6">
        <f>WORKDAY(ControleRNC[[#This Row],[Data Emissão]],VLOOKUP(K274,$F$1:$G$4,2,0))</f>
        <v>44515</v>
      </c>
      <c r="N274" s="6"/>
      <c r="O274" s="23">
        <v>44511</v>
      </c>
      <c r="P274" s="24"/>
      <c r="Q274" s="24">
        <f ca="1">IF(ControleRNC[[#This Row],[Real.1]]="",TODAY()-ControleRNC[[#This Row],[Prev.1]],ControleRNC[[#This Row],[Real.1]]-ControleRNC[[#This Row],[Prev.1]])</f>
        <v>-4</v>
      </c>
      <c r="R274" s="24" t="s">
        <v>5</v>
      </c>
      <c r="S274" s="24"/>
      <c r="T274" s="29" t="str">
        <f ca="1">IF(ControleRNC[[#This Row],[Real.1]]&lt;&gt;"","Concluída",IF(ControleRNC[[#This Row],[Prev.1]]&lt;TODAY(),"Atraso","No prazo"))</f>
        <v>Concluída</v>
      </c>
      <c r="U274" s="39" t="s">
        <v>1603</v>
      </c>
      <c r="V274" s="39"/>
      <c r="W274" s="23">
        <f>WORKDAY(ControleRNC[[#This Row],[Prev.1]],ControleRNC[[#This Row],[Dias Prev.2]])</f>
        <v>44518</v>
      </c>
      <c r="X274" s="23"/>
      <c r="Y274" s="23">
        <v>44523</v>
      </c>
      <c r="Z274" s="24">
        <f>VLOOKUP(ControleRNC[[#This Row],[Crit.]],$F$1:$G$4,2,0)</f>
        <v>3</v>
      </c>
      <c r="AA274" s="24">
        <f ca="1">IF(ControleRNC[[#This Row],[Real.2]]="",TODAY()-ControleRNC[[#This Row],[Prev.2]],ControleRNC[[#This Row],[Real.2]]-ControleRNC[[#This Row],[Prev.2]])</f>
        <v>5</v>
      </c>
      <c r="AB274" s="24" t="s">
        <v>5</v>
      </c>
      <c r="AC274" s="29" t="str">
        <f ca="1">IF(ControleRNC[[#This Row],[Real.2]]&lt;&gt;"","Concluída",
IF(ControleRNC[[#This Row],[Prev.2]]&lt;TODAY(),"Atraso","No prazo"))</f>
        <v>Concluída</v>
      </c>
      <c r="AD274" s="24" t="str">
        <f ca="1">IF(ControleRNC[[#This Row],[Status Epata 2]]="Concluída","",IF(ControleRNC[[#This Row],[Real.2]]="",TODAY()-ControleRNC[[#This Row],[Data Emissão]],ControleRNC[[#This Row],[Real.2]]-ControleRNC[[#This Row],[Data Emissão]]))</f>
        <v/>
      </c>
      <c r="AE274" s="29" t="str">
        <f ca="1">IF(ControleRNC[[#This Row],[Real.2]]&lt;&gt;"","Concluída",
IF(AND(ControleRNC[[#This Row],[Prev.2]]&lt;TODAY(),OR(ControleRNC[[#This Row],[Replan.2]]&lt;TODAY(),ControleRNC[[#This Row],[Replan.2]]="")),"Atraso","No prazo"))</f>
        <v>Concluída</v>
      </c>
      <c r="AF274" s="24"/>
      <c r="AG274" s="24" t="str">
        <f ca="1">IF(ControleRNC[[#This Row],[Área Responsável]]="Engenharia",ControleRNC[[#This Row],[Status Etapa 1]],"Contratada")</f>
        <v>Concluída</v>
      </c>
      <c r="AH274" s="24" t="str">
        <f>IF(ControleRNC[[#This Row],[Área Responsável]]="Contratada",ControleRNC[[#This Row],[Status DUCTOR]],"Engenharia")</f>
        <v>Engenharia</v>
      </c>
      <c r="AI274" s="24" t="str">
        <f ca="1">IF(ControleRNC[[#This Row],[Etapa Eng]]="Concluída","Fechado",IF(ControleRNC[[#This Row],[Etapa Eng]]="Contratada","Contratada","Aberto"))</f>
        <v>Fechado</v>
      </c>
      <c r="AJ274" s="24" t="str">
        <f>IF(ControleRNC[[#This Row],[Etapa contr]]="Concluída","Fechado",IF(ControleRNC[[#This Row],[Etapa contr]]="Engenharia","Engenharia","Aberto"))</f>
        <v>Engenharia</v>
      </c>
    </row>
    <row r="275" spans="1:36" ht="30" customHeight="1">
      <c r="A275" s="5" t="s">
        <v>1604</v>
      </c>
      <c r="B275" s="5" t="s">
        <v>900</v>
      </c>
      <c r="C275" s="24" t="s">
        <v>860</v>
      </c>
      <c r="D275" s="5" t="s">
        <v>861</v>
      </c>
      <c r="E275" s="24" t="s">
        <v>87</v>
      </c>
      <c r="F275" s="65" t="s">
        <v>862</v>
      </c>
      <c r="G275" s="7" t="s">
        <v>827</v>
      </c>
      <c r="H275" s="7" t="s">
        <v>1307</v>
      </c>
      <c r="I275" s="7" t="s">
        <v>1605</v>
      </c>
      <c r="J275" s="32" t="s">
        <v>1606</v>
      </c>
      <c r="K275" s="22" t="s">
        <v>787</v>
      </c>
      <c r="L275" s="6">
        <v>44511</v>
      </c>
      <c r="M275" s="6">
        <f>WORKDAY(ControleRNC[[#This Row],[Data Emissão]],VLOOKUP(K275,$F$1:$G$4,2,0))</f>
        <v>44516</v>
      </c>
      <c r="N275" s="6"/>
      <c r="O275" s="23">
        <v>44512</v>
      </c>
      <c r="P275" s="24"/>
      <c r="Q275" s="24">
        <f ca="1">IF(ControleRNC[[#This Row],[Real.1]]="",TODAY()-ControleRNC[[#This Row],[Prev.1]],ControleRNC[[#This Row],[Real.1]]-ControleRNC[[#This Row],[Prev.1]])</f>
        <v>-4</v>
      </c>
      <c r="R275" s="24" t="s">
        <v>5</v>
      </c>
      <c r="S275" s="24"/>
      <c r="T275" s="29" t="str">
        <f ca="1">IF(ControleRNC[[#This Row],[Real.1]]&lt;&gt;"","Concluída",IF(ControleRNC[[#This Row],[Prev.1]]&lt;TODAY(),"Atraso","No prazo"))</f>
        <v>Concluída</v>
      </c>
      <c r="U275" s="39" t="s">
        <v>1607</v>
      </c>
      <c r="V275" s="39"/>
      <c r="W275" s="23">
        <f>WORKDAY(ControleRNC[[#This Row],[Prev.1]],ControleRNC[[#This Row],[Dias Prev.2]])</f>
        <v>44519</v>
      </c>
      <c r="X275" s="23">
        <v>44551</v>
      </c>
      <c r="Y275" s="23">
        <v>44545</v>
      </c>
      <c r="Z275" s="24">
        <f>VLOOKUP(ControleRNC[[#This Row],[Crit.]],$F$1:$G$4,2,0)</f>
        <v>3</v>
      </c>
      <c r="AA275" s="24">
        <f ca="1">IF(ControleRNC[[#This Row],[Real.2]]="",TODAY()-ControleRNC[[#This Row],[Prev.2]],ControleRNC[[#This Row],[Real.2]]-ControleRNC[[#This Row],[Prev.2]])</f>
        <v>26</v>
      </c>
      <c r="AB275" s="24" t="s">
        <v>5</v>
      </c>
      <c r="AC275" s="29" t="str">
        <f ca="1">IF(ControleRNC[[#This Row],[Real.2]]&lt;&gt;"","Concluída",
IF(ControleRNC[[#This Row],[Prev.2]]&lt;TODAY(),"Atraso","No prazo"))</f>
        <v>Concluída</v>
      </c>
      <c r="AD275" s="24" t="str">
        <f ca="1">IF(ControleRNC[[#This Row],[Status Epata 2]]="Concluída","",IF(ControleRNC[[#This Row],[Real.2]]="",TODAY()-ControleRNC[[#This Row],[Data Emissão]],ControleRNC[[#This Row],[Real.2]]-ControleRNC[[#This Row],[Data Emissão]]))</f>
        <v/>
      </c>
      <c r="AE275" s="29" t="str">
        <f ca="1">IF(ControleRNC[[#This Row],[Real.2]]&lt;&gt;"","Concluída",
IF(AND(ControleRNC[[#This Row],[Prev.2]]&lt;TODAY(),OR(ControleRNC[[#This Row],[Replan.2]]&lt;TODAY(),ControleRNC[[#This Row],[Replan.2]]="")),"Atraso","No prazo"))</f>
        <v>Concluída</v>
      </c>
      <c r="AF275" s="24"/>
      <c r="AG275" s="24" t="str">
        <f ca="1">IF(ControleRNC[[#This Row],[Área Responsável]]="Engenharia",ControleRNC[[#This Row],[Status Etapa 1]],"Contratada")</f>
        <v>Concluída</v>
      </c>
      <c r="AH275" s="24" t="str">
        <f>IF(ControleRNC[[#This Row],[Área Responsável]]="Contratada",ControleRNC[[#This Row],[Status DUCTOR]],"Engenharia")</f>
        <v>Engenharia</v>
      </c>
      <c r="AI275" s="24" t="str">
        <f ca="1">IF(ControleRNC[[#This Row],[Etapa Eng]]="Concluída","Fechado",IF(ControleRNC[[#This Row],[Etapa Eng]]="Contratada","Contratada","Aberto"))</f>
        <v>Fechado</v>
      </c>
      <c r="AJ275" s="24" t="str">
        <f>IF(ControleRNC[[#This Row],[Etapa contr]]="Concluída","Fechado",IF(ControleRNC[[#This Row],[Etapa contr]]="Engenharia","Engenharia","Aberto"))</f>
        <v>Engenharia</v>
      </c>
    </row>
    <row r="276" spans="1:36" ht="30" customHeight="1">
      <c r="A276" s="5" t="s">
        <v>1608</v>
      </c>
      <c r="B276" s="5" t="s">
        <v>900</v>
      </c>
      <c r="C276" s="24" t="s">
        <v>860</v>
      </c>
      <c r="D276" s="5" t="s">
        <v>861</v>
      </c>
      <c r="E276" s="24" t="s">
        <v>87</v>
      </c>
      <c r="F276" s="65" t="s">
        <v>862</v>
      </c>
      <c r="G276" s="7" t="s">
        <v>827</v>
      </c>
      <c r="H276" s="7" t="s">
        <v>1307</v>
      </c>
      <c r="I276" s="7" t="s">
        <v>840</v>
      </c>
      <c r="J276" s="32" t="s">
        <v>1609</v>
      </c>
      <c r="K276" s="22" t="s">
        <v>787</v>
      </c>
      <c r="L276" s="6">
        <v>44511</v>
      </c>
      <c r="M276" s="6">
        <f>WORKDAY(ControleRNC[[#This Row],[Data Emissão]],VLOOKUP(K276,$F$1:$G$4,2,0))</f>
        <v>44516</v>
      </c>
      <c r="N276" s="6"/>
      <c r="O276" s="23">
        <v>44517</v>
      </c>
      <c r="P276" s="24"/>
      <c r="Q276" s="24">
        <f ca="1">IF(ControleRNC[[#This Row],[Real.1]]="",TODAY()-ControleRNC[[#This Row],[Prev.1]],ControleRNC[[#This Row],[Real.1]]-ControleRNC[[#This Row],[Prev.1]])</f>
        <v>1</v>
      </c>
      <c r="R276" s="24" t="s">
        <v>5</v>
      </c>
      <c r="S276" s="24"/>
      <c r="T276" s="29" t="str">
        <f ca="1">IF(ControleRNC[[#This Row],[Real.1]]&lt;&gt;"","Concluída",IF(ControleRNC[[#This Row],[Prev.1]]&lt;TODAY(),"Atraso","No prazo"))</f>
        <v>Concluída</v>
      </c>
      <c r="U276" s="39" t="s">
        <v>1610</v>
      </c>
      <c r="V276" s="39"/>
      <c r="W276" s="23">
        <f>WORKDAY(ControleRNC[[#This Row],[Prev.1]],ControleRNC[[#This Row],[Dias Prev.2]])</f>
        <v>44519</v>
      </c>
      <c r="X276" s="23">
        <v>44551</v>
      </c>
      <c r="Y276" s="23">
        <v>44545</v>
      </c>
      <c r="Z276" s="24">
        <f>VLOOKUP(ControleRNC[[#This Row],[Crit.]],$F$1:$G$4,2,0)</f>
        <v>3</v>
      </c>
      <c r="AA276" s="24">
        <f ca="1">IF(ControleRNC[[#This Row],[Real.2]]="",TODAY()-ControleRNC[[#This Row],[Prev.2]],ControleRNC[[#This Row],[Real.2]]-ControleRNC[[#This Row],[Prev.2]])</f>
        <v>26</v>
      </c>
      <c r="AB276" s="24" t="s">
        <v>5</v>
      </c>
      <c r="AC276" s="29" t="str">
        <f ca="1">IF(ControleRNC[[#This Row],[Real.2]]&lt;&gt;"","Concluída",
IF(ControleRNC[[#This Row],[Prev.2]]&lt;TODAY(),"Atraso","No prazo"))</f>
        <v>Concluída</v>
      </c>
      <c r="AD276" s="24" t="str">
        <f ca="1">IF(ControleRNC[[#This Row],[Status Epata 2]]="Concluída","",IF(ControleRNC[[#This Row],[Real.2]]="",TODAY()-ControleRNC[[#This Row],[Data Emissão]],ControleRNC[[#This Row],[Real.2]]-ControleRNC[[#This Row],[Data Emissão]]))</f>
        <v/>
      </c>
      <c r="AE276" s="29" t="str">
        <f ca="1">IF(ControleRNC[[#This Row],[Real.2]]&lt;&gt;"","Concluída",
IF(AND(ControleRNC[[#This Row],[Prev.2]]&lt;TODAY(),OR(ControleRNC[[#This Row],[Replan.2]]&lt;TODAY(),ControleRNC[[#This Row],[Replan.2]]="")),"Atraso","No prazo"))</f>
        <v>Concluída</v>
      </c>
      <c r="AF276" s="24"/>
      <c r="AG276" s="24" t="str">
        <f ca="1">IF(ControleRNC[[#This Row],[Área Responsável]]="Engenharia",ControleRNC[[#This Row],[Status Etapa 1]],"Contratada")</f>
        <v>Concluída</v>
      </c>
      <c r="AH276" s="24" t="str">
        <f>IF(ControleRNC[[#This Row],[Área Responsável]]="Contratada",ControleRNC[[#This Row],[Status DUCTOR]],"Engenharia")</f>
        <v>Engenharia</v>
      </c>
      <c r="AI276" s="24" t="str">
        <f ca="1">IF(ControleRNC[[#This Row],[Etapa Eng]]="Concluída","Fechado",IF(ControleRNC[[#This Row],[Etapa Eng]]="Contratada","Contratada","Aberto"))</f>
        <v>Fechado</v>
      </c>
      <c r="AJ276" s="24" t="str">
        <f>IF(ControleRNC[[#This Row],[Etapa contr]]="Concluída","Fechado",IF(ControleRNC[[#This Row],[Etapa contr]]="Engenharia","Engenharia","Aberto"))</f>
        <v>Engenharia</v>
      </c>
    </row>
    <row r="277" spans="1:36" ht="30" customHeight="1">
      <c r="A277" s="5" t="s">
        <v>1611</v>
      </c>
      <c r="B277" s="5" t="s">
        <v>900</v>
      </c>
      <c r="C277" s="24" t="s">
        <v>860</v>
      </c>
      <c r="D277" s="5" t="s">
        <v>861</v>
      </c>
      <c r="E277" s="24" t="s">
        <v>87</v>
      </c>
      <c r="F277" s="65" t="s">
        <v>862</v>
      </c>
      <c r="G277" s="7" t="s">
        <v>827</v>
      </c>
      <c r="H277" s="7" t="s">
        <v>1612</v>
      </c>
      <c r="I277" s="7" t="s">
        <v>840</v>
      </c>
      <c r="J277" s="32" t="s">
        <v>1613</v>
      </c>
      <c r="K277" s="22" t="s">
        <v>787</v>
      </c>
      <c r="L277" s="6">
        <v>44513</v>
      </c>
      <c r="M277" s="6">
        <f>WORKDAY(ControleRNC[[#This Row],[Data Emissão]],VLOOKUP(K277,$F$1:$G$4,2,0))</f>
        <v>44517</v>
      </c>
      <c r="N277" s="6"/>
      <c r="O277" s="23">
        <v>44515</v>
      </c>
      <c r="P277" s="24"/>
      <c r="Q277" s="24">
        <f ca="1">IF(ControleRNC[[#This Row],[Real.1]]="",TODAY()-ControleRNC[[#This Row],[Prev.1]],ControleRNC[[#This Row],[Real.1]]-ControleRNC[[#This Row],[Prev.1]])</f>
        <v>-2</v>
      </c>
      <c r="R277" s="24" t="s">
        <v>5</v>
      </c>
      <c r="S277" s="24"/>
      <c r="T277" s="29" t="str">
        <f ca="1">IF(ControleRNC[[#This Row],[Real.1]]&lt;&gt;"","Concluída",IF(ControleRNC[[#This Row],[Prev.1]]&lt;TODAY(),"Atraso","No prazo"))</f>
        <v>Concluída</v>
      </c>
      <c r="U277" s="39" t="s">
        <v>1614</v>
      </c>
      <c r="V277" s="39"/>
      <c r="W277" s="23">
        <f>WORKDAY(ControleRNC[[#This Row],[Prev.1]],ControleRNC[[#This Row],[Dias Prev.2]])</f>
        <v>44522</v>
      </c>
      <c r="X277" s="23"/>
      <c r="Y277" s="23">
        <v>44523</v>
      </c>
      <c r="Z277" s="24">
        <f>VLOOKUP(ControleRNC[[#This Row],[Crit.]],$F$1:$G$4,2,0)</f>
        <v>3</v>
      </c>
      <c r="AA277" s="24">
        <f ca="1">IF(ControleRNC[[#This Row],[Real.2]]="",TODAY()-ControleRNC[[#This Row],[Prev.2]],ControleRNC[[#This Row],[Real.2]]-ControleRNC[[#This Row],[Prev.2]])</f>
        <v>1</v>
      </c>
      <c r="AB277" s="24" t="s">
        <v>5</v>
      </c>
      <c r="AC277" s="29" t="str">
        <f ca="1">IF(ControleRNC[[#This Row],[Real.2]]&lt;&gt;"","Concluída",
IF(ControleRNC[[#This Row],[Prev.2]]&lt;TODAY(),"Atraso","No prazo"))</f>
        <v>Concluída</v>
      </c>
      <c r="AD277" s="24" t="str">
        <f ca="1">IF(ControleRNC[[#This Row],[Status Epata 2]]="Concluída","",IF(ControleRNC[[#This Row],[Real.2]]="",TODAY()-ControleRNC[[#This Row],[Data Emissão]],ControleRNC[[#This Row],[Real.2]]-ControleRNC[[#This Row],[Data Emissão]]))</f>
        <v/>
      </c>
      <c r="AE277" s="29" t="str">
        <f ca="1">IF(ControleRNC[[#This Row],[Real.2]]&lt;&gt;"","Concluída",
IF(AND(ControleRNC[[#This Row],[Prev.2]]&lt;TODAY(),OR(ControleRNC[[#This Row],[Replan.2]]&lt;TODAY(),ControleRNC[[#This Row],[Replan.2]]="")),"Atraso","No prazo"))</f>
        <v>Concluída</v>
      </c>
      <c r="AF277" s="24"/>
      <c r="AG277" s="24" t="str">
        <f ca="1">IF(ControleRNC[[#This Row],[Área Responsável]]="Engenharia",ControleRNC[[#This Row],[Status Etapa 1]],"Contratada")</f>
        <v>Concluída</v>
      </c>
      <c r="AH277" s="24" t="str">
        <f>IF(ControleRNC[[#This Row],[Área Responsável]]="Contratada",ControleRNC[[#This Row],[Status DUCTOR]],"Engenharia")</f>
        <v>Engenharia</v>
      </c>
      <c r="AI277" s="24" t="str">
        <f ca="1">IF(ControleRNC[[#This Row],[Etapa Eng]]="Concluída","Fechado",IF(ControleRNC[[#This Row],[Etapa Eng]]="Contratada","Contratada","Aberto"))</f>
        <v>Fechado</v>
      </c>
      <c r="AJ277" s="24" t="str">
        <f>IF(ControleRNC[[#This Row],[Etapa contr]]="Concluída","Fechado",IF(ControleRNC[[#This Row],[Etapa contr]]="Engenharia","Engenharia","Aberto"))</f>
        <v>Engenharia</v>
      </c>
    </row>
    <row r="278" spans="1:36" ht="30" customHeight="1">
      <c r="A278" s="5" t="s">
        <v>1058</v>
      </c>
      <c r="B278" s="5" t="s">
        <v>900</v>
      </c>
      <c r="C278" s="24" t="s">
        <v>1303</v>
      </c>
      <c r="D278" s="5" t="s">
        <v>824</v>
      </c>
      <c r="E278" s="24" t="s">
        <v>29</v>
      </c>
      <c r="F278" s="65" t="s">
        <v>826</v>
      </c>
      <c r="G278" s="7" t="s">
        <v>844</v>
      </c>
      <c r="H278" s="7" t="s">
        <v>1615</v>
      </c>
      <c r="I278" s="7" t="s">
        <v>929</v>
      </c>
      <c r="J278" s="32" t="s">
        <v>1616</v>
      </c>
      <c r="K278" s="22" t="s">
        <v>787</v>
      </c>
      <c r="L278" s="6">
        <v>44512</v>
      </c>
      <c r="M278" s="6">
        <f>WORKDAY(ControleRNC[[#This Row],[Data Emissão]],VLOOKUP(K278,$F$1:$G$4,2,0))</f>
        <v>44517</v>
      </c>
      <c r="N278" s="6"/>
      <c r="O278" s="23">
        <v>44523</v>
      </c>
      <c r="P278" s="24"/>
      <c r="Q278" s="24">
        <f ca="1">IF(ControleRNC[[#This Row],[Real.1]]="",TODAY()-ControleRNC[[#This Row],[Prev.1]],ControleRNC[[#This Row],[Real.1]]-ControleRNC[[#This Row],[Prev.1]])</f>
        <v>6</v>
      </c>
      <c r="R278" s="24" t="s">
        <v>6</v>
      </c>
      <c r="S278" s="24"/>
      <c r="T278" s="29" t="str">
        <f ca="1">IF(ControleRNC[[#This Row],[Real.1]]&lt;&gt;"","Concluída",IF(ControleRNC[[#This Row],[Prev.1]]&lt;TODAY(),"Atraso","No prazo"))</f>
        <v>Concluída</v>
      </c>
      <c r="U278" s="39" t="s">
        <v>1617</v>
      </c>
      <c r="V278" s="39"/>
      <c r="W278" s="23">
        <f>WORKDAY(ControleRNC[[#This Row],[Prev.1]],ControleRNC[[#This Row],[Dias Prev.2]])</f>
        <v>44522</v>
      </c>
      <c r="X278" s="23">
        <v>44564</v>
      </c>
      <c r="Y278" s="23">
        <v>44546</v>
      </c>
      <c r="Z278" s="24">
        <f>VLOOKUP(ControleRNC[[#This Row],[Crit.]],$F$1:$G$4,2,0)</f>
        <v>3</v>
      </c>
      <c r="AA278" s="24">
        <f ca="1">IF(ControleRNC[[#This Row],[Real.2]]="",TODAY()-ControleRNC[[#This Row],[Prev.2]],ControleRNC[[#This Row],[Real.2]]-ControleRNC[[#This Row],[Prev.2]])</f>
        <v>24</v>
      </c>
      <c r="AB278" s="24" t="s">
        <v>6</v>
      </c>
      <c r="AC278" s="29" t="str">
        <f ca="1">IF(ControleRNC[[#This Row],[Real.2]]&lt;&gt;"","Concluída",
IF(ControleRNC[[#This Row],[Prev.2]]&lt;TODAY(),"Atraso","No prazo"))</f>
        <v>Concluída</v>
      </c>
      <c r="AD278" s="24" t="str">
        <f ca="1">IF(ControleRNC[[#This Row],[Status Epata 2]]="Concluída","",IF(ControleRNC[[#This Row],[Real.2]]="",TODAY()-ControleRNC[[#This Row],[Data Emissão]],ControleRNC[[#This Row],[Real.2]]-ControleRNC[[#This Row],[Data Emissão]]))</f>
        <v/>
      </c>
      <c r="AE278" s="29" t="str">
        <f ca="1">IF(ControleRNC[[#This Row],[Real.2]]&lt;&gt;"","Concluída",
IF(AND(ControleRNC[[#This Row],[Prev.2]]&lt;TODAY(),OR(ControleRNC[[#This Row],[Replan.2]]&lt;TODAY(),ControleRNC[[#This Row],[Replan.2]]="")),"Atraso","No prazo"))</f>
        <v>Concluída</v>
      </c>
      <c r="AF278" s="24"/>
      <c r="AG278" s="24" t="str">
        <f>IF(ControleRNC[[#This Row],[Área Responsável]]="Engenharia",ControleRNC[[#This Row],[Status Etapa 1]],"Contratada")</f>
        <v>Contratada</v>
      </c>
      <c r="AH278" s="24" t="str">
        <f ca="1">IF(ControleRNC[[#This Row],[Área Responsável]]="Contratada",ControleRNC[[#This Row],[Status DUCTOR]],"Engenharia")</f>
        <v>Concluída</v>
      </c>
      <c r="AI278" s="24" t="str">
        <f>IF(ControleRNC[[#This Row],[Etapa Eng]]="Concluída","Fechado",IF(ControleRNC[[#This Row],[Etapa Eng]]="Contratada","Contratada","Aberto"))</f>
        <v>Contratada</v>
      </c>
      <c r="AJ278" s="24" t="str">
        <f ca="1">IF(ControleRNC[[#This Row],[Etapa contr]]="Concluída","Fechado",IF(ControleRNC[[#This Row],[Etapa contr]]="Engenharia","Engenharia","Aberto"))</f>
        <v>Fechado</v>
      </c>
    </row>
    <row r="279" spans="1:36" ht="30" customHeight="1">
      <c r="A279" s="5" t="s">
        <v>30</v>
      </c>
      <c r="B279" s="5" t="s">
        <v>900</v>
      </c>
      <c r="C279" s="24" t="s">
        <v>823</v>
      </c>
      <c r="D279" s="5" t="s">
        <v>824</v>
      </c>
      <c r="E279" s="24" t="s">
        <v>87</v>
      </c>
      <c r="F279" s="65" t="s">
        <v>826</v>
      </c>
      <c r="G279" s="7" t="s">
        <v>827</v>
      </c>
      <c r="H279" s="7" t="s">
        <v>1571</v>
      </c>
      <c r="I279" s="7" t="s">
        <v>1143</v>
      </c>
      <c r="J279" s="32" t="s">
        <v>1618</v>
      </c>
      <c r="K279" s="22" t="s">
        <v>788</v>
      </c>
      <c r="L279" s="6">
        <v>44516</v>
      </c>
      <c r="M279" s="6">
        <f>WORKDAY(ControleRNC[[#This Row],[Data Emissão]],VLOOKUP(K279,$F$1:$G$4,2,0))</f>
        <v>44518</v>
      </c>
      <c r="N279" s="6"/>
      <c r="O279" s="23">
        <v>44523</v>
      </c>
      <c r="P279" s="24"/>
      <c r="Q279" s="24">
        <f ca="1">IF(ControleRNC[[#This Row],[Real.1]]="",TODAY()-ControleRNC[[#This Row],[Prev.1]],ControleRNC[[#This Row],[Real.1]]-ControleRNC[[#This Row],[Prev.1]])</f>
        <v>5</v>
      </c>
      <c r="R279" s="24" t="s">
        <v>5</v>
      </c>
      <c r="S279" s="24"/>
      <c r="T279" s="29" t="str">
        <f ca="1">IF(ControleRNC[[#This Row],[Real.1]]&lt;&gt;"","Concluída",IF(ControleRNC[[#This Row],[Prev.1]]&lt;TODAY(),"Atraso","No prazo"))</f>
        <v>Concluída</v>
      </c>
      <c r="U279" s="39" t="s">
        <v>1619</v>
      </c>
      <c r="V279" s="39"/>
      <c r="W279" s="23">
        <f>WORKDAY(ControleRNC[[#This Row],[Prev.1]],ControleRNC[[#This Row],[Dias Prev.2]])</f>
        <v>44522</v>
      </c>
      <c r="X279" s="23">
        <v>44566</v>
      </c>
      <c r="Y279" s="23">
        <v>44551</v>
      </c>
      <c r="Z279" s="24">
        <f>VLOOKUP(ControleRNC[[#This Row],[Crit.]],$F$1:$G$4,2,0)</f>
        <v>2</v>
      </c>
      <c r="AA279" s="24">
        <f ca="1">IF(ControleRNC[[#This Row],[Real.2]]="",TODAY()-ControleRNC[[#This Row],[Prev.2]],ControleRNC[[#This Row],[Real.2]]-ControleRNC[[#This Row],[Prev.2]])</f>
        <v>29</v>
      </c>
      <c r="AB279" s="24" t="s">
        <v>5</v>
      </c>
      <c r="AC279" s="29" t="str">
        <f ca="1">IF(ControleRNC[[#This Row],[Real.2]]&lt;&gt;"","Concluída",
IF(ControleRNC[[#This Row],[Prev.2]]&lt;TODAY(),"Atraso","No prazo"))</f>
        <v>Concluída</v>
      </c>
      <c r="AD279" s="24" t="str">
        <f ca="1">IF(ControleRNC[[#This Row],[Status Epata 2]]="Concluída","",IF(ControleRNC[[#This Row],[Real.2]]="",TODAY()-ControleRNC[[#This Row],[Data Emissão]],ControleRNC[[#This Row],[Real.2]]-ControleRNC[[#This Row],[Data Emissão]]))</f>
        <v/>
      </c>
      <c r="AE279" s="29" t="str">
        <f ca="1">IF(ControleRNC[[#This Row],[Real.2]]&lt;&gt;"","Concluída",
IF(AND(ControleRNC[[#This Row],[Prev.2]]&lt;TODAY(),OR(ControleRNC[[#This Row],[Replan.2]]&lt;TODAY(),ControleRNC[[#This Row],[Replan.2]]="")),"Atraso","No prazo"))</f>
        <v>Concluída</v>
      </c>
      <c r="AF279" s="24"/>
      <c r="AG279" s="24" t="str">
        <f>IF(ControleRNC[[#This Row],[Área Responsável]]="Engenharia",ControleRNC[[#This Row],[Status Etapa 1]],"Contratada")</f>
        <v>Contratada</v>
      </c>
      <c r="AH279" s="24" t="str">
        <f ca="1">IF(ControleRNC[[#This Row],[Área Responsável]]="Contratada",ControleRNC[[#This Row],[Status DUCTOR]],"Engenharia")</f>
        <v>Concluída</v>
      </c>
      <c r="AI279" s="24" t="str">
        <f>IF(ControleRNC[[#This Row],[Etapa Eng]]="Concluída","Fechado",IF(ControleRNC[[#This Row],[Etapa Eng]]="Contratada","Contratada","Aberto"))</f>
        <v>Contratada</v>
      </c>
      <c r="AJ279" s="24" t="str">
        <f ca="1">IF(ControleRNC[[#This Row],[Etapa contr]]="Concluída","Fechado",IF(ControleRNC[[#This Row],[Etapa contr]]="Engenharia","Engenharia","Aberto"))</f>
        <v>Fechado</v>
      </c>
    </row>
    <row r="280" spans="1:36" ht="30" customHeight="1">
      <c r="A280" s="5" t="s">
        <v>1061</v>
      </c>
      <c r="B280" s="5" t="s">
        <v>900</v>
      </c>
      <c r="C280" s="24" t="s">
        <v>1525</v>
      </c>
      <c r="D280" s="5" t="s">
        <v>824</v>
      </c>
      <c r="E280" s="24" t="s">
        <v>29</v>
      </c>
      <c r="F280" s="65" t="s">
        <v>826</v>
      </c>
      <c r="G280" s="7" t="s">
        <v>844</v>
      </c>
      <c r="H280" s="7" t="s">
        <v>1620</v>
      </c>
      <c r="I280" s="7" t="s">
        <v>904</v>
      </c>
      <c r="J280" s="32" t="s">
        <v>1621</v>
      </c>
      <c r="K280" s="22" t="s">
        <v>787</v>
      </c>
      <c r="L280" s="6">
        <v>44517</v>
      </c>
      <c r="M280" s="6">
        <f>WORKDAY(ControleRNC[[#This Row],[Data Emissão]],VLOOKUP(K280,$F$1:$G$4,2,0))</f>
        <v>44522</v>
      </c>
      <c r="N280" s="6"/>
      <c r="O280" s="23">
        <v>44523</v>
      </c>
      <c r="P280" s="24"/>
      <c r="Q280" s="24">
        <f ca="1">IF(ControleRNC[[#This Row],[Real.1]]="",TODAY()-ControleRNC[[#This Row],[Prev.1]],ControleRNC[[#This Row],[Real.1]]-ControleRNC[[#This Row],[Prev.1]])</f>
        <v>1</v>
      </c>
      <c r="R280" s="24" t="s">
        <v>6</v>
      </c>
      <c r="S280" s="24"/>
      <c r="T280" s="29" t="str">
        <f ca="1">IF(ControleRNC[[#This Row],[Real.1]]&lt;&gt;"","Concluída",IF(ControleRNC[[#This Row],[Prev.1]]&lt;TODAY(),"Atraso","No prazo"))</f>
        <v>Concluída</v>
      </c>
      <c r="U280" s="39" t="s">
        <v>1622</v>
      </c>
      <c r="V280" s="39"/>
      <c r="W280" s="23">
        <f>WORKDAY(ControleRNC[[#This Row],[Prev.1]],ControleRNC[[#This Row],[Dias Prev.2]])</f>
        <v>44525</v>
      </c>
      <c r="X280" s="23">
        <v>44526</v>
      </c>
      <c r="Y280" s="23">
        <v>44526</v>
      </c>
      <c r="Z280" s="24">
        <f>VLOOKUP(ControleRNC[[#This Row],[Crit.]],$F$1:$G$4,2,0)</f>
        <v>3</v>
      </c>
      <c r="AA280" s="24">
        <f ca="1">IF(ControleRNC[[#This Row],[Real.2]]="",TODAY()-ControleRNC[[#This Row],[Prev.2]],ControleRNC[[#This Row],[Real.2]]-ControleRNC[[#This Row],[Prev.2]])</f>
        <v>1</v>
      </c>
      <c r="AB280" s="24" t="s">
        <v>6</v>
      </c>
      <c r="AC280" s="29" t="str">
        <f ca="1">IF(ControleRNC[[#This Row],[Real.2]]&lt;&gt;"","Concluída",
IF(ControleRNC[[#This Row],[Prev.2]]&lt;TODAY(),"Atraso","No prazo"))</f>
        <v>Concluída</v>
      </c>
      <c r="AD280" s="24" t="str">
        <f ca="1">IF(ControleRNC[[#This Row],[Status Epata 2]]="Concluída","",IF(ControleRNC[[#This Row],[Real.2]]="",TODAY()-ControleRNC[[#This Row],[Data Emissão]],ControleRNC[[#This Row],[Real.2]]-ControleRNC[[#This Row],[Data Emissão]]))</f>
        <v/>
      </c>
      <c r="AE280" s="29" t="str">
        <f ca="1">IF(ControleRNC[[#This Row],[Real.2]]&lt;&gt;"","Concluída",
IF(AND(ControleRNC[[#This Row],[Prev.2]]&lt;TODAY(),OR(ControleRNC[[#This Row],[Replan.2]]&lt;TODAY(),ControleRNC[[#This Row],[Replan.2]]="")),"Atraso","No prazo"))</f>
        <v>Concluída</v>
      </c>
      <c r="AF280" s="24"/>
      <c r="AG280" s="24" t="str">
        <f>IF(ControleRNC[[#This Row],[Área Responsável]]="Engenharia",ControleRNC[[#This Row],[Status Etapa 1]],"Contratada")</f>
        <v>Contratada</v>
      </c>
      <c r="AH280" s="24" t="str">
        <f ca="1">IF(ControleRNC[[#This Row],[Área Responsável]]="Contratada",ControleRNC[[#This Row],[Status DUCTOR]],"Engenharia")</f>
        <v>Concluída</v>
      </c>
      <c r="AI280" s="24" t="str">
        <f>IF(ControleRNC[[#This Row],[Etapa Eng]]="Concluída","Fechado",IF(ControleRNC[[#This Row],[Etapa Eng]]="Contratada","Contratada","Aberto"))</f>
        <v>Contratada</v>
      </c>
      <c r="AJ280" s="24" t="str">
        <f ca="1">IF(ControleRNC[[#This Row],[Etapa contr]]="Concluída","Fechado",IF(ControleRNC[[#This Row],[Etapa contr]]="Engenharia","Engenharia","Aberto"))</f>
        <v>Fechado</v>
      </c>
    </row>
    <row r="281" spans="1:36" ht="30" customHeight="1">
      <c r="A281" s="5" t="s">
        <v>1554</v>
      </c>
      <c r="B281" s="5" t="s">
        <v>900</v>
      </c>
      <c r="C281" s="24" t="s">
        <v>823</v>
      </c>
      <c r="D281" s="5" t="s">
        <v>824</v>
      </c>
      <c r="E281" s="24" t="s">
        <v>87</v>
      </c>
      <c r="F281" s="65" t="s">
        <v>826</v>
      </c>
      <c r="G281" s="7" t="s">
        <v>827</v>
      </c>
      <c r="H281" s="7" t="s">
        <v>1623</v>
      </c>
      <c r="I281" s="7" t="s">
        <v>856</v>
      </c>
      <c r="J281" s="32" t="s">
        <v>1624</v>
      </c>
      <c r="K281" s="22" t="s">
        <v>787</v>
      </c>
      <c r="L281" s="6">
        <v>44522</v>
      </c>
      <c r="M281" s="6">
        <f>WORKDAY(ControleRNC[[#This Row],[Data Emissão]],VLOOKUP(K281,$F$1:$G$4,2,0))</f>
        <v>44525</v>
      </c>
      <c r="N281" s="6"/>
      <c r="O281" s="23">
        <v>44523</v>
      </c>
      <c r="P281" s="24"/>
      <c r="Q281" s="24">
        <f ca="1">IF(ControleRNC[[#This Row],[Real.1]]="",TODAY()-ControleRNC[[#This Row],[Prev.1]],ControleRNC[[#This Row],[Real.1]]-ControleRNC[[#This Row],[Prev.1]])</f>
        <v>-2</v>
      </c>
      <c r="R281" s="24" t="s">
        <v>5</v>
      </c>
      <c r="S281" s="24"/>
      <c r="T281" s="29" t="str">
        <f ca="1">IF(ControleRNC[[#This Row],[Real.1]]&lt;&gt;"","Concluída",IF(ControleRNC[[#This Row],[Prev.1]]&lt;TODAY(),"Atraso","No prazo"))</f>
        <v>Concluída</v>
      </c>
      <c r="U281" s="39" t="s">
        <v>1625</v>
      </c>
      <c r="V281" s="39"/>
      <c r="W281" s="23">
        <f>WORKDAY(ControleRNC[[#This Row],[Prev.1]],ControleRNC[[#This Row],[Dias Prev.2]])</f>
        <v>44530</v>
      </c>
      <c r="X281" s="23">
        <v>44568</v>
      </c>
      <c r="Y281" s="23">
        <v>44551</v>
      </c>
      <c r="Z281" s="24">
        <f>VLOOKUP(ControleRNC[[#This Row],[Crit.]],$F$1:$G$4,2,0)</f>
        <v>3</v>
      </c>
      <c r="AA281" s="24">
        <f ca="1">IF(ControleRNC[[#This Row],[Real.2]]="",TODAY()-ControleRNC[[#This Row],[Prev.2]],ControleRNC[[#This Row],[Real.2]]-ControleRNC[[#This Row],[Prev.2]])</f>
        <v>21</v>
      </c>
      <c r="AB281" s="24" t="s">
        <v>5</v>
      </c>
      <c r="AC281" s="29" t="str">
        <f ca="1">IF(ControleRNC[[#This Row],[Real.2]]&lt;&gt;"","Concluída",
IF(ControleRNC[[#This Row],[Prev.2]]&lt;TODAY(),"Atraso","No prazo"))</f>
        <v>Concluída</v>
      </c>
      <c r="AD281" s="24" t="str">
        <f ca="1">IF(ControleRNC[[#This Row],[Status Epata 2]]="Concluída","",IF(ControleRNC[[#This Row],[Real.2]]="",TODAY()-ControleRNC[[#This Row],[Data Emissão]],ControleRNC[[#This Row],[Real.2]]-ControleRNC[[#This Row],[Data Emissão]]))</f>
        <v/>
      </c>
      <c r="AE281" s="29" t="str">
        <f ca="1">IF(ControleRNC[[#This Row],[Real.2]]&lt;&gt;"","Concluída",
IF(AND(ControleRNC[[#This Row],[Prev.2]]&lt;TODAY(),OR(ControleRNC[[#This Row],[Replan.2]]&lt;TODAY(),ControleRNC[[#This Row],[Replan.2]]="")),"Atraso","No prazo"))</f>
        <v>Concluída</v>
      </c>
      <c r="AF281" s="24"/>
      <c r="AG281" s="24" t="str">
        <f>IF(ControleRNC[[#This Row],[Área Responsável]]="Engenharia",ControleRNC[[#This Row],[Status Etapa 1]],"Contratada")</f>
        <v>Contratada</v>
      </c>
      <c r="AH281" s="24" t="str">
        <f ca="1">IF(ControleRNC[[#This Row],[Área Responsável]]="Contratada",ControleRNC[[#This Row],[Status DUCTOR]],"Engenharia")</f>
        <v>Concluída</v>
      </c>
      <c r="AI281" s="24" t="str">
        <f>IF(ControleRNC[[#This Row],[Etapa Eng]]="Concluída","Fechado",IF(ControleRNC[[#This Row],[Etapa Eng]]="Contratada","Contratada","Aberto"))</f>
        <v>Contratada</v>
      </c>
      <c r="AJ281" s="24" t="str">
        <f ca="1">IF(ControleRNC[[#This Row],[Etapa contr]]="Concluída","Fechado",IF(ControleRNC[[#This Row],[Etapa contr]]="Engenharia","Engenharia","Aberto"))</f>
        <v>Fechado</v>
      </c>
    </row>
    <row r="282" spans="1:36" ht="30" customHeight="1">
      <c r="A282" s="63" t="s">
        <v>52</v>
      </c>
      <c r="B282" s="63" t="s">
        <v>900</v>
      </c>
      <c r="C282" s="77" t="s">
        <v>1299</v>
      </c>
      <c r="D282" s="5" t="s">
        <v>824</v>
      </c>
      <c r="E282" s="24" t="s">
        <v>39</v>
      </c>
      <c r="F282" s="65" t="s">
        <v>826</v>
      </c>
      <c r="G282" s="7" t="s">
        <v>844</v>
      </c>
      <c r="H282" s="7" t="s">
        <v>1490</v>
      </c>
      <c r="I282" s="7" t="s">
        <v>921</v>
      </c>
      <c r="J282" s="32" t="s">
        <v>53</v>
      </c>
      <c r="K282" s="22" t="s">
        <v>787</v>
      </c>
      <c r="L282" s="6">
        <v>44522</v>
      </c>
      <c r="M282" s="6">
        <f>WORKDAY(ControleRNC[[#This Row],[Data Emissão]],VLOOKUP(K282,$F$1:$G$4,2,0))</f>
        <v>44525</v>
      </c>
      <c r="N282" s="6"/>
      <c r="O282" s="23">
        <v>44523</v>
      </c>
      <c r="P282" s="24"/>
      <c r="Q282" s="24">
        <f ca="1">IF(ControleRNC[[#This Row],[Real.1]]="",TODAY()-ControleRNC[[#This Row],[Prev.1]],ControleRNC[[#This Row],[Real.1]]-ControleRNC[[#This Row],[Prev.1]])</f>
        <v>-2</v>
      </c>
      <c r="R282" s="24" t="s">
        <v>6</v>
      </c>
      <c r="S282" s="24"/>
      <c r="T282" s="29" t="str">
        <f ca="1">IF(ControleRNC[[#This Row],[Real.1]]&lt;&gt;"","Concluída",IF(ControleRNC[[#This Row],[Prev.1]]&lt;TODAY(),"Atraso","No prazo"))</f>
        <v>Concluída</v>
      </c>
      <c r="U282" s="39" t="s">
        <v>54</v>
      </c>
      <c r="V282" s="39"/>
      <c r="W282" s="23">
        <f>WORKDAY(ControleRNC[[#This Row],[Prev.1]],ControleRNC[[#This Row],[Dias Prev.2]])</f>
        <v>44530</v>
      </c>
      <c r="X282" s="23">
        <v>45097</v>
      </c>
      <c r="Y282" s="23"/>
      <c r="Z282" s="24">
        <f>VLOOKUP(ControleRNC[[#This Row],[Crit.]],$F$1:$G$4,2,0)</f>
        <v>3</v>
      </c>
      <c r="AA282" s="24">
        <f ca="1">IF(ControleRNC[[#This Row],[Real.2]]="",TODAY()-ControleRNC[[#This Row],[Prev.2]],ControleRNC[[#This Row],[Real.2]]-ControleRNC[[#This Row],[Prev.2]])</f>
        <v>547</v>
      </c>
      <c r="AB282" s="24" t="s">
        <v>6</v>
      </c>
      <c r="AC282" s="29" t="str">
        <f ca="1">IF(ControleRNC[[#This Row],[Real.2]]&lt;&gt;"","Concluída",
IF(ControleRNC[[#This Row],[Prev.2]]&lt;TODAY(),"Atraso","No prazo"))</f>
        <v>Atraso</v>
      </c>
      <c r="AD282" s="24">
        <f ca="1">IF(ControleRNC[[#This Row],[Status Epata 2]]="Concluída","",IF(ControleRNC[[#This Row],[Real.2]]="",TODAY()-ControleRNC[[#This Row],[Data Emissão]],ControleRNC[[#This Row],[Real.2]]-ControleRNC[[#This Row],[Data Emissão]]))</f>
        <v>555</v>
      </c>
      <c r="AE282" s="29" t="str">
        <f ca="1">IF(ControleRNC[[#This Row],[Real.2]]&lt;&gt;"","Concluída",
IF(AND(ControleRNC[[#This Row],[Prev.2]]&lt;TODAY(),OR(ControleRNC[[#This Row],[Replan.2]]&lt;TODAY(),ControleRNC[[#This Row],[Replan.2]]="")),"Atraso","No prazo"))</f>
        <v>No prazo</v>
      </c>
      <c r="AF282" s="24" t="s">
        <v>1054</v>
      </c>
      <c r="AG282" s="24" t="str">
        <f>IF(ControleRNC[[#This Row],[Área Responsável]]="Engenharia",ControleRNC[[#This Row],[Status Etapa 1]],"Contratada")</f>
        <v>Contratada</v>
      </c>
      <c r="AH282" s="24" t="str">
        <f ca="1">IF(ControleRNC[[#This Row],[Área Responsável]]="Contratada",ControleRNC[[#This Row],[Status DUCTOR]],"Engenharia")</f>
        <v>No prazo</v>
      </c>
      <c r="AI282" s="24" t="str">
        <f>IF(ControleRNC[[#This Row],[Etapa Eng]]="Concluída","Fechado",IF(ControleRNC[[#This Row],[Etapa Eng]]="Contratada","Contratada","Aberto"))</f>
        <v>Contratada</v>
      </c>
      <c r="AJ282" s="24" t="str">
        <f ca="1">IF(ControleRNC[[#This Row],[Etapa contr]]="Concluída","Fechado",IF(ControleRNC[[#This Row],[Etapa contr]]="Engenharia","Engenharia","Aberto"))</f>
        <v>Aberto</v>
      </c>
    </row>
    <row r="283" spans="1:36" ht="30" customHeight="1">
      <c r="A283" s="5" t="s">
        <v>1557</v>
      </c>
      <c r="B283" s="5" t="s">
        <v>900</v>
      </c>
      <c r="C283" s="24" t="s">
        <v>1280</v>
      </c>
      <c r="D283" s="5" t="s">
        <v>824</v>
      </c>
      <c r="E283" s="24" t="s">
        <v>87</v>
      </c>
      <c r="F283" s="65" t="s">
        <v>826</v>
      </c>
      <c r="G283" s="7" t="s">
        <v>827</v>
      </c>
      <c r="H283" s="7" t="s">
        <v>1307</v>
      </c>
      <c r="I283" s="7" t="s">
        <v>856</v>
      </c>
      <c r="J283" s="32" t="s">
        <v>1626</v>
      </c>
      <c r="K283" s="22" t="s">
        <v>787</v>
      </c>
      <c r="L283" s="6">
        <v>44522</v>
      </c>
      <c r="M283" s="6">
        <f>WORKDAY(ControleRNC[[#This Row],[Data Emissão]],VLOOKUP(K283,$F$1:$G$4,2,0))</f>
        <v>44525</v>
      </c>
      <c r="N283" s="6"/>
      <c r="O283" s="23">
        <v>44523</v>
      </c>
      <c r="P283" s="24"/>
      <c r="Q283" s="24">
        <f ca="1">IF(ControleRNC[[#This Row],[Real.1]]="",TODAY()-ControleRNC[[#This Row],[Prev.1]],ControleRNC[[#This Row],[Real.1]]-ControleRNC[[#This Row],[Prev.1]])</f>
        <v>-2</v>
      </c>
      <c r="R283" s="24" t="s">
        <v>5</v>
      </c>
      <c r="S283" s="24"/>
      <c r="T283" s="29" t="str">
        <f ca="1">IF(ControleRNC[[#This Row],[Real.1]]&lt;&gt;"","Concluída",IF(ControleRNC[[#This Row],[Prev.1]]&lt;TODAY(),"Atraso","No prazo"))</f>
        <v>Concluída</v>
      </c>
      <c r="U283" s="39" t="s">
        <v>1627</v>
      </c>
      <c r="V283" s="39"/>
      <c r="W283" s="23">
        <f>WORKDAY(ControleRNC[[#This Row],[Prev.1]],ControleRNC[[#This Row],[Dias Prev.2]])</f>
        <v>44530</v>
      </c>
      <c r="X283" s="23">
        <v>44566</v>
      </c>
      <c r="Y283" s="23">
        <v>44551</v>
      </c>
      <c r="Z283" s="24">
        <f>VLOOKUP(ControleRNC[[#This Row],[Crit.]],$F$1:$G$4,2,0)</f>
        <v>3</v>
      </c>
      <c r="AA283" s="24">
        <f ca="1">IF(ControleRNC[[#This Row],[Real.2]]="",TODAY()-ControleRNC[[#This Row],[Prev.2]],ControleRNC[[#This Row],[Real.2]]-ControleRNC[[#This Row],[Prev.2]])</f>
        <v>21</v>
      </c>
      <c r="AB283" s="24" t="s">
        <v>5</v>
      </c>
      <c r="AC283" s="29" t="str">
        <f ca="1">IF(ControleRNC[[#This Row],[Real.2]]&lt;&gt;"","Concluída",
IF(ControleRNC[[#This Row],[Prev.2]]&lt;TODAY(),"Atraso","No prazo"))</f>
        <v>Concluída</v>
      </c>
      <c r="AD283" s="24" t="str">
        <f ca="1">IF(ControleRNC[[#This Row],[Status Epata 2]]="Concluída","",IF(ControleRNC[[#This Row],[Real.2]]="",TODAY()-ControleRNC[[#This Row],[Data Emissão]],ControleRNC[[#This Row],[Real.2]]-ControleRNC[[#This Row],[Data Emissão]]))</f>
        <v/>
      </c>
      <c r="AE283" s="29" t="str">
        <f ca="1">IF(ControleRNC[[#This Row],[Real.2]]&lt;&gt;"","Concluída",
IF(AND(ControleRNC[[#This Row],[Prev.2]]&lt;TODAY(),OR(ControleRNC[[#This Row],[Replan.2]]&lt;TODAY(),ControleRNC[[#This Row],[Replan.2]]="")),"Atraso","No prazo"))</f>
        <v>Concluída</v>
      </c>
      <c r="AF283" s="24"/>
      <c r="AG283" s="24" t="str">
        <f>IF(ControleRNC[[#This Row],[Área Responsável]]="Engenharia",ControleRNC[[#This Row],[Status Etapa 1]],"Contratada")</f>
        <v>Contratada</v>
      </c>
      <c r="AH283" s="24" t="str">
        <f ca="1">IF(ControleRNC[[#This Row],[Área Responsável]]="Contratada",ControleRNC[[#This Row],[Status DUCTOR]],"Engenharia")</f>
        <v>Concluída</v>
      </c>
      <c r="AI283" s="24" t="str">
        <f>IF(ControleRNC[[#This Row],[Etapa Eng]]="Concluída","Fechado",IF(ControleRNC[[#This Row],[Etapa Eng]]="Contratada","Contratada","Aberto"))</f>
        <v>Contratada</v>
      </c>
      <c r="AJ283" s="24" t="str">
        <f ca="1">IF(ControleRNC[[#This Row],[Etapa contr]]="Concluída","Fechado",IF(ControleRNC[[#This Row],[Etapa contr]]="Engenharia","Engenharia","Aberto"))</f>
        <v>Fechado</v>
      </c>
    </row>
    <row r="284" spans="1:36" ht="30" customHeight="1">
      <c r="A284" s="5" t="s">
        <v>1064</v>
      </c>
      <c r="B284" s="5" t="s">
        <v>900</v>
      </c>
      <c r="C284" s="24" t="s">
        <v>1303</v>
      </c>
      <c r="D284" s="5" t="s">
        <v>824</v>
      </c>
      <c r="E284" s="24" t="s">
        <v>29</v>
      </c>
      <c r="F284" s="65" t="s">
        <v>826</v>
      </c>
      <c r="G284" s="7" t="s">
        <v>844</v>
      </c>
      <c r="H284" s="7" t="s">
        <v>1628</v>
      </c>
      <c r="I284" s="7" t="s">
        <v>952</v>
      </c>
      <c r="J284" s="32" t="s">
        <v>1629</v>
      </c>
      <c r="K284" s="22" t="s">
        <v>787</v>
      </c>
      <c r="L284" s="6">
        <v>44523</v>
      </c>
      <c r="M284" s="6">
        <f>WORKDAY(ControleRNC[[#This Row],[Data Emissão]],VLOOKUP(K284,$F$1:$G$4,2,0))</f>
        <v>44526</v>
      </c>
      <c r="N284" s="6"/>
      <c r="O284" s="23">
        <v>44523</v>
      </c>
      <c r="P284" s="24"/>
      <c r="Q284" s="24">
        <f ca="1">IF(ControleRNC[[#This Row],[Real.1]]="",TODAY()-ControleRNC[[#This Row],[Prev.1]],ControleRNC[[#This Row],[Real.1]]-ControleRNC[[#This Row],[Prev.1]])</f>
        <v>-3</v>
      </c>
      <c r="R284" s="24" t="s">
        <v>6</v>
      </c>
      <c r="S284" s="24"/>
      <c r="T284" s="29" t="str">
        <f ca="1">IF(ControleRNC[[#This Row],[Real.1]]&lt;&gt;"","Concluída",IF(ControleRNC[[#This Row],[Prev.1]]&lt;TODAY(),"Atraso","No prazo"))</f>
        <v>Concluída</v>
      </c>
      <c r="U284" s="39" t="s">
        <v>1630</v>
      </c>
      <c r="V284" s="39"/>
      <c r="W284" s="23">
        <f>WORKDAY(ControleRNC[[#This Row],[Prev.1]],ControleRNC[[#This Row],[Dias Prev.2]])</f>
        <v>44531</v>
      </c>
      <c r="X284" s="23">
        <v>44566</v>
      </c>
      <c r="Y284" s="23">
        <v>44572</v>
      </c>
      <c r="Z284" s="24">
        <f>VLOOKUP(ControleRNC[[#This Row],[Crit.]],$F$1:$G$4,2,0)</f>
        <v>3</v>
      </c>
      <c r="AA284" s="24">
        <f ca="1">IF(ControleRNC[[#This Row],[Real.2]]="",TODAY()-ControleRNC[[#This Row],[Prev.2]],ControleRNC[[#This Row],[Real.2]]-ControleRNC[[#This Row],[Prev.2]])</f>
        <v>41</v>
      </c>
      <c r="AB284" s="24" t="s">
        <v>6</v>
      </c>
      <c r="AC284" s="29" t="str">
        <f ca="1">IF(ControleRNC[[#This Row],[Real.2]]&lt;&gt;"","Concluída",
IF(ControleRNC[[#This Row],[Prev.2]]&lt;TODAY(),"Atraso","No prazo"))</f>
        <v>Concluída</v>
      </c>
      <c r="AD284" s="24" t="str">
        <f ca="1">IF(ControleRNC[[#This Row],[Status Epata 2]]="Concluída","",IF(ControleRNC[[#This Row],[Real.2]]="",TODAY()-ControleRNC[[#This Row],[Data Emissão]],ControleRNC[[#This Row],[Real.2]]-ControleRNC[[#This Row],[Data Emissão]]))</f>
        <v/>
      </c>
      <c r="AE284" s="29" t="str">
        <f ca="1">IF(ControleRNC[[#This Row],[Real.2]]&lt;&gt;"","Concluída",
IF(AND(ControleRNC[[#This Row],[Prev.2]]&lt;TODAY(),OR(ControleRNC[[#This Row],[Replan.2]]&lt;TODAY(),ControleRNC[[#This Row],[Replan.2]]="")),"Atraso","No prazo"))</f>
        <v>Concluída</v>
      </c>
      <c r="AF284" s="24"/>
      <c r="AG284" s="24" t="str">
        <f>IF(ControleRNC[[#This Row],[Área Responsável]]="Engenharia",ControleRNC[[#This Row],[Status Etapa 1]],"Contratada")</f>
        <v>Contratada</v>
      </c>
      <c r="AH284" s="24" t="str">
        <f ca="1">IF(ControleRNC[[#This Row],[Área Responsável]]="Contratada",ControleRNC[[#This Row],[Status DUCTOR]],"Engenharia")</f>
        <v>Concluída</v>
      </c>
      <c r="AI284" s="24" t="str">
        <f>IF(ControleRNC[[#This Row],[Etapa Eng]]="Concluída","Fechado",IF(ControleRNC[[#This Row],[Etapa Eng]]="Contratada","Contratada","Aberto"))</f>
        <v>Contratada</v>
      </c>
      <c r="AJ284" s="24" t="str">
        <f ca="1">IF(ControleRNC[[#This Row],[Etapa contr]]="Concluída","Fechado",IF(ControleRNC[[#This Row],[Etapa contr]]="Engenharia","Engenharia","Aberto"))</f>
        <v>Fechado</v>
      </c>
    </row>
    <row r="285" spans="1:36" ht="30" customHeight="1">
      <c r="A285" s="5" t="s">
        <v>60</v>
      </c>
      <c r="B285" s="5" t="s">
        <v>900</v>
      </c>
      <c r="C285" s="24" t="s">
        <v>1154</v>
      </c>
      <c r="D285" s="5" t="s">
        <v>824</v>
      </c>
      <c r="E285" s="24" t="s">
        <v>87</v>
      </c>
      <c r="F285" s="65" t="s">
        <v>826</v>
      </c>
      <c r="G285" s="7" t="s">
        <v>1085</v>
      </c>
      <c r="H285" s="7" t="s">
        <v>1307</v>
      </c>
      <c r="I285" s="7" t="s">
        <v>1199</v>
      </c>
      <c r="J285" s="32" t="s">
        <v>1631</v>
      </c>
      <c r="K285" s="22" t="s">
        <v>787</v>
      </c>
      <c r="L285" s="6">
        <v>44523</v>
      </c>
      <c r="M285" s="6">
        <f>WORKDAY(ControleRNC[[#This Row],[Data Emissão]],VLOOKUP(K285,$F$1:$G$4,2,0))</f>
        <v>44526</v>
      </c>
      <c r="N285" s="6"/>
      <c r="O285" s="23">
        <v>44545</v>
      </c>
      <c r="P285" s="24"/>
      <c r="Q285" s="24">
        <f ca="1">IF(ControleRNC[[#This Row],[Real.1]]="",TODAY()-ControleRNC[[#This Row],[Prev.1]],ControleRNC[[#This Row],[Real.1]]-ControleRNC[[#This Row],[Prev.1]])</f>
        <v>19</v>
      </c>
      <c r="R285" s="24" t="s">
        <v>5</v>
      </c>
      <c r="S285" s="24"/>
      <c r="T285" s="29" t="str">
        <f ca="1">IF(ControleRNC[[#This Row],[Real.1]]&lt;&gt;"","Concluída",IF(ControleRNC[[#This Row],[Prev.1]]&lt;TODAY(),"Atraso","No prazo"))</f>
        <v>Concluída</v>
      </c>
      <c r="U285" s="39" t="s">
        <v>1632</v>
      </c>
      <c r="V285" s="39"/>
      <c r="W285" s="23">
        <f>WORKDAY(ControleRNC[[#This Row],[Prev.1]],ControleRNC[[#This Row],[Dias Prev.2]])</f>
        <v>44531</v>
      </c>
      <c r="X285" s="23">
        <v>44568</v>
      </c>
      <c r="Y285" s="23">
        <v>44552</v>
      </c>
      <c r="Z285" s="24">
        <f>VLOOKUP(ControleRNC[[#This Row],[Crit.]],$F$1:$G$4,2,0)</f>
        <v>3</v>
      </c>
      <c r="AA285" s="24">
        <f ca="1">IF(ControleRNC[[#This Row],[Real.2]]="",TODAY()-ControleRNC[[#This Row],[Prev.2]],ControleRNC[[#This Row],[Real.2]]-ControleRNC[[#This Row],[Prev.2]])</f>
        <v>21</v>
      </c>
      <c r="AB285" s="24" t="s">
        <v>5</v>
      </c>
      <c r="AC285" s="29" t="str">
        <f ca="1">IF(ControleRNC[[#This Row],[Real.2]]&lt;&gt;"","Concluída",
IF(ControleRNC[[#This Row],[Prev.2]]&lt;TODAY(),"Atraso","No prazo"))</f>
        <v>Concluída</v>
      </c>
      <c r="AD285" s="24" t="str">
        <f ca="1">IF(ControleRNC[[#This Row],[Status Epata 2]]="Concluída","",IF(ControleRNC[[#This Row],[Real.2]]="",TODAY()-ControleRNC[[#This Row],[Data Emissão]],ControleRNC[[#This Row],[Real.2]]-ControleRNC[[#This Row],[Data Emissão]]))</f>
        <v/>
      </c>
      <c r="AE285" s="29" t="str">
        <f ca="1">IF(ControleRNC[[#This Row],[Real.2]]&lt;&gt;"","Concluída",
IF(AND(ControleRNC[[#This Row],[Prev.2]]&lt;TODAY(),OR(ControleRNC[[#This Row],[Replan.2]]&lt;TODAY(),ControleRNC[[#This Row],[Replan.2]]="")),"Atraso","No prazo"))</f>
        <v>Concluída</v>
      </c>
      <c r="AF285" s="24"/>
      <c r="AG285" s="24" t="str">
        <f>IF(ControleRNC[[#This Row],[Área Responsável]]="Engenharia",ControleRNC[[#This Row],[Status Etapa 1]],"Contratada")</f>
        <v>Contratada</v>
      </c>
      <c r="AH285" s="24" t="str">
        <f ca="1">IF(ControleRNC[[#This Row],[Área Responsável]]="Contratada",ControleRNC[[#This Row],[Status DUCTOR]],"Engenharia")</f>
        <v>Concluída</v>
      </c>
      <c r="AI285" s="24" t="str">
        <f>IF(ControleRNC[[#This Row],[Etapa Eng]]="Concluída","Fechado",IF(ControleRNC[[#This Row],[Etapa Eng]]="Contratada","Contratada","Aberto"))</f>
        <v>Contratada</v>
      </c>
      <c r="AJ285" s="24" t="str">
        <f ca="1">IF(ControleRNC[[#This Row],[Etapa contr]]="Concluída","Fechado",IF(ControleRNC[[#This Row],[Etapa contr]]="Engenharia","Engenharia","Aberto"))</f>
        <v>Fechado</v>
      </c>
    </row>
    <row r="286" spans="1:36" ht="30" customHeight="1">
      <c r="A286" s="5" t="s">
        <v>1068</v>
      </c>
      <c r="B286" s="5" t="s">
        <v>900</v>
      </c>
      <c r="C286" s="24" t="s">
        <v>1525</v>
      </c>
      <c r="D286" s="5" t="s">
        <v>824</v>
      </c>
      <c r="E286" s="24" t="s">
        <v>29</v>
      </c>
      <c r="F286" s="65" t="s">
        <v>826</v>
      </c>
      <c r="G286" s="7" t="s">
        <v>844</v>
      </c>
      <c r="H286" s="7" t="s">
        <v>1633</v>
      </c>
      <c r="I286" s="7" t="s">
        <v>952</v>
      </c>
      <c r="J286" s="32" t="s">
        <v>1634</v>
      </c>
      <c r="K286" s="22" t="s">
        <v>787</v>
      </c>
      <c r="L286" s="6">
        <v>44525</v>
      </c>
      <c r="M286" s="6">
        <f>WORKDAY(ControleRNC[[#This Row],[Data Emissão]],VLOOKUP(K286,$F$1:$G$4,2,0))</f>
        <v>44530</v>
      </c>
      <c r="N286" s="6"/>
      <c r="O286" s="23">
        <v>44526</v>
      </c>
      <c r="P286" s="24"/>
      <c r="Q286" s="24">
        <f ca="1">IF(ControleRNC[[#This Row],[Real.1]]="",TODAY()-ControleRNC[[#This Row],[Prev.1]],ControleRNC[[#This Row],[Real.1]]-ControleRNC[[#This Row],[Prev.1]])</f>
        <v>-4</v>
      </c>
      <c r="R286" s="24" t="s">
        <v>6</v>
      </c>
      <c r="S286" s="24"/>
      <c r="T286" s="29" t="str">
        <f ca="1">IF(ControleRNC[[#This Row],[Real.1]]&lt;&gt;"","Concluída",IF(ControleRNC[[#This Row],[Prev.1]]&lt;TODAY(),"Atraso","No prazo"))</f>
        <v>Concluída</v>
      </c>
      <c r="U286" s="39" t="s">
        <v>1635</v>
      </c>
      <c r="V286" s="39"/>
      <c r="W286" s="23">
        <f>WORKDAY(ControleRNC[[#This Row],[Prev.1]],ControleRNC[[#This Row],[Dias Prev.2]])</f>
        <v>44533</v>
      </c>
      <c r="X286" s="23">
        <v>44620</v>
      </c>
      <c r="Y286" s="23">
        <v>44572</v>
      </c>
      <c r="Z286" s="24">
        <f>VLOOKUP(ControleRNC[[#This Row],[Crit.]],$F$1:$G$4,2,0)</f>
        <v>3</v>
      </c>
      <c r="AA286" s="24">
        <f ca="1">IF(ControleRNC[[#This Row],[Real.2]]="",TODAY()-ControleRNC[[#This Row],[Prev.2]],ControleRNC[[#This Row],[Real.2]]-ControleRNC[[#This Row],[Prev.2]])</f>
        <v>39</v>
      </c>
      <c r="AB286" s="24" t="s">
        <v>6</v>
      </c>
      <c r="AC286" s="29" t="str">
        <f ca="1">IF(ControleRNC[[#This Row],[Real.2]]&lt;&gt;"","Concluída",
IF(ControleRNC[[#This Row],[Prev.2]]&lt;TODAY(),"Atraso","No prazo"))</f>
        <v>Concluída</v>
      </c>
      <c r="AD286" s="24" t="str">
        <f ca="1">IF(ControleRNC[[#This Row],[Status Epata 2]]="Concluída","",IF(ControleRNC[[#This Row],[Real.2]]="",TODAY()-ControleRNC[[#This Row],[Data Emissão]],ControleRNC[[#This Row],[Real.2]]-ControleRNC[[#This Row],[Data Emissão]]))</f>
        <v/>
      </c>
      <c r="AE286" s="29" t="str">
        <f ca="1">IF(ControleRNC[[#This Row],[Real.2]]&lt;&gt;"","Concluída",
IF(AND(ControleRNC[[#This Row],[Prev.2]]&lt;TODAY(),OR(ControleRNC[[#This Row],[Replan.2]]&lt;TODAY(),ControleRNC[[#This Row],[Replan.2]]="")),"Atraso","No prazo"))</f>
        <v>Concluída</v>
      </c>
      <c r="AF286" s="24"/>
      <c r="AG286" s="24" t="str">
        <f>IF(ControleRNC[[#This Row],[Área Responsável]]="Engenharia",ControleRNC[[#This Row],[Status Etapa 1]],"Contratada")</f>
        <v>Contratada</v>
      </c>
      <c r="AH286" s="24" t="str">
        <f ca="1">IF(ControleRNC[[#This Row],[Área Responsável]]="Contratada",ControleRNC[[#This Row],[Status DUCTOR]],"Engenharia")</f>
        <v>Concluída</v>
      </c>
      <c r="AI286" s="24" t="str">
        <f>IF(ControleRNC[[#This Row],[Etapa Eng]]="Concluída","Fechado",IF(ControleRNC[[#This Row],[Etapa Eng]]="Contratada","Contratada","Aberto"))</f>
        <v>Contratada</v>
      </c>
      <c r="AJ286" s="24" t="str">
        <f ca="1">IF(ControleRNC[[#This Row],[Etapa contr]]="Concluída","Fechado",IF(ControleRNC[[#This Row],[Etapa contr]]="Engenharia","Engenharia","Aberto"))</f>
        <v>Fechado</v>
      </c>
    </row>
    <row r="287" spans="1:36" ht="30" customHeight="1">
      <c r="A287" s="5" t="s">
        <v>1071</v>
      </c>
      <c r="B287" s="5" t="s">
        <v>900</v>
      </c>
      <c r="C287" s="24" t="s">
        <v>1303</v>
      </c>
      <c r="D287" s="5" t="s">
        <v>824</v>
      </c>
      <c r="E287" s="24" t="s">
        <v>29</v>
      </c>
      <c r="F287" s="65" t="s">
        <v>826</v>
      </c>
      <c r="G287" s="7" t="s">
        <v>844</v>
      </c>
      <c r="H287" s="7" t="s">
        <v>1636</v>
      </c>
      <c r="I287" s="7" t="s">
        <v>952</v>
      </c>
      <c r="J287" s="32" t="s">
        <v>1637</v>
      </c>
      <c r="K287" s="22" t="s">
        <v>787</v>
      </c>
      <c r="L287" s="6">
        <v>44525</v>
      </c>
      <c r="M287" s="6">
        <f>WORKDAY(ControleRNC[[#This Row],[Data Emissão]],VLOOKUP(K287,$F$1:$G$4,2,0))</f>
        <v>44530</v>
      </c>
      <c r="N287" s="6"/>
      <c r="O287" s="23">
        <v>44526</v>
      </c>
      <c r="P287" s="24"/>
      <c r="Q287" s="24">
        <f ca="1">IF(ControleRNC[[#This Row],[Real.1]]="",TODAY()-ControleRNC[[#This Row],[Prev.1]],ControleRNC[[#This Row],[Real.1]]-ControleRNC[[#This Row],[Prev.1]])</f>
        <v>-4</v>
      </c>
      <c r="R287" s="24" t="s">
        <v>6</v>
      </c>
      <c r="S287" s="24"/>
      <c r="T287" s="29" t="str">
        <f ca="1">IF(ControleRNC[[#This Row],[Real.1]]&lt;&gt;"","Concluída",IF(ControleRNC[[#This Row],[Prev.1]]&lt;TODAY(),"Atraso","No prazo"))</f>
        <v>Concluída</v>
      </c>
      <c r="U287" s="39" t="s">
        <v>1638</v>
      </c>
      <c r="V287" s="39"/>
      <c r="W287" s="23">
        <f>WORKDAY(ControleRNC[[#This Row],[Prev.1]],ControleRNC[[#This Row],[Dias Prev.2]])</f>
        <v>44533</v>
      </c>
      <c r="X287" s="23">
        <v>44564</v>
      </c>
      <c r="Y287" s="23">
        <v>44546</v>
      </c>
      <c r="Z287" s="24">
        <f>VLOOKUP(ControleRNC[[#This Row],[Crit.]],$F$1:$G$4,2,0)</f>
        <v>3</v>
      </c>
      <c r="AA287" s="24">
        <f ca="1">IF(ControleRNC[[#This Row],[Real.2]]="",TODAY()-ControleRNC[[#This Row],[Prev.2]],ControleRNC[[#This Row],[Real.2]]-ControleRNC[[#This Row],[Prev.2]])</f>
        <v>13</v>
      </c>
      <c r="AB287" s="24" t="s">
        <v>6</v>
      </c>
      <c r="AC287" s="29" t="str">
        <f ca="1">IF(ControleRNC[[#This Row],[Real.2]]&lt;&gt;"","Concluída",
IF(ControleRNC[[#This Row],[Prev.2]]&lt;TODAY(),"Atraso","No prazo"))</f>
        <v>Concluída</v>
      </c>
      <c r="AD287" s="24" t="str">
        <f ca="1">IF(ControleRNC[[#This Row],[Status Epata 2]]="Concluída","",IF(ControleRNC[[#This Row],[Real.2]]="",TODAY()-ControleRNC[[#This Row],[Data Emissão]],ControleRNC[[#This Row],[Real.2]]-ControleRNC[[#This Row],[Data Emissão]]))</f>
        <v/>
      </c>
      <c r="AE287" s="29" t="str">
        <f ca="1">IF(ControleRNC[[#This Row],[Real.2]]&lt;&gt;"","Concluída",
IF(AND(ControleRNC[[#This Row],[Prev.2]]&lt;TODAY(),OR(ControleRNC[[#This Row],[Replan.2]]&lt;TODAY(),ControleRNC[[#This Row],[Replan.2]]="")),"Atraso","No prazo"))</f>
        <v>Concluída</v>
      </c>
      <c r="AF287" s="24"/>
      <c r="AG287" s="24" t="str">
        <f>IF(ControleRNC[[#This Row],[Área Responsável]]="Engenharia",ControleRNC[[#This Row],[Status Etapa 1]],"Contratada")</f>
        <v>Contratada</v>
      </c>
      <c r="AH287" s="24" t="str">
        <f ca="1">IF(ControleRNC[[#This Row],[Área Responsável]]="Contratada",ControleRNC[[#This Row],[Status DUCTOR]],"Engenharia")</f>
        <v>Concluída</v>
      </c>
      <c r="AI287" s="24" t="str">
        <f>IF(ControleRNC[[#This Row],[Etapa Eng]]="Concluída","Fechado",IF(ControleRNC[[#This Row],[Etapa Eng]]="Contratada","Contratada","Aberto"))</f>
        <v>Contratada</v>
      </c>
      <c r="AJ287" s="24" t="str">
        <f ca="1">IF(ControleRNC[[#This Row],[Etapa contr]]="Concluída","Fechado",IF(ControleRNC[[#This Row],[Etapa contr]]="Engenharia","Engenharia","Aberto"))</f>
        <v>Fechado</v>
      </c>
    </row>
    <row r="288" spans="1:36" ht="30" customHeight="1">
      <c r="A288" s="63" t="s">
        <v>1074</v>
      </c>
      <c r="B288" s="5" t="s">
        <v>900</v>
      </c>
      <c r="C288" s="24" t="s">
        <v>1525</v>
      </c>
      <c r="D288" s="5" t="s">
        <v>824</v>
      </c>
      <c r="E288" s="24" t="s">
        <v>29</v>
      </c>
      <c r="F288" s="65" t="s">
        <v>826</v>
      </c>
      <c r="G288" s="7" t="s">
        <v>844</v>
      </c>
      <c r="H288" s="7" t="s">
        <v>1532</v>
      </c>
      <c r="I288" s="7" t="s">
        <v>952</v>
      </c>
      <c r="J288" s="32" t="s">
        <v>1639</v>
      </c>
      <c r="K288" s="22" t="s">
        <v>787</v>
      </c>
      <c r="L288" s="6">
        <v>44525</v>
      </c>
      <c r="M288" s="6">
        <f>WORKDAY(ControleRNC[[#This Row],[Data Emissão]],VLOOKUP(K288,$F$1:$G$4,2,0))</f>
        <v>44530</v>
      </c>
      <c r="N288" s="6"/>
      <c r="O288" s="23">
        <v>44526</v>
      </c>
      <c r="P288" s="24"/>
      <c r="Q288" s="24">
        <f ca="1">IF(ControleRNC[[#This Row],[Real.1]]="",TODAY()-ControleRNC[[#This Row],[Prev.1]],ControleRNC[[#This Row],[Real.1]]-ControleRNC[[#This Row],[Prev.1]])</f>
        <v>-4</v>
      </c>
      <c r="R288" s="24" t="s">
        <v>6</v>
      </c>
      <c r="S288" s="24"/>
      <c r="T288" s="29" t="str">
        <f ca="1">IF(ControleRNC[[#This Row],[Real.1]]&lt;&gt;"","Concluída",IF(ControleRNC[[#This Row],[Prev.1]]&lt;TODAY(),"Atraso","No prazo"))</f>
        <v>Concluída</v>
      </c>
      <c r="U288" s="39" t="s">
        <v>1640</v>
      </c>
      <c r="V288" s="39"/>
      <c r="W288" s="23">
        <f>WORKDAY(ControleRNC[[#This Row],[Prev.1]],ControleRNC[[#This Row],[Dias Prev.2]])</f>
        <v>44533</v>
      </c>
      <c r="X288" s="23">
        <v>44708</v>
      </c>
      <c r="Y288" s="23">
        <v>44890</v>
      </c>
      <c r="Z288" s="24">
        <f>VLOOKUP(ControleRNC[[#This Row],[Crit.]],$F$1:$G$4,2,0)</f>
        <v>3</v>
      </c>
      <c r="AA288" s="24">
        <f ca="1">IF(ControleRNC[[#This Row],[Real.2]]="",TODAY()-ControleRNC[[#This Row],[Prev.2]],ControleRNC[[#This Row],[Real.2]]-ControleRNC[[#This Row],[Prev.2]])</f>
        <v>357</v>
      </c>
      <c r="AB288" s="24" t="s">
        <v>6</v>
      </c>
      <c r="AC288" s="29" t="str">
        <f ca="1">IF(ControleRNC[[#This Row],[Real.2]]&lt;&gt;"","Concluída",
IF(ControleRNC[[#This Row],[Prev.2]]&lt;TODAY(),"Atraso","No prazo"))</f>
        <v>Concluída</v>
      </c>
      <c r="AD288" s="24" t="str">
        <f ca="1">IF(ControleRNC[[#This Row],[Status Epata 2]]="Concluída","",IF(ControleRNC[[#This Row],[Real.2]]="",TODAY()-ControleRNC[[#This Row],[Data Emissão]],ControleRNC[[#This Row],[Real.2]]-ControleRNC[[#This Row],[Data Emissão]]))</f>
        <v/>
      </c>
      <c r="AE288" s="29" t="str">
        <f ca="1">IF(ControleRNC[[#This Row],[Real.2]]&lt;&gt;"","Concluída",
IF(AND(ControleRNC[[#This Row],[Prev.2]]&lt;TODAY(),OR(ControleRNC[[#This Row],[Replan.2]]&lt;TODAY(),ControleRNC[[#This Row],[Replan.2]]="")),"Atraso","No prazo"))</f>
        <v>Concluída</v>
      </c>
      <c r="AF288" s="24" t="s">
        <v>1077</v>
      </c>
      <c r="AG288" s="24" t="str">
        <f>IF(ControleRNC[[#This Row],[Área Responsável]]="Engenharia",ControleRNC[[#This Row],[Status Etapa 1]],"Contratada")</f>
        <v>Contratada</v>
      </c>
      <c r="AH288" s="24" t="str">
        <f ca="1">IF(ControleRNC[[#This Row],[Área Responsável]]="Contratada",ControleRNC[[#This Row],[Status DUCTOR]],"Engenharia")</f>
        <v>Concluída</v>
      </c>
      <c r="AI288" s="24" t="str">
        <f>IF(ControleRNC[[#This Row],[Etapa Eng]]="Concluída","Fechado",IF(ControleRNC[[#This Row],[Etapa Eng]]="Contratada","Contratada","Aberto"))</f>
        <v>Contratada</v>
      </c>
      <c r="AJ288" s="24" t="str">
        <f ca="1">IF(ControleRNC[[#This Row],[Etapa contr]]="Concluída","Fechado",IF(ControleRNC[[#This Row],[Etapa contr]]="Engenharia","Engenharia","Aberto"))</f>
        <v>Fechado</v>
      </c>
    </row>
    <row r="289" spans="1:36" ht="30" customHeight="1">
      <c r="A289" s="63" t="s">
        <v>30</v>
      </c>
      <c r="B289" s="5" t="s">
        <v>900</v>
      </c>
      <c r="C289" s="24" t="s">
        <v>1525</v>
      </c>
      <c r="D289" s="5" t="s">
        <v>824</v>
      </c>
      <c r="E289" s="24" t="s">
        <v>29</v>
      </c>
      <c r="F289" s="65" t="s">
        <v>826</v>
      </c>
      <c r="G289" s="7" t="s">
        <v>844</v>
      </c>
      <c r="H289" s="7" t="s">
        <v>1532</v>
      </c>
      <c r="I289" s="7" t="s">
        <v>952</v>
      </c>
      <c r="J289" s="32" t="s">
        <v>55</v>
      </c>
      <c r="K289" s="22" t="s">
        <v>787</v>
      </c>
      <c r="L289" s="6">
        <v>44525</v>
      </c>
      <c r="M289" s="6">
        <f>WORKDAY(ControleRNC[[#This Row],[Data Emissão]],VLOOKUP(K289,$F$1:$G$4,2,0))</f>
        <v>44530</v>
      </c>
      <c r="N289" s="6"/>
      <c r="O289" s="23">
        <v>44526</v>
      </c>
      <c r="P289" s="24"/>
      <c r="Q289" s="24">
        <f ca="1">IF(ControleRNC[[#This Row],[Real.1]]="",TODAY()-ControleRNC[[#This Row],[Prev.1]],ControleRNC[[#This Row],[Real.1]]-ControleRNC[[#This Row],[Prev.1]])</f>
        <v>-4</v>
      </c>
      <c r="R289" s="24" t="s">
        <v>6</v>
      </c>
      <c r="S289" s="24"/>
      <c r="T289" s="29" t="str">
        <f ca="1">IF(ControleRNC[[#This Row],[Real.1]]&lt;&gt;"","Concluída",IF(ControleRNC[[#This Row],[Prev.1]]&lt;TODAY(),"Atraso","No prazo"))</f>
        <v>Concluída</v>
      </c>
      <c r="U289" s="39" t="s">
        <v>56</v>
      </c>
      <c r="V289" s="39"/>
      <c r="W289" s="23">
        <f>WORKDAY(ControleRNC[[#This Row],[Prev.1]],ControleRNC[[#This Row],[Dias Prev.2]])</f>
        <v>44533</v>
      </c>
      <c r="X289" s="23">
        <v>45087</v>
      </c>
      <c r="Y289" s="23"/>
      <c r="Z289" s="24">
        <f>VLOOKUP(ControleRNC[[#This Row],[Crit.]],$F$1:$G$4,2,0)</f>
        <v>3</v>
      </c>
      <c r="AA289" s="24">
        <f ca="1">IF(ControleRNC[[#This Row],[Real.2]]="",TODAY()-ControleRNC[[#This Row],[Prev.2]],ControleRNC[[#This Row],[Real.2]]-ControleRNC[[#This Row],[Prev.2]])</f>
        <v>544</v>
      </c>
      <c r="AB289" s="24" t="s">
        <v>6</v>
      </c>
      <c r="AC289" s="29" t="str">
        <f ca="1">IF(ControleRNC[[#This Row],[Real.2]]&lt;&gt;"","Concluída",
IF(ControleRNC[[#This Row],[Prev.2]]&lt;TODAY(),"Atraso","No prazo"))</f>
        <v>Atraso</v>
      </c>
      <c r="AD289" s="24">
        <f ca="1">IF(ControleRNC[[#This Row],[Status Epata 2]]="Concluída","",IF(ControleRNC[[#This Row],[Real.2]]="",TODAY()-ControleRNC[[#This Row],[Data Emissão]],ControleRNC[[#This Row],[Real.2]]-ControleRNC[[#This Row],[Data Emissão]]))</f>
        <v>552</v>
      </c>
      <c r="AE289" s="29" t="str">
        <f ca="1">IF(ControleRNC[[#This Row],[Real.2]]&lt;&gt;"","Concluída",
IF(AND(ControleRNC[[#This Row],[Prev.2]]&lt;TODAY(),OR(ControleRNC[[#This Row],[Replan.2]]&lt;TODAY(),ControleRNC[[#This Row],[Replan.2]]="")),"Atraso","No prazo"))</f>
        <v>No prazo</v>
      </c>
      <c r="AF289" s="24" t="s">
        <v>1077</v>
      </c>
      <c r="AG289" s="24" t="str">
        <f>IF(ControleRNC[[#This Row],[Área Responsável]]="Engenharia",ControleRNC[[#This Row],[Status Etapa 1]],"Contratada")</f>
        <v>Contratada</v>
      </c>
      <c r="AH289" s="24" t="str">
        <f ca="1">IF(ControleRNC[[#This Row],[Área Responsável]]="Contratada",ControleRNC[[#This Row],[Status DUCTOR]],"Engenharia")</f>
        <v>No prazo</v>
      </c>
      <c r="AI289" s="24" t="str">
        <f>IF(ControleRNC[[#This Row],[Etapa Eng]]="Concluída","Fechado",IF(ControleRNC[[#This Row],[Etapa Eng]]="Contratada","Contratada","Aberto"))</f>
        <v>Contratada</v>
      </c>
      <c r="AJ289" s="24" t="str">
        <f ca="1">IF(ControleRNC[[#This Row],[Etapa contr]]="Concluída","Fechado",IF(ControleRNC[[#This Row],[Etapa contr]]="Engenharia","Engenharia","Aberto"))</f>
        <v>Aberto</v>
      </c>
    </row>
    <row r="290" spans="1:36" ht="30" customHeight="1">
      <c r="A290" s="63" t="s">
        <v>1554</v>
      </c>
      <c r="B290" s="5" t="s">
        <v>900</v>
      </c>
      <c r="C290" s="24" t="s">
        <v>1525</v>
      </c>
      <c r="D290" s="5" t="s">
        <v>824</v>
      </c>
      <c r="E290" s="24" t="s">
        <v>29</v>
      </c>
      <c r="F290" s="65" t="s">
        <v>826</v>
      </c>
      <c r="G290" s="7" t="s">
        <v>844</v>
      </c>
      <c r="H290" s="7" t="s">
        <v>1641</v>
      </c>
      <c r="I290" s="7" t="s">
        <v>846</v>
      </c>
      <c r="J290" s="32" t="s">
        <v>1642</v>
      </c>
      <c r="K290" s="22" t="s">
        <v>787</v>
      </c>
      <c r="L290" s="6">
        <v>44525</v>
      </c>
      <c r="M290" s="6">
        <f>WORKDAY(ControleRNC[[#This Row],[Data Emissão]],VLOOKUP(K290,$F$1:$G$4,2,0))</f>
        <v>44530</v>
      </c>
      <c r="N290" s="6"/>
      <c r="O290" s="23">
        <v>44526</v>
      </c>
      <c r="P290" s="24"/>
      <c r="Q290" s="24">
        <f ca="1">IF(ControleRNC[[#This Row],[Real.1]]="",TODAY()-ControleRNC[[#This Row],[Prev.1]],ControleRNC[[#This Row],[Real.1]]-ControleRNC[[#This Row],[Prev.1]])</f>
        <v>-4</v>
      </c>
      <c r="R290" s="24" t="s">
        <v>6</v>
      </c>
      <c r="S290" s="24"/>
      <c r="T290" s="29" t="str">
        <f ca="1">IF(ControleRNC[[#This Row],[Real.1]]&lt;&gt;"","Concluída",IF(ControleRNC[[#This Row],[Prev.1]]&lt;TODAY(),"Atraso","No prazo"))</f>
        <v>Concluída</v>
      </c>
      <c r="U290" s="39" t="s">
        <v>1643</v>
      </c>
      <c r="V290" s="39"/>
      <c r="W290" s="23">
        <f>WORKDAY(ControleRNC[[#This Row],[Prev.1]],ControleRNC[[#This Row],[Dias Prev.2]])</f>
        <v>44533</v>
      </c>
      <c r="X290" s="23">
        <v>44708</v>
      </c>
      <c r="Y290" s="23">
        <v>44890</v>
      </c>
      <c r="Z290" s="24">
        <f>VLOOKUP(ControleRNC[[#This Row],[Crit.]],$F$1:$G$4,2,0)</f>
        <v>3</v>
      </c>
      <c r="AA290" s="24">
        <f ca="1">IF(ControleRNC[[#This Row],[Real.2]]="",TODAY()-ControleRNC[[#This Row],[Prev.2]],ControleRNC[[#This Row],[Real.2]]-ControleRNC[[#This Row],[Prev.2]])</f>
        <v>357</v>
      </c>
      <c r="AB290" s="24" t="s">
        <v>6</v>
      </c>
      <c r="AC290" s="29" t="str">
        <f ca="1">IF(ControleRNC[[#This Row],[Real.2]]&lt;&gt;"","Concluída",
IF(ControleRNC[[#This Row],[Prev.2]]&lt;TODAY(),"Atraso","No prazo"))</f>
        <v>Concluída</v>
      </c>
      <c r="AD290" s="24" t="str">
        <f ca="1">IF(ControleRNC[[#This Row],[Status Epata 2]]="Concluída","",IF(ControleRNC[[#This Row],[Real.2]]="",TODAY()-ControleRNC[[#This Row],[Data Emissão]],ControleRNC[[#This Row],[Real.2]]-ControleRNC[[#This Row],[Data Emissão]]))</f>
        <v/>
      </c>
      <c r="AE290" s="29" t="str">
        <f ca="1">IF(ControleRNC[[#This Row],[Real.2]]&lt;&gt;"","Concluída",
IF(AND(ControleRNC[[#This Row],[Prev.2]]&lt;TODAY(),OR(ControleRNC[[#This Row],[Replan.2]]&lt;TODAY(),ControleRNC[[#This Row],[Replan.2]]="")),"Atraso","No prazo"))</f>
        <v>Concluída</v>
      </c>
      <c r="AF290" s="24" t="s">
        <v>1077</v>
      </c>
      <c r="AG290" s="24" t="str">
        <f>IF(ControleRNC[[#This Row],[Área Responsável]]="Engenharia",ControleRNC[[#This Row],[Status Etapa 1]],"Contratada")</f>
        <v>Contratada</v>
      </c>
      <c r="AH290" s="24" t="str">
        <f ca="1">IF(ControleRNC[[#This Row],[Área Responsável]]="Contratada",ControleRNC[[#This Row],[Status DUCTOR]],"Engenharia")</f>
        <v>Concluída</v>
      </c>
      <c r="AI290" s="24" t="str">
        <f>IF(ControleRNC[[#This Row],[Etapa Eng]]="Concluída","Fechado",IF(ControleRNC[[#This Row],[Etapa Eng]]="Contratada","Contratada","Aberto"))</f>
        <v>Contratada</v>
      </c>
      <c r="AJ290" s="24" t="str">
        <f ca="1">IF(ControleRNC[[#This Row],[Etapa contr]]="Concluída","Fechado",IF(ControleRNC[[#This Row],[Etapa contr]]="Engenharia","Engenharia","Aberto"))</f>
        <v>Fechado</v>
      </c>
    </row>
    <row r="291" spans="1:36" ht="30" customHeight="1">
      <c r="A291" s="5" t="s">
        <v>1557</v>
      </c>
      <c r="B291" s="5" t="s">
        <v>900</v>
      </c>
      <c r="C291" s="24" t="s">
        <v>1525</v>
      </c>
      <c r="D291" s="5" t="s">
        <v>824</v>
      </c>
      <c r="E291" s="24" t="s">
        <v>29</v>
      </c>
      <c r="F291" s="65" t="s">
        <v>826</v>
      </c>
      <c r="G291" s="7" t="s">
        <v>844</v>
      </c>
      <c r="H291" s="7" t="s">
        <v>1644</v>
      </c>
      <c r="I291" s="7" t="s">
        <v>921</v>
      </c>
      <c r="J291" s="32" t="s">
        <v>1645</v>
      </c>
      <c r="K291" s="22" t="s">
        <v>787</v>
      </c>
      <c r="L291" s="6">
        <v>44526</v>
      </c>
      <c r="M291" s="6">
        <f>WORKDAY(ControleRNC[[#This Row],[Data Emissão]],VLOOKUP(K291,$F$1:$G$4,2,0))</f>
        <v>44531</v>
      </c>
      <c r="N291" s="6"/>
      <c r="O291" s="23">
        <v>44538</v>
      </c>
      <c r="P291" s="24"/>
      <c r="Q291" s="24">
        <f ca="1">IF(ControleRNC[[#This Row],[Real.1]]="",TODAY()-ControleRNC[[#This Row],[Prev.1]],ControleRNC[[#This Row],[Real.1]]-ControleRNC[[#This Row],[Prev.1]])</f>
        <v>7</v>
      </c>
      <c r="R291" s="24" t="s">
        <v>6</v>
      </c>
      <c r="S291" s="24"/>
      <c r="T291" s="29" t="str">
        <f ca="1">IF(ControleRNC[[#This Row],[Real.1]]&lt;&gt;"","Concluída",IF(ControleRNC[[#This Row],[Prev.1]]&lt;TODAY(),"Atraso","No prazo"))</f>
        <v>Concluída</v>
      </c>
      <c r="U291" s="39" t="s">
        <v>1646</v>
      </c>
      <c r="V291" s="39"/>
      <c r="W291" s="23">
        <f>WORKDAY(ControleRNC[[#This Row],[Prev.1]],ControleRNC[[#This Row],[Dias Prev.2]])</f>
        <v>44536</v>
      </c>
      <c r="X291" s="23">
        <v>44641</v>
      </c>
      <c r="Y291" s="23">
        <v>44664</v>
      </c>
      <c r="Z291" s="24">
        <f>VLOOKUP(ControleRNC[[#This Row],[Crit.]],$F$1:$G$4,2,0)</f>
        <v>3</v>
      </c>
      <c r="AA291" s="24">
        <f ca="1">IF(ControleRNC[[#This Row],[Real.2]]="",TODAY()-ControleRNC[[#This Row],[Prev.2]],ControleRNC[[#This Row],[Real.2]]-ControleRNC[[#This Row],[Prev.2]])</f>
        <v>128</v>
      </c>
      <c r="AB291" s="24" t="s">
        <v>6</v>
      </c>
      <c r="AC291" s="29" t="str">
        <f ca="1">IF(ControleRNC[[#This Row],[Real.2]]&lt;&gt;"","Concluída",
IF(ControleRNC[[#This Row],[Prev.2]]&lt;TODAY(),"Atraso","No prazo"))</f>
        <v>Concluída</v>
      </c>
      <c r="AD291" s="24" t="str">
        <f ca="1">IF(ControleRNC[[#This Row],[Status Epata 2]]="Concluída","",IF(ControleRNC[[#This Row],[Real.2]]="",TODAY()-ControleRNC[[#This Row],[Data Emissão]],ControleRNC[[#This Row],[Real.2]]-ControleRNC[[#This Row],[Data Emissão]]))</f>
        <v/>
      </c>
      <c r="AE291" s="29" t="str">
        <f ca="1">IF(ControleRNC[[#This Row],[Real.2]]&lt;&gt;"","Concluída",
IF(AND(ControleRNC[[#This Row],[Prev.2]]&lt;TODAY(),OR(ControleRNC[[#This Row],[Replan.2]]&lt;TODAY(),ControleRNC[[#This Row],[Replan.2]]="")),"Atraso","No prazo"))</f>
        <v>Concluída</v>
      </c>
      <c r="AF291" s="24" t="s">
        <v>1577</v>
      </c>
      <c r="AG291" s="24" t="str">
        <f>IF(ControleRNC[[#This Row],[Área Responsável]]="Engenharia",ControleRNC[[#This Row],[Status Etapa 1]],"Contratada")</f>
        <v>Contratada</v>
      </c>
      <c r="AH291" s="24" t="str">
        <f ca="1">IF(ControleRNC[[#This Row],[Área Responsável]]="Contratada",ControleRNC[[#This Row],[Status DUCTOR]],"Engenharia")</f>
        <v>Concluída</v>
      </c>
      <c r="AI291" s="24" t="str">
        <f>IF(ControleRNC[[#This Row],[Etapa Eng]]="Concluída","Fechado",IF(ControleRNC[[#This Row],[Etapa Eng]]="Contratada","Contratada","Aberto"))</f>
        <v>Contratada</v>
      </c>
      <c r="AJ291" s="24" t="str">
        <f ca="1">IF(ControleRNC[[#This Row],[Etapa contr]]="Concluída","Fechado",IF(ControleRNC[[#This Row],[Etapa contr]]="Engenharia","Engenharia","Aberto"))</f>
        <v>Fechado</v>
      </c>
    </row>
    <row r="292" spans="1:36" ht="30" customHeight="1">
      <c r="A292" s="5" t="s">
        <v>1565</v>
      </c>
      <c r="B292" s="5" t="s">
        <v>900</v>
      </c>
      <c r="C292" s="24" t="s">
        <v>1280</v>
      </c>
      <c r="D292" s="5" t="s">
        <v>824</v>
      </c>
      <c r="E292" s="24" t="s">
        <v>87</v>
      </c>
      <c r="F292" s="65" t="s">
        <v>826</v>
      </c>
      <c r="G292" s="7" t="s">
        <v>827</v>
      </c>
      <c r="H292" s="7" t="s">
        <v>1307</v>
      </c>
      <c r="I292" s="7" t="s">
        <v>856</v>
      </c>
      <c r="J292" s="32" t="s">
        <v>1647</v>
      </c>
      <c r="K292" s="22" t="s">
        <v>788</v>
      </c>
      <c r="L292" s="6">
        <v>44526</v>
      </c>
      <c r="M292" s="6">
        <f>WORKDAY(ControleRNC[[#This Row],[Data Emissão]],VLOOKUP(K292,$F$1:$G$4,2,0))</f>
        <v>44530</v>
      </c>
      <c r="N292" s="6"/>
      <c r="O292" s="23">
        <v>44545</v>
      </c>
      <c r="P292" s="24"/>
      <c r="Q292" s="24">
        <f ca="1">IF(ControleRNC[[#This Row],[Real.1]]="",TODAY()-ControleRNC[[#This Row],[Prev.1]],ControleRNC[[#This Row],[Real.1]]-ControleRNC[[#This Row],[Prev.1]])</f>
        <v>15</v>
      </c>
      <c r="R292" s="24" t="s">
        <v>5</v>
      </c>
      <c r="S292" s="24"/>
      <c r="T292" s="29" t="str">
        <f ca="1">IF(ControleRNC[[#This Row],[Real.1]]&lt;&gt;"","Concluída",IF(ControleRNC[[#This Row],[Prev.1]]&lt;TODAY(),"Atraso","No prazo"))</f>
        <v>Concluída</v>
      </c>
      <c r="U292" s="39" t="s">
        <v>1648</v>
      </c>
      <c r="V292" s="39"/>
      <c r="W292" s="23">
        <f>WORKDAY(ControleRNC[[#This Row],[Prev.1]],ControleRNC[[#This Row],[Dias Prev.2]])</f>
        <v>44532</v>
      </c>
      <c r="X292" s="23">
        <v>44565</v>
      </c>
      <c r="Y292" s="23">
        <v>44551</v>
      </c>
      <c r="Z292" s="24">
        <f>VLOOKUP(ControleRNC[[#This Row],[Crit.]],$F$1:$G$4,2,0)</f>
        <v>2</v>
      </c>
      <c r="AA292" s="24">
        <f ca="1">IF(ControleRNC[[#This Row],[Real.2]]="",TODAY()-ControleRNC[[#This Row],[Prev.2]],ControleRNC[[#This Row],[Real.2]]-ControleRNC[[#This Row],[Prev.2]])</f>
        <v>19</v>
      </c>
      <c r="AB292" s="24" t="s">
        <v>5</v>
      </c>
      <c r="AC292" s="29" t="str">
        <f ca="1">IF(ControleRNC[[#This Row],[Real.2]]&lt;&gt;"","Concluída",
IF(ControleRNC[[#This Row],[Prev.2]]&lt;TODAY(),"Atraso","No prazo"))</f>
        <v>Concluída</v>
      </c>
      <c r="AD292" s="24" t="str">
        <f ca="1">IF(ControleRNC[[#This Row],[Status Epata 2]]="Concluída","",IF(ControleRNC[[#This Row],[Real.2]]="",TODAY()-ControleRNC[[#This Row],[Data Emissão]],ControleRNC[[#This Row],[Real.2]]-ControleRNC[[#This Row],[Data Emissão]]))</f>
        <v/>
      </c>
      <c r="AE292" s="29" t="str">
        <f ca="1">IF(ControleRNC[[#This Row],[Real.2]]&lt;&gt;"","Concluída",
IF(AND(ControleRNC[[#This Row],[Prev.2]]&lt;TODAY(),OR(ControleRNC[[#This Row],[Replan.2]]&lt;TODAY(),ControleRNC[[#This Row],[Replan.2]]="")),"Atraso","No prazo"))</f>
        <v>Concluída</v>
      </c>
      <c r="AF292" s="24"/>
      <c r="AG292" s="24" t="str">
        <f>IF(ControleRNC[[#This Row],[Área Responsável]]="Engenharia",ControleRNC[[#This Row],[Status Etapa 1]],"Contratada")</f>
        <v>Contratada</v>
      </c>
      <c r="AH292" s="24" t="str">
        <f ca="1">IF(ControleRNC[[#This Row],[Área Responsável]]="Contratada",ControleRNC[[#This Row],[Status DUCTOR]],"Engenharia")</f>
        <v>Concluída</v>
      </c>
      <c r="AI292" s="24" t="str">
        <f>IF(ControleRNC[[#This Row],[Etapa Eng]]="Concluída","Fechado",IF(ControleRNC[[#This Row],[Etapa Eng]]="Contratada","Contratada","Aberto"))</f>
        <v>Contratada</v>
      </c>
      <c r="AJ292" s="24" t="str">
        <f ca="1">IF(ControleRNC[[#This Row],[Etapa contr]]="Concluída","Fechado",IF(ControleRNC[[#This Row],[Etapa contr]]="Engenharia","Engenharia","Aberto"))</f>
        <v>Fechado</v>
      </c>
    </row>
    <row r="293" spans="1:36" ht="30" customHeight="1">
      <c r="A293" s="5" t="s">
        <v>1568</v>
      </c>
      <c r="B293" s="5" t="s">
        <v>900</v>
      </c>
      <c r="C293" s="24" t="s">
        <v>1283</v>
      </c>
      <c r="D293" s="5" t="s">
        <v>824</v>
      </c>
      <c r="E293" s="24" t="s">
        <v>87</v>
      </c>
      <c r="F293" s="65" t="s">
        <v>826</v>
      </c>
      <c r="G293" s="7" t="s">
        <v>844</v>
      </c>
      <c r="H293" s="7" t="s">
        <v>1649</v>
      </c>
      <c r="I293" s="7" t="s">
        <v>921</v>
      </c>
      <c r="J293" s="32" t="s">
        <v>1650</v>
      </c>
      <c r="K293" s="22" t="s">
        <v>787</v>
      </c>
      <c r="L293" s="6">
        <v>44526</v>
      </c>
      <c r="M293" s="6">
        <f>WORKDAY(ControleRNC[[#This Row],[Data Emissão]],VLOOKUP(K293,$F$1:$G$4,2,0))</f>
        <v>44531</v>
      </c>
      <c r="N293" s="6"/>
      <c r="O293" s="23">
        <v>44545</v>
      </c>
      <c r="P293" s="24"/>
      <c r="Q293" s="24">
        <f ca="1">IF(ControleRNC[[#This Row],[Real.1]]="",TODAY()-ControleRNC[[#This Row],[Prev.1]],ControleRNC[[#This Row],[Real.1]]-ControleRNC[[#This Row],[Prev.1]])</f>
        <v>14</v>
      </c>
      <c r="R293" s="24" t="s">
        <v>5</v>
      </c>
      <c r="S293" s="24"/>
      <c r="T293" s="29" t="str">
        <f ca="1">IF(ControleRNC[[#This Row],[Real.1]]&lt;&gt;"","Concluída",IF(ControleRNC[[#This Row],[Prev.1]]&lt;TODAY(),"Atraso","No prazo"))</f>
        <v>Concluída</v>
      </c>
      <c r="U293" s="39" t="s">
        <v>1651</v>
      </c>
      <c r="V293" s="39"/>
      <c r="W293" s="23">
        <f>WORKDAY(ControleRNC[[#This Row],[Prev.1]],ControleRNC[[#This Row],[Dias Prev.2]])</f>
        <v>44536</v>
      </c>
      <c r="X293" s="23">
        <v>44565</v>
      </c>
      <c r="Y293" s="23">
        <v>44578</v>
      </c>
      <c r="Z293" s="24">
        <f>VLOOKUP(ControleRNC[[#This Row],[Crit.]],$F$1:$G$4,2,0)</f>
        <v>3</v>
      </c>
      <c r="AA293" s="24">
        <f ca="1">IF(ControleRNC[[#This Row],[Real.2]]="",TODAY()-ControleRNC[[#This Row],[Prev.2]],ControleRNC[[#This Row],[Real.2]]-ControleRNC[[#This Row],[Prev.2]])</f>
        <v>42</v>
      </c>
      <c r="AB293" s="24" t="s">
        <v>5</v>
      </c>
      <c r="AC293" s="29" t="str">
        <f ca="1">IF(ControleRNC[[#This Row],[Real.2]]&lt;&gt;"","Concluída",
IF(ControleRNC[[#This Row],[Prev.2]]&lt;TODAY(),"Atraso","No prazo"))</f>
        <v>Concluída</v>
      </c>
      <c r="AD293" s="24" t="str">
        <f ca="1">IF(ControleRNC[[#This Row],[Status Epata 2]]="Concluída","",IF(ControleRNC[[#This Row],[Real.2]]="",TODAY()-ControleRNC[[#This Row],[Data Emissão]],ControleRNC[[#This Row],[Real.2]]-ControleRNC[[#This Row],[Data Emissão]]))</f>
        <v/>
      </c>
      <c r="AE293" s="29" t="str">
        <f ca="1">IF(ControleRNC[[#This Row],[Real.2]]&lt;&gt;"","Concluída",
IF(AND(ControleRNC[[#This Row],[Prev.2]]&lt;TODAY(),OR(ControleRNC[[#This Row],[Replan.2]]&lt;TODAY(),ControleRNC[[#This Row],[Replan.2]]="")),"Atraso","No prazo"))</f>
        <v>Concluída</v>
      </c>
      <c r="AF293" s="24"/>
      <c r="AG293" s="24" t="str">
        <f>IF(ControleRNC[[#This Row],[Área Responsável]]="Engenharia",ControleRNC[[#This Row],[Status Etapa 1]],"Contratada")</f>
        <v>Contratada</v>
      </c>
      <c r="AH293" s="24" t="str">
        <f ca="1">IF(ControleRNC[[#This Row],[Área Responsável]]="Contratada",ControleRNC[[#This Row],[Status DUCTOR]],"Engenharia")</f>
        <v>Concluída</v>
      </c>
      <c r="AI293" s="24" t="str">
        <f>IF(ControleRNC[[#This Row],[Etapa Eng]]="Concluída","Fechado",IF(ControleRNC[[#This Row],[Etapa Eng]]="Contratada","Contratada","Aberto"))</f>
        <v>Contratada</v>
      </c>
      <c r="AJ293" s="24" t="str">
        <f ca="1">IF(ControleRNC[[#This Row],[Etapa contr]]="Concluída","Fechado",IF(ControleRNC[[#This Row],[Etapa contr]]="Engenharia","Engenharia","Aberto"))</f>
        <v>Fechado</v>
      </c>
    </row>
    <row r="294" spans="1:36" ht="30" customHeight="1">
      <c r="A294" s="5" t="s">
        <v>1578</v>
      </c>
      <c r="B294" s="5" t="s">
        <v>900</v>
      </c>
      <c r="C294" s="24" t="s">
        <v>823</v>
      </c>
      <c r="D294" s="5" t="s">
        <v>824</v>
      </c>
      <c r="E294" s="24" t="s">
        <v>87</v>
      </c>
      <c r="F294" s="65" t="s">
        <v>826</v>
      </c>
      <c r="G294" s="7" t="s">
        <v>827</v>
      </c>
      <c r="H294" s="7" t="s">
        <v>1652</v>
      </c>
      <c r="I294" s="7" t="s">
        <v>829</v>
      </c>
      <c r="J294" s="32" t="s">
        <v>1653</v>
      </c>
      <c r="K294" s="22" t="s">
        <v>787</v>
      </c>
      <c r="L294" s="6">
        <v>44526</v>
      </c>
      <c r="M294" s="6">
        <f>WORKDAY(ControleRNC[[#This Row],[Data Emissão]],VLOOKUP(K294,$F$1:$G$4,2,0))</f>
        <v>44531</v>
      </c>
      <c r="N294" s="6"/>
      <c r="O294" s="23">
        <v>44545</v>
      </c>
      <c r="P294" s="24"/>
      <c r="Q294" s="24">
        <f ca="1">IF(ControleRNC[[#This Row],[Real.1]]="",TODAY()-ControleRNC[[#This Row],[Prev.1]],ControleRNC[[#This Row],[Real.1]]-ControleRNC[[#This Row],[Prev.1]])</f>
        <v>14</v>
      </c>
      <c r="R294" s="24" t="s">
        <v>5</v>
      </c>
      <c r="S294" s="24"/>
      <c r="T294" s="29" t="str">
        <f ca="1">IF(ControleRNC[[#This Row],[Real.1]]&lt;&gt;"","Concluída",IF(ControleRNC[[#This Row],[Prev.1]]&lt;TODAY(),"Atraso","No prazo"))</f>
        <v>Concluída</v>
      </c>
      <c r="U294" s="39" t="s">
        <v>1654</v>
      </c>
      <c r="V294" s="39"/>
      <c r="W294" s="23">
        <f>WORKDAY(ControleRNC[[#This Row],[Prev.1]],ControleRNC[[#This Row],[Dias Prev.2]])</f>
        <v>44536</v>
      </c>
      <c r="X294" s="23">
        <v>44571</v>
      </c>
      <c r="Y294" s="23">
        <v>44551</v>
      </c>
      <c r="Z294" s="24">
        <f>VLOOKUP(ControleRNC[[#This Row],[Crit.]],$F$1:$G$4,2,0)</f>
        <v>3</v>
      </c>
      <c r="AA294" s="24">
        <f ca="1">IF(ControleRNC[[#This Row],[Real.2]]="",TODAY()-ControleRNC[[#This Row],[Prev.2]],ControleRNC[[#This Row],[Real.2]]-ControleRNC[[#This Row],[Prev.2]])</f>
        <v>15</v>
      </c>
      <c r="AB294" s="24" t="s">
        <v>5</v>
      </c>
      <c r="AC294" s="29" t="str">
        <f ca="1">IF(ControleRNC[[#This Row],[Real.2]]&lt;&gt;"","Concluída",
IF(ControleRNC[[#This Row],[Prev.2]]&lt;TODAY(),"Atraso","No prazo"))</f>
        <v>Concluída</v>
      </c>
      <c r="AD294" s="24" t="str">
        <f ca="1">IF(ControleRNC[[#This Row],[Status Epata 2]]="Concluída","",IF(ControleRNC[[#This Row],[Real.2]]="",TODAY()-ControleRNC[[#This Row],[Data Emissão]],ControleRNC[[#This Row],[Real.2]]-ControleRNC[[#This Row],[Data Emissão]]))</f>
        <v/>
      </c>
      <c r="AE294" s="29" t="str">
        <f ca="1">IF(ControleRNC[[#This Row],[Real.2]]&lt;&gt;"","Concluída",
IF(AND(ControleRNC[[#This Row],[Prev.2]]&lt;TODAY(),OR(ControleRNC[[#This Row],[Replan.2]]&lt;TODAY(),ControleRNC[[#This Row],[Replan.2]]="")),"Atraso","No prazo"))</f>
        <v>Concluída</v>
      </c>
      <c r="AF294" s="24"/>
      <c r="AG294" s="24" t="str">
        <f>IF(ControleRNC[[#This Row],[Área Responsável]]="Engenharia",ControleRNC[[#This Row],[Status Etapa 1]],"Contratada")</f>
        <v>Contratada</v>
      </c>
      <c r="AH294" s="24" t="str">
        <f ca="1">IF(ControleRNC[[#This Row],[Área Responsável]]="Contratada",ControleRNC[[#This Row],[Status DUCTOR]],"Engenharia")</f>
        <v>Concluída</v>
      </c>
      <c r="AI294" s="24" t="str">
        <f>IF(ControleRNC[[#This Row],[Etapa Eng]]="Concluída","Fechado",IF(ControleRNC[[#This Row],[Etapa Eng]]="Contratada","Contratada","Aberto"))</f>
        <v>Contratada</v>
      </c>
      <c r="AJ294" s="24" t="str">
        <f ca="1">IF(ControleRNC[[#This Row],[Etapa contr]]="Concluída","Fechado",IF(ControleRNC[[#This Row],[Etapa contr]]="Engenharia","Engenharia","Aberto"))</f>
        <v>Fechado</v>
      </c>
    </row>
    <row r="295" spans="1:36" ht="30" customHeight="1">
      <c r="A295" s="5" t="s">
        <v>1655</v>
      </c>
      <c r="B295" s="5" t="s">
        <v>822</v>
      </c>
      <c r="C295" s="24" t="s">
        <v>850</v>
      </c>
      <c r="D295" s="5" t="s">
        <v>833</v>
      </c>
      <c r="E295" s="24" t="s">
        <v>834</v>
      </c>
      <c r="F295" s="65" t="s">
        <v>826</v>
      </c>
      <c r="G295" s="7" t="s">
        <v>827</v>
      </c>
      <c r="H295" s="7" t="s">
        <v>1656</v>
      </c>
      <c r="I295" s="7" t="s">
        <v>856</v>
      </c>
      <c r="J295" s="32" t="s">
        <v>1657</v>
      </c>
      <c r="K295" s="22" t="s">
        <v>787</v>
      </c>
      <c r="L295" s="6">
        <v>44529</v>
      </c>
      <c r="M295" s="6">
        <f>WORKDAY(ControleRNC[[#This Row],[Data Emissão]],VLOOKUP(K295,$F$1:$G$4,2,0))</f>
        <v>44532</v>
      </c>
      <c r="N295" s="6"/>
      <c r="O295" s="23">
        <v>44211</v>
      </c>
      <c r="P295" s="24"/>
      <c r="Q295" s="24">
        <f ca="1">IF(ControleRNC[[#This Row],[Real.1]]="",TODAY()-ControleRNC[[#This Row],[Prev.1]],ControleRNC[[#This Row],[Real.1]]-ControleRNC[[#This Row],[Prev.1]])</f>
        <v>-321</v>
      </c>
      <c r="R295" s="24" t="s">
        <v>7</v>
      </c>
      <c r="S295" s="24"/>
      <c r="T295" s="29" t="str">
        <f ca="1">IF(ControleRNC[[#This Row],[Real.1]]&lt;&gt;"","Concluída",IF(ControleRNC[[#This Row],[Prev.1]]&lt;TODAY(),"Atraso","No prazo"))</f>
        <v>Concluída</v>
      </c>
      <c r="U295" s="39" t="s">
        <v>1658</v>
      </c>
      <c r="V295" s="39"/>
      <c r="W295" s="23">
        <f>WORKDAY(ControleRNC[[#This Row],[Prev.1]],ControleRNC[[#This Row],[Dias Prev.2]])</f>
        <v>44537</v>
      </c>
      <c r="X295" s="23">
        <v>44591</v>
      </c>
      <c r="Y295" s="23">
        <v>44606</v>
      </c>
      <c r="Z295" s="24">
        <f>VLOOKUP(ControleRNC[[#This Row],[Crit.]],$F$1:$G$4,2,0)</f>
        <v>3</v>
      </c>
      <c r="AA295" s="24">
        <f ca="1">IF(ControleRNC[[#This Row],[Real.2]]="",TODAY()-ControleRNC[[#This Row],[Prev.2]],ControleRNC[[#This Row],[Real.2]]-ControleRNC[[#This Row],[Prev.2]])</f>
        <v>69</v>
      </c>
      <c r="AB295" s="24" t="s">
        <v>7</v>
      </c>
      <c r="AC295" s="29" t="str">
        <f ca="1">IF(ControleRNC[[#This Row],[Real.2]]&lt;&gt;"","Concluída",
IF(ControleRNC[[#This Row],[Prev.2]]&lt;TODAY(),"Atraso","No prazo"))</f>
        <v>Concluída</v>
      </c>
      <c r="AD295" s="24" t="str">
        <f ca="1">IF(ControleRNC[[#This Row],[Status Epata 2]]="Concluída","",IF(ControleRNC[[#This Row],[Real.2]]="",TODAY()-ControleRNC[[#This Row],[Data Emissão]],ControleRNC[[#This Row],[Real.2]]-ControleRNC[[#This Row],[Data Emissão]]))</f>
        <v/>
      </c>
      <c r="AE295" s="29" t="str">
        <f ca="1">IF(ControleRNC[[#This Row],[Real.2]]&lt;&gt;"","Concluída",
IF(AND(ControleRNC[[#This Row],[Prev.2]]&lt;TODAY(),OR(ControleRNC[[#This Row],[Replan.2]]&lt;TODAY(),ControleRNC[[#This Row],[Replan.2]]="")),"Atraso","No prazo"))</f>
        <v>Concluída</v>
      </c>
      <c r="AF295" s="24"/>
      <c r="AG295" s="24" t="str">
        <f>IF(ControleRNC[[#This Row],[Área Responsável]]="Engenharia",ControleRNC[[#This Row],[Status Etapa 1]],"Contratada")</f>
        <v>Contratada</v>
      </c>
      <c r="AH295" s="24" t="str">
        <f ca="1">IF(ControleRNC[[#This Row],[Área Responsável]]="Contratada",ControleRNC[[#This Row],[Status DUCTOR]],"Engenharia")</f>
        <v>Concluída</v>
      </c>
      <c r="AI295" s="24" t="str">
        <f>IF(ControleRNC[[#This Row],[Etapa Eng]]="Concluída","Fechado",IF(ControleRNC[[#This Row],[Etapa Eng]]="Contratada","Contratada","Aberto"))</f>
        <v>Contratada</v>
      </c>
      <c r="AJ295" s="24" t="str">
        <f ca="1">IF(ControleRNC[[#This Row],[Etapa contr]]="Concluída","Fechado",IF(ControleRNC[[#This Row],[Etapa contr]]="Engenharia","Engenharia","Aberto"))</f>
        <v>Fechado</v>
      </c>
    </row>
    <row r="296" spans="1:36" ht="30" customHeight="1">
      <c r="A296" s="63" t="s">
        <v>57</v>
      </c>
      <c r="B296" s="5" t="s">
        <v>822</v>
      </c>
      <c r="C296" s="24" t="s">
        <v>1203</v>
      </c>
      <c r="D296" s="5" t="s">
        <v>833</v>
      </c>
      <c r="E296" s="24" t="s">
        <v>35</v>
      </c>
      <c r="F296" s="65" t="s">
        <v>826</v>
      </c>
      <c r="G296" s="7" t="s">
        <v>827</v>
      </c>
      <c r="H296" s="7" t="s">
        <v>1659</v>
      </c>
      <c r="I296" s="7" t="s">
        <v>856</v>
      </c>
      <c r="J296" s="32" t="s">
        <v>58</v>
      </c>
      <c r="K296" s="22" t="s">
        <v>787</v>
      </c>
      <c r="L296" s="6">
        <v>44529</v>
      </c>
      <c r="M296" s="6">
        <f>WORKDAY(ControleRNC[[#This Row],[Data Emissão]],VLOOKUP(K296,$F$1:$G$4,2,0))</f>
        <v>44532</v>
      </c>
      <c r="N296" s="6"/>
      <c r="O296" s="23">
        <v>44211</v>
      </c>
      <c r="P296" s="24"/>
      <c r="Q296" s="24">
        <f ca="1">IF(ControleRNC[[#This Row],[Real.1]]="",TODAY()-ControleRNC[[#This Row],[Prev.1]],ControleRNC[[#This Row],[Real.1]]-ControleRNC[[#This Row],[Prev.1]])</f>
        <v>-321</v>
      </c>
      <c r="R296" s="24" t="s">
        <v>7</v>
      </c>
      <c r="S296" s="24"/>
      <c r="T296" s="29" t="str">
        <f ca="1">IF(ControleRNC[[#This Row],[Real.1]]&lt;&gt;"","Concluída",IF(ControleRNC[[#This Row],[Prev.1]]&lt;TODAY(),"Atraso","No prazo"))</f>
        <v>Concluída</v>
      </c>
      <c r="U296" s="39" t="s">
        <v>59</v>
      </c>
      <c r="V296" s="39"/>
      <c r="W296" s="23">
        <f>WORKDAY(ControleRNC[[#This Row],[Prev.1]],ControleRNC[[#This Row],[Dias Prev.2]])</f>
        <v>44537</v>
      </c>
      <c r="X296" s="23">
        <v>44650</v>
      </c>
      <c r="Y296" s="23"/>
      <c r="Z296" s="24">
        <f>VLOOKUP(ControleRNC[[#This Row],[Crit.]],$F$1:$G$4,2,0)</f>
        <v>3</v>
      </c>
      <c r="AA296" s="24">
        <f ca="1">IF(ControleRNC[[#This Row],[Real.2]]="",TODAY()-ControleRNC[[#This Row],[Prev.2]],ControleRNC[[#This Row],[Real.2]]-ControleRNC[[#This Row],[Prev.2]])</f>
        <v>540</v>
      </c>
      <c r="AB296" s="24" t="s">
        <v>7</v>
      </c>
      <c r="AC296" s="29" t="str">
        <f ca="1">IF(ControleRNC[[#This Row],[Real.2]]&lt;&gt;"","Concluída",
IF(ControleRNC[[#This Row],[Prev.2]]&lt;TODAY(),"Atraso","No prazo"))</f>
        <v>Atraso</v>
      </c>
      <c r="AD296" s="24">
        <f ca="1">IF(ControleRNC[[#This Row],[Status Epata 2]]="Concluída","",IF(ControleRNC[[#This Row],[Real.2]]="",TODAY()-ControleRNC[[#This Row],[Data Emissão]],ControleRNC[[#This Row],[Real.2]]-ControleRNC[[#This Row],[Data Emissão]]))</f>
        <v>548</v>
      </c>
      <c r="AE296" s="29" t="str">
        <f ca="1">IF(ControleRNC[[#This Row],[Real.2]]&lt;&gt;"","Concluída",
IF(AND(ControleRNC[[#This Row],[Prev.2]]&lt;TODAY(),OR(ControleRNC[[#This Row],[Replan.2]]&lt;TODAY(),ControleRNC[[#This Row],[Replan.2]]="")),"Atraso","No prazo"))</f>
        <v>Atraso</v>
      </c>
      <c r="AF296" s="24" t="s">
        <v>1077</v>
      </c>
      <c r="AG296" s="24" t="str">
        <f>IF(ControleRNC[[#This Row],[Área Responsável]]="Engenharia",ControleRNC[[#This Row],[Status Etapa 1]],"Contratada")</f>
        <v>Contratada</v>
      </c>
      <c r="AH296" s="24" t="str">
        <f ca="1">IF(ControleRNC[[#This Row],[Área Responsável]]="Contratada",ControleRNC[[#This Row],[Status DUCTOR]],"Engenharia")</f>
        <v>Atraso</v>
      </c>
      <c r="AI296" s="24" t="str">
        <f>IF(ControleRNC[[#This Row],[Etapa Eng]]="Concluída","Fechado",IF(ControleRNC[[#This Row],[Etapa Eng]]="Contratada","Contratada","Aberto"))</f>
        <v>Contratada</v>
      </c>
      <c r="AJ296" s="24" t="str">
        <f ca="1">IF(ControleRNC[[#This Row],[Etapa contr]]="Concluída","Fechado",IF(ControleRNC[[#This Row],[Etapa contr]]="Engenharia","Engenharia","Aberto"))</f>
        <v>Aberto</v>
      </c>
    </row>
    <row r="297" spans="1:36" ht="30" customHeight="1">
      <c r="A297" s="5" t="s">
        <v>892</v>
      </c>
      <c r="B297" s="5" t="s">
        <v>900</v>
      </c>
      <c r="C297" s="24" t="s">
        <v>1299</v>
      </c>
      <c r="D297" s="5" t="s">
        <v>824</v>
      </c>
      <c r="E297" s="24" t="s">
        <v>39</v>
      </c>
      <c r="F297" s="65" t="s">
        <v>826</v>
      </c>
      <c r="G297" s="7" t="s">
        <v>844</v>
      </c>
      <c r="H297" s="7" t="s">
        <v>1660</v>
      </c>
      <c r="I297" s="7" t="s">
        <v>846</v>
      </c>
      <c r="J297" s="32" t="s">
        <v>1661</v>
      </c>
      <c r="K297" s="22" t="s">
        <v>788</v>
      </c>
      <c r="L297" s="6">
        <v>44529</v>
      </c>
      <c r="M297" s="6">
        <f>WORKDAY(ControleRNC[[#This Row],[Data Emissão]],VLOOKUP(K297,$F$1:$G$4,2,0))</f>
        <v>44531</v>
      </c>
      <c r="N297" s="6"/>
      <c r="O297" s="23">
        <v>44534</v>
      </c>
      <c r="P297" s="24"/>
      <c r="Q297" s="24">
        <f ca="1">IF(ControleRNC[[#This Row],[Real.1]]="",TODAY()-ControleRNC[[#This Row],[Prev.1]],ControleRNC[[#This Row],[Real.1]]-ControleRNC[[#This Row],[Prev.1]])</f>
        <v>3</v>
      </c>
      <c r="R297" s="24" t="s">
        <v>6</v>
      </c>
      <c r="S297" s="24"/>
      <c r="T297" s="29" t="str">
        <f ca="1">IF(ControleRNC[[#This Row],[Real.1]]&lt;&gt;"","Concluída",IF(ControleRNC[[#This Row],[Prev.1]]&lt;TODAY(),"Atraso","No prazo"))</f>
        <v>Concluída</v>
      </c>
      <c r="U297" s="39" t="s">
        <v>1662</v>
      </c>
      <c r="V297" s="39"/>
      <c r="W297" s="23">
        <f>WORKDAY(ControleRNC[[#This Row],[Prev.1]],ControleRNC[[#This Row],[Dias Prev.2]])</f>
        <v>44533</v>
      </c>
      <c r="X297" s="23">
        <v>44648</v>
      </c>
      <c r="Y297" s="23">
        <v>44664</v>
      </c>
      <c r="Z297" s="24">
        <f>VLOOKUP(ControleRNC[[#This Row],[Crit.]],$F$1:$G$4,2,0)</f>
        <v>2</v>
      </c>
      <c r="AA297" s="24">
        <f ca="1">IF(ControleRNC[[#This Row],[Real.2]]="",TODAY()-ControleRNC[[#This Row],[Prev.2]],ControleRNC[[#This Row],[Real.2]]-ControleRNC[[#This Row],[Prev.2]])</f>
        <v>131</v>
      </c>
      <c r="AB297" s="24" t="s">
        <v>6</v>
      </c>
      <c r="AC297" s="29" t="str">
        <f ca="1">IF(ControleRNC[[#This Row],[Real.2]]&lt;&gt;"","Concluída",
IF(ControleRNC[[#This Row],[Prev.2]]&lt;TODAY(),"Atraso","No prazo"))</f>
        <v>Concluída</v>
      </c>
      <c r="AD297" s="24" t="str">
        <f ca="1">IF(ControleRNC[[#This Row],[Status Epata 2]]="Concluída","",IF(ControleRNC[[#This Row],[Real.2]]="",TODAY()-ControleRNC[[#This Row],[Data Emissão]],ControleRNC[[#This Row],[Real.2]]-ControleRNC[[#This Row],[Data Emissão]]))</f>
        <v/>
      </c>
      <c r="AE297" s="29" t="str">
        <f ca="1">IF(ControleRNC[[#This Row],[Real.2]]&lt;&gt;"","Concluída",
IF(AND(ControleRNC[[#This Row],[Prev.2]]&lt;TODAY(),OR(ControleRNC[[#This Row],[Replan.2]]&lt;TODAY(),ControleRNC[[#This Row],[Replan.2]]="")),"Atraso","No prazo"))</f>
        <v>Concluída</v>
      </c>
      <c r="AF297" s="24" t="s">
        <v>1077</v>
      </c>
      <c r="AG297" s="24" t="str">
        <f>IF(ControleRNC[[#This Row],[Área Responsável]]="Engenharia",ControleRNC[[#This Row],[Status Etapa 1]],"Contratada")</f>
        <v>Contratada</v>
      </c>
      <c r="AH297" s="24" t="str">
        <f ca="1">IF(ControleRNC[[#This Row],[Área Responsável]]="Contratada",ControleRNC[[#This Row],[Status DUCTOR]],"Engenharia")</f>
        <v>Concluída</v>
      </c>
      <c r="AI297" s="24" t="str">
        <f>IF(ControleRNC[[#This Row],[Etapa Eng]]="Concluída","Fechado",IF(ControleRNC[[#This Row],[Etapa Eng]]="Contratada","Contratada","Aberto"))</f>
        <v>Contratada</v>
      </c>
      <c r="AJ297" s="24" t="str">
        <f ca="1">IF(ControleRNC[[#This Row],[Etapa contr]]="Concluída","Fechado",IF(ControleRNC[[#This Row],[Etapa contr]]="Engenharia","Engenharia","Aberto"))</f>
        <v>Fechado</v>
      </c>
    </row>
    <row r="298" spans="1:36" ht="30" customHeight="1">
      <c r="A298" s="5" t="s">
        <v>896</v>
      </c>
      <c r="B298" s="5" t="s">
        <v>900</v>
      </c>
      <c r="C298" s="24" t="s">
        <v>1299</v>
      </c>
      <c r="D298" s="5" t="s">
        <v>824</v>
      </c>
      <c r="E298" s="24" t="s">
        <v>39</v>
      </c>
      <c r="F298" s="65" t="s">
        <v>826</v>
      </c>
      <c r="G298" s="7" t="s">
        <v>844</v>
      </c>
      <c r="H298" s="7" t="s">
        <v>1663</v>
      </c>
      <c r="I298" s="7" t="s">
        <v>952</v>
      </c>
      <c r="J298" s="32" t="s">
        <v>1664</v>
      </c>
      <c r="K298" s="22" t="s">
        <v>787</v>
      </c>
      <c r="L298" s="6">
        <v>44530</v>
      </c>
      <c r="M298" s="6">
        <f>WORKDAY(ControleRNC[[#This Row],[Data Emissão]],VLOOKUP(K298,$F$1:$G$4,2,0))</f>
        <v>44533</v>
      </c>
      <c r="N298" s="6"/>
      <c r="O298" s="23">
        <v>44533</v>
      </c>
      <c r="P298" s="24"/>
      <c r="Q298" s="24">
        <f ca="1">IF(ControleRNC[[#This Row],[Real.1]]="",TODAY()-ControleRNC[[#This Row],[Prev.1]],ControleRNC[[#This Row],[Real.1]]-ControleRNC[[#This Row],[Prev.1]])</f>
        <v>0</v>
      </c>
      <c r="R298" s="24" t="s">
        <v>6</v>
      </c>
      <c r="S298" s="24"/>
      <c r="T298" s="29" t="str">
        <f ca="1">IF(ControleRNC[[#This Row],[Real.1]]&lt;&gt;"","Concluída",IF(ControleRNC[[#This Row],[Prev.1]]&lt;TODAY(),"Atraso","No prazo"))</f>
        <v>Concluída</v>
      </c>
      <c r="U298" s="39" t="s">
        <v>1665</v>
      </c>
      <c r="V298" s="39"/>
      <c r="W298" s="23">
        <f>WORKDAY(ControleRNC[[#This Row],[Prev.1]],ControleRNC[[#This Row],[Dias Prev.2]])</f>
        <v>44538</v>
      </c>
      <c r="X298" s="23">
        <v>44564</v>
      </c>
      <c r="Y298" s="23">
        <v>44537</v>
      </c>
      <c r="Z298" s="24">
        <f>VLOOKUP(ControleRNC[[#This Row],[Crit.]],$F$1:$G$4,2,0)</f>
        <v>3</v>
      </c>
      <c r="AA298" s="24">
        <f ca="1">IF(ControleRNC[[#This Row],[Real.2]]="",TODAY()-ControleRNC[[#This Row],[Prev.2]],ControleRNC[[#This Row],[Real.2]]-ControleRNC[[#This Row],[Prev.2]])</f>
        <v>-1</v>
      </c>
      <c r="AB298" s="24" t="s">
        <v>6</v>
      </c>
      <c r="AC298" s="29" t="str">
        <f ca="1">IF(ControleRNC[[#This Row],[Real.2]]&lt;&gt;"","Concluída",
IF(ControleRNC[[#This Row],[Prev.2]]&lt;TODAY(),"Atraso","No prazo"))</f>
        <v>Concluída</v>
      </c>
      <c r="AD298" s="24" t="str">
        <f ca="1">IF(ControleRNC[[#This Row],[Status Epata 2]]="Concluída","",IF(ControleRNC[[#This Row],[Real.2]]="",TODAY()-ControleRNC[[#This Row],[Data Emissão]],ControleRNC[[#This Row],[Real.2]]-ControleRNC[[#This Row],[Data Emissão]]))</f>
        <v/>
      </c>
      <c r="AE298" s="29" t="str">
        <f ca="1">IF(ControleRNC[[#This Row],[Real.2]]&lt;&gt;"","Concluída",
IF(AND(ControleRNC[[#This Row],[Prev.2]]&lt;TODAY(),OR(ControleRNC[[#This Row],[Replan.2]]&lt;TODAY(),ControleRNC[[#This Row],[Replan.2]]="")),"Atraso","No prazo"))</f>
        <v>Concluída</v>
      </c>
      <c r="AF298" s="24"/>
      <c r="AG298" s="24" t="str">
        <f>IF(ControleRNC[[#This Row],[Área Responsável]]="Engenharia",ControleRNC[[#This Row],[Status Etapa 1]],"Contratada")</f>
        <v>Contratada</v>
      </c>
      <c r="AH298" s="24" t="str">
        <f ca="1">IF(ControleRNC[[#This Row],[Área Responsável]]="Contratada",ControleRNC[[#This Row],[Status DUCTOR]],"Engenharia")</f>
        <v>Concluída</v>
      </c>
      <c r="AI298" s="24" t="str">
        <f>IF(ControleRNC[[#This Row],[Etapa Eng]]="Concluída","Fechado",IF(ControleRNC[[#This Row],[Etapa Eng]]="Contratada","Contratada","Aberto"))</f>
        <v>Contratada</v>
      </c>
      <c r="AJ298" s="24" t="str">
        <f ca="1">IF(ControleRNC[[#This Row],[Etapa contr]]="Concluída","Fechado",IF(ControleRNC[[#This Row],[Etapa contr]]="Engenharia","Engenharia","Aberto"))</f>
        <v>Fechado</v>
      </c>
    </row>
    <row r="299" spans="1:36" ht="30" customHeight="1">
      <c r="A299" s="5" t="s">
        <v>1582</v>
      </c>
      <c r="B299" s="5" t="s">
        <v>900</v>
      </c>
      <c r="C299" s="24" t="s">
        <v>1280</v>
      </c>
      <c r="D299" s="5" t="s">
        <v>824</v>
      </c>
      <c r="E299" s="24" t="s">
        <v>87</v>
      </c>
      <c r="F299" s="65" t="s">
        <v>826</v>
      </c>
      <c r="G299" s="7" t="s">
        <v>827</v>
      </c>
      <c r="H299" s="7" t="s">
        <v>1666</v>
      </c>
      <c r="I299" s="7" t="s">
        <v>1143</v>
      </c>
      <c r="J299" s="32" t="s">
        <v>1667</v>
      </c>
      <c r="K299" s="22" t="s">
        <v>787</v>
      </c>
      <c r="L299" s="6">
        <v>44532</v>
      </c>
      <c r="M299" s="6">
        <f>WORKDAY(ControleRNC[[#This Row],[Data Emissão]],VLOOKUP(K299,$F$1:$G$4,2,0))</f>
        <v>44537</v>
      </c>
      <c r="N299" s="6"/>
      <c r="O299" s="23">
        <v>44545</v>
      </c>
      <c r="P299" s="24"/>
      <c r="Q299" s="24">
        <f ca="1">IF(ControleRNC[[#This Row],[Real.1]]="",TODAY()-ControleRNC[[#This Row],[Prev.1]],ControleRNC[[#This Row],[Real.1]]-ControleRNC[[#This Row],[Prev.1]])</f>
        <v>8</v>
      </c>
      <c r="R299" s="24" t="s">
        <v>5</v>
      </c>
      <c r="S299" s="24"/>
      <c r="T299" s="29" t="str">
        <f ca="1">IF(ControleRNC[[#This Row],[Real.1]]&lt;&gt;"","Concluída",IF(ControleRNC[[#This Row],[Prev.1]]&lt;TODAY(),"Atraso","No prazo"))</f>
        <v>Concluída</v>
      </c>
      <c r="U299" s="39" t="s">
        <v>1668</v>
      </c>
      <c r="V299" s="39"/>
      <c r="W299" s="23">
        <f>WORKDAY(ControleRNC[[#This Row],[Prev.1]],ControleRNC[[#This Row],[Dias Prev.2]])</f>
        <v>44540</v>
      </c>
      <c r="X299" s="23">
        <v>44565</v>
      </c>
      <c r="Y299" s="23">
        <v>44551</v>
      </c>
      <c r="Z299" s="24">
        <f>VLOOKUP(ControleRNC[[#This Row],[Crit.]],$F$1:$G$4,2,0)</f>
        <v>3</v>
      </c>
      <c r="AA299" s="24">
        <f ca="1">IF(ControleRNC[[#This Row],[Real.2]]="",TODAY()-ControleRNC[[#This Row],[Prev.2]],ControleRNC[[#This Row],[Real.2]]-ControleRNC[[#This Row],[Prev.2]])</f>
        <v>11</v>
      </c>
      <c r="AB299" s="24" t="s">
        <v>5</v>
      </c>
      <c r="AC299" s="29" t="str">
        <f ca="1">IF(ControleRNC[[#This Row],[Real.2]]&lt;&gt;"","Concluída",
IF(ControleRNC[[#This Row],[Prev.2]]&lt;TODAY(),"Atraso","No prazo"))</f>
        <v>Concluída</v>
      </c>
      <c r="AD299" s="24" t="str">
        <f ca="1">IF(ControleRNC[[#This Row],[Status Epata 2]]="Concluída","",IF(ControleRNC[[#This Row],[Real.2]]="",TODAY()-ControleRNC[[#This Row],[Data Emissão]],ControleRNC[[#This Row],[Real.2]]-ControleRNC[[#This Row],[Data Emissão]]))</f>
        <v/>
      </c>
      <c r="AE299" s="29" t="str">
        <f ca="1">IF(ControleRNC[[#This Row],[Real.2]]&lt;&gt;"","Concluída",
IF(AND(ControleRNC[[#This Row],[Prev.2]]&lt;TODAY(),OR(ControleRNC[[#This Row],[Replan.2]]&lt;TODAY(),ControleRNC[[#This Row],[Replan.2]]="")),"Atraso","No prazo"))</f>
        <v>Concluída</v>
      </c>
      <c r="AF299" s="24"/>
      <c r="AG299" s="24" t="str">
        <f>IF(ControleRNC[[#This Row],[Área Responsável]]="Engenharia",ControleRNC[[#This Row],[Status Etapa 1]],"Contratada")</f>
        <v>Contratada</v>
      </c>
      <c r="AH299" s="24" t="str">
        <f ca="1">IF(ControleRNC[[#This Row],[Área Responsável]]="Contratada",ControleRNC[[#This Row],[Status DUCTOR]],"Engenharia")</f>
        <v>Concluída</v>
      </c>
      <c r="AI299" s="24" t="str">
        <f>IF(ControleRNC[[#This Row],[Etapa Eng]]="Concluída","Fechado",IF(ControleRNC[[#This Row],[Etapa Eng]]="Contratada","Contratada","Aberto"))</f>
        <v>Contratada</v>
      </c>
      <c r="AJ299" s="24" t="str">
        <f ca="1">IF(ControleRNC[[#This Row],[Etapa contr]]="Concluída","Fechado",IF(ControleRNC[[#This Row],[Etapa contr]]="Engenharia","Engenharia","Aberto"))</f>
        <v>Fechado</v>
      </c>
    </row>
    <row r="300" spans="1:36" ht="30" customHeight="1">
      <c r="A300" s="63" t="s">
        <v>1669</v>
      </c>
      <c r="B300" s="5" t="s">
        <v>900</v>
      </c>
      <c r="C300" s="24" t="s">
        <v>860</v>
      </c>
      <c r="D300" s="5" t="s">
        <v>861</v>
      </c>
      <c r="E300" s="24" t="s">
        <v>87</v>
      </c>
      <c r="F300" s="65" t="s">
        <v>862</v>
      </c>
      <c r="G300" s="7" t="s">
        <v>1085</v>
      </c>
      <c r="H300" s="7" t="s">
        <v>1670</v>
      </c>
      <c r="I300" s="7" t="s">
        <v>1199</v>
      </c>
      <c r="J300" s="55" t="s">
        <v>1671</v>
      </c>
      <c r="K300" s="22" t="s">
        <v>787</v>
      </c>
      <c r="L300" s="6">
        <v>44532</v>
      </c>
      <c r="M300" s="6">
        <f>WORKDAY(ControleRNC[[#This Row],[Data Emissão]],VLOOKUP(K300,$F$1:$G$4,2,0))</f>
        <v>44537</v>
      </c>
      <c r="N300" s="6"/>
      <c r="O300" s="23">
        <v>44551</v>
      </c>
      <c r="P300" s="24"/>
      <c r="Q300" s="24">
        <f ca="1">IF(ControleRNC[[#This Row],[Real.1]]="",TODAY()-ControleRNC[[#This Row],[Prev.1]],ControleRNC[[#This Row],[Real.1]]-ControleRNC[[#This Row],[Prev.1]])</f>
        <v>14</v>
      </c>
      <c r="R300" s="24" t="s">
        <v>5</v>
      </c>
      <c r="S300" s="24"/>
      <c r="T300" s="29" t="str">
        <f ca="1">IF(ControleRNC[[#This Row],[Real.1]]&lt;&gt;"","Concluída",IF(ControleRNC[[#This Row],[Prev.1]]&lt;TODAY(),"Atraso","No prazo"))</f>
        <v>Concluída</v>
      </c>
      <c r="U300" s="39" t="s">
        <v>1672</v>
      </c>
      <c r="V300" s="39" t="s">
        <v>1673</v>
      </c>
      <c r="W300" s="23">
        <f>WORKDAY(ControleRNC[[#This Row],[Prev.1]],ControleRNC[[#This Row],[Dias Prev.2]])</f>
        <v>44540</v>
      </c>
      <c r="X300" s="23">
        <v>44685</v>
      </c>
      <c r="Y300" s="23">
        <v>44998</v>
      </c>
      <c r="Z300" s="24">
        <f>VLOOKUP(ControleRNC[[#This Row],[Crit.]],$F$1:$G$4,2,0)</f>
        <v>3</v>
      </c>
      <c r="AA300" s="24">
        <f ca="1">IF(ControleRNC[[#This Row],[Real.2]]="",TODAY()-ControleRNC[[#This Row],[Prev.2]],ControleRNC[[#This Row],[Real.2]]-ControleRNC[[#This Row],[Prev.2]])</f>
        <v>458</v>
      </c>
      <c r="AB300" s="24" t="s">
        <v>5</v>
      </c>
      <c r="AC300" s="29" t="str">
        <f ca="1">IF(ControleRNC[[#This Row],[Real.2]]&lt;&gt;"","Concluída",
IF(ControleRNC[[#This Row],[Prev.2]]&lt;TODAY(),"Atraso","No prazo"))</f>
        <v>Concluída</v>
      </c>
      <c r="AD300" s="24" t="str">
        <f ca="1">IF(ControleRNC[[#This Row],[Status Epata 2]]="Concluída","",IF(ControleRNC[[#This Row],[Real.2]]="",TODAY()-ControleRNC[[#This Row],[Data Emissão]],ControleRNC[[#This Row],[Real.2]]-ControleRNC[[#This Row],[Data Emissão]]))</f>
        <v/>
      </c>
      <c r="AE300" s="29" t="str">
        <f ca="1">IF(ControleRNC[[#This Row],[Real.2]]&lt;&gt;"","Concluída",
IF(AND(ControleRNC[[#This Row],[Prev.2]]&lt;TODAY(),OR(ControleRNC[[#This Row],[Replan.2]]&lt;TODAY(),ControleRNC[[#This Row],[Replan.2]]="")),"Atraso","No prazo"))</f>
        <v>Concluída</v>
      </c>
      <c r="AF300" s="24" t="s">
        <v>1577</v>
      </c>
      <c r="AG300" s="24" t="str">
        <f ca="1">IF(ControleRNC[[#This Row],[Área Responsável]]="Engenharia",ControleRNC[[#This Row],[Status Etapa 1]],"Contratada")</f>
        <v>Concluída</v>
      </c>
      <c r="AH300" s="24" t="str">
        <f>IF(ControleRNC[[#This Row],[Área Responsável]]="Contratada",ControleRNC[[#This Row],[Status DUCTOR]],"Engenharia")</f>
        <v>Engenharia</v>
      </c>
      <c r="AI300" s="24" t="str">
        <f ca="1">IF(ControleRNC[[#This Row],[Etapa Eng]]="Concluída","Fechado",IF(ControleRNC[[#This Row],[Etapa Eng]]="Contratada","Contratada","Aberto"))</f>
        <v>Fechado</v>
      </c>
      <c r="AJ300" s="24" t="str">
        <f>IF(ControleRNC[[#This Row],[Etapa contr]]="Concluída","Fechado",IF(ControleRNC[[#This Row],[Etapa contr]]="Engenharia","Engenharia","Aberto"))</f>
        <v>Engenharia</v>
      </c>
    </row>
    <row r="301" spans="1:36" ht="30" customHeight="1">
      <c r="A301" s="63" t="s">
        <v>1674</v>
      </c>
      <c r="B301" s="5" t="s">
        <v>900</v>
      </c>
      <c r="C301" s="24" t="s">
        <v>860</v>
      </c>
      <c r="D301" s="5" t="s">
        <v>861</v>
      </c>
      <c r="E301" s="24" t="s">
        <v>87</v>
      </c>
      <c r="F301" s="65" t="s">
        <v>862</v>
      </c>
      <c r="G301" s="7" t="s">
        <v>827</v>
      </c>
      <c r="H301" s="7" t="s">
        <v>1670</v>
      </c>
      <c r="I301" s="7" t="s">
        <v>904</v>
      </c>
      <c r="J301" s="55" t="s">
        <v>1675</v>
      </c>
      <c r="K301" s="22" t="s">
        <v>787</v>
      </c>
      <c r="L301" s="6">
        <v>44540</v>
      </c>
      <c r="M301" s="6">
        <f>WORKDAY(ControleRNC[[#This Row],[Data Emissão]],VLOOKUP(K301,$F$1:$G$4,2,0))</f>
        <v>44545</v>
      </c>
      <c r="N301" s="6"/>
      <c r="O301" s="23">
        <v>44553</v>
      </c>
      <c r="P301" s="24"/>
      <c r="Q301" s="24">
        <f ca="1">IF(ControleRNC[[#This Row],[Real.1]]="",TODAY()-ControleRNC[[#This Row],[Prev.1]],ControleRNC[[#This Row],[Real.1]]-ControleRNC[[#This Row],[Prev.1]])</f>
        <v>8</v>
      </c>
      <c r="R301" s="24" t="s">
        <v>5</v>
      </c>
      <c r="S301" s="24"/>
      <c r="T301" s="29" t="str">
        <f ca="1">IF(ControleRNC[[#This Row],[Real.1]]&lt;&gt;"","Concluída",IF(ControleRNC[[#This Row],[Prev.1]]&lt;TODAY(),"Atraso","No prazo"))</f>
        <v>Concluída</v>
      </c>
      <c r="U301" s="39" t="s">
        <v>1676</v>
      </c>
      <c r="V301" s="39" t="s">
        <v>1677</v>
      </c>
      <c r="W301" s="23">
        <f>WORKDAY(ControleRNC[[#This Row],[Prev.1]],ControleRNC[[#This Row],[Dias Prev.2]])</f>
        <v>44550</v>
      </c>
      <c r="X301" s="23">
        <v>44671</v>
      </c>
      <c r="Y301" s="23">
        <v>44763</v>
      </c>
      <c r="Z301" s="24">
        <f>VLOOKUP(ControleRNC[[#This Row],[Crit.]],$F$1:$G$4,2,0)</f>
        <v>3</v>
      </c>
      <c r="AA301" s="24">
        <f ca="1">IF(ControleRNC[[#This Row],[Real.2]]="",TODAY()-ControleRNC[[#This Row],[Prev.2]],ControleRNC[[#This Row],[Real.2]]-ControleRNC[[#This Row],[Prev.2]])</f>
        <v>213</v>
      </c>
      <c r="AB301" s="24" t="s">
        <v>5</v>
      </c>
      <c r="AC301" s="29" t="str">
        <f ca="1">IF(ControleRNC[[#This Row],[Real.2]]&lt;&gt;"","Concluída",
IF(ControleRNC[[#This Row],[Prev.2]]&lt;TODAY(),"Atraso","No prazo"))</f>
        <v>Concluída</v>
      </c>
      <c r="AD301" s="24" t="str">
        <f ca="1">IF(ControleRNC[[#This Row],[Status Epata 2]]="Concluída","",IF(ControleRNC[[#This Row],[Real.2]]="",TODAY()-ControleRNC[[#This Row],[Data Emissão]],ControleRNC[[#This Row],[Real.2]]-ControleRNC[[#This Row],[Data Emissão]]))</f>
        <v/>
      </c>
      <c r="AE301" s="29" t="str">
        <f ca="1">IF(ControleRNC[[#This Row],[Real.2]]&lt;&gt;"","Concluída",
IF(AND(ControleRNC[[#This Row],[Prev.2]]&lt;TODAY(),OR(ControleRNC[[#This Row],[Replan.2]]&lt;TODAY(),ControleRNC[[#This Row],[Replan.2]]="")),"Atraso","No prazo"))</f>
        <v>Concluída</v>
      </c>
      <c r="AF301" s="24" t="s">
        <v>1077</v>
      </c>
      <c r="AG301" s="24" t="str">
        <f ca="1">IF(ControleRNC[[#This Row],[Área Responsável]]="Engenharia",ControleRNC[[#This Row],[Status Etapa 1]],"Contratada")</f>
        <v>Concluída</v>
      </c>
      <c r="AH301" s="24" t="str">
        <f>IF(ControleRNC[[#This Row],[Área Responsável]]="Contratada",ControleRNC[[#This Row],[Status DUCTOR]],"Engenharia")</f>
        <v>Engenharia</v>
      </c>
      <c r="AI301" s="24" t="str">
        <f ca="1">IF(ControleRNC[[#This Row],[Etapa Eng]]="Concluída","Fechado",IF(ControleRNC[[#This Row],[Etapa Eng]]="Contratada","Contratada","Aberto"))</f>
        <v>Fechado</v>
      </c>
      <c r="AJ301" s="24" t="str">
        <f>IF(ControleRNC[[#This Row],[Etapa contr]]="Concluída","Fechado",IF(ControleRNC[[#This Row],[Etapa contr]]="Engenharia","Engenharia","Aberto"))</f>
        <v>Engenharia</v>
      </c>
    </row>
    <row r="302" spans="1:36" ht="30" customHeight="1">
      <c r="A302" s="5" t="s">
        <v>1588</v>
      </c>
      <c r="B302" s="5" t="s">
        <v>900</v>
      </c>
      <c r="C302" s="24" t="s">
        <v>823</v>
      </c>
      <c r="D302" s="5" t="s">
        <v>824</v>
      </c>
      <c r="E302" s="24" t="s">
        <v>87</v>
      </c>
      <c r="F302" s="65" t="s">
        <v>826</v>
      </c>
      <c r="G302" s="7" t="s">
        <v>827</v>
      </c>
      <c r="H302" s="7" t="s">
        <v>1307</v>
      </c>
      <c r="I302" s="7" t="s">
        <v>829</v>
      </c>
      <c r="J302" s="32" t="s">
        <v>1678</v>
      </c>
      <c r="K302" s="22" t="s">
        <v>787</v>
      </c>
      <c r="L302" s="6">
        <v>44543</v>
      </c>
      <c r="M302" s="6">
        <f>WORKDAY(ControleRNC[[#This Row],[Data Emissão]],VLOOKUP(K302,$F$1:$G$4,2,0))</f>
        <v>44546</v>
      </c>
      <c r="N302" s="6"/>
      <c r="O302" s="23">
        <v>44545</v>
      </c>
      <c r="P302" s="24"/>
      <c r="Q302" s="24">
        <f ca="1">IF(ControleRNC[[#This Row],[Real.1]]="",TODAY()-ControleRNC[[#This Row],[Prev.1]],ControleRNC[[#This Row],[Real.1]]-ControleRNC[[#This Row],[Prev.1]])</f>
        <v>-1</v>
      </c>
      <c r="R302" s="24" t="s">
        <v>5</v>
      </c>
      <c r="S302" s="24"/>
      <c r="T302" s="29" t="str">
        <f ca="1">IF(ControleRNC[[#This Row],[Real.1]]&lt;&gt;"","Concluída",IF(ControleRNC[[#This Row],[Prev.1]]&lt;TODAY(),"Atraso","No prazo"))</f>
        <v>Concluída</v>
      </c>
      <c r="U302" s="39" t="s">
        <v>1679</v>
      </c>
      <c r="V302" s="39"/>
      <c r="W302" s="23">
        <f>WORKDAY(ControleRNC[[#This Row],[Prev.1]],ControleRNC[[#This Row],[Dias Prev.2]])</f>
        <v>44551</v>
      </c>
      <c r="X302" s="23"/>
      <c r="Y302" s="23">
        <v>44551</v>
      </c>
      <c r="Z302" s="24">
        <f>VLOOKUP(ControleRNC[[#This Row],[Crit.]],$F$1:$G$4,2,0)</f>
        <v>3</v>
      </c>
      <c r="AA302" s="24">
        <f ca="1">IF(ControleRNC[[#This Row],[Real.2]]="",TODAY()-ControleRNC[[#This Row],[Prev.2]],ControleRNC[[#This Row],[Real.2]]-ControleRNC[[#This Row],[Prev.2]])</f>
        <v>0</v>
      </c>
      <c r="AB302" s="24" t="s">
        <v>5</v>
      </c>
      <c r="AC302" s="29" t="str">
        <f ca="1">IF(ControleRNC[[#This Row],[Real.2]]&lt;&gt;"","Concluída",
IF(ControleRNC[[#This Row],[Prev.2]]&lt;TODAY(),"Atraso","No prazo"))</f>
        <v>Concluída</v>
      </c>
      <c r="AD302" s="24" t="str">
        <f ca="1">IF(ControleRNC[[#This Row],[Status Epata 2]]="Concluída","",IF(ControleRNC[[#This Row],[Real.2]]="",TODAY()-ControleRNC[[#This Row],[Data Emissão]],ControleRNC[[#This Row],[Real.2]]-ControleRNC[[#This Row],[Data Emissão]]))</f>
        <v/>
      </c>
      <c r="AE302" s="29" t="str">
        <f ca="1">IF(ControleRNC[[#This Row],[Real.2]]&lt;&gt;"","Concluída",
IF(AND(ControleRNC[[#This Row],[Prev.2]]&lt;TODAY(),OR(ControleRNC[[#This Row],[Replan.2]]&lt;TODAY(),ControleRNC[[#This Row],[Replan.2]]="")),"Atraso","No prazo"))</f>
        <v>Concluída</v>
      </c>
      <c r="AF302" s="24"/>
      <c r="AG302" s="24" t="str">
        <f>IF(ControleRNC[[#This Row],[Área Responsável]]="Engenharia",ControleRNC[[#This Row],[Status Etapa 1]],"Contratada")</f>
        <v>Contratada</v>
      </c>
      <c r="AH302" s="24" t="str">
        <f ca="1">IF(ControleRNC[[#This Row],[Área Responsável]]="Contratada",ControleRNC[[#This Row],[Status DUCTOR]],"Engenharia")</f>
        <v>Concluída</v>
      </c>
      <c r="AI302" s="24" t="str">
        <f>IF(ControleRNC[[#This Row],[Etapa Eng]]="Concluída","Fechado",IF(ControleRNC[[#This Row],[Etapa Eng]]="Contratada","Contratada","Aberto"))</f>
        <v>Contratada</v>
      </c>
      <c r="AJ302" s="24" t="str">
        <f ca="1">IF(ControleRNC[[#This Row],[Etapa contr]]="Concluída","Fechado",IF(ControleRNC[[#This Row],[Etapa contr]]="Engenharia","Engenharia","Aberto"))</f>
        <v>Fechado</v>
      </c>
    </row>
    <row r="303" spans="1:36" ht="30" customHeight="1">
      <c r="A303" s="5" t="s">
        <v>1680</v>
      </c>
      <c r="B303" s="5" t="s">
        <v>900</v>
      </c>
      <c r="C303" s="24" t="s">
        <v>860</v>
      </c>
      <c r="D303" s="5" t="s">
        <v>861</v>
      </c>
      <c r="E303" s="24" t="s">
        <v>87</v>
      </c>
      <c r="F303" s="65" t="s">
        <v>862</v>
      </c>
      <c r="G303" s="7" t="s">
        <v>827</v>
      </c>
      <c r="H303" s="7" t="s">
        <v>1670</v>
      </c>
      <c r="I303" s="7" t="s">
        <v>840</v>
      </c>
      <c r="J303" s="55" t="s">
        <v>1681</v>
      </c>
      <c r="K303" s="22" t="s">
        <v>787</v>
      </c>
      <c r="L303" s="6">
        <v>44544</v>
      </c>
      <c r="M303" s="6">
        <f>WORKDAY(ControleRNC[[#This Row],[Data Emissão]],VLOOKUP(K303,$F$1:$G$4,2,0))</f>
        <v>44547</v>
      </c>
      <c r="N303" s="6"/>
      <c r="O303" s="23">
        <v>44551</v>
      </c>
      <c r="P303" s="24"/>
      <c r="Q303" s="24">
        <f ca="1">IF(ControleRNC[[#This Row],[Real.1]]="",TODAY()-ControleRNC[[#This Row],[Prev.1]],ControleRNC[[#This Row],[Real.1]]-ControleRNC[[#This Row],[Prev.1]])</f>
        <v>4</v>
      </c>
      <c r="R303" s="24" t="s">
        <v>5</v>
      </c>
      <c r="S303" s="24"/>
      <c r="T303" s="29" t="str">
        <f ca="1">IF(ControleRNC[[#This Row],[Real.1]]&lt;&gt;"","Concluída",IF(ControleRNC[[#This Row],[Prev.1]]&lt;TODAY(),"Atraso","No prazo"))</f>
        <v>Concluída</v>
      </c>
      <c r="U303" s="39" t="s">
        <v>1682</v>
      </c>
      <c r="V303" s="39"/>
      <c r="W303" s="23">
        <f>WORKDAY(ControleRNC[[#This Row],[Prev.1]],ControleRNC[[#This Row],[Dias Prev.2]])</f>
        <v>44552</v>
      </c>
      <c r="X303" s="23"/>
      <c r="Y303" s="23">
        <v>44578</v>
      </c>
      <c r="Z303" s="24">
        <f>VLOOKUP(ControleRNC[[#This Row],[Crit.]],$F$1:$G$4,2,0)</f>
        <v>3</v>
      </c>
      <c r="AA303" s="24">
        <f ca="1">IF(ControleRNC[[#This Row],[Real.2]]="",TODAY()-ControleRNC[[#This Row],[Prev.2]],ControleRNC[[#This Row],[Real.2]]-ControleRNC[[#This Row],[Prev.2]])</f>
        <v>26</v>
      </c>
      <c r="AB303" s="24" t="s">
        <v>5</v>
      </c>
      <c r="AC303" s="29" t="str">
        <f ca="1">IF(ControleRNC[[#This Row],[Real.2]]&lt;&gt;"","Concluída",
IF(ControleRNC[[#This Row],[Prev.2]]&lt;TODAY(),"Atraso","No prazo"))</f>
        <v>Concluída</v>
      </c>
      <c r="AD303" s="24" t="str">
        <f ca="1">IF(ControleRNC[[#This Row],[Status Epata 2]]="Concluída","",IF(ControleRNC[[#This Row],[Real.2]]="",TODAY()-ControleRNC[[#This Row],[Data Emissão]],ControleRNC[[#This Row],[Real.2]]-ControleRNC[[#This Row],[Data Emissão]]))</f>
        <v/>
      </c>
      <c r="AE303" s="29" t="str">
        <f ca="1">IF(ControleRNC[[#This Row],[Real.2]]&lt;&gt;"","Concluída",
IF(AND(ControleRNC[[#This Row],[Prev.2]]&lt;TODAY(),OR(ControleRNC[[#This Row],[Replan.2]]&lt;TODAY(),ControleRNC[[#This Row],[Replan.2]]="")),"Atraso","No prazo"))</f>
        <v>Concluída</v>
      </c>
      <c r="AF303" s="24"/>
      <c r="AG303" s="24" t="str">
        <f ca="1">IF(ControleRNC[[#This Row],[Área Responsável]]="Engenharia",ControleRNC[[#This Row],[Status Etapa 1]],"Contratada")</f>
        <v>Concluída</v>
      </c>
      <c r="AH303" s="24" t="str">
        <f>IF(ControleRNC[[#This Row],[Área Responsável]]="Contratada",ControleRNC[[#This Row],[Status DUCTOR]],"Engenharia")</f>
        <v>Engenharia</v>
      </c>
      <c r="AI303" s="24" t="str">
        <f ca="1">IF(ControleRNC[[#This Row],[Etapa Eng]]="Concluída","Fechado",IF(ControleRNC[[#This Row],[Etapa Eng]]="Contratada","Contratada","Aberto"))</f>
        <v>Fechado</v>
      </c>
      <c r="AJ303" s="24" t="str">
        <f>IF(ControleRNC[[#This Row],[Etapa contr]]="Concluída","Fechado",IF(ControleRNC[[#This Row],[Etapa contr]]="Engenharia","Engenharia","Aberto"))</f>
        <v>Engenharia</v>
      </c>
    </row>
    <row r="304" spans="1:36" ht="30" customHeight="1">
      <c r="A304" s="5" t="s">
        <v>1096</v>
      </c>
      <c r="B304" s="5" t="s">
        <v>900</v>
      </c>
      <c r="C304" s="24" t="s">
        <v>1299</v>
      </c>
      <c r="D304" s="5" t="s">
        <v>824</v>
      </c>
      <c r="E304" s="24" t="s">
        <v>39</v>
      </c>
      <c r="F304" s="65" t="s">
        <v>826</v>
      </c>
      <c r="G304" s="7" t="s">
        <v>844</v>
      </c>
      <c r="H304" s="7" t="s">
        <v>1683</v>
      </c>
      <c r="I304" s="7" t="s">
        <v>846</v>
      </c>
      <c r="J304" s="32" t="s">
        <v>1684</v>
      </c>
      <c r="K304" s="22" t="s">
        <v>787</v>
      </c>
      <c r="L304" s="6">
        <v>44544</v>
      </c>
      <c r="M304" s="6">
        <f>WORKDAY(ControleRNC[[#This Row],[Data Emissão]],VLOOKUP(K304,$F$1:$G$4,2,0))</f>
        <v>44547</v>
      </c>
      <c r="N304" s="6"/>
      <c r="O304" s="23">
        <v>44545</v>
      </c>
      <c r="P304" s="24"/>
      <c r="Q304" s="24">
        <f ca="1">IF(ControleRNC[[#This Row],[Real.1]]="",TODAY()-ControleRNC[[#This Row],[Prev.1]],ControleRNC[[#This Row],[Real.1]]-ControleRNC[[#This Row],[Prev.1]])</f>
        <v>-2</v>
      </c>
      <c r="R304" s="24" t="s">
        <v>6</v>
      </c>
      <c r="S304" s="24"/>
      <c r="T304" s="29" t="str">
        <f ca="1">IF(ControleRNC[[#This Row],[Real.1]]&lt;&gt;"","Concluída",IF(ControleRNC[[#This Row],[Prev.1]]&lt;TODAY(),"Atraso","No prazo"))</f>
        <v>Concluída</v>
      </c>
      <c r="U304" s="39" t="s">
        <v>1685</v>
      </c>
      <c r="V304" s="39"/>
      <c r="W304" s="23">
        <f>WORKDAY(ControleRNC[[#This Row],[Prev.1]],ControleRNC[[#This Row],[Dias Prev.2]])</f>
        <v>44552</v>
      </c>
      <c r="X304" s="23">
        <v>44568</v>
      </c>
      <c r="Y304" s="23">
        <v>44567</v>
      </c>
      <c r="Z304" s="24">
        <f>VLOOKUP(ControleRNC[[#This Row],[Crit.]],$F$1:$G$4,2,0)</f>
        <v>3</v>
      </c>
      <c r="AA304" s="24">
        <f ca="1">IF(ControleRNC[[#This Row],[Real.2]]="",TODAY()-ControleRNC[[#This Row],[Prev.2]],ControleRNC[[#This Row],[Real.2]]-ControleRNC[[#This Row],[Prev.2]])</f>
        <v>15</v>
      </c>
      <c r="AB304" s="24" t="s">
        <v>6</v>
      </c>
      <c r="AC304" s="29" t="str">
        <f ca="1">IF(ControleRNC[[#This Row],[Real.2]]&lt;&gt;"","Concluída",
IF(ControleRNC[[#This Row],[Prev.2]]&lt;TODAY(),"Atraso","No prazo"))</f>
        <v>Concluída</v>
      </c>
      <c r="AD304" s="24" t="str">
        <f ca="1">IF(ControleRNC[[#This Row],[Status Epata 2]]="Concluída","",IF(ControleRNC[[#This Row],[Real.2]]="",TODAY()-ControleRNC[[#This Row],[Data Emissão]],ControleRNC[[#This Row],[Real.2]]-ControleRNC[[#This Row],[Data Emissão]]))</f>
        <v/>
      </c>
      <c r="AE304" s="29" t="str">
        <f ca="1">IF(ControleRNC[[#This Row],[Real.2]]&lt;&gt;"","Concluída",
IF(AND(ControleRNC[[#This Row],[Prev.2]]&lt;TODAY(),OR(ControleRNC[[#This Row],[Replan.2]]&lt;TODAY(),ControleRNC[[#This Row],[Replan.2]]="")),"Atraso","No prazo"))</f>
        <v>Concluída</v>
      </c>
      <c r="AF304" s="24"/>
      <c r="AG304" s="24" t="str">
        <f>IF(ControleRNC[[#This Row],[Área Responsável]]="Engenharia",ControleRNC[[#This Row],[Status Etapa 1]],"Contratada")</f>
        <v>Contratada</v>
      </c>
      <c r="AH304" s="24" t="str">
        <f ca="1">IF(ControleRNC[[#This Row],[Área Responsável]]="Contratada",ControleRNC[[#This Row],[Status DUCTOR]],"Engenharia")</f>
        <v>Concluída</v>
      </c>
      <c r="AI304" s="24" t="str">
        <f>IF(ControleRNC[[#This Row],[Etapa Eng]]="Concluída","Fechado",IF(ControleRNC[[#This Row],[Etapa Eng]]="Contratada","Contratada","Aberto"))</f>
        <v>Contratada</v>
      </c>
      <c r="AJ304" s="24" t="str">
        <f ca="1">IF(ControleRNC[[#This Row],[Etapa contr]]="Concluída","Fechado",IF(ControleRNC[[#This Row],[Etapa contr]]="Engenharia","Engenharia","Aberto"))</f>
        <v>Fechado</v>
      </c>
    </row>
    <row r="305" spans="1:36" ht="30" customHeight="1">
      <c r="A305" s="5" t="s">
        <v>1686</v>
      </c>
      <c r="B305" s="5" t="s">
        <v>900</v>
      </c>
      <c r="C305" s="24" t="s">
        <v>1369</v>
      </c>
      <c r="D305" s="5" t="s">
        <v>902</v>
      </c>
      <c r="E305" s="24" t="s">
        <v>29</v>
      </c>
      <c r="F305" s="24" t="s">
        <v>826</v>
      </c>
      <c r="G305" s="7" t="s">
        <v>844</v>
      </c>
      <c r="H305" s="7" t="s">
        <v>961</v>
      </c>
      <c r="I305" s="7" t="s">
        <v>952</v>
      </c>
      <c r="J305" s="32" t="s">
        <v>1687</v>
      </c>
      <c r="K305" s="22" t="s">
        <v>787</v>
      </c>
      <c r="L305" s="6">
        <v>44463</v>
      </c>
      <c r="M305" s="6">
        <f>WORKDAY(ControleRNC[[#This Row],[Data Emissão]],VLOOKUP(K305,$F$1:$G$4,2,0))</f>
        <v>44468</v>
      </c>
      <c r="N305" s="6"/>
      <c r="O305" s="23">
        <v>44572</v>
      </c>
      <c r="P305" s="24"/>
      <c r="Q305" s="24">
        <f ca="1">IF(ControleRNC[[#This Row],[Real.1]]="",TODAY()-ControleRNC[[#This Row],[Prev.1]],ControleRNC[[#This Row],[Real.1]]-ControleRNC[[#This Row],[Prev.1]])</f>
        <v>104</v>
      </c>
      <c r="R305" s="24" t="s">
        <v>6</v>
      </c>
      <c r="S305" s="24"/>
      <c r="T305" s="29" t="str">
        <f ca="1">IF(ControleRNC[[#This Row],[Real.1]]&lt;&gt;"","Concluída",IF(ControleRNC[[#This Row],[Prev.1]]&lt;TODAY(),"Atraso","No prazo"))</f>
        <v>Concluída</v>
      </c>
      <c r="U305" s="39" t="s">
        <v>1688</v>
      </c>
      <c r="V305" s="39"/>
      <c r="W305" s="23">
        <f>WORKDAY(ControleRNC[[#This Row],[Prev.1]],ControleRNC[[#This Row],[Dias Prev.2]])</f>
        <v>44473</v>
      </c>
      <c r="X305" s="23"/>
      <c r="Y305" s="23">
        <v>44572</v>
      </c>
      <c r="Z305" s="24">
        <f>VLOOKUP(ControleRNC[[#This Row],[Crit.]],$F$1:$G$4,2,0)</f>
        <v>3</v>
      </c>
      <c r="AA305" s="24">
        <f ca="1">IF(ControleRNC[[#This Row],[Real.2]]="",TODAY()-ControleRNC[[#This Row],[Prev.2]],ControleRNC[[#This Row],[Real.2]]-ControleRNC[[#This Row],[Prev.2]])</f>
        <v>99</v>
      </c>
      <c r="AB305" s="24" t="s">
        <v>6</v>
      </c>
      <c r="AC305" s="29" t="str">
        <f ca="1">IF(ControleRNC[[#This Row],[Real.2]]&lt;&gt;"","Concluída",
IF(ControleRNC[[#This Row],[Prev.2]]&lt;TODAY(),"Atraso","No prazo"))</f>
        <v>Concluída</v>
      </c>
      <c r="AD305" s="24" t="str">
        <f ca="1">IF(ControleRNC[[#This Row],[Status Epata 2]]="Concluída","",IF(ControleRNC[[#This Row],[Real.2]]="",TODAY()-ControleRNC[[#This Row],[Data Emissão]],ControleRNC[[#This Row],[Real.2]]-ControleRNC[[#This Row],[Data Emissão]]))</f>
        <v/>
      </c>
      <c r="AE305" s="24" t="str">
        <f ca="1">IF(ControleRNC[[#This Row],[Real.2]]&lt;&gt;"","Concluída",
IF(AND(ControleRNC[[#This Row],[Prev.2]]&lt;TODAY(),OR(ControleRNC[[#This Row],[Replan.2]]&lt;TODAY(),ControleRNC[[#This Row],[Replan.2]]="")),"Atraso","No prazo"))</f>
        <v>Concluída</v>
      </c>
      <c r="AF305" s="24"/>
      <c r="AG305" s="24" t="str">
        <f>IF(ControleRNC[[#This Row],[Área Responsável]]="Engenharia",ControleRNC[[#This Row],[Status Etapa 1]],"Contratada")</f>
        <v>Contratada</v>
      </c>
      <c r="AH305" s="24" t="str">
        <f ca="1">IF(ControleRNC[[#This Row],[Área Responsável]]="Contratada",ControleRNC[[#This Row],[Status DUCTOR]],"Engenharia")</f>
        <v>Concluída</v>
      </c>
      <c r="AI305" s="24" t="str">
        <f>IF(ControleRNC[[#This Row],[Etapa Eng]]="Concluída","Fechado",IF(ControleRNC[[#This Row],[Etapa Eng]]="Contratada","Contratada","Aberto"))</f>
        <v>Contratada</v>
      </c>
      <c r="AJ305" s="24" t="str">
        <f ca="1">IF(ControleRNC[[#This Row],[Etapa contr]]="Concluída","Fechado",IF(ControleRNC[[#This Row],[Etapa contr]]="Engenharia","Engenharia","Aberto"))</f>
        <v>Fechado</v>
      </c>
    </row>
    <row r="306" spans="1:36" ht="30" customHeight="1">
      <c r="A306" s="63" t="s">
        <v>46</v>
      </c>
      <c r="B306" s="5" t="s">
        <v>900</v>
      </c>
      <c r="C306" s="24" t="s">
        <v>1369</v>
      </c>
      <c r="D306" s="5" t="s">
        <v>902</v>
      </c>
      <c r="E306" s="24" t="s">
        <v>29</v>
      </c>
      <c r="F306" s="24" t="s">
        <v>826</v>
      </c>
      <c r="G306" s="7" t="s">
        <v>844</v>
      </c>
      <c r="H306" s="7" t="s">
        <v>1689</v>
      </c>
      <c r="I306" s="7" t="s">
        <v>921</v>
      </c>
      <c r="J306" s="32" t="s">
        <v>47</v>
      </c>
      <c r="K306" s="22" t="s">
        <v>787</v>
      </c>
      <c r="L306" s="6">
        <v>44520</v>
      </c>
      <c r="M306" s="6">
        <f>WORKDAY(ControleRNC[[#This Row],[Data Emissão]],VLOOKUP(K306,$F$1:$G$4,2,0))</f>
        <v>44524</v>
      </c>
      <c r="N306" s="6"/>
      <c r="O306" s="23">
        <v>44550</v>
      </c>
      <c r="P306" s="24"/>
      <c r="Q306" s="24">
        <f ca="1">IF(ControleRNC[[#This Row],[Real.1]]="",TODAY()-ControleRNC[[#This Row],[Prev.1]],ControleRNC[[#This Row],[Real.1]]-ControleRNC[[#This Row],[Prev.1]])</f>
        <v>26</v>
      </c>
      <c r="R306" s="24" t="s">
        <v>6</v>
      </c>
      <c r="S306" s="24"/>
      <c r="T306" s="29" t="str">
        <f ca="1">IF(ControleRNC[[#This Row],[Real.1]]&lt;&gt;"","Concluída",IF(ControleRNC[[#This Row],[Prev.1]]&lt;TODAY(),"Atraso","No prazo"))</f>
        <v>Concluída</v>
      </c>
      <c r="U306" s="39" t="s">
        <v>48</v>
      </c>
      <c r="V306" s="39"/>
      <c r="W306" s="23">
        <f>WORKDAY(ControleRNC[[#This Row],[Prev.1]],ControleRNC[[#This Row],[Dias Prev.2]])</f>
        <v>44529</v>
      </c>
      <c r="X306" s="23">
        <v>45087</v>
      </c>
      <c r="Y306" s="23"/>
      <c r="Z306" s="24">
        <f>VLOOKUP(ControleRNC[[#This Row],[Crit.]],$F$1:$G$4,2,0)</f>
        <v>3</v>
      </c>
      <c r="AA306" s="24">
        <f ca="1">IF(ControleRNC[[#This Row],[Real.2]]="",TODAY()-ControleRNC[[#This Row],[Prev.2]],ControleRNC[[#This Row],[Real.2]]-ControleRNC[[#This Row],[Prev.2]])</f>
        <v>548</v>
      </c>
      <c r="AB306" s="24" t="s">
        <v>6</v>
      </c>
      <c r="AC306" s="29" t="str">
        <f ca="1">IF(ControleRNC[[#This Row],[Real.2]]&lt;&gt;"","Concluída",
IF(ControleRNC[[#This Row],[Prev.2]]&lt;TODAY(),"Atraso","No prazo"))</f>
        <v>Atraso</v>
      </c>
      <c r="AD306" s="24">
        <f ca="1">IF(ControleRNC[[#This Row],[Status Epata 2]]="Concluída","",IF(ControleRNC[[#This Row],[Real.2]]="",TODAY()-ControleRNC[[#This Row],[Data Emissão]],ControleRNC[[#This Row],[Real.2]]-ControleRNC[[#This Row],[Data Emissão]]))</f>
        <v>557</v>
      </c>
      <c r="AE306" s="24" t="str">
        <f ca="1">IF(ControleRNC[[#This Row],[Real.2]]&lt;&gt;"","Concluída",
IF(AND(ControleRNC[[#This Row],[Prev.2]]&lt;TODAY(),OR(ControleRNC[[#This Row],[Replan.2]]&lt;TODAY(),ControleRNC[[#This Row],[Replan.2]]="")),"Atraso","No prazo"))</f>
        <v>No prazo</v>
      </c>
      <c r="AF306" s="24" t="s">
        <v>1077</v>
      </c>
      <c r="AG306" s="24" t="str">
        <f>IF(ControleRNC[[#This Row],[Área Responsável]]="Engenharia",ControleRNC[[#This Row],[Status Etapa 1]],"Contratada")</f>
        <v>Contratada</v>
      </c>
      <c r="AH306" s="24" t="str">
        <f ca="1">IF(ControleRNC[[#This Row],[Área Responsável]]="Contratada",ControleRNC[[#This Row],[Status DUCTOR]],"Engenharia")</f>
        <v>No prazo</v>
      </c>
      <c r="AI306" s="24" t="str">
        <f>IF(ControleRNC[[#This Row],[Etapa Eng]]="Concluída","Fechado",IF(ControleRNC[[#This Row],[Etapa Eng]]="Contratada","Contratada","Aberto"))</f>
        <v>Contratada</v>
      </c>
      <c r="AJ306" s="24" t="str">
        <f ca="1">IF(ControleRNC[[#This Row],[Etapa contr]]="Concluída","Fechado",IF(ControleRNC[[#This Row],[Etapa contr]]="Engenharia","Engenharia","Aberto"))</f>
        <v>Aberto</v>
      </c>
    </row>
    <row r="307" spans="1:36" ht="30" customHeight="1">
      <c r="A307" s="5" t="s">
        <v>1690</v>
      </c>
      <c r="B307" s="5" t="s">
        <v>900</v>
      </c>
      <c r="C307" s="24" t="s">
        <v>1369</v>
      </c>
      <c r="D307" s="5" t="s">
        <v>902</v>
      </c>
      <c r="E307" s="24" t="s">
        <v>29</v>
      </c>
      <c r="F307" s="24" t="s">
        <v>826</v>
      </c>
      <c r="G307" s="7" t="s">
        <v>844</v>
      </c>
      <c r="H307" s="7" t="s">
        <v>1691</v>
      </c>
      <c r="I307" s="7" t="s">
        <v>921</v>
      </c>
      <c r="J307" s="32" t="s">
        <v>1692</v>
      </c>
      <c r="K307" s="22" t="s">
        <v>787</v>
      </c>
      <c r="L307" s="6">
        <v>44546</v>
      </c>
      <c r="M307" s="6">
        <f>WORKDAY(ControleRNC[[#This Row],[Data Emissão]],VLOOKUP(K307,$F$1:$G$4,2,0))</f>
        <v>44551</v>
      </c>
      <c r="N307" s="6"/>
      <c r="O307" s="23">
        <v>44546</v>
      </c>
      <c r="P307" s="24"/>
      <c r="Q307" s="24">
        <f ca="1">IF(ControleRNC[[#This Row],[Real.1]]="",TODAY()-ControleRNC[[#This Row],[Prev.1]],ControleRNC[[#This Row],[Real.1]]-ControleRNC[[#This Row],[Prev.1]])</f>
        <v>-5</v>
      </c>
      <c r="R307" s="24" t="s">
        <v>6</v>
      </c>
      <c r="S307" s="24"/>
      <c r="T307" s="29" t="str">
        <f ca="1">IF(ControleRNC[[#This Row],[Real.1]]&lt;&gt;"","Concluída",IF(ControleRNC[[#This Row],[Prev.1]]&lt;TODAY(),"Atraso","No prazo"))</f>
        <v>Concluída</v>
      </c>
      <c r="U307" s="39" t="s">
        <v>1693</v>
      </c>
      <c r="V307" s="39"/>
      <c r="W307" s="23">
        <f>WORKDAY(ControleRNC[[#This Row],[Prev.1]],ControleRNC[[#This Row],[Dias Prev.2]])</f>
        <v>44554</v>
      </c>
      <c r="X307" s="23">
        <v>44617</v>
      </c>
      <c r="Y307" s="23">
        <v>44587</v>
      </c>
      <c r="Z307" s="24">
        <f>VLOOKUP(ControleRNC[[#This Row],[Crit.]],$F$1:$G$4,2,0)</f>
        <v>3</v>
      </c>
      <c r="AA307" s="24">
        <f ca="1">IF(ControleRNC[[#This Row],[Real.2]]="",TODAY()-ControleRNC[[#This Row],[Prev.2]],ControleRNC[[#This Row],[Real.2]]-ControleRNC[[#This Row],[Prev.2]])</f>
        <v>33</v>
      </c>
      <c r="AB307" s="24" t="s">
        <v>6</v>
      </c>
      <c r="AC307" s="29" t="str">
        <f ca="1">IF(ControleRNC[[#This Row],[Real.2]]&lt;&gt;"","Concluída",
IF(ControleRNC[[#This Row],[Prev.2]]&lt;TODAY(),"Atraso","No prazo"))</f>
        <v>Concluída</v>
      </c>
      <c r="AD307" s="24" t="str">
        <f ca="1">IF(ControleRNC[[#This Row],[Status Epata 2]]="Concluída","",IF(ControleRNC[[#This Row],[Real.2]]="",TODAY()-ControleRNC[[#This Row],[Data Emissão]],ControleRNC[[#This Row],[Real.2]]-ControleRNC[[#This Row],[Data Emissão]]))</f>
        <v/>
      </c>
      <c r="AE307" s="29" t="str">
        <f ca="1">IF(ControleRNC[[#This Row],[Real.2]]&lt;&gt;"","Concluída",
IF(AND(ControleRNC[[#This Row],[Prev.2]]&lt;TODAY(),OR(ControleRNC[[#This Row],[Replan.2]]&lt;TODAY(),ControleRNC[[#This Row],[Replan.2]]="")),"Atraso","No prazo"))</f>
        <v>Concluída</v>
      </c>
      <c r="AF307" s="24"/>
      <c r="AG307" s="24" t="str">
        <f>IF(ControleRNC[[#This Row],[Área Responsável]]="Engenharia",ControleRNC[[#This Row],[Status Etapa 1]],"Contratada")</f>
        <v>Contratada</v>
      </c>
      <c r="AH307" s="24" t="str">
        <f ca="1">IF(ControleRNC[[#This Row],[Área Responsável]]="Contratada",ControleRNC[[#This Row],[Status DUCTOR]],"Engenharia")</f>
        <v>Concluída</v>
      </c>
      <c r="AI307" s="24" t="str">
        <f>IF(ControleRNC[[#This Row],[Etapa Eng]]="Concluída","Fechado",IF(ControleRNC[[#This Row],[Etapa Eng]]="Contratada","Contratada","Aberto"))</f>
        <v>Contratada</v>
      </c>
      <c r="AJ307" s="24" t="str">
        <f ca="1">IF(ControleRNC[[#This Row],[Etapa contr]]="Concluída","Fechado",IF(ControleRNC[[#This Row],[Etapa contr]]="Engenharia","Engenharia","Aberto"))</f>
        <v>Fechado</v>
      </c>
    </row>
    <row r="308" spans="1:36" ht="30" customHeight="1">
      <c r="A308" s="63" t="s">
        <v>1694</v>
      </c>
      <c r="B308" s="5" t="s">
        <v>900</v>
      </c>
      <c r="C308" s="24" t="s">
        <v>1369</v>
      </c>
      <c r="D308" s="5" t="s">
        <v>902</v>
      </c>
      <c r="E308" s="24" t="s">
        <v>29</v>
      </c>
      <c r="F308" s="24" t="s">
        <v>826</v>
      </c>
      <c r="G308" s="7" t="s">
        <v>844</v>
      </c>
      <c r="H308" s="7" t="s">
        <v>1695</v>
      </c>
      <c r="I308" s="7" t="s">
        <v>921</v>
      </c>
      <c r="J308" s="32" t="s">
        <v>1696</v>
      </c>
      <c r="K308" s="22" t="s">
        <v>787</v>
      </c>
      <c r="L308" s="6">
        <v>44546</v>
      </c>
      <c r="M308" s="6">
        <f>WORKDAY(ControleRNC[[#This Row],[Data Emissão]],VLOOKUP(K308,$F$1:$G$4,2,0))</f>
        <v>44551</v>
      </c>
      <c r="N308" s="6"/>
      <c r="O308" s="23">
        <v>44546</v>
      </c>
      <c r="P308" s="24"/>
      <c r="Q308" s="24">
        <f ca="1">IF(ControleRNC[[#This Row],[Real.1]]="",TODAY()-ControleRNC[[#This Row],[Prev.1]],ControleRNC[[#This Row],[Real.1]]-ControleRNC[[#This Row],[Prev.1]])</f>
        <v>-5</v>
      </c>
      <c r="R308" s="24" t="s">
        <v>6</v>
      </c>
      <c r="S308" s="24"/>
      <c r="T308" s="29" t="str">
        <f ca="1">IF(ControleRNC[[#This Row],[Real.1]]&lt;&gt;"","Concluída",IF(ControleRNC[[#This Row],[Prev.1]]&lt;TODAY(),"Atraso","No prazo"))</f>
        <v>Concluída</v>
      </c>
      <c r="U308" s="39" t="s">
        <v>1697</v>
      </c>
      <c r="V308" s="39"/>
      <c r="W308" s="23">
        <f>WORKDAY(ControleRNC[[#This Row],[Prev.1]],ControleRNC[[#This Row],[Dias Prev.2]])</f>
        <v>44554</v>
      </c>
      <c r="X308" s="23">
        <v>44694</v>
      </c>
      <c r="Y308" s="23">
        <v>44890</v>
      </c>
      <c r="Z308" s="24">
        <f>VLOOKUP(ControleRNC[[#This Row],[Crit.]],$F$1:$G$4,2,0)</f>
        <v>3</v>
      </c>
      <c r="AA308" s="24">
        <f ca="1">IF(ControleRNC[[#This Row],[Real.2]]="",TODAY()-ControleRNC[[#This Row],[Prev.2]],ControleRNC[[#This Row],[Real.2]]-ControleRNC[[#This Row],[Prev.2]])</f>
        <v>336</v>
      </c>
      <c r="AB308" s="24" t="s">
        <v>6</v>
      </c>
      <c r="AC308" s="29" t="str">
        <f ca="1">IF(ControleRNC[[#This Row],[Real.2]]&lt;&gt;"","Concluída",
IF(ControleRNC[[#This Row],[Prev.2]]&lt;TODAY(),"Atraso","No prazo"))</f>
        <v>Concluída</v>
      </c>
      <c r="AD308" s="24" t="str">
        <f ca="1">IF(ControleRNC[[#This Row],[Status Epata 2]]="Concluída","",IF(ControleRNC[[#This Row],[Real.2]]="",TODAY()-ControleRNC[[#This Row],[Data Emissão]],ControleRNC[[#This Row],[Real.2]]-ControleRNC[[#This Row],[Data Emissão]]))</f>
        <v/>
      </c>
      <c r="AE308" s="29" t="str">
        <f ca="1">IF(ControleRNC[[#This Row],[Real.2]]&lt;&gt;"","Concluída",
IF(AND(ControleRNC[[#This Row],[Prev.2]]&lt;TODAY(),OR(ControleRNC[[#This Row],[Replan.2]]&lt;TODAY(),ControleRNC[[#This Row],[Replan.2]]="")),"Atraso","No prazo"))</f>
        <v>Concluída</v>
      </c>
      <c r="AF308" s="24" t="s">
        <v>1077</v>
      </c>
      <c r="AG308" s="24" t="str">
        <f>IF(ControleRNC[[#This Row],[Área Responsável]]="Engenharia",ControleRNC[[#This Row],[Status Etapa 1]],"Contratada")</f>
        <v>Contratada</v>
      </c>
      <c r="AH308" s="24" t="str">
        <f ca="1">IF(ControleRNC[[#This Row],[Área Responsável]]="Contratada",ControleRNC[[#This Row],[Status DUCTOR]],"Engenharia")</f>
        <v>Concluída</v>
      </c>
      <c r="AI308" s="24" t="str">
        <f>IF(ControleRNC[[#This Row],[Etapa Eng]]="Concluída","Fechado",IF(ControleRNC[[#This Row],[Etapa Eng]]="Contratada","Contratada","Aberto"))</f>
        <v>Contratada</v>
      </c>
      <c r="AJ308" s="24" t="str">
        <f ca="1">IF(ControleRNC[[#This Row],[Etapa contr]]="Concluída","Fechado",IF(ControleRNC[[#This Row],[Etapa contr]]="Engenharia","Engenharia","Aberto"))</f>
        <v>Fechado</v>
      </c>
    </row>
    <row r="309" spans="1:36" ht="30" customHeight="1">
      <c r="A309" s="63" t="s">
        <v>60</v>
      </c>
      <c r="B309" s="5" t="s">
        <v>900</v>
      </c>
      <c r="C309" s="24" t="s">
        <v>1303</v>
      </c>
      <c r="D309" s="5" t="s">
        <v>824</v>
      </c>
      <c r="E309" s="24" t="s">
        <v>29</v>
      </c>
      <c r="F309" s="65" t="s">
        <v>826</v>
      </c>
      <c r="G309" s="7" t="s">
        <v>844</v>
      </c>
      <c r="H309" s="7" t="s">
        <v>1698</v>
      </c>
      <c r="I309" s="7" t="s">
        <v>952</v>
      </c>
      <c r="J309" s="32" t="s">
        <v>61</v>
      </c>
      <c r="K309" s="22" t="s">
        <v>787</v>
      </c>
      <c r="L309" s="6">
        <v>44547</v>
      </c>
      <c r="M309" s="6">
        <f>WORKDAY(ControleRNC[[#This Row],[Data Emissão]],VLOOKUP(K309,$F$1:$G$4,2,0))</f>
        <v>44552</v>
      </c>
      <c r="N309" s="6"/>
      <c r="O309" s="23">
        <v>44580</v>
      </c>
      <c r="P309" s="24"/>
      <c r="Q309" s="24">
        <f ca="1">IF(ControleRNC[[#This Row],[Real.1]]="",TODAY()-ControleRNC[[#This Row],[Prev.1]],ControleRNC[[#This Row],[Real.1]]-ControleRNC[[#This Row],[Prev.1]])</f>
        <v>28</v>
      </c>
      <c r="R309" s="24" t="s">
        <v>6</v>
      </c>
      <c r="S309" s="24"/>
      <c r="T309" s="29" t="str">
        <f ca="1">IF(ControleRNC[[#This Row],[Real.1]]&lt;&gt;"","Concluída",IF(ControleRNC[[#This Row],[Prev.1]]&lt;TODAY(),"Atraso","No prazo"))</f>
        <v>Concluída</v>
      </c>
      <c r="U309" s="39" t="s">
        <v>62</v>
      </c>
      <c r="V309" s="39"/>
      <c r="W309" s="23">
        <f>WORKDAY(ControleRNC[[#This Row],[Prev.1]],ControleRNC[[#This Row],[Dias Prev.2]])</f>
        <v>44557</v>
      </c>
      <c r="X309" s="23">
        <v>45083</v>
      </c>
      <c r="Y309" s="23"/>
      <c r="Z309" s="24">
        <f>VLOOKUP(ControleRNC[[#This Row],[Crit.]],$F$1:$G$4,2,0)</f>
        <v>3</v>
      </c>
      <c r="AA309" s="24">
        <f ca="1">IF(ControleRNC[[#This Row],[Real.2]]="",TODAY()-ControleRNC[[#This Row],[Prev.2]],ControleRNC[[#This Row],[Real.2]]-ControleRNC[[#This Row],[Prev.2]])</f>
        <v>520</v>
      </c>
      <c r="AB309" s="24" t="s">
        <v>6</v>
      </c>
      <c r="AC309" s="29" t="str">
        <f ca="1">IF(ControleRNC[[#This Row],[Real.2]]&lt;&gt;"","Concluída",
IF(ControleRNC[[#This Row],[Prev.2]]&lt;TODAY(),"Atraso","No prazo"))</f>
        <v>Atraso</v>
      </c>
      <c r="AD309" s="24">
        <f ca="1">IF(ControleRNC[[#This Row],[Status Epata 2]]="Concluída","",IF(ControleRNC[[#This Row],[Real.2]]="",TODAY()-ControleRNC[[#This Row],[Data Emissão]],ControleRNC[[#This Row],[Real.2]]-ControleRNC[[#This Row],[Data Emissão]]))</f>
        <v>530</v>
      </c>
      <c r="AE309" s="29" t="str">
        <f ca="1">IF(ControleRNC[[#This Row],[Real.2]]&lt;&gt;"","Concluída",
IF(AND(ControleRNC[[#This Row],[Prev.2]]&lt;TODAY(),OR(ControleRNC[[#This Row],[Replan.2]]&lt;TODAY(),ControleRNC[[#This Row],[Replan.2]]="")),"Atraso","No prazo"))</f>
        <v>No prazo</v>
      </c>
      <c r="AF309" s="24" t="s">
        <v>1577</v>
      </c>
      <c r="AG309" s="24" t="str">
        <f>IF(ControleRNC[[#This Row],[Área Responsável]]="Engenharia",ControleRNC[[#This Row],[Status Etapa 1]],"Contratada")</f>
        <v>Contratada</v>
      </c>
      <c r="AH309" s="24" t="str">
        <f ca="1">IF(ControleRNC[[#This Row],[Área Responsável]]="Contratada",ControleRNC[[#This Row],[Status DUCTOR]],"Engenharia")</f>
        <v>No prazo</v>
      </c>
      <c r="AI309" s="24" t="str">
        <f>IF(ControleRNC[[#This Row],[Etapa Eng]]="Concluída","Fechado",IF(ControleRNC[[#This Row],[Etapa Eng]]="Contratada","Contratada","Aberto"))</f>
        <v>Contratada</v>
      </c>
      <c r="AJ309" s="24" t="str">
        <f ca="1">IF(ControleRNC[[#This Row],[Etapa contr]]="Concluída","Fechado",IF(ControleRNC[[#This Row],[Etapa contr]]="Engenharia","Engenharia","Aberto"))</f>
        <v>Aberto</v>
      </c>
    </row>
    <row r="310" spans="1:36" ht="30" customHeight="1">
      <c r="A310" s="5" t="s">
        <v>1699</v>
      </c>
      <c r="B310" s="5" t="s">
        <v>900</v>
      </c>
      <c r="C310" s="24" t="s">
        <v>860</v>
      </c>
      <c r="D310" s="5" t="s">
        <v>861</v>
      </c>
      <c r="E310" s="24" t="s">
        <v>87</v>
      </c>
      <c r="F310" s="65" t="s">
        <v>862</v>
      </c>
      <c r="G310" s="7" t="s">
        <v>827</v>
      </c>
      <c r="H310" s="7" t="s">
        <v>1700</v>
      </c>
      <c r="I310" s="7" t="s">
        <v>836</v>
      </c>
      <c r="J310" s="32" t="s">
        <v>1701</v>
      </c>
      <c r="K310" s="22" t="s">
        <v>787</v>
      </c>
      <c r="L310" s="6">
        <v>44550</v>
      </c>
      <c r="M310" s="6">
        <f>WORKDAY(ControleRNC[[#This Row],[Data Emissão]],VLOOKUP(K310,$F$1:$G$4,2,0))</f>
        <v>44553</v>
      </c>
      <c r="N310" s="6"/>
      <c r="O310" s="23">
        <v>44551</v>
      </c>
      <c r="P310" s="24"/>
      <c r="Q310" s="24">
        <f ca="1">IF(ControleRNC[[#This Row],[Real.1]]="",TODAY()-ControleRNC[[#This Row],[Prev.1]],ControleRNC[[#This Row],[Real.1]]-ControleRNC[[#This Row],[Prev.1]])</f>
        <v>-2</v>
      </c>
      <c r="R310" s="24" t="s">
        <v>5</v>
      </c>
      <c r="S310" s="24"/>
      <c r="T310" s="29" t="str">
        <f ca="1">IF(ControleRNC[[#This Row],[Real.1]]&lt;&gt;"","Concluída",IF(ControleRNC[[#This Row],[Prev.1]]&lt;TODAY(),"Atraso","No prazo"))</f>
        <v>Concluída</v>
      </c>
      <c r="U310" s="39" t="s">
        <v>1702</v>
      </c>
      <c r="V310" s="39"/>
      <c r="W310" s="23">
        <f>WORKDAY(ControleRNC[[#This Row],[Prev.1]],ControleRNC[[#This Row],[Dias Prev.2]])</f>
        <v>44558</v>
      </c>
      <c r="X310" s="23">
        <v>44661</v>
      </c>
      <c r="Y310" s="23">
        <v>44644</v>
      </c>
      <c r="Z310" s="24">
        <f>VLOOKUP(ControleRNC[[#This Row],[Crit.]],$F$1:$G$4,2,0)</f>
        <v>3</v>
      </c>
      <c r="AA310" s="24">
        <f ca="1">IF(ControleRNC[[#This Row],[Real.2]]="",TODAY()-ControleRNC[[#This Row],[Prev.2]],ControleRNC[[#This Row],[Real.2]]-ControleRNC[[#This Row],[Prev.2]])</f>
        <v>86</v>
      </c>
      <c r="AB310" s="24" t="s">
        <v>5</v>
      </c>
      <c r="AC310" s="29" t="str">
        <f ca="1">IF(ControleRNC[[#This Row],[Real.2]]&lt;&gt;"","Concluída",
IF(ControleRNC[[#This Row],[Prev.2]]&lt;TODAY(),"Atraso","No prazo"))</f>
        <v>Concluída</v>
      </c>
      <c r="AD310" s="24" t="str">
        <f ca="1">IF(ControleRNC[[#This Row],[Status Epata 2]]="Concluída","",IF(ControleRNC[[#This Row],[Real.2]]="",TODAY()-ControleRNC[[#This Row],[Data Emissão]],ControleRNC[[#This Row],[Real.2]]-ControleRNC[[#This Row],[Data Emissão]]))</f>
        <v/>
      </c>
      <c r="AE310" s="29" t="str">
        <f ca="1">IF(ControleRNC[[#This Row],[Real.2]]&lt;&gt;"","Concluída",
IF(AND(ControleRNC[[#This Row],[Prev.2]]&lt;TODAY(),OR(ControleRNC[[#This Row],[Replan.2]]&lt;TODAY(),ControleRNC[[#This Row],[Replan.2]]="")),"Atraso","No prazo"))</f>
        <v>Concluída</v>
      </c>
      <c r="AF310" s="24"/>
      <c r="AG310" s="24" t="str">
        <f ca="1">IF(ControleRNC[[#This Row],[Área Responsável]]="Engenharia",ControleRNC[[#This Row],[Status Etapa 1]],"Contratada")</f>
        <v>Concluída</v>
      </c>
      <c r="AH310" s="24" t="str">
        <f>IF(ControleRNC[[#This Row],[Área Responsável]]="Contratada",ControleRNC[[#This Row],[Status DUCTOR]],"Engenharia")</f>
        <v>Engenharia</v>
      </c>
      <c r="AI310" s="24" t="str">
        <f ca="1">IF(ControleRNC[[#This Row],[Etapa Eng]]="Concluída","Fechado",IF(ControleRNC[[#This Row],[Etapa Eng]]="Contratada","Contratada","Aberto"))</f>
        <v>Fechado</v>
      </c>
      <c r="AJ310" s="24" t="str">
        <f>IF(ControleRNC[[#This Row],[Etapa contr]]="Concluída","Fechado",IF(ControleRNC[[#This Row],[Etapa contr]]="Engenharia","Engenharia","Aberto"))</f>
        <v>Engenharia</v>
      </c>
    </row>
    <row r="311" spans="1:36" ht="30" customHeight="1">
      <c r="A311" s="5" t="s">
        <v>1703</v>
      </c>
      <c r="B311" s="5" t="s">
        <v>900</v>
      </c>
      <c r="C311" s="24" t="s">
        <v>860</v>
      </c>
      <c r="D311" s="5" t="s">
        <v>861</v>
      </c>
      <c r="E311" s="24" t="s">
        <v>87</v>
      </c>
      <c r="F311" s="65" t="s">
        <v>862</v>
      </c>
      <c r="G311" s="7" t="s">
        <v>827</v>
      </c>
      <c r="H311" s="7" t="s">
        <v>1704</v>
      </c>
      <c r="I311" s="7" t="s">
        <v>836</v>
      </c>
      <c r="J311" s="32" t="s">
        <v>1705</v>
      </c>
      <c r="K311" s="22" t="s">
        <v>787</v>
      </c>
      <c r="L311" s="6">
        <v>44548</v>
      </c>
      <c r="M311" s="6">
        <f>WORKDAY(ControleRNC[[#This Row],[Data Emissão]],VLOOKUP(K311,$F$1:$G$4,2,0))</f>
        <v>44552</v>
      </c>
      <c r="N311" s="6"/>
      <c r="O311" s="23">
        <v>44551</v>
      </c>
      <c r="P311" s="24"/>
      <c r="Q311" s="24">
        <f ca="1">IF(ControleRNC[[#This Row],[Real.1]]="",TODAY()-ControleRNC[[#This Row],[Prev.1]],ControleRNC[[#This Row],[Real.1]]-ControleRNC[[#This Row],[Prev.1]])</f>
        <v>-1</v>
      </c>
      <c r="R311" s="24" t="s">
        <v>5</v>
      </c>
      <c r="S311" s="24"/>
      <c r="T311" s="29" t="str">
        <f ca="1">IF(ControleRNC[[#This Row],[Real.1]]&lt;&gt;"","Concluída",IF(ControleRNC[[#This Row],[Prev.1]]&lt;TODAY(),"Atraso","No prazo"))</f>
        <v>Concluída</v>
      </c>
      <c r="U311" s="39" t="s">
        <v>1706</v>
      </c>
      <c r="V311" s="39"/>
      <c r="W311" s="23">
        <f>WORKDAY(ControleRNC[[#This Row],[Prev.1]],ControleRNC[[#This Row],[Dias Prev.2]])</f>
        <v>44557</v>
      </c>
      <c r="X311" s="23">
        <v>44652</v>
      </c>
      <c r="Y311" s="23">
        <v>44644</v>
      </c>
      <c r="Z311" s="24">
        <f>VLOOKUP(ControleRNC[[#This Row],[Crit.]],$F$1:$G$4,2,0)</f>
        <v>3</v>
      </c>
      <c r="AA311" s="24">
        <f ca="1">IF(ControleRNC[[#This Row],[Real.2]]="",TODAY()-ControleRNC[[#This Row],[Prev.2]],ControleRNC[[#This Row],[Real.2]]-ControleRNC[[#This Row],[Prev.2]])</f>
        <v>87</v>
      </c>
      <c r="AB311" s="24" t="s">
        <v>5</v>
      </c>
      <c r="AC311" s="29" t="str">
        <f ca="1">IF(ControleRNC[[#This Row],[Real.2]]&lt;&gt;"","Concluída",
IF(ControleRNC[[#This Row],[Prev.2]]&lt;TODAY(),"Atraso","No prazo"))</f>
        <v>Concluída</v>
      </c>
      <c r="AD311" s="24" t="str">
        <f ca="1">IF(ControleRNC[[#This Row],[Status Epata 2]]="Concluída","",IF(ControleRNC[[#This Row],[Real.2]]="",TODAY()-ControleRNC[[#This Row],[Data Emissão]],ControleRNC[[#This Row],[Real.2]]-ControleRNC[[#This Row],[Data Emissão]]))</f>
        <v/>
      </c>
      <c r="AE311" s="29" t="str">
        <f ca="1">IF(ControleRNC[[#This Row],[Real.2]]&lt;&gt;"","Concluída",
IF(AND(ControleRNC[[#This Row],[Prev.2]]&lt;TODAY(),OR(ControleRNC[[#This Row],[Replan.2]]&lt;TODAY(),ControleRNC[[#This Row],[Replan.2]]="")),"Atraso","No prazo"))</f>
        <v>Concluída</v>
      </c>
      <c r="AF311" s="24"/>
      <c r="AG311" s="24" t="str">
        <f ca="1">IF(ControleRNC[[#This Row],[Área Responsável]]="Engenharia",ControleRNC[[#This Row],[Status Etapa 1]],"Contratada")</f>
        <v>Concluída</v>
      </c>
      <c r="AH311" s="24" t="str">
        <f>IF(ControleRNC[[#This Row],[Área Responsável]]="Contratada",ControleRNC[[#This Row],[Status DUCTOR]],"Engenharia")</f>
        <v>Engenharia</v>
      </c>
      <c r="AI311" s="24" t="str">
        <f ca="1">IF(ControleRNC[[#This Row],[Etapa Eng]]="Concluída","Fechado",IF(ControleRNC[[#This Row],[Etapa Eng]]="Contratada","Contratada","Aberto"))</f>
        <v>Fechado</v>
      </c>
      <c r="AJ311" s="24" t="str">
        <f>IF(ControleRNC[[#This Row],[Etapa contr]]="Concluída","Fechado",IF(ControleRNC[[#This Row],[Etapa contr]]="Engenharia","Engenharia","Aberto"))</f>
        <v>Engenharia</v>
      </c>
    </row>
    <row r="312" spans="1:36" ht="30" customHeight="1">
      <c r="A312" s="63" t="s">
        <v>63</v>
      </c>
      <c r="B312" s="5" t="s">
        <v>822</v>
      </c>
      <c r="C312" s="24" t="s">
        <v>1203</v>
      </c>
      <c r="D312" s="5" t="s">
        <v>833</v>
      </c>
      <c r="E312" s="24" t="s">
        <v>35</v>
      </c>
      <c r="F312" s="65" t="s">
        <v>826</v>
      </c>
      <c r="G312" s="7" t="s">
        <v>827</v>
      </c>
      <c r="H312" s="7" t="s">
        <v>1707</v>
      </c>
      <c r="I312" s="7" t="s">
        <v>856</v>
      </c>
      <c r="J312" s="32" t="s">
        <v>64</v>
      </c>
      <c r="K312" s="22" t="s">
        <v>787</v>
      </c>
      <c r="L312" s="6">
        <v>44550</v>
      </c>
      <c r="M312" s="6">
        <f>WORKDAY(ControleRNC[[#This Row],[Data Emissão]],VLOOKUP(K312,$F$1:$G$4,2,0))</f>
        <v>44553</v>
      </c>
      <c r="N312" s="6"/>
      <c r="O312" s="23">
        <v>44573</v>
      </c>
      <c r="P312" s="24"/>
      <c r="Q312" s="24">
        <f ca="1">IF(ControleRNC[[#This Row],[Real.1]]="",TODAY()-ControleRNC[[#This Row],[Prev.1]],ControleRNC[[#This Row],[Real.1]]-ControleRNC[[#This Row],[Prev.1]])</f>
        <v>20</v>
      </c>
      <c r="R312" s="24" t="s">
        <v>7</v>
      </c>
      <c r="S312" s="24"/>
      <c r="T312" s="29" t="str">
        <f ca="1">IF(ControleRNC[[#This Row],[Real.1]]&lt;&gt;"","Concluída",IF(ControleRNC[[#This Row],[Prev.1]]&lt;TODAY(),"Atraso","No prazo"))</f>
        <v>Concluída</v>
      </c>
      <c r="U312" s="39" t="s">
        <v>65</v>
      </c>
      <c r="V312" s="39"/>
      <c r="W312" s="23">
        <f>WORKDAY(ControleRNC[[#This Row],[Prev.1]],ControleRNC[[#This Row],[Dias Prev.2]])</f>
        <v>44558</v>
      </c>
      <c r="X312" s="23">
        <v>44651</v>
      </c>
      <c r="Y312" s="23"/>
      <c r="Z312" s="24">
        <f>VLOOKUP(ControleRNC[[#This Row],[Crit.]],$F$1:$G$4,2,0)</f>
        <v>3</v>
      </c>
      <c r="AA312" s="24">
        <f ca="1">IF(ControleRNC[[#This Row],[Real.2]]="",TODAY()-ControleRNC[[#This Row],[Prev.2]],ControleRNC[[#This Row],[Real.2]]-ControleRNC[[#This Row],[Prev.2]])</f>
        <v>519</v>
      </c>
      <c r="AB312" s="24" t="s">
        <v>7</v>
      </c>
      <c r="AC312" s="29" t="str">
        <f ca="1">IF(ControleRNC[[#This Row],[Real.2]]&lt;&gt;"","Concluída",
IF(ControleRNC[[#This Row],[Prev.2]]&lt;TODAY(),"Atraso","No prazo"))</f>
        <v>Atraso</v>
      </c>
      <c r="AD312" s="24">
        <f ca="1">IF(ControleRNC[[#This Row],[Status Epata 2]]="Concluída","",IF(ControleRNC[[#This Row],[Real.2]]="",TODAY()-ControleRNC[[#This Row],[Data Emissão]],ControleRNC[[#This Row],[Real.2]]-ControleRNC[[#This Row],[Data Emissão]]))</f>
        <v>527</v>
      </c>
      <c r="AE312" s="29" t="str">
        <f ca="1">IF(ControleRNC[[#This Row],[Real.2]]&lt;&gt;"","Concluída",
IF(AND(ControleRNC[[#This Row],[Prev.2]]&lt;TODAY(),OR(ControleRNC[[#This Row],[Replan.2]]&lt;TODAY(),ControleRNC[[#This Row],[Replan.2]]="")),"Atraso","No prazo"))</f>
        <v>Atraso</v>
      </c>
      <c r="AF312" s="24" t="s">
        <v>1077</v>
      </c>
      <c r="AG312" s="24" t="str">
        <f>IF(ControleRNC[[#This Row],[Área Responsável]]="Engenharia",ControleRNC[[#This Row],[Status Etapa 1]],"Contratada")</f>
        <v>Contratada</v>
      </c>
      <c r="AH312" s="24" t="str">
        <f ca="1">IF(ControleRNC[[#This Row],[Área Responsável]]="Contratada",ControleRNC[[#This Row],[Status DUCTOR]],"Engenharia")</f>
        <v>Atraso</v>
      </c>
      <c r="AI312" s="24" t="str">
        <f>IF(ControleRNC[[#This Row],[Etapa Eng]]="Concluída","Fechado",IF(ControleRNC[[#This Row],[Etapa Eng]]="Contratada","Contratada","Aberto"))</f>
        <v>Contratada</v>
      </c>
      <c r="AJ312" s="24" t="str">
        <f ca="1">IF(ControleRNC[[#This Row],[Etapa contr]]="Concluída","Fechado",IF(ControleRNC[[#This Row],[Etapa contr]]="Engenharia","Engenharia","Aberto"))</f>
        <v>Aberto</v>
      </c>
    </row>
    <row r="313" spans="1:36" ht="30" customHeight="1">
      <c r="A313" s="5" t="s">
        <v>1593</v>
      </c>
      <c r="B313" s="5" t="s">
        <v>900</v>
      </c>
      <c r="C313" s="24" t="s">
        <v>823</v>
      </c>
      <c r="D313" s="5" t="s">
        <v>824</v>
      </c>
      <c r="E313" s="24" t="s">
        <v>87</v>
      </c>
      <c r="F313" s="65" t="s">
        <v>826</v>
      </c>
      <c r="G313" s="7" t="s">
        <v>827</v>
      </c>
      <c r="H313" s="7" t="s">
        <v>1708</v>
      </c>
      <c r="I313" s="7" t="s">
        <v>1143</v>
      </c>
      <c r="J313" s="32" t="s">
        <v>1709</v>
      </c>
      <c r="K313" s="22" t="s">
        <v>787</v>
      </c>
      <c r="L313" s="6">
        <v>44550</v>
      </c>
      <c r="M313" s="6">
        <f>WORKDAY(ControleRNC[[#This Row],[Data Emissão]],VLOOKUP(K313,$F$1:$G$4,2,0))</f>
        <v>44553</v>
      </c>
      <c r="N313" s="6"/>
      <c r="O313" s="23">
        <v>44565</v>
      </c>
      <c r="P313" s="24"/>
      <c r="Q313" s="24">
        <f ca="1">IF(ControleRNC[[#This Row],[Real.1]]="",TODAY()-ControleRNC[[#This Row],[Prev.1]],ControleRNC[[#This Row],[Real.1]]-ControleRNC[[#This Row],[Prev.1]])</f>
        <v>12</v>
      </c>
      <c r="R313" s="24" t="s">
        <v>5</v>
      </c>
      <c r="S313" s="24"/>
      <c r="T313" s="29" t="str">
        <f ca="1">IF(ControleRNC[[#This Row],[Real.1]]&lt;&gt;"","Concluída",IF(ControleRNC[[#This Row],[Prev.1]]&lt;TODAY(),"Atraso","No prazo"))</f>
        <v>Concluída</v>
      </c>
      <c r="U313" s="39" t="s">
        <v>1710</v>
      </c>
      <c r="V313" s="39"/>
      <c r="W313" s="23">
        <f>WORKDAY(ControleRNC[[#This Row],[Prev.1]],ControleRNC[[#This Row],[Dias Prev.2]])</f>
        <v>44558</v>
      </c>
      <c r="X313" s="23">
        <v>44568</v>
      </c>
      <c r="Y313" s="23">
        <v>44578</v>
      </c>
      <c r="Z313" s="24">
        <f>VLOOKUP(ControleRNC[[#This Row],[Crit.]],$F$1:$G$4,2,0)</f>
        <v>3</v>
      </c>
      <c r="AA313" s="24">
        <f ca="1">IF(ControleRNC[[#This Row],[Real.2]]="",TODAY()-ControleRNC[[#This Row],[Prev.2]],ControleRNC[[#This Row],[Real.2]]-ControleRNC[[#This Row],[Prev.2]])</f>
        <v>20</v>
      </c>
      <c r="AB313" s="24" t="s">
        <v>5</v>
      </c>
      <c r="AC313" s="29" t="str">
        <f ca="1">IF(ControleRNC[[#This Row],[Real.2]]&lt;&gt;"","Concluída",
IF(ControleRNC[[#This Row],[Prev.2]]&lt;TODAY(),"Atraso","No prazo"))</f>
        <v>Concluída</v>
      </c>
      <c r="AD313" s="24" t="str">
        <f ca="1">IF(ControleRNC[[#This Row],[Status Epata 2]]="Concluída","",IF(ControleRNC[[#This Row],[Real.2]]="",TODAY()-ControleRNC[[#This Row],[Data Emissão]],ControleRNC[[#This Row],[Real.2]]-ControleRNC[[#This Row],[Data Emissão]]))</f>
        <v/>
      </c>
      <c r="AE313" s="29" t="str">
        <f ca="1">IF(ControleRNC[[#This Row],[Real.2]]&lt;&gt;"","Concluída",
IF(AND(ControleRNC[[#This Row],[Prev.2]]&lt;TODAY(),OR(ControleRNC[[#This Row],[Replan.2]]&lt;TODAY(),ControleRNC[[#This Row],[Replan.2]]="")),"Atraso","No prazo"))</f>
        <v>Concluída</v>
      </c>
      <c r="AF313" s="24"/>
      <c r="AG313" s="24" t="str">
        <f>IF(ControleRNC[[#This Row],[Área Responsável]]="Engenharia",ControleRNC[[#This Row],[Status Etapa 1]],"Contratada")</f>
        <v>Contratada</v>
      </c>
      <c r="AH313" s="24" t="str">
        <f ca="1">IF(ControleRNC[[#This Row],[Área Responsável]]="Contratada",ControleRNC[[#This Row],[Status DUCTOR]],"Engenharia")</f>
        <v>Concluída</v>
      </c>
      <c r="AI313" s="24" t="str">
        <f>IF(ControleRNC[[#This Row],[Etapa Eng]]="Concluída","Fechado",IF(ControleRNC[[#This Row],[Etapa Eng]]="Contratada","Contratada","Aberto"))</f>
        <v>Contratada</v>
      </c>
      <c r="AJ313" s="24" t="str">
        <f ca="1">IF(ControleRNC[[#This Row],[Etapa contr]]="Concluída","Fechado",IF(ControleRNC[[#This Row],[Etapa contr]]="Engenharia","Engenharia","Aberto"))</f>
        <v>Fechado</v>
      </c>
    </row>
    <row r="314" spans="1:36" ht="30" customHeight="1">
      <c r="A314" s="5" t="s">
        <v>1596</v>
      </c>
      <c r="B314" s="5" t="s">
        <v>900</v>
      </c>
      <c r="C314" s="24" t="s">
        <v>823</v>
      </c>
      <c r="D314" s="5" t="s">
        <v>824</v>
      </c>
      <c r="E314" s="24" t="s">
        <v>87</v>
      </c>
      <c r="F314" s="65" t="s">
        <v>826</v>
      </c>
      <c r="G314" s="7" t="s">
        <v>827</v>
      </c>
      <c r="H314" s="7" t="s">
        <v>1711</v>
      </c>
      <c r="I314" s="7" t="s">
        <v>829</v>
      </c>
      <c r="J314" s="32" t="s">
        <v>1712</v>
      </c>
      <c r="K314" s="22" t="s">
        <v>787</v>
      </c>
      <c r="L314" s="6">
        <v>44550</v>
      </c>
      <c r="M314" s="6">
        <f>WORKDAY(ControleRNC[[#This Row],[Data Emissão]],VLOOKUP(K314,$F$1:$G$4,2,0))</f>
        <v>44553</v>
      </c>
      <c r="N314" s="6"/>
      <c r="O314" s="23">
        <v>44565</v>
      </c>
      <c r="P314" s="24"/>
      <c r="Q314" s="24">
        <f ca="1">IF(ControleRNC[[#This Row],[Real.1]]="",TODAY()-ControleRNC[[#This Row],[Prev.1]],ControleRNC[[#This Row],[Real.1]]-ControleRNC[[#This Row],[Prev.1]])</f>
        <v>12</v>
      </c>
      <c r="R314" s="24" t="s">
        <v>5</v>
      </c>
      <c r="S314" s="24"/>
      <c r="T314" s="29" t="str">
        <f ca="1">IF(ControleRNC[[#This Row],[Real.1]]&lt;&gt;"","Concluída",IF(ControleRNC[[#This Row],[Prev.1]]&lt;TODAY(),"Atraso","No prazo"))</f>
        <v>Concluída</v>
      </c>
      <c r="U314" s="39" t="s">
        <v>1713</v>
      </c>
      <c r="V314" s="39"/>
      <c r="W314" s="23">
        <f>WORKDAY(ControleRNC[[#This Row],[Prev.1]],ControleRNC[[#This Row],[Dias Prev.2]])</f>
        <v>44558</v>
      </c>
      <c r="X314" s="23">
        <v>44568</v>
      </c>
      <c r="Y314" s="23">
        <v>44578</v>
      </c>
      <c r="Z314" s="24">
        <f>VLOOKUP(ControleRNC[[#This Row],[Crit.]],$F$1:$G$4,2,0)</f>
        <v>3</v>
      </c>
      <c r="AA314" s="24">
        <f ca="1">IF(ControleRNC[[#This Row],[Real.2]]="",TODAY()-ControleRNC[[#This Row],[Prev.2]],ControleRNC[[#This Row],[Real.2]]-ControleRNC[[#This Row],[Prev.2]])</f>
        <v>20</v>
      </c>
      <c r="AB314" s="24" t="s">
        <v>5</v>
      </c>
      <c r="AC314" s="29" t="str">
        <f ca="1">IF(ControleRNC[[#This Row],[Real.2]]&lt;&gt;"","Concluída",
IF(ControleRNC[[#This Row],[Prev.2]]&lt;TODAY(),"Atraso","No prazo"))</f>
        <v>Concluída</v>
      </c>
      <c r="AD314" s="24" t="str">
        <f ca="1">IF(ControleRNC[[#This Row],[Status Epata 2]]="Concluída","",IF(ControleRNC[[#This Row],[Real.2]]="",TODAY()-ControleRNC[[#This Row],[Data Emissão]],ControleRNC[[#This Row],[Real.2]]-ControleRNC[[#This Row],[Data Emissão]]))</f>
        <v/>
      </c>
      <c r="AE314" s="29" t="str">
        <f ca="1">IF(ControleRNC[[#This Row],[Real.2]]&lt;&gt;"","Concluída",
IF(AND(ControleRNC[[#This Row],[Prev.2]]&lt;TODAY(),OR(ControleRNC[[#This Row],[Replan.2]]&lt;TODAY(),ControleRNC[[#This Row],[Replan.2]]="")),"Atraso","No prazo"))</f>
        <v>Concluída</v>
      </c>
      <c r="AF314" s="24"/>
      <c r="AG314" s="24" t="str">
        <f>IF(ControleRNC[[#This Row],[Área Responsável]]="Engenharia",ControleRNC[[#This Row],[Status Etapa 1]],"Contratada")</f>
        <v>Contratada</v>
      </c>
      <c r="AH314" s="24" t="str">
        <f ca="1">IF(ControleRNC[[#This Row],[Área Responsável]]="Contratada",ControleRNC[[#This Row],[Status DUCTOR]],"Engenharia")</f>
        <v>Concluída</v>
      </c>
      <c r="AI314" s="24" t="str">
        <f>IF(ControleRNC[[#This Row],[Etapa Eng]]="Concluída","Fechado",IF(ControleRNC[[#This Row],[Etapa Eng]]="Contratada","Contratada","Aberto"))</f>
        <v>Contratada</v>
      </c>
      <c r="AJ314" s="24" t="str">
        <f ca="1">IF(ControleRNC[[#This Row],[Etapa contr]]="Concluída","Fechado",IF(ControleRNC[[#This Row],[Etapa contr]]="Engenharia","Engenharia","Aberto"))</f>
        <v>Fechado</v>
      </c>
    </row>
    <row r="315" spans="1:36" ht="30" customHeight="1">
      <c r="A315" s="63" t="s">
        <v>1714</v>
      </c>
      <c r="B315" s="5" t="s">
        <v>900</v>
      </c>
      <c r="C315" s="24" t="s">
        <v>860</v>
      </c>
      <c r="D315" s="5" t="s">
        <v>861</v>
      </c>
      <c r="E315" s="24" t="s">
        <v>87</v>
      </c>
      <c r="F315" s="65" t="s">
        <v>862</v>
      </c>
      <c r="G315" s="7" t="s">
        <v>827</v>
      </c>
      <c r="H315" s="7" t="s">
        <v>1715</v>
      </c>
      <c r="I315" s="7" t="s">
        <v>856</v>
      </c>
      <c r="J315" s="55" t="s">
        <v>1716</v>
      </c>
      <c r="K315" s="22" t="s">
        <v>787</v>
      </c>
      <c r="L315" s="6">
        <v>44551</v>
      </c>
      <c r="M315" s="6">
        <f>WORKDAY(ControleRNC[[#This Row],[Data Emissão]],VLOOKUP(K315,$F$1:$G$4,2,0))</f>
        <v>44554</v>
      </c>
      <c r="N315" s="6"/>
      <c r="O315" s="23">
        <v>44551</v>
      </c>
      <c r="P315" s="24"/>
      <c r="Q315" s="24">
        <f ca="1">IF(ControleRNC[[#This Row],[Real.1]]="",TODAY()-ControleRNC[[#This Row],[Prev.1]],ControleRNC[[#This Row],[Real.1]]-ControleRNC[[#This Row],[Prev.1]])</f>
        <v>-3</v>
      </c>
      <c r="R315" s="24" t="s">
        <v>5</v>
      </c>
      <c r="S315" s="24"/>
      <c r="T315" s="29" t="str">
        <f ca="1">IF(ControleRNC[[#This Row],[Real.1]]&lt;&gt;"","Concluída",IF(ControleRNC[[#This Row],[Prev.1]]&lt;TODAY(),"Atraso","No prazo"))</f>
        <v>Concluída</v>
      </c>
      <c r="U315" s="39" t="s">
        <v>1717</v>
      </c>
      <c r="V315" s="39" t="s">
        <v>1718</v>
      </c>
      <c r="W315" s="23">
        <f>WORKDAY(ControleRNC[[#This Row],[Prev.1]],ControleRNC[[#This Row],[Dias Prev.2]])</f>
        <v>44559</v>
      </c>
      <c r="X315" s="23">
        <v>44676</v>
      </c>
      <c r="Y315" s="23">
        <v>44727</v>
      </c>
      <c r="Z315" s="24">
        <f>VLOOKUP(ControleRNC[[#This Row],[Crit.]],$F$1:$G$4,2,0)</f>
        <v>3</v>
      </c>
      <c r="AA315" s="24">
        <f ca="1">IF(ControleRNC[[#This Row],[Real.2]]="",TODAY()-ControleRNC[[#This Row],[Prev.2]],ControleRNC[[#This Row],[Real.2]]-ControleRNC[[#This Row],[Prev.2]])</f>
        <v>168</v>
      </c>
      <c r="AB315" s="24" t="s">
        <v>5</v>
      </c>
      <c r="AC315" s="29" t="str">
        <f ca="1">IF(ControleRNC[[#This Row],[Real.2]]&lt;&gt;"","Concluída",
IF(ControleRNC[[#This Row],[Prev.2]]&lt;TODAY(),"Atraso","No prazo"))</f>
        <v>Concluída</v>
      </c>
      <c r="AD315" s="24" t="str">
        <f ca="1">IF(ControleRNC[[#This Row],[Status Epata 2]]="Concluída","",IF(ControleRNC[[#This Row],[Real.2]]="",TODAY()-ControleRNC[[#This Row],[Data Emissão]],ControleRNC[[#This Row],[Real.2]]-ControleRNC[[#This Row],[Data Emissão]]))</f>
        <v/>
      </c>
      <c r="AE315" s="29" t="str">
        <f ca="1">IF(ControleRNC[[#This Row],[Real.2]]&lt;&gt;"","Concluída",
IF(AND(ControleRNC[[#This Row],[Prev.2]]&lt;TODAY(),OR(ControleRNC[[#This Row],[Replan.2]]&lt;TODAY(),ControleRNC[[#This Row],[Replan.2]]="")),"Atraso","No prazo"))</f>
        <v>Concluída</v>
      </c>
      <c r="AF315" s="24"/>
      <c r="AG315" s="24" t="str">
        <f ca="1">IF(ControleRNC[[#This Row],[Área Responsável]]="Engenharia",ControleRNC[[#This Row],[Status Etapa 1]],"Contratada")</f>
        <v>Concluída</v>
      </c>
      <c r="AH315" s="24" t="str">
        <f>IF(ControleRNC[[#This Row],[Área Responsável]]="Contratada",ControleRNC[[#This Row],[Status DUCTOR]],"Engenharia")</f>
        <v>Engenharia</v>
      </c>
      <c r="AI315" s="24" t="str">
        <f ca="1">IF(ControleRNC[[#This Row],[Etapa Eng]]="Concluída","Fechado",IF(ControleRNC[[#This Row],[Etapa Eng]]="Contratada","Contratada","Aberto"))</f>
        <v>Fechado</v>
      </c>
      <c r="AJ315" s="24" t="str">
        <f>IF(ControleRNC[[#This Row],[Etapa contr]]="Concluída","Fechado",IF(ControleRNC[[#This Row],[Etapa contr]]="Engenharia","Engenharia","Aberto"))</f>
        <v>Engenharia</v>
      </c>
    </row>
    <row r="316" spans="1:36" ht="30" customHeight="1">
      <c r="A316" s="5" t="s">
        <v>1565</v>
      </c>
      <c r="B316" s="5" t="s">
        <v>900</v>
      </c>
      <c r="C316" s="24" t="s">
        <v>1303</v>
      </c>
      <c r="D316" s="5" t="s">
        <v>824</v>
      </c>
      <c r="E316" s="24" t="s">
        <v>29</v>
      </c>
      <c r="F316" s="65" t="s">
        <v>826</v>
      </c>
      <c r="G316" s="7" t="s">
        <v>844</v>
      </c>
      <c r="H316" s="7" t="s">
        <v>1719</v>
      </c>
      <c r="I316" s="7" t="s">
        <v>921</v>
      </c>
      <c r="J316" s="32" t="s">
        <v>1720</v>
      </c>
      <c r="K316" s="22" t="s">
        <v>787</v>
      </c>
      <c r="L316" s="6">
        <v>44551</v>
      </c>
      <c r="M316" s="6">
        <f>WORKDAY(ControleRNC[[#This Row],[Data Emissão]],VLOOKUP(K316,$F$1:$G$4,2,0))</f>
        <v>44554</v>
      </c>
      <c r="N316" s="6"/>
      <c r="O316" s="23">
        <v>44552</v>
      </c>
      <c r="P316" s="24"/>
      <c r="Q316" s="24">
        <f ca="1">IF(ControleRNC[[#This Row],[Real.1]]="",TODAY()-ControleRNC[[#This Row],[Prev.1]],ControleRNC[[#This Row],[Real.1]]-ControleRNC[[#This Row],[Prev.1]])</f>
        <v>-2</v>
      </c>
      <c r="R316" s="24" t="s">
        <v>6</v>
      </c>
      <c r="S316" s="24"/>
      <c r="T316" s="29" t="str">
        <f ca="1">IF(ControleRNC[[#This Row],[Real.1]]&lt;&gt;"","Concluída",IF(ControleRNC[[#This Row],[Prev.1]]&lt;TODAY(),"Atraso","No prazo"))</f>
        <v>Concluída</v>
      </c>
      <c r="U316" s="39" t="s">
        <v>1721</v>
      </c>
      <c r="V316" s="39"/>
      <c r="W316" s="23">
        <f>WORKDAY(ControleRNC[[#This Row],[Prev.1]],ControleRNC[[#This Row],[Dias Prev.2]])</f>
        <v>44559</v>
      </c>
      <c r="X316" s="23">
        <v>44591</v>
      </c>
      <c r="Y316" s="23">
        <v>44572</v>
      </c>
      <c r="Z316" s="24">
        <f>VLOOKUP(ControleRNC[[#This Row],[Crit.]],$F$1:$G$4,2,0)</f>
        <v>3</v>
      </c>
      <c r="AA316" s="24">
        <f ca="1">IF(ControleRNC[[#This Row],[Real.2]]="",TODAY()-ControleRNC[[#This Row],[Prev.2]],ControleRNC[[#This Row],[Real.2]]-ControleRNC[[#This Row],[Prev.2]])</f>
        <v>13</v>
      </c>
      <c r="AB316" s="24" t="s">
        <v>6</v>
      </c>
      <c r="AC316" s="29" t="str">
        <f ca="1">IF(ControleRNC[[#This Row],[Real.2]]&lt;&gt;"","Concluída",
IF(ControleRNC[[#This Row],[Prev.2]]&lt;TODAY(),"Atraso","No prazo"))</f>
        <v>Concluída</v>
      </c>
      <c r="AD316" s="24" t="str">
        <f ca="1">IF(ControleRNC[[#This Row],[Status Epata 2]]="Concluída","",IF(ControleRNC[[#This Row],[Real.2]]="",TODAY()-ControleRNC[[#This Row],[Data Emissão]],ControleRNC[[#This Row],[Real.2]]-ControleRNC[[#This Row],[Data Emissão]]))</f>
        <v/>
      </c>
      <c r="AE316" s="29" t="str">
        <f ca="1">IF(ControleRNC[[#This Row],[Real.2]]&lt;&gt;"","Concluída",
IF(AND(ControleRNC[[#This Row],[Prev.2]]&lt;TODAY(),OR(ControleRNC[[#This Row],[Replan.2]]&lt;TODAY(),ControleRNC[[#This Row],[Replan.2]]="")),"Atraso","No prazo"))</f>
        <v>Concluída</v>
      </c>
      <c r="AF316" s="24"/>
      <c r="AG316" s="24" t="str">
        <f>IF(ControleRNC[[#This Row],[Área Responsável]]="Engenharia",ControleRNC[[#This Row],[Status Etapa 1]],"Contratada")</f>
        <v>Contratada</v>
      </c>
      <c r="AH316" s="24" t="str">
        <f ca="1">IF(ControleRNC[[#This Row],[Área Responsável]]="Contratada",ControleRNC[[#This Row],[Status DUCTOR]],"Engenharia")</f>
        <v>Concluída</v>
      </c>
      <c r="AI316" s="24" t="str">
        <f>IF(ControleRNC[[#This Row],[Etapa Eng]]="Concluída","Fechado",IF(ControleRNC[[#This Row],[Etapa Eng]]="Contratada","Contratada","Aberto"))</f>
        <v>Contratada</v>
      </c>
      <c r="AJ316" s="24" t="str">
        <f ca="1">IF(ControleRNC[[#This Row],[Etapa contr]]="Concluída","Fechado",IF(ControleRNC[[#This Row],[Etapa contr]]="Engenharia","Engenharia","Aberto"))</f>
        <v>Fechado</v>
      </c>
    </row>
    <row r="317" spans="1:36" ht="30" customHeight="1">
      <c r="A317" s="5" t="s">
        <v>1722</v>
      </c>
      <c r="B317" s="5" t="s">
        <v>900</v>
      </c>
      <c r="C317" s="24" t="s">
        <v>860</v>
      </c>
      <c r="D317" s="5" t="s">
        <v>861</v>
      </c>
      <c r="E317" s="24" t="s">
        <v>87</v>
      </c>
      <c r="F317" s="65" t="s">
        <v>862</v>
      </c>
      <c r="G317" s="7" t="s">
        <v>827</v>
      </c>
      <c r="H317" s="7" t="s">
        <v>1723</v>
      </c>
      <c r="I317" s="7" t="s">
        <v>904</v>
      </c>
      <c r="J317" s="55" t="s">
        <v>1724</v>
      </c>
      <c r="K317" s="22" t="s">
        <v>787</v>
      </c>
      <c r="L317" s="6">
        <v>44564</v>
      </c>
      <c r="M317" s="6">
        <f>WORKDAY(ControleRNC[[#This Row],[Data Emissão]],VLOOKUP(K317,$F$1:$G$4,2,0))</f>
        <v>44567</v>
      </c>
      <c r="N317" s="6"/>
      <c r="O317" s="23">
        <v>44589</v>
      </c>
      <c r="P317" s="24"/>
      <c r="Q317" s="24">
        <f ca="1">IF(ControleRNC[[#This Row],[Real.1]]="",TODAY()-ControleRNC[[#This Row],[Prev.1]],ControleRNC[[#This Row],[Real.1]]-ControleRNC[[#This Row],[Prev.1]])</f>
        <v>22</v>
      </c>
      <c r="R317" s="24" t="s">
        <v>5</v>
      </c>
      <c r="S317" s="24"/>
      <c r="T317" s="29" t="str">
        <f ca="1">IF(ControleRNC[[#This Row],[Real.1]]&lt;&gt;"","Concluída",IF(ControleRNC[[#This Row],[Prev.1]]&lt;TODAY(),"Atraso","No prazo"))</f>
        <v>Concluída</v>
      </c>
      <c r="U317" s="39" t="s">
        <v>1725</v>
      </c>
      <c r="V317" s="39"/>
      <c r="W317" s="23">
        <f>WORKDAY(ControleRNC[[#This Row],[Prev.1]],ControleRNC[[#This Row],[Dias Prev.2]])</f>
        <v>44572</v>
      </c>
      <c r="X317" s="23">
        <v>44651</v>
      </c>
      <c r="Y317" s="23">
        <v>44655</v>
      </c>
      <c r="Z317" s="24">
        <f>VLOOKUP(ControleRNC[[#This Row],[Crit.]],$F$1:$G$4,2,0)</f>
        <v>3</v>
      </c>
      <c r="AA317" s="24">
        <f ca="1">IF(ControleRNC[[#This Row],[Real.2]]="",TODAY()-ControleRNC[[#This Row],[Prev.2]],ControleRNC[[#This Row],[Real.2]]-ControleRNC[[#This Row],[Prev.2]])</f>
        <v>83</v>
      </c>
      <c r="AB317" s="24" t="s">
        <v>5</v>
      </c>
      <c r="AC317" s="29" t="str">
        <f ca="1">IF(ControleRNC[[#This Row],[Real.2]]&lt;&gt;"","Concluída",
IF(ControleRNC[[#This Row],[Prev.2]]&lt;TODAY(),"Atraso","No prazo"))</f>
        <v>Concluída</v>
      </c>
      <c r="AD317" s="24" t="str">
        <f ca="1">IF(ControleRNC[[#This Row],[Status Epata 2]]="Concluída","",IF(ControleRNC[[#This Row],[Real.2]]="",TODAY()-ControleRNC[[#This Row],[Data Emissão]],ControleRNC[[#This Row],[Real.2]]-ControleRNC[[#This Row],[Data Emissão]]))</f>
        <v/>
      </c>
      <c r="AE317" s="29" t="str">
        <f ca="1">IF(ControleRNC[[#This Row],[Real.2]]&lt;&gt;"","Concluída",
IF(AND(ControleRNC[[#This Row],[Prev.2]]&lt;TODAY(),OR(ControleRNC[[#This Row],[Replan.2]]&lt;TODAY(),ControleRNC[[#This Row],[Replan.2]]="")),"Atraso","No prazo"))</f>
        <v>Concluída</v>
      </c>
      <c r="AF317" s="24" t="s">
        <v>1077</v>
      </c>
      <c r="AG317" s="24" t="str">
        <f ca="1">IF(ControleRNC[[#This Row],[Área Responsável]]="Engenharia",ControleRNC[[#This Row],[Status Etapa 1]],"Contratada")</f>
        <v>Concluída</v>
      </c>
      <c r="AH317" s="24" t="str">
        <f>IF(ControleRNC[[#This Row],[Área Responsável]]="Contratada",ControleRNC[[#This Row],[Status DUCTOR]],"Engenharia")</f>
        <v>Engenharia</v>
      </c>
      <c r="AI317" s="24" t="str">
        <f ca="1">IF(ControleRNC[[#This Row],[Etapa Eng]]="Concluída","Fechado",IF(ControleRNC[[#This Row],[Etapa Eng]]="Contratada","Contratada","Aberto"))</f>
        <v>Fechado</v>
      </c>
      <c r="AJ317" s="24" t="str">
        <f>IF(ControleRNC[[#This Row],[Etapa contr]]="Concluída","Fechado",IF(ControleRNC[[#This Row],[Etapa contr]]="Engenharia","Engenharia","Aberto"))</f>
        <v>Engenharia</v>
      </c>
    </row>
    <row r="318" spans="1:36" ht="30" customHeight="1">
      <c r="A318" s="63" t="s">
        <v>66</v>
      </c>
      <c r="B318" s="5" t="s">
        <v>900</v>
      </c>
      <c r="C318" s="24" t="s">
        <v>1525</v>
      </c>
      <c r="D318" s="5" t="s">
        <v>824</v>
      </c>
      <c r="E318" s="24" t="s">
        <v>29</v>
      </c>
      <c r="F318" s="65" t="s">
        <v>826</v>
      </c>
      <c r="G318" s="7" t="s">
        <v>844</v>
      </c>
      <c r="H318" s="7" t="s">
        <v>1726</v>
      </c>
      <c r="I318" s="7" t="s">
        <v>921</v>
      </c>
      <c r="J318" s="32" t="s">
        <v>67</v>
      </c>
      <c r="K318" s="22" t="s">
        <v>787</v>
      </c>
      <c r="L318" s="6">
        <v>44565</v>
      </c>
      <c r="M318" s="6">
        <f>WORKDAY(ControleRNC[[#This Row],[Data Emissão]],VLOOKUP(K318,$F$1:$G$4,2,0))</f>
        <v>44568</v>
      </c>
      <c r="N318" s="6"/>
      <c r="O318" s="23">
        <v>44571</v>
      </c>
      <c r="P318" s="24"/>
      <c r="Q318" s="24">
        <f ca="1">IF(ControleRNC[[#This Row],[Real.1]]="",TODAY()-ControleRNC[[#This Row],[Prev.1]],ControleRNC[[#This Row],[Real.1]]-ControleRNC[[#This Row],[Prev.1]])</f>
        <v>3</v>
      </c>
      <c r="R318" s="24" t="s">
        <v>6</v>
      </c>
      <c r="S318" s="24"/>
      <c r="T318" s="29" t="str">
        <f ca="1">IF(ControleRNC[[#This Row],[Real.1]]&lt;&gt;"","Concluída",IF(ControleRNC[[#This Row],[Prev.1]]&lt;TODAY(),"Atraso","No prazo"))</f>
        <v>Concluída</v>
      </c>
      <c r="U318" s="39" t="s">
        <v>68</v>
      </c>
      <c r="V318" s="39"/>
      <c r="W318" s="23">
        <f>WORKDAY(ControleRNC[[#This Row],[Prev.1]],ControleRNC[[#This Row],[Dias Prev.2]])</f>
        <v>44573</v>
      </c>
      <c r="X318" s="23">
        <v>45079</v>
      </c>
      <c r="Y318" s="23"/>
      <c r="Z318" s="24">
        <f>VLOOKUP(ControleRNC[[#This Row],[Crit.]],$F$1:$G$4,2,0)</f>
        <v>3</v>
      </c>
      <c r="AA318" s="24">
        <f ca="1">IF(ControleRNC[[#This Row],[Real.2]]="",TODAY()-ControleRNC[[#This Row],[Prev.2]],ControleRNC[[#This Row],[Real.2]]-ControleRNC[[#This Row],[Prev.2]])</f>
        <v>504</v>
      </c>
      <c r="AB318" s="24" t="s">
        <v>6</v>
      </c>
      <c r="AC318" s="29" t="str">
        <f ca="1">IF(ControleRNC[[#This Row],[Real.2]]&lt;&gt;"","Concluída",
IF(ControleRNC[[#This Row],[Prev.2]]&lt;TODAY(),"Atraso","No prazo"))</f>
        <v>Atraso</v>
      </c>
      <c r="AD318" s="24">
        <f ca="1">IF(ControleRNC[[#This Row],[Status Epata 2]]="Concluída","",IF(ControleRNC[[#This Row],[Real.2]]="",TODAY()-ControleRNC[[#This Row],[Data Emissão]],ControleRNC[[#This Row],[Real.2]]-ControleRNC[[#This Row],[Data Emissão]]))</f>
        <v>512</v>
      </c>
      <c r="AE318" s="29" t="str">
        <f ca="1">IF(ControleRNC[[#This Row],[Real.2]]&lt;&gt;"","Concluída",
IF(AND(ControleRNC[[#This Row],[Prev.2]]&lt;TODAY(),OR(ControleRNC[[#This Row],[Replan.2]]&lt;TODAY(),ControleRNC[[#This Row],[Replan.2]]="")),"Atraso","No prazo"))</f>
        <v>No prazo</v>
      </c>
      <c r="AF318" s="24" t="s">
        <v>1077</v>
      </c>
      <c r="AG318" s="24" t="str">
        <f>IF(ControleRNC[[#This Row],[Área Responsável]]="Engenharia",ControleRNC[[#This Row],[Status Etapa 1]],"Contratada")</f>
        <v>Contratada</v>
      </c>
      <c r="AH318" s="24" t="str">
        <f ca="1">IF(ControleRNC[[#This Row],[Área Responsável]]="Contratada",ControleRNC[[#This Row],[Status DUCTOR]],"Engenharia")</f>
        <v>No prazo</v>
      </c>
      <c r="AI318" s="24" t="str">
        <f>IF(ControleRNC[[#This Row],[Etapa Eng]]="Concluída","Fechado",IF(ControleRNC[[#This Row],[Etapa Eng]]="Contratada","Contratada","Aberto"))</f>
        <v>Contratada</v>
      </c>
      <c r="AJ318" s="24" t="str">
        <f ca="1">IF(ControleRNC[[#This Row],[Etapa contr]]="Concluída","Fechado",IF(ControleRNC[[#This Row],[Etapa contr]]="Engenharia","Engenharia","Aberto"))</f>
        <v>Aberto</v>
      </c>
    </row>
    <row r="319" spans="1:36" ht="30" customHeight="1">
      <c r="A319" s="5" t="s">
        <v>74</v>
      </c>
      <c r="B319" s="5" t="s">
        <v>900</v>
      </c>
      <c r="C319" s="24" t="s">
        <v>1525</v>
      </c>
      <c r="D319" s="5" t="s">
        <v>824</v>
      </c>
      <c r="E319" s="24" t="s">
        <v>29</v>
      </c>
      <c r="F319" s="65" t="s">
        <v>826</v>
      </c>
      <c r="G319" s="7" t="s">
        <v>844</v>
      </c>
      <c r="H319" s="7" t="s">
        <v>1727</v>
      </c>
      <c r="I319" s="7" t="s">
        <v>846</v>
      </c>
      <c r="J319" s="32" t="s">
        <v>1728</v>
      </c>
      <c r="K319" s="22" t="s">
        <v>787</v>
      </c>
      <c r="L319" s="6">
        <v>44566</v>
      </c>
      <c r="M319" s="6">
        <f>WORKDAY(ControleRNC[[#This Row],[Data Emissão]],VLOOKUP(K319,$F$1:$G$4,2,0))</f>
        <v>44571</v>
      </c>
      <c r="N319" s="6"/>
      <c r="O319" s="23">
        <v>44571</v>
      </c>
      <c r="P319" s="24"/>
      <c r="Q319" s="24">
        <f ca="1">IF(ControleRNC[[#This Row],[Real.1]]="",TODAY()-ControleRNC[[#This Row],[Prev.1]],ControleRNC[[#This Row],[Real.1]]-ControleRNC[[#This Row],[Prev.1]])</f>
        <v>0</v>
      </c>
      <c r="R319" s="24" t="s">
        <v>6</v>
      </c>
      <c r="S319" s="24"/>
      <c r="T319" s="29" t="str">
        <f ca="1">IF(ControleRNC[[#This Row],[Real.1]]&lt;&gt;"","Concluída",IF(ControleRNC[[#This Row],[Prev.1]]&lt;TODAY(),"Atraso","No prazo"))</f>
        <v>Concluída</v>
      </c>
      <c r="U319" s="39" t="s">
        <v>1729</v>
      </c>
      <c r="V319" s="39"/>
      <c r="W319" s="23">
        <f>WORKDAY(ControleRNC[[#This Row],[Prev.1]],ControleRNC[[#This Row],[Dias Prev.2]])</f>
        <v>44574</v>
      </c>
      <c r="X319" s="23">
        <v>44635</v>
      </c>
      <c r="Y319" s="23">
        <v>44616</v>
      </c>
      <c r="Z319" s="24">
        <f>VLOOKUP(ControleRNC[[#This Row],[Crit.]],$F$1:$G$4,2,0)</f>
        <v>3</v>
      </c>
      <c r="AA319" s="24">
        <f ca="1">IF(ControleRNC[[#This Row],[Real.2]]="",TODAY()-ControleRNC[[#This Row],[Prev.2]],ControleRNC[[#This Row],[Real.2]]-ControleRNC[[#This Row],[Prev.2]])</f>
        <v>42</v>
      </c>
      <c r="AB319" s="24" t="s">
        <v>6</v>
      </c>
      <c r="AC319" s="29" t="str">
        <f ca="1">IF(ControleRNC[[#This Row],[Real.2]]&lt;&gt;"","Concluída",
IF(ControleRNC[[#This Row],[Prev.2]]&lt;TODAY(),"Atraso","No prazo"))</f>
        <v>Concluída</v>
      </c>
      <c r="AD319" s="24" t="str">
        <f ca="1">IF(ControleRNC[[#This Row],[Status Epata 2]]="Concluída","",IF(ControleRNC[[#This Row],[Real.2]]="",TODAY()-ControleRNC[[#This Row],[Data Emissão]],ControleRNC[[#This Row],[Real.2]]-ControleRNC[[#This Row],[Data Emissão]]))</f>
        <v/>
      </c>
      <c r="AE319" s="29" t="str">
        <f ca="1">IF(ControleRNC[[#This Row],[Real.2]]&lt;&gt;"","Concluída",
IF(AND(ControleRNC[[#This Row],[Prev.2]]&lt;TODAY(),OR(ControleRNC[[#This Row],[Replan.2]]&lt;TODAY(),ControleRNC[[#This Row],[Replan.2]]="")),"Atraso","No prazo"))</f>
        <v>Concluída</v>
      </c>
      <c r="AF319" s="24"/>
      <c r="AG319" s="24" t="str">
        <f>IF(ControleRNC[[#This Row],[Área Responsável]]="Engenharia",ControleRNC[[#This Row],[Status Etapa 1]],"Contratada")</f>
        <v>Contratada</v>
      </c>
      <c r="AH319" s="24" t="str">
        <f ca="1">IF(ControleRNC[[#This Row],[Área Responsável]]="Contratada",ControleRNC[[#This Row],[Status DUCTOR]],"Engenharia")</f>
        <v>Concluída</v>
      </c>
      <c r="AI319" s="24" t="str">
        <f>IF(ControleRNC[[#This Row],[Etapa Eng]]="Concluída","Fechado",IF(ControleRNC[[#This Row],[Etapa Eng]]="Contratada","Contratada","Aberto"))</f>
        <v>Contratada</v>
      </c>
      <c r="AJ319" s="24" t="str">
        <f ca="1">IF(ControleRNC[[#This Row],[Etapa contr]]="Concluída","Fechado",IF(ControleRNC[[#This Row],[Etapa contr]]="Engenharia","Engenharia","Aberto"))</f>
        <v>Fechado</v>
      </c>
    </row>
    <row r="320" spans="1:36" ht="30" customHeight="1">
      <c r="A320" s="5" t="s">
        <v>1730</v>
      </c>
      <c r="B320" s="5" t="s">
        <v>900</v>
      </c>
      <c r="C320" s="24" t="s">
        <v>1731</v>
      </c>
      <c r="D320" s="5" t="s">
        <v>902</v>
      </c>
      <c r="E320" s="24" t="s">
        <v>29</v>
      </c>
      <c r="F320" s="24" t="s">
        <v>826</v>
      </c>
      <c r="G320" s="7" t="s">
        <v>844</v>
      </c>
      <c r="H320" s="7" t="s">
        <v>1732</v>
      </c>
      <c r="I320" s="7" t="s">
        <v>921</v>
      </c>
      <c r="J320" s="32" t="s">
        <v>1733</v>
      </c>
      <c r="K320" s="22" t="s">
        <v>787</v>
      </c>
      <c r="L320" s="6">
        <v>44567</v>
      </c>
      <c r="M320" s="6">
        <f>WORKDAY(ControleRNC[[#This Row],[Data Emissão]],VLOOKUP(K320,$F$1:$G$4,2,0))</f>
        <v>44572</v>
      </c>
      <c r="N320" s="6"/>
      <c r="O320" s="23">
        <v>44580</v>
      </c>
      <c r="P320" s="24"/>
      <c r="Q320" s="24">
        <f ca="1">IF(ControleRNC[[#This Row],[Real.1]]="",TODAY()-ControleRNC[[#This Row],[Prev.1]],ControleRNC[[#This Row],[Real.1]]-ControleRNC[[#This Row],[Prev.1]])</f>
        <v>8</v>
      </c>
      <c r="R320" s="24" t="s">
        <v>6</v>
      </c>
      <c r="S320" s="24"/>
      <c r="T320" s="29" t="str">
        <f ca="1">IF(ControleRNC[[#This Row],[Real.1]]&lt;&gt;"","Concluída",IF(ControleRNC[[#This Row],[Prev.1]]&lt;TODAY(),"Atraso","No prazo"))</f>
        <v>Concluída</v>
      </c>
      <c r="U320" s="39" t="s">
        <v>1734</v>
      </c>
      <c r="V320" s="39"/>
      <c r="W320" s="23">
        <f>WORKDAY(ControleRNC[[#This Row],[Prev.1]],ControleRNC[[#This Row],[Dias Prev.2]])</f>
        <v>44575</v>
      </c>
      <c r="X320" s="23">
        <v>44641</v>
      </c>
      <c r="Y320" s="23">
        <v>44636</v>
      </c>
      <c r="Z320" s="24">
        <f>VLOOKUP(ControleRNC[[#This Row],[Crit.]],$F$1:$G$4,2,0)</f>
        <v>3</v>
      </c>
      <c r="AA320" s="24">
        <f ca="1">IF(ControleRNC[[#This Row],[Real.2]]="",TODAY()-ControleRNC[[#This Row],[Prev.2]],ControleRNC[[#This Row],[Real.2]]-ControleRNC[[#This Row],[Prev.2]])</f>
        <v>61</v>
      </c>
      <c r="AB320" s="24" t="s">
        <v>6</v>
      </c>
      <c r="AC320" s="29" t="str">
        <f ca="1">IF(ControleRNC[[#This Row],[Real.2]]&lt;&gt;"","Concluída",
IF(ControleRNC[[#This Row],[Prev.2]]&lt;TODAY(),"Atraso","No prazo"))</f>
        <v>Concluída</v>
      </c>
      <c r="AD320" s="24" t="str">
        <f ca="1">IF(ControleRNC[[#This Row],[Status Epata 2]]="Concluída","",IF(ControleRNC[[#This Row],[Real.2]]="",TODAY()-ControleRNC[[#This Row],[Data Emissão]],ControleRNC[[#This Row],[Real.2]]-ControleRNC[[#This Row],[Data Emissão]]))</f>
        <v/>
      </c>
      <c r="AE320" s="29" t="str">
        <f ca="1">IF(ControleRNC[[#This Row],[Real.2]]&lt;&gt;"","Concluída",
IF(AND(ControleRNC[[#This Row],[Prev.2]]&lt;TODAY(),OR(ControleRNC[[#This Row],[Replan.2]]&lt;TODAY(),ControleRNC[[#This Row],[Replan.2]]="")),"Atraso","No prazo"))</f>
        <v>Concluída</v>
      </c>
      <c r="AF320" s="24"/>
      <c r="AG320" s="24" t="str">
        <f>IF(ControleRNC[[#This Row],[Área Responsável]]="Engenharia",ControleRNC[[#This Row],[Status Etapa 1]],"Contratada")</f>
        <v>Contratada</v>
      </c>
      <c r="AH320" s="24" t="str">
        <f ca="1">IF(ControleRNC[[#This Row],[Área Responsável]]="Contratada",ControleRNC[[#This Row],[Status DUCTOR]],"Engenharia")</f>
        <v>Concluída</v>
      </c>
      <c r="AI320" s="24" t="str">
        <f>IF(ControleRNC[[#This Row],[Etapa Eng]]="Concluída","Fechado",IF(ControleRNC[[#This Row],[Etapa Eng]]="Contratada","Contratada","Aberto"))</f>
        <v>Contratada</v>
      </c>
      <c r="AJ320" s="24" t="str">
        <f ca="1">IF(ControleRNC[[#This Row],[Etapa contr]]="Concluída","Fechado",IF(ControleRNC[[#This Row],[Etapa contr]]="Engenharia","Engenharia","Aberto"))</f>
        <v>Fechado</v>
      </c>
    </row>
    <row r="321" spans="1:36" s="5" customFormat="1" ht="30" customHeight="1">
      <c r="A321" s="5" t="s">
        <v>222</v>
      </c>
      <c r="B321" s="5" t="s">
        <v>900</v>
      </c>
      <c r="C321" s="24" t="s">
        <v>860</v>
      </c>
      <c r="D321" s="5" t="s">
        <v>861</v>
      </c>
      <c r="E321" s="24" t="s">
        <v>87</v>
      </c>
      <c r="F321" s="65" t="s">
        <v>862</v>
      </c>
      <c r="G321" s="7" t="s">
        <v>827</v>
      </c>
      <c r="H321" s="7" t="s">
        <v>1735</v>
      </c>
      <c r="I321" s="7" t="s">
        <v>904</v>
      </c>
      <c r="J321" s="55" t="s">
        <v>1736</v>
      </c>
      <c r="K321" s="22" t="s">
        <v>787</v>
      </c>
      <c r="L321" s="6">
        <v>44568</v>
      </c>
      <c r="M321" s="6">
        <f>WORKDAY(ControleRNC[[#This Row],[Data Emissão]],VLOOKUP(K321,$F$1:$G$4,2,0))</f>
        <v>44573</v>
      </c>
      <c r="N321" s="6"/>
      <c r="O321" s="23">
        <v>44580</v>
      </c>
      <c r="P321" s="24"/>
      <c r="Q321" s="24">
        <f ca="1">IF(ControleRNC[[#This Row],[Real.1]]="",TODAY()-ControleRNC[[#This Row],[Prev.1]],ControleRNC[[#This Row],[Real.1]]-ControleRNC[[#This Row],[Prev.1]])</f>
        <v>7</v>
      </c>
      <c r="R321" s="24" t="s">
        <v>5</v>
      </c>
      <c r="S321" s="24"/>
      <c r="T321" s="29" t="str">
        <f ca="1">IF(ControleRNC[[#This Row],[Real.1]]&lt;&gt;"","Concluída",IF(ControleRNC[[#This Row],[Prev.1]]&lt;TODAY(),"Atraso","No prazo"))</f>
        <v>Concluída</v>
      </c>
      <c r="U321" s="60" t="s">
        <v>1737</v>
      </c>
      <c r="V321" s="60"/>
      <c r="W321" s="23">
        <f>WORKDAY(ControleRNC[[#This Row],[Prev.1]],ControleRNC[[#This Row],[Dias Prev.2]])</f>
        <v>44578</v>
      </c>
      <c r="X321" s="23">
        <v>44645</v>
      </c>
      <c r="Y321" s="23">
        <v>44655</v>
      </c>
      <c r="Z321" s="24">
        <f>VLOOKUP(ControleRNC[[#This Row],[Crit.]],$F$1:$G$4,2,0)</f>
        <v>3</v>
      </c>
      <c r="AA321" s="24">
        <f ca="1">IF(ControleRNC[[#This Row],[Real.2]]="",TODAY()-ControleRNC[[#This Row],[Prev.2]],ControleRNC[[#This Row],[Real.2]]-ControleRNC[[#This Row],[Prev.2]])</f>
        <v>77</v>
      </c>
      <c r="AB321" s="24" t="s">
        <v>5</v>
      </c>
      <c r="AC321" s="29" t="str">
        <f ca="1">IF(ControleRNC[[#This Row],[Real.2]]&lt;&gt;"","Concluída",
IF(ControleRNC[[#This Row],[Prev.2]]&lt;TODAY(),"Atraso","No prazo"))</f>
        <v>Concluída</v>
      </c>
      <c r="AD321" s="24" t="str">
        <f ca="1">IF(ControleRNC[[#This Row],[Status Epata 2]]="Concluída","",IF(ControleRNC[[#This Row],[Real.2]]="",TODAY()-ControleRNC[[#This Row],[Data Emissão]],ControleRNC[[#This Row],[Real.2]]-ControleRNC[[#This Row],[Data Emissão]]))</f>
        <v/>
      </c>
      <c r="AE321" s="29" t="str">
        <f ca="1">IF(ControleRNC[[#This Row],[Real.2]]&lt;&gt;"","Concluída",
IF(AND(ControleRNC[[#This Row],[Prev.2]]&lt;TODAY(),OR(ControleRNC[[#This Row],[Replan.2]]&lt;TODAY(),ControleRNC[[#This Row],[Replan.2]]="")),"Atraso","No prazo"))</f>
        <v>Concluída</v>
      </c>
      <c r="AF321" s="24" t="s">
        <v>1054</v>
      </c>
      <c r="AG321" s="24" t="str">
        <f ca="1">IF(ControleRNC[[#This Row],[Área Responsável]]="Engenharia",ControleRNC[[#This Row],[Status Etapa 1]],"Contratada")</f>
        <v>Concluída</v>
      </c>
      <c r="AH321" s="24" t="str">
        <f>IF(ControleRNC[[#This Row],[Área Responsável]]="Contratada",ControleRNC[[#This Row],[Status DUCTOR]],"Engenharia")</f>
        <v>Engenharia</v>
      </c>
      <c r="AI321" s="24" t="str">
        <f ca="1">IF(ControleRNC[[#This Row],[Etapa Eng]]="Concluída","Fechado",IF(ControleRNC[[#This Row],[Etapa Eng]]="Contratada","Contratada","Aberto"))</f>
        <v>Fechado</v>
      </c>
      <c r="AJ321" s="24" t="str">
        <f>IF(ControleRNC[[#This Row],[Etapa contr]]="Concluída","Fechado",IF(ControleRNC[[#This Row],[Etapa contr]]="Engenharia","Engenharia","Aberto"))</f>
        <v>Engenharia</v>
      </c>
    </row>
    <row r="322" spans="1:36" ht="30" customHeight="1">
      <c r="A322" s="5" t="s">
        <v>174</v>
      </c>
      <c r="B322" s="5" t="s">
        <v>900</v>
      </c>
      <c r="C322" s="24" t="s">
        <v>1525</v>
      </c>
      <c r="D322" s="5" t="s">
        <v>824</v>
      </c>
      <c r="E322" s="24" t="s">
        <v>29</v>
      </c>
      <c r="F322" s="65" t="s">
        <v>826</v>
      </c>
      <c r="G322" s="7" t="s">
        <v>844</v>
      </c>
      <c r="H322" s="7" t="s">
        <v>1738</v>
      </c>
      <c r="I322" s="7" t="s">
        <v>914</v>
      </c>
      <c r="J322" s="32" t="s">
        <v>1739</v>
      </c>
      <c r="K322" s="22" t="s">
        <v>788</v>
      </c>
      <c r="L322" s="6">
        <v>44571</v>
      </c>
      <c r="M322" s="6">
        <f>WORKDAY(ControleRNC[[#This Row],[Data Emissão]],VLOOKUP(K322,$F$1:$G$4,2,0))</f>
        <v>44573</v>
      </c>
      <c r="N322" s="6"/>
      <c r="O322" s="23">
        <v>44571</v>
      </c>
      <c r="P322" s="24"/>
      <c r="Q322" s="24">
        <f ca="1">IF(ControleRNC[[#This Row],[Real.1]]="",TODAY()-ControleRNC[[#This Row],[Prev.1]],ControleRNC[[#This Row],[Real.1]]-ControleRNC[[#This Row],[Prev.1]])</f>
        <v>-2</v>
      </c>
      <c r="R322" s="24" t="s">
        <v>6</v>
      </c>
      <c r="S322" s="24"/>
      <c r="T322" s="29" t="str">
        <f ca="1">IF(ControleRNC[[#This Row],[Real.1]]&lt;&gt;"","Concluída",IF(ControleRNC[[#This Row],[Prev.1]]&lt;TODAY(),"Atraso","No prazo"))</f>
        <v>Concluída</v>
      </c>
      <c r="U322" s="39" t="s">
        <v>1740</v>
      </c>
      <c r="V322" s="39"/>
      <c r="W322" s="23">
        <f>WORKDAY(ControleRNC[[#This Row],[Prev.1]],ControleRNC[[#This Row],[Dias Prev.2]])</f>
        <v>44575</v>
      </c>
      <c r="X322" s="23">
        <v>44635</v>
      </c>
      <c r="Y322" s="23">
        <v>44587</v>
      </c>
      <c r="Z322" s="24">
        <f>VLOOKUP(ControleRNC[[#This Row],[Crit.]],$F$1:$G$4,2,0)</f>
        <v>2</v>
      </c>
      <c r="AA322" s="24">
        <f ca="1">IF(ControleRNC[[#This Row],[Real.2]]="",TODAY()-ControleRNC[[#This Row],[Prev.2]],ControleRNC[[#This Row],[Real.2]]-ControleRNC[[#This Row],[Prev.2]])</f>
        <v>12</v>
      </c>
      <c r="AB322" s="24" t="s">
        <v>6</v>
      </c>
      <c r="AC322" s="29" t="str">
        <f ca="1">IF(ControleRNC[[#This Row],[Real.2]]&lt;&gt;"","Concluída",
IF(ControleRNC[[#This Row],[Prev.2]]&lt;TODAY(),"Atraso","No prazo"))</f>
        <v>Concluída</v>
      </c>
      <c r="AD322" s="24" t="str">
        <f ca="1">IF(ControleRNC[[#This Row],[Status Epata 2]]="Concluída","",IF(ControleRNC[[#This Row],[Real.2]]="",TODAY()-ControleRNC[[#This Row],[Data Emissão]],ControleRNC[[#This Row],[Real.2]]-ControleRNC[[#This Row],[Data Emissão]]))</f>
        <v/>
      </c>
      <c r="AE322" s="29" t="str">
        <f ca="1">IF(ControleRNC[[#This Row],[Real.2]]&lt;&gt;"","Concluída",
IF(AND(ControleRNC[[#This Row],[Prev.2]]&lt;TODAY(),OR(ControleRNC[[#This Row],[Replan.2]]&lt;TODAY(),ControleRNC[[#This Row],[Replan.2]]="")),"Atraso","No prazo"))</f>
        <v>Concluída</v>
      </c>
      <c r="AF322" s="24"/>
      <c r="AG322" s="24" t="str">
        <f>IF(ControleRNC[[#This Row],[Área Responsável]]="Engenharia",ControleRNC[[#This Row],[Status Etapa 1]],"Contratada")</f>
        <v>Contratada</v>
      </c>
      <c r="AH322" s="24" t="str">
        <f ca="1">IF(ControleRNC[[#This Row],[Área Responsável]]="Contratada",ControleRNC[[#This Row],[Status DUCTOR]],"Engenharia")</f>
        <v>Concluída</v>
      </c>
      <c r="AI322" s="24" t="str">
        <f>IF(ControleRNC[[#This Row],[Etapa Eng]]="Concluída","Fechado",IF(ControleRNC[[#This Row],[Etapa Eng]]="Contratada","Contratada","Aberto"))</f>
        <v>Contratada</v>
      </c>
      <c r="AJ322" s="24" t="str">
        <f ca="1">IF(ControleRNC[[#This Row],[Etapa contr]]="Concluída","Fechado",IF(ControleRNC[[#This Row],[Etapa contr]]="Engenharia","Engenharia","Aberto"))</f>
        <v>Fechado</v>
      </c>
    </row>
    <row r="323" spans="1:36" ht="30" customHeight="1">
      <c r="A323" s="63" t="s">
        <v>78</v>
      </c>
      <c r="B323" s="5" t="s">
        <v>900</v>
      </c>
      <c r="C323" s="24" t="s">
        <v>1525</v>
      </c>
      <c r="D323" s="5" t="s">
        <v>824</v>
      </c>
      <c r="E323" s="24" t="s">
        <v>29</v>
      </c>
      <c r="F323" s="65" t="s">
        <v>826</v>
      </c>
      <c r="G323" s="7" t="s">
        <v>844</v>
      </c>
      <c r="H323" s="7" t="s">
        <v>1741</v>
      </c>
      <c r="I323" s="7" t="s">
        <v>918</v>
      </c>
      <c r="J323" s="32" t="s">
        <v>1742</v>
      </c>
      <c r="K323" s="22" t="s">
        <v>787</v>
      </c>
      <c r="L323" s="6">
        <v>44571</v>
      </c>
      <c r="M323" s="6">
        <f>WORKDAY(ControleRNC[[#This Row],[Data Emissão]],VLOOKUP(K323,$F$1:$G$4,2,0))</f>
        <v>44574</v>
      </c>
      <c r="N323" s="6"/>
      <c r="O323" s="23">
        <v>44571</v>
      </c>
      <c r="P323" s="24"/>
      <c r="Q323" s="24">
        <f ca="1">IF(ControleRNC[[#This Row],[Real.1]]="",TODAY()-ControleRNC[[#This Row],[Prev.1]],ControleRNC[[#This Row],[Real.1]]-ControleRNC[[#This Row],[Prev.1]])</f>
        <v>-3</v>
      </c>
      <c r="R323" s="24" t="s">
        <v>6</v>
      </c>
      <c r="S323" s="24"/>
      <c r="T323" s="29" t="str">
        <f ca="1">IF(ControleRNC[[#This Row],[Real.1]]&lt;&gt;"","Concluída",IF(ControleRNC[[#This Row],[Prev.1]]&lt;TODAY(),"Atraso","No prazo"))</f>
        <v>Concluída</v>
      </c>
      <c r="U323" s="39" t="s">
        <v>1743</v>
      </c>
      <c r="V323" s="39"/>
      <c r="W323" s="23">
        <f>WORKDAY(ControleRNC[[#This Row],[Prev.1]],ControleRNC[[#This Row],[Dias Prev.2]])</f>
        <v>44579</v>
      </c>
      <c r="X323" s="23">
        <v>44727</v>
      </c>
      <c r="Y323" s="23">
        <v>44890</v>
      </c>
      <c r="Z323" s="24">
        <f>VLOOKUP(ControleRNC[[#This Row],[Crit.]],$F$1:$G$4,2,0)</f>
        <v>3</v>
      </c>
      <c r="AA323" s="24">
        <f ca="1">IF(ControleRNC[[#This Row],[Real.2]]="",TODAY()-ControleRNC[[#This Row],[Prev.2]],ControleRNC[[#This Row],[Real.2]]-ControleRNC[[#This Row],[Prev.2]])</f>
        <v>311</v>
      </c>
      <c r="AB323" s="24" t="s">
        <v>6</v>
      </c>
      <c r="AC323" s="29" t="str">
        <f ca="1">IF(ControleRNC[[#This Row],[Real.2]]&lt;&gt;"","Concluída",
IF(ControleRNC[[#This Row],[Prev.2]]&lt;TODAY(),"Atraso","No prazo"))</f>
        <v>Concluída</v>
      </c>
      <c r="AD323" s="24" t="str">
        <f ca="1">IF(ControleRNC[[#This Row],[Status Epata 2]]="Concluída","",IF(ControleRNC[[#This Row],[Real.2]]="",TODAY()-ControleRNC[[#This Row],[Data Emissão]],ControleRNC[[#This Row],[Real.2]]-ControleRNC[[#This Row],[Data Emissão]]))</f>
        <v/>
      </c>
      <c r="AE323" s="29" t="str">
        <f ca="1">IF(ControleRNC[[#This Row],[Real.2]]&lt;&gt;"","Concluída",
IF(AND(ControleRNC[[#This Row],[Prev.2]]&lt;TODAY(),OR(ControleRNC[[#This Row],[Replan.2]]&lt;TODAY(),ControleRNC[[#This Row],[Replan.2]]="")),"Atraso","No prazo"))</f>
        <v>Concluída</v>
      </c>
      <c r="AF323" s="24" t="s">
        <v>1077</v>
      </c>
      <c r="AG323" s="24" t="str">
        <f>IF(ControleRNC[[#This Row],[Área Responsável]]="Engenharia",ControleRNC[[#This Row],[Status Etapa 1]],"Contratada")</f>
        <v>Contratada</v>
      </c>
      <c r="AH323" s="24" t="str">
        <f ca="1">IF(ControleRNC[[#This Row],[Área Responsável]]="Contratada",ControleRNC[[#This Row],[Status DUCTOR]],"Engenharia")</f>
        <v>Concluída</v>
      </c>
      <c r="AI323" s="24" t="str">
        <f>IF(ControleRNC[[#This Row],[Etapa Eng]]="Concluída","Fechado",IF(ControleRNC[[#This Row],[Etapa Eng]]="Contratada","Contratada","Aberto"))</f>
        <v>Contratada</v>
      </c>
      <c r="AJ323" s="24" t="str">
        <f ca="1">IF(ControleRNC[[#This Row],[Etapa contr]]="Concluída","Fechado",IF(ControleRNC[[#This Row],[Etapa contr]]="Engenharia","Engenharia","Aberto"))</f>
        <v>Fechado</v>
      </c>
    </row>
    <row r="324" spans="1:36" ht="30" customHeight="1">
      <c r="A324" s="5" t="s">
        <v>203</v>
      </c>
      <c r="B324" s="5" t="s">
        <v>900</v>
      </c>
      <c r="C324" s="24" t="s">
        <v>1525</v>
      </c>
      <c r="D324" s="5" t="s">
        <v>824</v>
      </c>
      <c r="E324" s="24" t="s">
        <v>29</v>
      </c>
      <c r="F324" s="65" t="s">
        <v>826</v>
      </c>
      <c r="G324" s="7" t="s">
        <v>844</v>
      </c>
      <c r="H324" s="7" t="s">
        <v>1744</v>
      </c>
      <c r="I324" s="7" t="s">
        <v>918</v>
      </c>
      <c r="J324" s="32" t="s">
        <v>1745</v>
      </c>
      <c r="K324" s="22" t="s">
        <v>787</v>
      </c>
      <c r="L324" s="6">
        <v>44571</v>
      </c>
      <c r="M324" s="6">
        <f>WORKDAY(ControleRNC[[#This Row],[Data Emissão]],VLOOKUP(K324,$F$1:$G$4,2,0))</f>
        <v>44574</v>
      </c>
      <c r="N324" s="6"/>
      <c r="O324" s="23">
        <v>44571</v>
      </c>
      <c r="P324" s="24"/>
      <c r="Q324" s="24">
        <f ca="1">IF(ControleRNC[[#This Row],[Real.1]]="",TODAY()-ControleRNC[[#This Row],[Prev.1]],ControleRNC[[#This Row],[Real.1]]-ControleRNC[[#This Row],[Prev.1]])</f>
        <v>-3</v>
      </c>
      <c r="R324" s="24" t="s">
        <v>6</v>
      </c>
      <c r="S324" s="24"/>
      <c r="T324" s="29" t="str">
        <f ca="1">IF(ControleRNC[[#This Row],[Real.1]]&lt;&gt;"","Concluída",IF(ControleRNC[[#This Row],[Prev.1]]&lt;TODAY(),"Atraso","No prazo"))</f>
        <v>Concluída</v>
      </c>
      <c r="U324" s="39" t="s">
        <v>1746</v>
      </c>
      <c r="V324" s="39"/>
      <c r="W324" s="23">
        <f>WORKDAY(ControleRNC[[#This Row],[Prev.1]],ControleRNC[[#This Row],[Dias Prev.2]])</f>
        <v>44579</v>
      </c>
      <c r="X324" s="23">
        <v>44727</v>
      </c>
      <c r="Y324" s="23">
        <v>44616</v>
      </c>
      <c r="Z324" s="24">
        <f>VLOOKUP(ControleRNC[[#This Row],[Crit.]],$F$1:$G$4,2,0)</f>
        <v>3</v>
      </c>
      <c r="AA324" s="24">
        <f ca="1">IF(ControleRNC[[#This Row],[Real.2]]="",TODAY()-ControleRNC[[#This Row],[Prev.2]],ControleRNC[[#This Row],[Real.2]]-ControleRNC[[#This Row],[Prev.2]])</f>
        <v>37</v>
      </c>
      <c r="AB324" s="24" t="s">
        <v>6</v>
      </c>
      <c r="AC324" s="29" t="str">
        <f ca="1">IF(ControleRNC[[#This Row],[Real.2]]&lt;&gt;"","Concluída",
IF(ControleRNC[[#This Row],[Prev.2]]&lt;TODAY(),"Atraso","No prazo"))</f>
        <v>Concluída</v>
      </c>
      <c r="AD324" s="24" t="str">
        <f ca="1">IF(ControleRNC[[#This Row],[Status Epata 2]]="Concluída","",IF(ControleRNC[[#This Row],[Real.2]]="",TODAY()-ControleRNC[[#This Row],[Data Emissão]],ControleRNC[[#This Row],[Real.2]]-ControleRNC[[#This Row],[Data Emissão]]))</f>
        <v/>
      </c>
      <c r="AE324" s="29" t="str">
        <f ca="1">IF(ControleRNC[[#This Row],[Real.2]]&lt;&gt;"","Concluída",
IF(AND(ControleRNC[[#This Row],[Prev.2]]&lt;TODAY(),OR(ControleRNC[[#This Row],[Replan.2]]&lt;TODAY(),ControleRNC[[#This Row],[Replan.2]]="")),"Atraso","No prazo"))</f>
        <v>Concluída</v>
      </c>
      <c r="AF324" s="24"/>
      <c r="AG324" s="24" t="str">
        <f>IF(ControleRNC[[#This Row],[Área Responsável]]="Engenharia",ControleRNC[[#This Row],[Status Etapa 1]],"Contratada")</f>
        <v>Contratada</v>
      </c>
      <c r="AH324" s="24" t="str">
        <f ca="1">IF(ControleRNC[[#This Row],[Área Responsável]]="Contratada",ControleRNC[[#This Row],[Status DUCTOR]],"Engenharia")</f>
        <v>Concluída</v>
      </c>
      <c r="AI324" s="24" t="str">
        <f>IF(ControleRNC[[#This Row],[Etapa Eng]]="Concluída","Fechado",IF(ControleRNC[[#This Row],[Etapa Eng]]="Contratada","Contratada","Aberto"))</f>
        <v>Contratada</v>
      </c>
      <c r="AJ324" s="24" t="str">
        <f ca="1">IF(ControleRNC[[#This Row],[Etapa contr]]="Concluída","Fechado",IF(ControleRNC[[#This Row],[Etapa contr]]="Engenharia","Engenharia","Aberto"))</f>
        <v>Fechado</v>
      </c>
    </row>
    <row r="325" spans="1:36" ht="30" customHeight="1">
      <c r="A325" s="5" t="s">
        <v>1747</v>
      </c>
      <c r="B325" s="5" t="s">
        <v>900</v>
      </c>
      <c r="C325" s="24" t="s">
        <v>1369</v>
      </c>
      <c r="D325" s="5" t="s">
        <v>902</v>
      </c>
      <c r="E325" s="24" t="s">
        <v>29</v>
      </c>
      <c r="F325" s="24" t="s">
        <v>826</v>
      </c>
      <c r="G325" s="7" t="s">
        <v>844</v>
      </c>
      <c r="H325" s="7" t="s">
        <v>1748</v>
      </c>
      <c r="I325" s="7" t="s">
        <v>958</v>
      </c>
      <c r="J325" s="32" t="s">
        <v>1749</v>
      </c>
      <c r="K325" s="22" t="s">
        <v>787</v>
      </c>
      <c r="L325" s="6">
        <v>44571</v>
      </c>
      <c r="M325" s="6">
        <f>WORKDAY(ControleRNC[[#This Row],[Data Emissão]],VLOOKUP(K325,$F$1:$G$4,2,0))</f>
        <v>44574</v>
      </c>
      <c r="N325" s="6"/>
      <c r="O325" s="23">
        <v>44571</v>
      </c>
      <c r="P325" s="24"/>
      <c r="Q325" s="24">
        <f ca="1">IF(ControleRNC[[#This Row],[Real.1]]="",TODAY()-ControleRNC[[#This Row],[Prev.1]],ControleRNC[[#This Row],[Real.1]]-ControleRNC[[#This Row],[Prev.1]])</f>
        <v>-3</v>
      </c>
      <c r="R325" s="24" t="s">
        <v>6</v>
      </c>
      <c r="S325" s="24"/>
      <c r="T325" s="29" t="str">
        <f ca="1">IF(ControleRNC[[#This Row],[Real.1]]&lt;&gt;"","Concluída",IF(ControleRNC[[#This Row],[Prev.1]]&lt;TODAY(),"Atraso","No prazo"))</f>
        <v>Concluída</v>
      </c>
      <c r="U325" s="39" t="s">
        <v>1750</v>
      </c>
      <c r="V325" s="39"/>
      <c r="W325" s="23">
        <f>WORKDAY(ControleRNC[[#This Row],[Prev.1]],ControleRNC[[#This Row],[Dias Prev.2]])</f>
        <v>44579</v>
      </c>
      <c r="X325" s="23">
        <v>44635</v>
      </c>
      <c r="Y325" s="23">
        <v>44602</v>
      </c>
      <c r="Z325" s="24">
        <f>VLOOKUP(ControleRNC[[#This Row],[Crit.]],$F$1:$G$4,2,0)</f>
        <v>3</v>
      </c>
      <c r="AA325" s="24">
        <f ca="1">IF(ControleRNC[[#This Row],[Real.2]]="",TODAY()-ControleRNC[[#This Row],[Prev.2]],ControleRNC[[#This Row],[Real.2]]-ControleRNC[[#This Row],[Prev.2]])</f>
        <v>23</v>
      </c>
      <c r="AB325" s="24" t="s">
        <v>6</v>
      </c>
      <c r="AC325" s="29" t="str">
        <f ca="1">IF(ControleRNC[[#This Row],[Real.2]]&lt;&gt;"","Concluída",
IF(ControleRNC[[#This Row],[Prev.2]]&lt;TODAY(),"Atraso","No prazo"))</f>
        <v>Concluída</v>
      </c>
      <c r="AD325" s="24" t="str">
        <f ca="1">IF(ControleRNC[[#This Row],[Status Epata 2]]="Concluída","",IF(ControleRNC[[#This Row],[Real.2]]="",TODAY()-ControleRNC[[#This Row],[Data Emissão]],ControleRNC[[#This Row],[Real.2]]-ControleRNC[[#This Row],[Data Emissão]]))</f>
        <v/>
      </c>
      <c r="AE325" s="24" t="str">
        <f ca="1">IF(ControleRNC[[#This Row],[Real.2]]&lt;&gt;"","Concluída",
IF(AND(ControleRNC[[#This Row],[Prev.2]]&lt;TODAY(),OR(ControleRNC[[#This Row],[Replan.2]]&lt;TODAY(),ControleRNC[[#This Row],[Replan.2]]="")),"Atraso","No prazo"))</f>
        <v>Concluída</v>
      </c>
      <c r="AF325" s="24"/>
      <c r="AG325" s="24" t="str">
        <f>IF(ControleRNC[[#This Row],[Área Responsável]]="Engenharia",ControleRNC[[#This Row],[Status Etapa 1]],"Contratada")</f>
        <v>Contratada</v>
      </c>
      <c r="AH325" s="24" t="str">
        <f ca="1">IF(ControleRNC[[#This Row],[Área Responsável]]="Contratada",ControleRNC[[#This Row],[Status DUCTOR]],"Engenharia")</f>
        <v>Concluída</v>
      </c>
      <c r="AI325" s="24" t="str">
        <f>IF(ControleRNC[[#This Row],[Etapa Eng]]="Concluída","Fechado",IF(ControleRNC[[#This Row],[Etapa Eng]]="Contratada","Contratada","Aberto"))</f>
        <v>Contratada</v>
      </c>
      <c r="AJ325" s="24" t="str">
        <f ca="1">IF(ControleRNC[[#This Row],[Etapa contr]]="Concluída","Fechado",IF(ControleRNC[[#This Row],[Etapa contr]]="Engenharia","Engenharia","Aberto"))</f>
        <v>Fechado</v>
      </c>
    </row>
    <row r="326" spans="1:36" ht="30" customHeight="1">
      <c r="A326" s="63" t="s">
        <v>66</v>
      </c>
      <c r="B326" s="63" t="s">
        <v>900</v>
      </c>
      <c r="C326" s="77" t="s">
        <v>1299</v>
      </c>
      <c r="D326" s="5" t="s">
        <v>824</v>
      </c>
      <c r="E326" s="24" t="s">
        <v>39</v>
      </c>
      <c r="F326" s="65" t="s">
        <v>826</v>
      </c>
      <c r="G326" s="7" t="s">
        <v>844</v>
      </c>
      <c r="H326" s="7" t="s">
        <v>1751</v>
      </c>
      <c r="I326" s="7" t="s">
        <v>914</v>
      </c>
      <c r="J326" s="32" t="s">
        <v>69</v>
      </c>
      <c r="K326" s="22" t="s">
        <v>787</v>
      </c>
      <c r="L326" s="6">
        <v>44571</v>
      </c>
      <c r="M326" s="6">
        <f>WORKDAY(ControleRNC[[#This Row],[Data Emissão]],VLOOKUP(K326,$F$1:$G$4,2,0))</f>
        <v>44574</v>
      </c>
      <c r="N326" s="6"/>
      <c r="O326" s="23">
        <v>44585</v>
      </c>
      <c r="P326" s="24"/>
      <c r="Q326" s="24">
        <f ca="1">IF(ControleRNC[[#This Row],[Real.1]]="",TODAY()-ControleRNC[[#This Row],[Prev.1]],ControleRNC[[#This Row],[Real.1]]-ControleRNC[[#This Row],[Prev.1]])</f>
        <v>11</v>
      </c>
      <c r="R326" s="24" t="s">
        <v>6</v>
      </c>
      <c r="S326" s="24"/>
      <c r="T326" s="29" t="str">
        <f ca="1">IF(ControleRNC[[#This Row],[Real.1]]&lt;&gt;"","Concluída",IF(ControleRNC[[#This Row],[Prev.1]]&lt;TODAY(),"Atraso","No prazo"))</f>
        <v>Concluída</v>
      </c>
      <c r="U326" s="39" t="s">
        <v>70</v>
      </c>
      <c r="V326" s="39"/>
      <c r="W326" s="23">
        <f>WORKDAY(ControleRNC[[#This Row],[Prev.1]],ControleRNC[[#This Row],[Dias Prev.2]])</f>
        <v>44579</v>
      </c>
      <c r="X326" s="23">
        <v>45097</v>
      </c>
      <c r="Y326" s="23"/>
      <c r="Z326" s="24">
        <f>VLOOKUP(ControleRNC[[#This Row],[Crit.]],$F$1:$G$4,2,0)</f>
        <v>3</v>
      </c>
      <c r="AA326" s="24">
        <f ca="1">IF(ControleRNC[[#This Row],[Real.2]]="",TODAY()-ControleRNC[[#This Row],[Prev.2]],ControleRNC[[#This Row],[Real.2]]-ControleRNC[[#This Row],[Prev.2]])</f>
        <v>498</v>
      </c>
      <c r="AB326" s="24" t="s">
        <v>6</v>
      </c>
      <c r="AC326" s="29" t="str">
        <f ca="1">IF(ControleRNC[[#This Row],[Real.2]]&lt;&gt;"","Concluída",
IF(ControleRNC[[#This Row],[Prev.2]]&lt;TODAY(),"Atraso","No prazo"))</f>
        <v>Atraso</v>
      </c>
      <c r="AD326" s="24">
        <f ca="1">IF(ControleRNC[[#This Row],[Status Epata 2]]="Concluída","",IF(ControleRNC[[#This Row],[Real.2]]="",TODAY()-ControleRNC[[#This Row],[Data Emissão]],ControleRNC[[#This Row],[Real.2]]-ControleRNC[[#This Row],[Data Emissão]]))</f>
        <v>506</v>
      </c>
      <c r="AE326" s="29" t="str">
        <f ca="1">IF(ControleRNC[[#This Row],[Real.2]]&lt;&gt;"","Concluída",
IF(AND(ControleRNC[[#This Row],[Prev.2]]&lt;TODAY(),OR(ControleRNC[[#This Row],[Replan.2]]&lt;TODAY(),ControleRNC[[#This Row],[Replan.2]]="")),"Atraso","No prazo"))</f>
        <v>No prazo</v>
      </c>
      <c r="AF326" s="24" t="s">
        <v>1077</v>
      </c>
      <c r="AG326" s="24" t="str">
        <f>IF(ControleRNC[[#This Row],[Área Responsável]]="Engenharia",ControleRNC[[#This Row],[Status Etapa 1]],"Contratada")</f>
        <v>Contratada</v>
      </c>
      <c r="AH326" s="24" t="str">
        <f ca="1">IF(ControleRNC[[#This Row],[Área Responsável]]="Contratada",ControleRNC[[#This Row],[Status DUCTOR]],"Engenharia")</f>
        <v>No prazo</v>
      </c>
      <c r="AI326" s="24" t="str">
        <f>IF(ControleRNC[[#This Row],[Etapa Eng]]="Concluída","Fechado",IF(ControleRNC[[#This Row],[Etapa Eng]]="Contratada","Contratada","Aberto"))</f>
        <v>Contratada</v>
      </c>
      <c r="AJ326" s="24" t="str">
        <f ca="1">IF(ControleRNC[[#This Row],[Etapa contr]]="Concluída","Fechado",IF(ControleRNC[[#This Row],[Etapa contr]]="Engenharia","Engenharia","Aberto"))</f>
        <v>Aberto</v>
      </c>
    </row>
    <row r="327" spans="1:36" ht="30" customHeight="1">
      <c r="A327" s="63" t="s">
        <v>171</v>
      </c>
      <c r="B327" s="5" t="s">
        <v>900</v>
      </c>
      <c r="C327" s="24" t="s">
        <v>1303</v>
      </c>
      <c r="D327" s="5" t="s">
        <v>824</v>
      </c>
      <c r="E327" s="24" t="s">
        <v>29</v>
      </c>
      <c r="F327" s="65" t="s">
        <v>826</v>
      </c>
      <c r="G327" s="7" t="s">
        <v>844</v>
      </c>
      <c r="H327" s="7" t="s">
        <v>1752</v>
      </c>
      <c r="I327" s="7" t="s">
        <v>921</v>
      </c>
      <c r="J327" s="32" t="s">
        <v>1753</v>
      </c>
      <c r="K327" s="22" t="s">
        <v>787</v>
      </c>
      <c r="L327" s="6">
        <v>44573</v>
      </c>
      <c r="M327" s="6">
        <f>WORKDAY(ControleRNC[[#This Row],[Data Emissão]],VLOOKUP(K327,$F$1:$G$4,2,0))</f>
        <v>44578</v>
      </c>
      <c r="N327" s="6"/>
      <c r="O327" s="23">
        <v>44580</v>
      </c>
      <c r="P327" s="24"/>
      <c r="Q327" s="24">
        <f ca="1">IF(ControleRNC[[#This Row],[Real.1]]="",TODAY()-ControleRNC[[#This Row],[Prev.1]],ControleRNC[[#This Row],[Real.1]]-ControleRNC[[#This Row],[Prev.1]])</f>
        <v>2</v>
      </c>
      <c r="R327" s="24" t="s">
        <v>6</v>
      </c>
      <c r="S327" s="24"/>
      <c r="T327" s="29" t="str">
        <f ca="1">IF(ControleRNC[[#This Row],[Real.1]]&lt;&gt;"","Concluída",IF(ControleRNC[[#This Row],[Prev.1]]&lt;TODAY(),"Atraso","No prazo"))</f>
        <v>Concluída</v>
      </c>
      <c r="U327" s="39" t="s">
        <v>1754</v>
      </c>
      <c r="V327" s="39"/>
      <c r="W327" s="23">
        <f>WORKDAY(ControleRNC[[#This Row],[Prev.1]],ControleRNC[[#This Row],[Dias Prev.2]])</f>
        <v>44581</v>
      </c>
      <c r="X327" s="23">
        <v>44711</v>
      </c>
      <c r="Y327" s="23">
        <v>44792</v>
      </c>
      <c r="Z327" s="24">
        <f>VLOOKUP(ControleRNC[[#This Row],[Crit.]],$F$1:$G$4,2,0)</f>
        <v>3</v>
      </c>
      <c r="AA327" s="24">
        <f ca="1">IF(ControleRNC[[#This Row],[Real.2]]="",TODAY()-ControleRNC[[#This Row],[Prev.2]],ControleRNC[[#This Row],[Real.2]]-ControleRNC[[#This Row],[Prev.2]])</f>
        <v>211</v>
      </c>
      <c r="AB327" s="24" t="s">
        <v>6</v>
      </c>
      <c r="AC327" s="29" t="str">
        <f ca="1">IF(ControleRNC[[#This Row],[Real.2]]&lt;&gt;"","Concluída",
IF(ControleRNC[[#This Row],[Prev.2]]&lt;TODAY(),"Atraso","No prazo"))</f>
        <v>Concluída</v>
      </c>
      <c r="AD327" s="24" t="str">
        <f ca="1">IF(ControleRNC[[#This Row],[Status Epata 2]]="Concluída","",IF(ControleRNC[[#This Row],[Real.2]]="",TODAY()-ControleRNC[[#This Row],[Data Emissão]],ControleRNC[[#This Row],[Real.2]]-ControleRNC[[#This Row],[Data Emissão]]))</f>
        <v/>
      </c>
      <c r="AE327" s="29" t="str">
        <f ca="1">IF(ControleRNC[[#This Row],[Real.2]]&lt;&gt;"","Concluída",
IF(AND(ControleRNC[[#This Row],[Prev.2]]&lt;TODAY(),OR(ControleRNC[[#This Row],[Replan.2]]&lt;TODAY(),ControleRNC[[#This Row],[Replan.2]]="")),"Atraso","No prazo"))</f>
        <v>Concluída</v>
      </c>
      <c r="AF327" s="24" t="s">
        <v>1077</v>
      </c>
      <c r="AG327" s="24" t="str">
        <f>IF(ControleRNC[[#This Row],[Área Responsável]]="Engenharia",ControleRNC[[#This Row],[Status Etapa 1]],"Contratada")</f>
        <v>Contratada</v>
      </c>
      <c r="AH327" s="24" t="str">
        <f ca="1">IF(ControleRNC[[#This Row],[Área Responsável]]="Contratada",ControleRNC[[#This Row],[Status DUCTOR]],"Engenharia")</f>
        <v>Concluída</v>
      </c>
      <c r="AI327" s="24" t="str">
        <f>IF(ControleRNC[[#This Row],[Etapa Eng]]="Concluída","Fechado",IF(ControleRNC[[#This Row],[Etapa Eng]]="Contratada","Contratada","Aberto"))</f>
        <v>Contratada</v>
      </c>
      <c r="AJ327" s="24" t="str">
        <f ca="1">IF(ControleRNC[[#This Row],[Etapa contr]]="Concluída","Fechado",IF(ControleRNC[[#This Row],[Etapa contr]]="Engenharia","Engenharia","Aberto"))</f>
        <v>Fechado</v>
      </c>
    </row>
    <row r="328" spans="1:36" ht="30" customHeight="1">
      <c r="A328" s="63" t="s">
        <v>286</v>
      </c>
      <c r="B328" s="5" t="s">
        <v>900</v>
      </c>
      <c r="C328" s="24" t="s">
        <v>860</v>
      </c>
      <c r="D328" s="5" t="s">
        <v>861</v>
      </c>
      <c r="E328" s="24" t="s">
        <v>87</v>
      </c>
      <c r="F328" s="65" t="s">
        <v>862</v>
      </c>
      <c r="G328" s="7" t="s">
        <v>827</v>
      </c>
      <c r="H328" s="7" t="s">
        <v>1755</v>
      </c>
      <c r="I328" s="7" t="s">
        <v>1199</v>
      </c>
      <c r="J328" s="32" t="s">
        <v>1756</v>
      </c>
      <c r="K328" s="22" t="s">
        <v>787</v>
      </c>
      <c r="L328" s="6">
        <v>44574</v>
      </c>
      <c r="M328" s="6">
        <f>WORKDAY(ControleRNC[[#This Row],[Data Emissão]],VLOOKUP(K328,$F$1:$G$4,2,0))</f>
        <v>44579</v>
      </c>
      <c r="N328" s="6"/>
      <c r="O328" s="23">
        <v>44580</v>
      </c>
      <c r="P328" s="24"/>
      <c r="Q328" s="24">
        <f ca="1">IF(ControleRNC[[#This Row],[Real.1]]="",TODAY()-ControleRNC[[#This Row],[Prev.1]],ControleRNC[[#This Row],[Real.1]]-ControleRNC[[#This Row],[Prev.1]])</f>
        <v>1</v>
      </c>
      <c r="R328" s="24" t="s">
        <v>5</v>
      </c>
      <c r="S328" s="24"/>
      <c r="T328" s="29" t="str">
        <f ca="1">IF(ControleRNC[[#This Row],[Real.1]]&lt;&gt;"","Concluída",IF(ControleRNC[[#This Row],[Prev.1]]&lt;TODAY(),"Atraso","No prazo"))</f>
        <v>Concluída</v>
      </c>
      <c r="U328" s="39" t="s">
        <v>1757</v>
      </c>
      <c r="V328" s="39"/>
      <c r="W328" s="23">
        <f>WORKDAY(ControleRNC[[#This Row],[Prev.1]],ControleRNC[[#This Row],[Dias Prev.2]])</f>
        <v>44582</v>
      </c>
      <c r="X328" s="23">
        <v>44685</v>
      </c>
      <c r="Y328" s="23">
        <v>44763</v>
      </c>
      <c r="Z328" s="24">
        <f>VLOOKUP(ControleRNC[[#This Row],[Crit.]],$F$1:$G$4,2,0)</f>
        <v>3</v>
      </c>
      <c r="AA328" s="24">
        <f ca="1">IF(ControleRNC[[#This Row],[Real.2]]="",TODAY()-ControleRNC[[#This Row],[Prev.2]],ControleRNC[[#This Row],[Real.2]]-ControleRNC[[#This Row],[Prev.2]])</f>
        <v>181</v>
      </c>
      <c r="AB328" s="24" t="s">
        <v>5</v>
      </c>
      <c r="AC328" s="29" t="str">
        <f ca="1">IF(ControleRNC[[#This Row],[Real.2]]&lt;&gt;"","Concluída",
IF(ControleRNC[[#This Row],[Prev.2]]&lt;TODAY(),"Atraso","No prazo"))</f>
        <v>Concluída</v>
      </c>
      <c r="AD328" s="24" t="str">
        <f ca="1">IF(ControleRNC[[#This Row],[Status Epata 2]]="Concluída","",IF(ControleRNC[[#This Row],[Real.2]]="",TODAY()-ControleRNC[[#This Row],[Data Emissão]],ControleRNC[[#This Row],[Real.2]]-ControleRNC[[#This Row],[Data Emissão]]))</f>
        <v/>
      </c>
      <c r="AE328" s="29" t="str">
        <f ca="1">IF(ControleRNC[[#This Row],[Real.2]]&lt;&gt;"","Concluída",
IF(AND(ControleRNC[[#This Row],[Prev.2]]&lt;TODAY(),OR(ControleRNC[[#This Row],[Replan.2]]&lt;TODAY(),ControleRNC[[#This Row],[Replan.2]]="")),"Atraso","No prazo"))</f>
        <v>Concluída</v>
      </c>
      <c r="AF328" s="24" t="s">
        <v>1054</v>
      </c>
      <c r="AG328" s="24" t="str">
        <f ca="1">IF(ControleRNC[[#This Row],[Área Responsável]]="Engenharia",ControleRNC[[#This Row],[Status Etapa 1]],"Contratada")</f>
        <v>Concluída</v>
      </c>
      <c r="AH328" s="24" t="str">
        <f>IF(ControleRNC[[#This Row],[Área Responsável]]="Contratada",ControleRNC[[#This Row],[Status DUCTOR]],"Engenharia")</f>
        <v>Engenharia</v>
      </c>
      <c r="AI328" s="24" t="str">
        <f ca="1">IF(ControleRNC[[#This Row],[Etapa Eng]]="Concluída","Fechado",IF(ControleRNC[[#This Row],[Etapa Eng]]="Contratada","Contratada","Aberto"))</f>
        <v>Fechado</v>
      </c>
      <c r="AJ328" s="24" t="str">
        <f>IF(ControleRNC[[#This Row],[Etapa contr]]="Concluída","Fechado",IF(ControleRNC[[#This Row],[Etapa contr]]="Engenharia","Engenharia","Aberto"))</f>
        <v>Engenharia</v>
      </c>
    </row>
    <row r="329" spans="1:36" ht="30" customHeight="1">
      <c r="A329" s="63" t="s">
        <v>1758</v>
      </c>
      <c r="B329" s="5" t="s">
        <v>900</v>
      </c>
      <c r="C329" s="24" t="s">
        <v>860</v>
      </c>
      <c r="D329" s="5" t="s">
        <v>861</v>
      </c>
      <c r="E329" s="24" t="s">
        <v>87</v>
      </c>
      <c r="F329" s="65" t="s">
        <v>862</v>
      </c>
      <c r="G329" s="7" t="s">
        <v>827</v>
      </c>
      <c r="H329" s="7" t="s">
        <v>1759</v>
      </c>
      <c r="I329" s="7" t="s">
        <v>1199</v>
      </c>
      <c r="J329" s="32" t="s">
        <v>1760</v>
      </c>
      <c r="K329" s="22" t="s">
        <v>787</v>
      </c>
      <c r="L329" s="6">
        <v>44574</v>
      </c>
      <c r="M329" s="6">
        <f>WORKDAY(ControleRNC[[#This Row],[Data Emissão]],VLOOKUP(K329,$F$1:$G$4,2,0))</f>
        <v>44579</v>
      </c>
      <c r="N329" s="6"/>
      <c r="O329" s="23">
        <v>44580</v>
      </c>
      <c r="P329" s="24"/>
      <c r="Q329" s="24">
        <f ca="1">IF(ControleRNC[[#This Row],[Real.1]]="",TODAY()-ControleRNC[[#This Row],[Prev.1]],ControleRNC[[#This Row],[Real.1]]-ControleRNC[[#This Row],[Prev.1]])</f>
        <v>1</v>
      </c>
      <c r="R329" s="24" t="s">
        <v>5</v>
      </c>
      <c r="S329" s="24"/>
      <c r="T329" s="29" t="str">
        <f ca="1">IF(ControleRNC[[#This Row],[Real.1]]&lt;&gt;"","Concluída",IF(ControleRNC[[#This Row],[Prev.1]]&lt;TODAY(),"Atraso","No prazo"))</f>
        <v>Concluída</v>
      </c>
      <c r="U329" s="39" t="s">
        <v>1757</v>
      </c>
      <c r="V329" s="39" t="s">
        <v>1761</v>
      </c>
      <c r="W329" s="23">
        <f>WORKDAY(ControleRNC[[#This Row],[Prev.1]],ControleRNC[[#This Row],[Dias Prev.2]])</f>
        <v>44582</v>
      </c>
      <c r="X329" s="23">
        <v>44685</v>
      </c>
      <c r="Y329" s="23">
        <v>44763</v>
      </c>
      <c r="Z329" s="24">
        <f>VLOOKUP(ControleRNC[[#This Row],[Crit.]],$F$1:$G$4,2,0)</f>
        <v>3</v>
      </c>
      <c r="AA329" s="24">
        <f ca="1">IF(ControleRNC[[#This Row],[Real.2]]="",TODAY()-ControleRNC[[#This Row],[Prev.2]],ControleRNC[[#This Row],[Real.2]]-ControleRNC[[#This Row],[Prev.2]])</f>
        <v>181</v>
      </c>
      <c r="AB329" s="24" t="s">
        <v>5</v>
      </c>
      <c r="AC329" s="29" t="str">
        <f ca="1">IF(ControleRNC[[#This Row],[Real.2]]&lt;&gt;"","Concluída",
IF(ControleRNC[[#This Row],[Prev.2]]&lt;TODAY(),"Atraso","No prazo"))</f>
        <v>Concluída</v>
      </c>
      <c r="AD329" s="24" t="str">
        <f ca="1">IF(ControleRNC[[#This Row],[Status Epata 2]]="Concluída","",IF(ControleRNC[[#This Row],[Real.2]]="",TODAY()-ControleRNC[[#This Row],[Data Emissão]],ControleRNC[[#This Row],[Real.2]]-ControleRNC[[#This Row],[Data Emissão]]))</f>
        <v/>
      </c>
      <c r="AE329" s="29" t="str">
        <f ca="1">IF(ControleRNC[[#This Row],[Real.2]]&lt;&gt;"","Concluída",
IF(AND(ControleRNC[[#This Row],[Prev.2]]&lt;TODAY(),OR(ControleRNC[[#This Row],[Replan.2]]&lt;TODAY(),ControleRNC[[#This Row],[Replan.2]]="")),"Atraso","No prazo"))</f>
        <v>Concluída</v>
      </c>
      <c r="AF329" s="24"/>
      <c r="AG329" s="24" t="str">
        <f ca="1">IF(ControleRNC[[#This Row],[Área Responsável]]="Engenharia",ControleRNC[[#This Row],[Status Etapa 1]],"Contratada")</f>
        <v>Concluída</v>
      </c>
      <c r="AH329" s="24" t="str">
        <f>IF(ControleRNC[[#This Row],[Área Responsável]]="Contratada",ControleRNC[[#This Row],[Status DUCTOR]],"Engenharia")</f>
        <v>Engenharia</v>
      </c>
      <c r="AI329" s="24" t="str">
        <f ca="1">IF(ControleRNC[[#This Row],[Etapa Eng]]="Concluída","Fechado",IF(ControleRNC[[#This Row],[Etapa Eng]]="Contratada","Contratada","Aberto"))</f>
        <v>Fechado</v>
      </c>
      <c r="AJ329" s="24" t="str">
        <f>IF(ControleRNC[[#This Row],[Etapa contr]]="Concluída","Fechado",IF(ControleRNC[[#This Row],[Etapa contr]]="Engenharia","Engenharia","Aberto"))</f>
        <v>Engenharia</v>
      </c>
    </row>
    <row r="330" spans="1:36" ht="30" customHeight="1">
      <c r="A330" s="63" t="s">
        <v>1762</v>
      </c>
      <c r="B330" s="5" t="s">
        <v>900</v>
      </c>
      <c r="C330" s="24" t="s">
        <v>860</v>
      </c>
      <c r="D330" s="5" t="s">
        <v>861</v>
      </c>
      <c r="E330" s="24" t="s">
        <v>87</v>
      </c>
      <c r="F330" s="65" t="s">
        <v>862</v>
      </c>
      <c r="G330" s="7" t="s">
        <v>827</v>
      </c>
      <c r="H330" s="7" t="s">
        <v>1763</v>
      </c>
      <c r="I330" s="7" t="s">
        <v>1199</v>
      </c>
      <c r="J330" s="32" t="s">
        <v>1764</v>
      </c>
      <c r="K330" s="22" t="s">
        <v>787</v>
      </c>
      <c r="L330" s="6">
        <v>44574</v>
      </c>
      <c r="M330" s="6">
        <f>WORKDAY(ControleRNC[[#This Row],[Data Emissão]],VLOOKUP(K330,$F$1:$G$4,2,0))</f>
        <v>44579</v>
      </c>
      <c r="N330" s="6"/>
      <c r="O330" s="23">
        <v>44580</v>
      </c>
      <c r="P330" s="24"/>
      <c r="Q330" s="24">
        <f ca="1">IF(ControleRNC[[#This Row],[Real.1]]="",TODAY()-ControleRNC[[#This Row],[Prev.1]],ControleRNC[[#This Row],[Real.1]]-ControleRNC[[#This Row],[Prev.1]])</f>
        <v>1</v>
      </c>
      <c r="R330" s="24" t="s">
        <v>5</v>
      </c>
      <c r="S330" s="24"/>
      <c r="T330" s="29" t="str">
        <f ca="1">IF(ControleRNC[[#This Row],[Real.1]]&lt;&gt;"","Concluída",IF(ControleRNC[[#This Row],[Prev.1]]&lt;TODAY(),"Atraso","No prazo"))</f>
        <v>Concluída</v>
      </c>
      <c r="U330" s="39" t="s">
        <v>1765</v>
      </c>
      <c r="V330" s="39" t="s">
        <v>1761</v>
      </c>
      <c r="W330" s="23">
        <f>WORKDAY(ControleRNC[[#This Row],[Prev.1]],ControleRNC[[#This Row],[Dias Prev.2]])</f>
        <v>44582</v>
      </c>
      <c r="X330" s="23">
        <v>44685</v>
      </c>
      <c r="Y330" s="23">
        <v>44761</v>
      </c>
      <c r="Z330" s="24">
        <f>VLOOKUP(ControleRNC[[#This Row],[Crit.]],$F$1:$G$4,2,0)</f>
        <v>3</v>
      </c>
      <c r="AA330" s="24">
        <f ca="1">IF(ControleRNC[[#This Row],[Real.2]]="",TODAY()-ControleRNC[[#This Row],[Prev.2]],ControleRNC[[#This Row],[Real.2]]-ControleRNC[[#This Row],[Prev.2]])</f>
        <v>179</v>
      </c>
      <c r="AB330" s="24" t="s">
        <v>5</v>
      </c>
      <c r="AC330" s="29" t="str">
        <f ca="1">IF(ControleRNC[[#This Row],[Real.2]]&lt;&gt;"","Concluída",
IF(ControleRNC[[#This Row],[Prev.2]]&lt;TODAY(),"Atraso","No prazo"))</f>
        <v>Concluída</v>
      </c>
      <c r="AD330" s="24" t="str">
        <f ca="1">IF(ControleRNC[[#This Row],[Status Epata 2]]="Concluída","",IF(ControleRNC[[#This Row],[Real.2]]="",TODAY()-ControleRNC[[#This Row],[Data Emissão]],ControleRNC[[#This Row],[Real.2]]-ControleRNC[[#This Row],[Data Emissão]]))</f>
        <v/>
      </c>
      <c r="AE330" s="29" t="str">
        <f ca="1">IF(ControleRNC[[#This Row],[Real.2]]&lt;&gt;"","Concluída",
IF(AND(ControleRNC[[#This Row],[Prev.2]]&lt;TODAY(),OR(ControleRNC[[#This Row],[Replan.2]]&lt;TODAY(),ControleRNC[[#This Row],[Replan.2]]="")),"Atraso","No prazo"))</f>
        <v>Concluída</v>
      </c>
      <c r="AF330" s="24"/>
      <c r="AG330" s="24" t="str">
        <f ca="1">IF(ControleRNC[[#This Row],[Área Responsável]]="Engenharia",ControleRNC[[#This Row],[Status Etapa 1]],"Contratada")</f>
        <v>Concluída</v>
      </c>
      <c r="AH330" s="24" t="str">
        <f>IF(ControleRNC[[#This Row],[Área Responsável]]="Contratada",ControleRNC[[#This Row],[Status DUCTOR]],"Engenharia")</f>
        <v>Engenharia</v>
      </c>
      <c r="AI330" s="24" t="str">
        <f ca="1">IF(ControleRNC[[#This Row],[Etapa Eng]]="Concluída","Fechado",IF(ControleRNC[[#This Row],[Etapa Eng]]="Contratada","Contratada","Aberto"))</f>
        <v>Fechado</v>
      </c>
      <c r="AJ330" s="24" t="str">
        <f>IF(ControleRNC[[#This Row],[Etapa contr]]="Concluída","Fechado",IF(ControleRNC[[#This Row],[Etapa contr]]="Engenharia","Engenharia","Aberto"))</f>
        <v>Engenharia</v>
      </c>
    </row>
    <row r="331" spans="1:36" ht="30" customHeight="1">
      <c r="A331" s="63" t="s">
        <v>168</v>
      </c>
      <c r="B331" s="5" t="s">
        <v>900</v>
      </c>
      <c r="C331" s="24" t="s">
        <v>1525</v>
      </c>
      <c r="D331" s="5" t="s">
        <v>824</v>
      </c>
      <c r="E331" s="24" t="s">
        <v>29</v>
      </c>
      <c r="F331" s="65" t="s">
        <v>826</v>
      </c>
      <c r="G331" s="7" t="s">
        <v>844</v>
      </c>
      <c r="H331" s="7" t="s">
        <v>1766</v>
      </c>
      <c r="I331" s="7" t="s">
        <v>918</v>
      </c>
      <c r="J331" s="32" t="s">
        <v>1767</v>
      </c>
      <c r="K331" s="22" t="s">
        <v>787</v>
      </c>
      <c r="L331" s="6">
        <v>44574</v>
      </c>
      <c r="M331" s="6">
        <f>WORKDAY(ControleRNC[[#This Row],[Data Emissão]],VLOOKUP(K331,$F$1:$G$4,2,0))</f>
        <v>44579</v>
      </c>
      <c r="N331" s="6"/>
      <c r="O331" s="23">
        <v>44580</v>
      </c>
      <c r="P331" s="24"/>
      <c r="Q331" s="24">
        <f ca="1">IF(ControleRNC[[#This Row],[Real.1]]="",TODAY()-ControleRNC[[#This Row],[Prev.1]],ControleRNC[[#This Row],[Real.1]]-ControleRNC[[#This Row],[Prev.1]])</f>
        <v>1</v>
      </c>
      <c r="R331" s="24" t="s">
        <v>6</v>
      </c>
      <c r="S331" s="24"/>
      <c r="T331" s="29" t="str">
        <f ca="1">IF(ControleRNC[[#This Row],[Real.1]]&lt;&gt;"","Concluída",IF(ControleRNC[[#This Row],[Prev.1]]&lt;TODAY(),"Atraso","No prazo"))</f>
        <v>Concluída</v>
      </c>
      <c r="U331" s="39" t="s">
        <v>1768</v>
      </c>
      <c r="V331" s="39"/>
      <c r="W331" s="23">
        <f>WORKDAY(ControleRNC[[#This Row],[Prev.1]],ControleRNC[[#This Row],[Dias Prev.2]])</f>
        <v>44582</v>
      </c>
      <c r="X331" s="23">
        <v>44788</v>
      </c>
      <c r="Y331" s="23">
        <v>44932</v>
      </c>
      <c r="Z331" s="24">
        <f>VLOOKUP(ControleRNC[[#This Row],[Crit.]],$F$1:$G$4,2,0)</f>
        <v>3</v>
      </c>
      <c r="AA331" s="24">
        <f ca="1">IF(ControleRNC[[#This Row],[Real.2]]="",TODAY()-ControleRNC[[#This Row],[Prev.2]],ControleRNC[[#This Row],[Real.2]]-ControleRNC[[#This Row],[Prev.2]])</f>
        <v>350</v>
      </c>
      <c r="AB331" s="24" t="s">
        <v>6</v>
      </c>
      <c r="AC331" s="29" t="str">
        <f ca="1">IF(ControleRNC[[#This Row],[Real.2]]&lt;&gt;"","Concluída",
IF(ControleRNC[[#This Row],[Prev.2]]&lt;TODAY(),"Atraso","No prazo"))</f>
        <v>Concluída</v>
      </c>
      <c r="AD331" s="24" t="str">
        <f ca="1">IF(ControleRNC[[#This Row],[Status Epata 2]]="Concluída","",IF(ControleRNC[[#This Row],[Real.2]]="",TODAY()-ControleRNC[[#This Row],[Data Emissão]],ControleRNC[[#This Row],[Real.2]]-ControleRNC[[#This Row],[Data Emissão]]))</f>
        <v/>
      </c>
      <c r="AE331" s="29" t="str">
        <f ca="1">IF(ControleRNC[[#This Row],[Real.2]]&lt;&gt;"","Concluída",
IF(AND(ControleRNC[[#This Row],[Prev.2]]&lt;TODAY(),OR(ControleRNC[[#This Row],[Replan.2]]&lt;TODAY(),ControleRNC[[#This Row],[Replan.2]]="")),"Atraso","No prazo"))</f>
        <v>Concluída</v>
      </c>
      <c r="AF331" s="24" t="s">
        <v>1077</v>
      </c>
      <c r="AG331" s="24" t="str">
        <f>IF(ControleRNC[[#This Row],[Área Responsável]]="Engenharia",ControleRNC[[#This Row],[Status Etapa 1]],"Contratada")</f>
        <v>Contratada</v>
      </c>
      <c r="AH331" s="24" t="str">
        <f ca="1">IF(ControleRNC[[#This Row],[Área Responsável]]="Contratada",ControleRNC[[#This Row],[Status DUCTOR]],"Engenharia")</f>
        <v>Concluída</v>
      </c>
      <c r="AI331" s="24" t="str">
        <f>IF(ControleRNC[[#This Row],[Etapa Eng]]="Concluída","Fechado",IF(ControleRNC[[#This Row],[Etapa Eng]]="Contratada","Contratada","Aberto"))</f>
        <v>Contratada</v>
      </c>
      <c r="AJ331" s="24" t="str">
        <f ca="1">IF(ControleRNC[[#This Row],[Etapa contr]]="Concluída","Fechado",IF(ControleRNC[[#This Row],[Etapa contr]]="Engenharia","Engenharia","Aberto"))</f>
        <v>Fechado</v>
      </c>
    </row>
    <row r="332" spans="1:36" ht="30" customHeight="1">
      <c r="A332" s="63" t="s">
        <v>1769</v>
      </c>
      <c r="B332" s="5" t="s">
        <v>900</v>
      </c>
      <c r="C332" s="24" t="s">
        <v>860</v>
      </c>
      <c r="D332" s="5" t="s">
        <v>861</v>
      </c>
      <c r="E332" s="24" t="s">
        <v>87</v>
      </c>
      <c r="F332" s="65" t="s">
        <v>862</v>
      </c>
      <c r="G332" s="7" t="s">
        <v>827</v>
      </c>
      <c r="H332" s="7" t="s">
        <v>1310</v>
      </c>
      <c r="I332" s="7" t="s">
        <v>1199</v>
      </c>
      <c r="J332" s="55" t="s">
        <v>1770</v>
      </c>
      <c r="K332" s="22" t="s">
        <v>787</v>
      </c>
      <c r="L332" s="6">
        <v>44575</v>
      </c>
      <c r="M332" s="6">
        <f>WORKDAY(ControleRNC[[#This Row],[Data Emissão]],VLOOKUP(K332,$F$1:$G$4,2,0))</f>
        <v>44580</v>
      </c>
      <c r="N332" s="6"/>
      <c r="O332" s="23">
        <v>44580</v>
      </c>
      <c r="P332" s="24"/>
      <c r="Q332" s="24">
        <f ca="1">IF(ControleRNC[[#This Row],[Real.1]]="",TODAY()-ControleRNC[[#This Row],[Prev.1]],ControleRNC[[#This Row],[Real.1]]-ControleRNC[[#This Row],[Prev.1]])</f>
        <v>0</v>
      </c>
      <c r="R332" s="24" t="s">
        <v>5</v>
      </c>
      <c r="S332" s="24"/>
      <c r="T332" s="29" t="str">
        <f ca="1">IF(ControleRNC[[#This Row],[Real.1]]&lt;&gt;"","Concluída",IF(ControleRNC[[#This Row],[Prev.1]]&lt;TODAY(),"Atraso","No prazo"))</f>
        <v>Concluída</v>
      </c>
      <c r="U332" s="39" t="s">
        <v>1771</v>
      </c>
      <c r="V332" s="39" t="s">
        <v>1772</v>
      </c>
      <c r="W332" s="23">
        <f>WORKDAY(ControleRNC[[#This Row],[Prev.1]],ControleRNC[[#This Row],[Dias Prev.2]])</f>
        <v>44585</v>
      </c>
      <c r="X332" s="23">
        <v>44685</v>
      </c>
      <c r="Y332" s="23">
        <v>44761</v>
      </c>
      <c r="Z332" s="24">
        <f>VLOOKUP(ControleRNC[[#This Row],[Crit.]],$F$1:$G$4,2,0)</f>
        <v>3</v>
      </c>
      <c r="AA332" s="24">
        <f ca="1">IF(ControleRNC[[#This Row],[Real.2]]="",TODAY()-ControleRNC[[#This Row],[Prev.2]],ControleRNC[[#This Row],[Real.2]]-ControleRNC[[#This Row],[Prev.2]])</f>
        <v>176</v>
      </c>
      <c r="AB332" s="24" t="s">
        <v>5</v>
      </c>
      <c r="AC332" s="29" t="str">
        <f ca="1">IF(ControleRNC[[#This Row],[Real.2]]&lt;&gt;"","Concluída",
IF(ControleRNC[[#This Row],[Prev.2]]&lt;TODAY(),"Atraso","No prazo"))</f>
        <v>Concluída</v>
      </c>
      <c r="AD332" s="24" t="str">
        <f ca="1">IF(ControleRNC[[#This Row],[Status Epata 2]]="Concluída","",IF(ControleRNC[[#This Row],[Real.2]]="",TODAY()-ControleRNC[[#This Row],[Data Emissão]],ControleRNC[[#This Row],[Real.2]]-ControleRNC[[#This Row],[Data Emissão]]))</f>
        <v/>
      </c>
      <c r="AE332" s="29" t="str">
        <f ca="1">IF(ControleRNC[[#This Row],[Real.2]]&lt;&gt;"","Concluída",
IF(AND(ControleRNC[[#This Row],[Prev.2]]&lt;TODAY(),OR(ControleRNC[[#This Row],[Replan.2]]&lt;TODAY(),ControleRNC[[#This Row],[Replan.2]]="")),"Atraso","No prazo"))</f>
        <v>Concluída</v>
      </c>
      <c r="AF332" s="24"/>
      <c r="AG332" s="24" t="str">
        <f ca="1">IF(ControleRNC[[#This Row],[Área Responsável]]="Engenharia",ControleRNC[[#This Row],[Status Etapa 1]],"Contratada")</f>
        <v>Concluída</v>
      </c>
      <c r="AH332" s="24" t="str">
        <f>IF(ControleRNC[[#This Row],[Área Responsável]]="Contratada",ControleRNC[[#This Row],[Status DUCTOR]],"Engenharia")</f>
        <v>Engenharia</v>
      </c>
      <c r="AI332" s="24" t="str">
        <f ca="1">IF(ControleRNC[[#This Row],[Etapa Eng]]="Concluída","Fechado",IF(ControleRNC[[#This Row],[Etapa Eng]]="Contratada","Contratada","Aberto"))</f>
        <v>Fechado</v>
      </c>
      <c r="AJ332" s="24" t="str">
        <f>IF(ControleRNC[[#This Row],[Etapa contr]]="Concluída","Fechado",IF(ControleRNC[[#This Row],[Etapa contr]]="Engenharia","Engenharia","Aberto"))</f>
        <v>Engenharia</v>
      </c>
    </row>
    <row r="333" spans="1:36" ht="30" customHeight="1">
      <c r="A333" s="5" t="s">
        <v>66</v>
      </c>
      <c r="B333" s="5" t="s">
        <v>900</v>
      </c>
      <c r="C333" s="24" t="s">
        <v>1280</v>
      </c>
      <c r="D333" s="5" t="s">
        <v>824</v>
      </c>
      <c r="E333" s="24" t="s">
        <v>87</v>
      </c>
      <c r="F333" s="65" t="s">
        <v>826</v>
      </c>
      <c r="G333" s="7" t="s">
        <v>827</v>
      </c>
      <c r="H333" s="7" t="s">
        <v>1666</v>
      </c>
      <c r="I333" s="7" t="s">
        <v>856</v>
      </c>
      <c r="J333" s="32" t="s">
        <v>1773</v>
      </c>
      <c r="K333" s="22" t="s">
        <v>787</v>
      </c>
      <c r="L333" s="6">
        <v>44575</v>
      </c>
      <c r="M333" s="6">
        <f>WORKDAY(ControleRNC[[#This Row],[Data Emissão]],VLOOKUP(K333,$F$1:$G$4,2,0))</f>
        <v>44580</v>
      </c>
      <c r="N333" s="6"/>
      <c r="O333" s="23">
        <v>44576</v>
      </c>
      <c r="P333" s="24"/>
      <c r="Q333" s="24">
        <f ca="1">IF(ControleRNC[[#This Row],[Real.1]]="",TODAY()-ControleRNC[[#This Row],[Prev.1]],ControleRNC[[#This Row],[Real.1]]-ControleRNC[[#This Row],[Prev.1]])</f>
        <v>-4</v>
      </c>
      <c r="R333" s="24" t="s">
        <v>5</v>
      </c>
      <c r="S333" s="24"/>
      <c r="T333" s="29" t="str">
        <f ca="1">IF(ControleRNC[[#This Row],[Real.1]]&lt;&gt;"","Concluída",IF(ControleRNC[[#This Row],[Prev.1]]&lt;TODAY(),"Atraso","No prazo"))</f>
        <v>Concluída</v>
      </c>
      <c r="U333" s="39" t="s">
        <v>1774</v>
      </c>
      <c r="V333" s="39"/>
      <c r="W333" s="23">
        <f>WORKDAY(ControleRNC[[#This Row],[Prev.1]],ControleRNC[[#This Row],[Dias Prev.2]])</f>
        <v>44585</v>
      </c>
      <c r="X333" s="23">
        <v>44620</v>
      </c>
      <c r="Y333" s="23">
        <v>44636</v>
      </c>
      <c r="Z333" s="24">
        <f>VLOOKUP(ControleRNC[[#This Row],[Crit.]],$F$1:$G$4,2,0)</f>
        <v>3</v>
      </c>
      <c r="AA333" s="24">
        <f ca="1">IF(ControleRNC[[#This Row],[Real.2]]="",TODAY()-ControleRNC[[#This Row],[Prev.2]],ControleRNC[[#This Row],[Real.2]]-ControleRNC[[#This Row],[Prev.2]])</f>
        <v>51</v>
      </c>
      <c r="AB333" s="24" t="s">
        <v>5</v>
      </c>
      <c r="AC333" s="29" t="str">
        <f ca="1">IF(ControleRNC[[#This Row],[Real.2]]&lt;&gt;"","Concluída",
IF(ControleRNC[[#This Row],[Prev.2]]&lt;TODAY(),"Atraso","No prazo"))</f>
        <v>Concluída</v>
      </c>
      <c r="AD333" s="24" t="str">
        <f ca="1">IF(ControleRNC[[#This Row],[Status Epata 2]]="Concluída","",IF(ControleRNC[[#This Row],[Real.2]]="",TODAY()-ControleRNC[[#This Row],[Data Emissão]],ControleRNC[[#This Row],[Real.2]]-ControleRNC[[#This Row],[Data Emissão]]))</f>
        <v/>
      </c>
      <c r="AE333" s="29" t="str">
        <f ca="1">IF(ControleRNC[[#This Row],[Real.2]]&lt;&gt;"","Concluída",
IF(AND(ControleRNC[[#This Row],[Prev.2]]&lt;TODAY(),OR(ControleRNC[[#This Row],[Replan.2]]&lt;TODAY(),ControleRNC[[#This Row],[Replan.2]]="")),"Atraso","No prazo"))</f>
        <v>Concluída</v>
      </c>
      <c r="AF333" s="24"/>
      <c r="AG333" s="24" t="str">
        <f>IF(ControleRNC[[#This Row],[Área Responsável]]="Engenharia",ControleRNC[[#This Row],[Status Etapa 1]],"Contratada")</f>
        <v>Contratada</v>
      </c>
      <c r="AH333" s="24" t="str">
        <f ca="1">IF(ControleRNC[[#This Row],[Área Responsável]]="Contratada",ControleRNC[[#This Row],[Status DUCTOR]],"Engenharia")</f>
        <v>Concluída</v>
      </c>
      <c r="AI333" s="24" t="str">
        <f>IF(ControleRNC[[#This Row],[Etapa Eng]]="Concluída","Fechado",IF(ControleRNC[[#This Row],[Etapa Eng]]="Contratada","Contratada","Aberto"))</f>
        <v>Contratada</v>
      </c>
      <c r="AJ333" s="24" t="str">
        <f ca="1">IF(ControleRNC[[#This Row],[Etapa contr]]="Concluída","Fechado",IF(ControleRNC[[#This Row],[Etapa contr]]="Engenharia","Engenharia","Aberto"))</f>
        <v>Fechado</v>
      </c>
    </row>
    <row r="334" spans="1:36" ht="30" customHeight="1">
      <c r="A334" s="63" t="s">
        <v>71</v>
      </c>
      <c r="B334" s="5" t="s">
        <v>900</v>
      </c>
      <c r="C334" s="24" t="s">
        <v>1525</v>
      </c>
      <c r="D334" s="5" t="s">
        <v>824</v>
      </c>
      <c r="E334" s="24" t="s">
        <v>29</v>
      </c>
      <c r="F334" s="65" t="s">
        <v>826</v>
      </c>
      <c r="G334" s="7" t="s">
        <v>844</v>
      </c>
      <c r="H334" s="7" t="s">
        <v>1775</v>
      </c>
      <c r="I334" s="7" t="s">
        <v>921</v>
      </c>
      <c r="J334" s="32" t="s">
        <v>72</v>
      </c>
      <c r="K334" s="22" t="s">
        <v>787</v>
      </c>
      <c r="L334" s="6">
        <v>44578</v>
      </c>
      <c r="M334" s="6">
        <f>WORKDAY(ControleRNC[[#This Row],[Data Emissão]],VLOOKUP(K334,$F$1:$G$4,2,0))</f>
        <v>44581</v>
      </c>
      <c r="N334" s="6"/>
      <c r="O334" s="23">
        <v>44588</v>
      </c>
      <c r="P334" s="24"/>
      <c r="Q334" s="24">
        <f ca="1">IF(ControleRNC[[#This Row],[Real.1]]="",TODAY()-ControleRNC[[#This Row],[Prev.1]],ControleRNC[[#This Row],[Real.1]]-ControleRNC[[#This Row],[Prev.1]])</f>
        <v>7</v>
      </c>
      <c r="R334" s="24" t="s">
        <v>6</v>
      </c>
      <c r="S334" s="24"/>
      <c r="T334" s="29" t="str">
        <f ca="1">IF(ControleRNC[[#This Row],[Real.1]]&lt;&gt;"","Concluída",IF(ControleRNC[[#This Row],[Prev.1]]&lt;TODAY(),"Atraso","No prazo"))</f>
        <v>Concluída</v>
      </c>
      <c r="U334" s="39" t="s">
        <v>73</v>
      </c>
      <c r="V334" s="39"/>
      <c r="W334" s="23">
        <f>WORKDAY(ControleRNC[[#This Row],[Prev.1]],ControleRNC[[#This Row],[Dias Prev.2]])</f>
        <v>44586</v>
      </c>
      <c r="X334" s="23">
        <v>45097</v>
      </c>
      <c r="Y334" s="23"/>
      <c r="Z334" s="24">
        <f>VLOOKUP(ControleRNC[[#This Row],[Crit.]],$F$1:$G$4,2,0)</f>
        <v>3</v>
      </c>
      <c r="AA334" s="24">
        <f ca="1">IF(ControleRNC[[#This Row],[Real.2]]="",TODAY()-ControleRNC[[#This Row],[Prev.2]],ControleRNC[[#This Row],[Real.2]]-ControleRNC[[#This Row],[Prev.2]])</f>
        <v>491</v>
      </c>
      <c r="AB334" s="24" t="s">
        <v>6</v>
      </c>
      <c r="AC334" s="29" t="str">
        <f ca="1">IF(ControleRNC[[#This Row],[Real.2]]&lt;&gt;"","Concluída",
IF(ControleRNC[[#This Row],[Prev.2]]&lt;TODAY(),"Atraso","No prazo"))</f>
        <v>Atraso</v>
      </c>
      <c r="AD334" s="24">
        <f ca="1">IF(ControleRNC[[#This Row],[Status Epata 2]]="Concluída","",IF(ControleRNC[[#This Row],[Real.2]]="",TODAY()-ControleRNC[[#This Row],[Data Emissão]],ControleRNC[[#This Row],[Real.2]]-ControleRNC[[#This Row],[Data Emissão]]))</f>
        <v>499</v>
      </c>
      <c r="AE334" s="29" t="str">
        <f ca="1">IF(ControleRNC[[#This Row],[Real.2]]&lt;&gt;"","Concluída",
IF(AND(ControleRNC[[#This Row],[Prev.2]]&lt;TODAY(),OR(ControleRNC[[#This Row],[Replan.2]]&lt;TODAY(),ControleRNC[[#This Row],[Replan.2]]="")),"Atraso","No prazo"))</f>
        <v>No prazo</v>
      </c>
      <c r="AF334" s="24" t="s">
        <v>1077</v>
      </c>
      <c r="AG334" s="24" t="str">
        <f>IF(ControleRNC[[#This Row],[Área Responsável]]="Engenharia",ControleRNC[[#This Row],[Status Etapa 1]],"Contratada")</f>
        <v>Contratada</v>
      </c>
      <c r="AH334" s="24" t="str">
        <f ca="1">IF(ControleRNC[[#This Row],[Área Responsável]]="Contratada",ControleRNC[[#This Row],[Status DUCTOR]],"Engenharia")</f>
        <v>No prazo</v>
      </c>
      <c r="AI334" s="24" t="str">
        <f>IF(ControleRNC[[#This Row],[Etapa Eng]]="Concluída","Fechado",IF(ControleRNC[[#This Row],[Etapa Eng]]="Contratada","Contratada","Aberto"))</f>
        <v>Contratada</v>
      </c>
      <c r="AJ334" s="24" t="str">
        <f ca="1">IF(ControleRNC[[#This Row],[Etapa contr]]="Concluída","Fechado",IF(ControleRNC[[#This Row],[Etapa contr]]="Engenharia","Engenharia","Aberto"))</f>
        <v>Aberto</v>
      </c>
    </row>
    <row r="335" spans="1:36" ht="30" customHeight="1">
      <c r="A335" s="63" t="s">
        <v>180</v>
      </c>
      <c r="B335" s="5" t="s">
        <v>900</v>
      </c>
      <c r="C335" s="24" t="s">
        <v>1525</v>
      </c>
      <c r="D335" s="5" t="s">
        <v>824</v>
      </c>
      <c r="E335" s="24" t="s">
        <v>29</v>
      </c>
      <c r="F335" s="65" t="s">
        <v>826</v>
      </c>
      <c r="G335" s="7" t="s">
        <v>844</v>
      </c>
      <c r="H335" s="7" t="s">
        <v>1776</v>
      </c>
      <c r="I335" s="7" t="s">
        <v>918</v>
      </c>
      <c r="J335" s="32" t="s">
        <v>1777</v>
      </c>
      <c r="K335" s="22" t="s">
        <v>787</v>
      </c>
      <c r="L335" s="6">
        <v>44578</v>
      </c>
      <c r="M335" s="6">
        <f>WORKDAY(ControleRNC[[#This Row],[Data Emissão]],VLOOKUP(K335,$F$1:$G$4,2,0))</f>
        <v>44581</v>
      </c>
      <c r="N335" s="6"/>
      <c r="O335" s="23">
        <v>44581</v>
      </c>
      <c r="P335" s="24"/>
      <c r="Q335" s="24">
        <f ca="1">IF(ControleRNC[[#This Row],[Real.1]]="",TODAY()-ControleRNC[[#This Row],[Prev.1]],ControleRNC[[#This Row],[Real.1]]-ControleRNC[[#This Row],[Prev.1]])</f>
        <v>0</v>
      </c>
      <c r="R335" s="24" t="s">
        <v>6</v>
      </c>
      <c r="S335" s="24"/>
      <c r="T335" s="29" t="str">
        <f ca="1">IF(ControleRNC[[#This Row],[Real.1]]&lt;&gt;"","Concluída",IF(ControleRNC[[#This Row],[Prev.1]]&lt;TODAY(),"Atraso","No prazo"))</f>
        <v>Concluída</v>
      </c>
      <c r="U335" s="39" t="s">
        <v>1778</v>
      </c>
      <c r="V335" s="39"/>
      <c r="W335" s="23">
        <f>WORKDAY(ControleRNC[[#This Row],[Prev.1]],ControleRNC[[#This Row],[Dias Prev.2]])</f>
        <v>44586</v>
      </c>
      <c r="X335" s="23">
        <v>44788</v>
      </c>
      <c r="Y335" s="23">
        <v>44932</v>
      </c>
      <c r="Z335" s="24">
        <f>VLOOKUP(ControleRNC[[#This Row],[Crit.]],$F$1:$G$4,2,0)</f>
        <v>3</v>
      </c>
      <c r="AA335" s="24">
        <f ca="1">IF(ControleRNC[[#This Row],[Real.2]]="",TODAY()-ControleRNC[[#This Row],[Prev.2]],ControleRNC[[#This Row],[Real.2]]-ControleRNC[[#This Row],[Prev.2]])</f>
        <v>346</v>
      </c>
      <c r="AB335" s="24" t="s">
        <v>6</v>
      </c>
      <c r="AC335" s="29" t="str">
        <f ca="1">IF(ControleRNC[[#This Row],[Real.2]]&lt;&gt;"","Concluída",
IF(ControleRNC[[#This Row],[Prev.2]]&lt;TODAY(),"Atraso","No prazo"))</f>
        <v>Concluída</v>
      </c>
      <c r="AD335" s="24" t="str">
        <f ca="1">IF(ControleRNC[[#This Row],[Status Epata 2]]="Concluída","",IF(ControleRNC[[#This Row],[Real.2]]="",TODAY()-ControleRNC[[#This Row],[Data Emissão]],ControleRNC[[#This Row],[Real.2]]-ControleRNC[[#This Row],[Data Emissão]]))</f>
        <v/>
      </c>
      <c r="AE335" s="29" t="str">
        <f ca="1">IF(ControleRNC[[#This Row],[Real.2]]&lt;&gt;"","Concluída",
IF(AND(ControleRNC[[#This Row],[Prev.2]]&lt;TODAY(),OR(ControleRNC[[#This Row],[Replan.2]]&lt;TODAY(),ControleRNC[[#This Row],[Replan.2]]="")),"Atraso","No prazo"))</f>
        <v>Concluída</v>
      </c>
      <c r="AF335" s="24" t="s">
        <v>1077</v>
      </c>
      <c r="AG335" s="24" t="str">
        <f>IF(ControleRNC[[#This Row],[Área Responsável]]="Engenharia",ControleRNC[[#This Row],[Status Etapa 1]],"Contratada")</f>
        <v>Contratada</v>
      </c>
      <c r="AH335" s="24" t="str">
        <f ca="1">IF(ControleRNC[[#This Row],[Área Responsável]]="Contratada",ControleRNC[[#This Row],[Status DUCTOR]],"Engenharia")</f>
        <v>Concluída</v>
      </c>
      <c r="AI335" s="24" t="str">
        <f>IF(ControleRNC[[#This Row],[Etapa Eng]]="Concluída","Fechado",IF(ControleRNC[[#This Row],[Etapa Eng]]="Contratada","Contratada","Aberto"))</f>
        <v>Contratada</v>
      </c>
      <c r="AJ335" s="24" t="str">
        <f ca="1">IF(ControleRNC[[#This Row],[Etapa contr]]="Concluída","Fechado",IF(ControleRNC[[#This Row],[Etapa contr]]="Engenharia","Engenharia","Aberto"))</f>
        <v>Fechado</v>
      </c>
    </row>
    <row r="336" spans="1:36" ht="30" customHeight="1">
      <c r="A336" s="63" t="s">
        <v>1779</v>
      </c>
      <c r="B336" s="5" t="s">
        <v>900</v>
      </c>
      <c r="C336" s="24" t="s">
        <v>860</v>
      </c>
      <c r="D336" s="5" t="s">
        <v>861</v>
      </c>
      <c r="E336" s="24" t="s">
        <v>87</v>
      </c>
      <c r="F336" s="65" t="s">
        <v>862</v>
      </c>
      <c r="G336" s="7" t="s">
        <v>827</v>
      </c>
      <c r="H336" s="7" t="s">
        <v>1780</v>
      </c>
      <c r="I336" s="7" t="s">
        <v>829</v>
      </c>
      <c r="J336" s="32" t="s">
        <v>1781</v>
      </c>
      <c r="K336" s="22" t="s">
        <v>787</v>
      </c>
      <c r="L336" s="6">
        <v>44580</v>
      </c>
      <c r="M336" s="6">
        <f>WORKDAY(ControleRNC[[#This Row],[Data Emissão]],VLOOKUP(K336,$F$1:$G$4,2,0))</f>
        <v>44585</v>
      </c>
      <c r="N336" s="6"/>
      <c r="O336" s="23">
        <v>44580</v>
      </c>
      <c r="P336" s="24"/>
      <c r="Q336" s="24">
        <f ca="1">IF(ControleRNC[[#This Row],[Real.1]]="",TODAY()-ControleRNC[[#This Row],[Prev.1]],ControleRNC[[#This Row],[Real.1]]-ControleRNC[[#This Row],[Prev.1]])</f>
        <v>-5</v>
      </c>
      <c r="R336" s="24" t="s">
        <v>5</v>
      </c>
      <c r="S336" s="24"/>
      <c r="T336" s="29" t="str">
        <f ca="1">IF(ControleRNC[[#This Row],[Real.1]]&lt;&gt;"","Concluída",IF(ControleRNC[[#This Row],[Prev.1]]&lt;TODAY(),"Atraso","No prazo"))</f>
        <v>Concluída</v>
      </c>
      <c r="U336" s="39" t="s">
        <v>1782</v>
      </c>
      <c r="V336" s="39" t="s">
        <v>1783</v>
      </c>
      <c r="W336" s="23">
        <f>WORKDAY(ControleRNC[[#This Row],[Prev.1]],ControleRNC[[#This Row],[Dias Prev.2]])</f>
        <v>44588</v>
      </c>
      <c r="X336" s="23">
        <v>44717</v>
      </c>
      <c r="Y336" s="23">
        <v>44763</v>
      </c>
      <c r="Z336" s="24">
        <f>VLOOKUP(ControleRNC[[#This Row],[Crit.]],$F$1:$G$4,2,0)</f>
        <v>3</v>
      </c>
      <c r="AA336" s="24">
        <f ca="1">IF(ControleRNC[[#This Row],[Real.2]]="",TODAY()-ControleRNC[[#This Row],[Prev.2]],ControleRNC[[#This Row],[Real.2]]-ControleRNC[[#This Row],[Prev.2]])</f>
        <v>175</v>
      </c>
      <c r="AB336" s="24" t="s">
        <v>5</v>
      </c>
      <c r="AC336" s="29" t="str">
        <f ca="1">IF(ControleRNC[[#This Row],[Real.2]]&lt;&gt;"","Concluída",
IF(ControleRNC[[#This Row],[Prev.2]]&lt;TODAY(),"Atraso","No prazo"))</f>
        <v>Concluída</v>
      </c>
      <c r="AD336" s="24" t="str">
        <f ca="1">IF(ControleRNC[[#This Row],[Status Epata 2]]="Concluída","",IF(ControleRNC[[#This Row],[Real.2]]="",TODAY()-ControleRNC[[#This Row],[Data Emissão]],ControleRNC[[#This Row],[Real.2]]-ControleRNC[[#This Row],[Data Emissão]]))</f>
        <v/>
      </c>
      <c r="AE336" s="29" t="str">
        <f ca="1">IF(ControleRNC[[#This Row],[Real.2]]&lt;&gt;"","Concluída",
IF(AND(ControleRNC[[#This Row],[Prev.2]]&lt;TODAY(),OR(ControleRNC[[#This Row],[Replan.2]]&lt;TODAY(),ControleRNC[[#This Row],[Replan.2]]="")),"Atraso","No prazo"))</f>
        <v>Concluída</v>
      </c>
      <c r="AF336" s="24"/>
      <c r="AG336" s="24" t="str">
        <f ca="1">IF(ControleRNC[[#This Row],[Área Responsável]]="Engenharia",ControleRNC[[#This Row],[Status Etapa 1]],"Contratada")</f>
        <v>Concluída</v>
      </c>
      <c r="AH336" s="24" t="str">
        <f>IF(ControleRNC[[#This Row],[Área Responsável]]="Contratada",ControleRNC[[#This Row],[Status DUCTOR]],"Engenharia")</f>
        <v>Engenharia</v>
      </c>
      <c r="AI336" s="24" t="str">
        <f ca="1">IF(ControleRNC[[#This Row],[Etapa Eng]]="Concluída","Fechado",IF(ControleRNC[[#This Row],[Etapa Eng]]="Contratada","Contratada","Aberto"))</f>
        <v>Fechado</v>
      </c>
      <c r="AJ336" s="24" t="str">
        <f>IF(ControleRNC[[#This Row],[Etapa contr]]="Concluída","Fechado",IF(ControleRNC[[#This Row],[Etapa contr]]="Engenharia","Engenharia","Aberto"))</f>
        <v>Engenharia</v>
      </c>
    </row>
    <row r="337" spans="1:36" ht="30" customHeight="1">
      <c r="A337" s="63" t="s">
        <v>74</v>
      </c>
      <c r="B337" s="5" t="s">
        <v>900</v>
      </c>
      <c r="C337" s="24" t="s">
        <v>1299</v>
      </c>
      <c r="D337" s="5" t="s">
        <v>824</v>
      </c>
      <c r="E337" s="24" t="s">
        <v>39</v>
      </c>
      <c r="F337" s="65" t="s">
        <v>826</v>
      </c>
      <c r="G337" s="7" t="s">
        <v>844</v>
      </c>
      <c r="H337" s="7" t="s">
        <v>1784</v>
      </c>
      <c r="I337" s="7" t="s">
        <v>1026</v>
      </c>
      <c r="J337" s="32" t="s">
        <v>75</v>
      </c>
      <c r="K337" s="22" t="s">
        <v>787</v>
      </c>
      <c r="L337" s="6">
        <v>44581</v>
      </c>
      <c r="M337" s="6">
        <f>WORKDAY(ControleRNC[[#This Row],[Data Emissão]],VLOOKUP(K337,$F$1:$G$4,2,0))</f>
        <v>44586</v>
      </c>
      <c r="N337" s="6"/>
      <c r="O337" s="23">
        <v>44585</v>
      </c>
      <c r="P337" s="24"/>
      <c r="Q337" s="24">
        <f ca="1">IF(ControleRNC[[#This Row],[Real.1]]="",TODAY()-ControleRNC[[#This Row],[Prev.1]],ControleRNC[[#This Row],[Real.1]]-ControleRNC[[#This Row],[Prev.1]])</f>
        <v>-1</v>
      </c>
      <c r="R337" s="24" t="s">
        <v>6</v>
      </c>
      <c r="S337" s="24"/>
      <c r="T337" s="29" t="str">
        <f ca="1">IF(ControleRNC[[#This Row],[Real.1]]&lt;&gt;"","Concluída",IF(ControleRNC[[#This Row],[Prev.1]]&lt;TODAY(),"Atraso","No prazo"))</f>
        <v>Concluída</v>
      </c>
      <c r="U337" s="39" t="s">
        <v>76</v>
      </c>
      <c r="V337" s="39"/>
      <c r="W337" s="23">
        <f>WORKDAY(ControleRNC[[#This Row],[Prev.1]],ControleRNC[[#This Row],[Dias Prev.2]])</f>
        <v>44589</v>
      </c>
      <c r="X337" s="23">
        <v>45097</v>
      </c>
      <c r="Y337" s="23"/>
      <c r="Z337" s="24">
        <f>VLOOKUP(ControleRNC[[#This Row],[Crit.]],$F$1:$G$4,2,0)</f>
        <v>3</v>
      </c>
      <c r="AA337" s="24">
        <f ca="1">IF(ControleRNC[[#This Row],[Real.2]]="",TODAY()-ControleRNC[[#This Row],[Prev.2]],ControleRNC[[#This Row],[Real.2]]-ControleRNC[[#This Row],[Prev.2]])</f>
        <v>488</v>
      </c>
      <c r="AB337" s="24" t="s">
        <v>6</v>
      </c>
      <c r="AC337" s="29" t="str">
        <f ca="1">IF(ControleRNC[[#This Row],[Real.2]]&lt;&gt;"","Concluída",
IF(ControleRNC[[#This Row],[Prev.2]]&lt;TODAY(),"Atraso","No prazo"))</f>
        <v>Atraso</v>
      </c>
      <c r="AD337" s="24">
        <f ca="1">IF(ControleRNC[[#This Row],[Status Epata 2]]="Concluída","",IF(ControleRNC[[#This Row],[Real.2]]="",TODAY()-ControleRNC[[#This Row],[Data Emissão]],ControleRNC[[#This Row],[Real.2]]-ControleRNC[[#This Row],[Data Emissão]]))</f>
        <v>496</v>
      </c>
      <c r="AE337" s="29" t="str">
        <f ca="1">IF(ControleRNC[[#This Row],[Real.2]]&lt;&gt;"","Concluída",
IF(AND(ControleRNC[[#This Row],[Prev.2]]&lt;TODAY(),OR(ControleRNC[[#This Row],[Replan.2]]&lt;TODAY(),ControleRNC[[#This Row],[Replan.2]]="")),"Atraso","No prazo"))</f>
        <v>No prazo</v>
      </c>
      <c r="AF337" s="24" t="s">
        <v>1077</v>
      </c>
      <c r="AG337" s="24" t="str">
        <f>IF(ControleRNC[[#This Row],[Área Responsável]]="Engenharia",ControleRNC[[#This Row],[Status Etapa 1]],"Contratada")</f>
        <v>Contratada</v>
      </c>
      <c r="AH337" s="24" t="str">
        <f ca="1">IF(ControleRNC[[#This Row],[Área Responsável]]="Contratada",ControleRNC[[#This Row],[Status DUCTOR]],"Engenharia")</f>
        <v>No prazo</v>
      </c>
      <c r="AI337" s="24" t="str">
        <f>IF(ControleRNC[[#This Row],[Etapa Eng]]="Concluída","Fechado",IF(ControleRNC[[#This Row],[Etapa Eng]]="Contratada","Contratada","Aberto"))</f>
        <v>Contratada</v>
      </c>
      <c r="AJ337" s="24" t="str">
        <f ca="1">IF(ControleRNC[[#This Row],[Etapa contr]]="Concluída","Fechado",IF(ControleRNC[[#This Row],[Etapa contr]]="Engenharia","Engenharia","Aberto"))</f>
        <v>Aberto</v>
      </c>
    </row>
    <row r="338" spans="1:36" ht="30" customHeight="1">
      <c r="A338" s="63" t="s">
        <v>1785</v>
      </c>
      <c r="B338" s="5" t="s">
        <v>900</v>
      </c>
      <c r="C338" s="24" t="s">
        <v>1320</v>
      </c>
      <c r="D338" s="5" t="s">
        <v>902</v>
      </c>
      <c r="E338" s="24" t="s">
        <v>29</v>
      </c>
      <c r="F338" s="24" t="s">
        <v>826</v>
      </c>
      <c r="G338" s="7" t="s">
        <v>844</v>
      </c>
      <c r="H338" s="7" t="s">
        <v>1786</v>
      </c>
      <c r="I338" s="7" t="s">
        <v>958</v>
      </c>
      <c r="J338" s="32" t="s">
        <v>1787</v>
      </c>
      <c r="K338" s="22" t="s">
        <v>787</v>
      </c>
      <c r="L338" s="6">
        <v>44585</v>
      </c>
      <c r="M338" s="6">
        <f>WORKDAY(ControleRNC[[#This Row],[Data Emissão]],VLOOKUP(K338,$F$1:$G$4,2,0))</f>
        <v>44588</v>
      </c>
      <c r="N338" s="6"/>
      <c r="O338" s="23">
        <v>44593</v>
      </c>
      <c r="P338" s="24"/>
      <c r="Q338" s="24">
        <f ca="1">IF(ControleRNC[[#This Row],[Real.1]]="",TODAY()-ControleRNC[[#This Row],[Prev.1]],ControleRNC[[#This Row],[Real.1]]-ControleRNC[[#This Row],[Prev.1]])</f>
        <v>5</v>
      </c>
      <c r="R338" s="24" t="s">
        <v>6</v>
      </c>
      <c r="S338" s="24"/>
      <c r="T338" s="29" t="str">
        <f ca="1">IF(ControleRNC[[#This Row],[Real.1]]&lt;&gt;"","Concluída",IF(ControleRNC[[#This Row],[Prev.1]]&lt;TODAY(),"Atraso","No prazo"))</f>
        <v>Concluída</v>
      </c>
      <c r="U338" s="39" t="s">
        <v>1788</v>
      </c>
      <c r="V338" s="39"/>
      <c r="W338" s="23">
        <f>WORKDAY(ControleRNC[[#This Row],[Prev.1]],ControleRNC[[#This Row],[Dias Prev.2]])</f>
        <v>44593</v>
      </c>
      <c r="X338" s="23">
        <v>44757</v>
      </c>
      <c r="Y338" s="23">
        <v>44896</v>
      </c>
      <c r="Z338" s="24">
        <f>VLOOKUP(ControleRNC[[#This Row],[Crit.]],$F$1:$G$4,2,0)</f>
        <v>3</v>
      </c>
      <c r="AA338" s="24">
        <f ca="1">IF(ControleRNC[[#This Row],[Real.2]]="",TODAY()-ControleRNC[[#This Row],[Prev.2]],ControleRNC[[#This Row],[Real.2]]-ControleRNC[[#This Row],[Prev.2]])</f>
        <v>303</v>
      </c>
      <c r="AB338" s="24" t="s">
        <v>6</v>
      </c>
      <c r="AC338" s="29" t="str">
        <f ca="1">IF(ControleRNC[[#This Row],[Real.2]]&lt;&gt;"","Concluída",
IF(ControleRNC[[#This Row],[Prev.2]]&lt;TODAY(),"Atraso","No prazo"))</f>
        <v>Concluída</v>
      </c>
      <c r="AD338" s="24" t="str">
        <f ca="1">IF(ControleRNC[[#This Row],[Status Epata 2]]="Concluída","",IF(ControleRNC[[#This Row],[Real.2]]="",TODAY()-ControleRNC[[#This Row],[Data Emissão]],ControleRNC[[#This Row],[Real.2]]-ControleRNC[[#This Row],[Data Emissão]]))</f>
        <v/>
      </c>
      <c r="AE338" s="24" t="str">
        <f ca="1">IF(ControleRNC[[#This Row],[Real.2]]&lt;&gt;"","Concluída",
IF(AND(ControleRNC[[#This Row],[Prev.2]]&lt;TODAY(),OR(ControleRNC[[#This Row],[Replan.2]]&lt;TODAY(),ControleRNC[[#This Row],[Replan.2]]="")),"Atraso","No prazo"))</f>
        <v>Concluída</v>
      </c>
      <c r="AF338" s="24" t="s">
        <v>1077</v>
      </c>
      <c r="AG338" s="24" t="str">
        <f>IF(ControleRNC[[#This Row],[Área Responsável]]="Engenharia",ControleRNC[[#This Row],[Status Etapa 1]],"Contratada")</f>
        <v>Contratada</v>
      </c>
      <c r="AH338" s="24" t="str">
        <f ca="1">IF(ControleRNC[[#This Row],[Área Responsável]]="Contratada",ControleRNC[[#This Row],[Status DUCTOR]],"Engenharia")</f>
        <v>Concluída</v>
      </c>
      <c r="AI338" s="24" t="str">
        <f>IF(ControleRNC[[#This Row],[Etapa Eng]]="Concluída","Fechado",IF(ControleRNC[[#This Row],[Etapa Eng]]="Contratada","Contratada","Aberto"))</f>
        <v>Contratada</v>
      </c>
      <c r="AJ338" s="24" t="str">
        <f ca="1">IF(ControleRNC[[#This Row],[Etapa contr]]="Concluída","Fechado",IF(ControleRNC[[#This Row],[Etapa contr]]="Engenharia","Engenharia","Aberto"))</f>
        <v>Fechado</v>
      </c>
    </row>
    <row r="339" spans="1:36" ht="30" customHeight="1">
      <c r="A339" s="5" t="s">
        <v>213</v>
      </c>
      <c r="B339" s="5" t="s">
        <v>900</v>
      </c>
      <c r="C339" s="24" t="s">
        <v>1283</v>
      </c>
      <c r="D339" s="5" t="s">
        <v>824</v>
      </c>
      <c r="E339" s="24" t="s">
        <v>29</v>
      </c>
      <c r="F339" s="65" t="s">
        <v>826</v>
      </c>
      <c r="G339" s="7" t="s">
        <v>844</v>
      </c>
      <c r="H339" s="7" t="s">
        <v>1789</v>
      </c>
      <c r="I339" s="7" t="s">
        <v>921</v>
      </c>
      <c r="J339" s="32" t="s">
        <v>1790</v>
      </c>
      <c r="K339" s="22" t="s">
        <v>787</v>
      </c>
      <c r="L339" s="6">
        <v>44587</v>
      </c>
      <c r="M339" s="6">
        <f>WORKDAY(ControleRNC[[#This Row],[Data Emissão]],VLOOKUP(K339,$F$1:$G$4,2,0))</f>
        <v>44592</v>
      </c>
      <c r="N339" s="6"/>
      <c r="O339" s="23">
        <v>44599</v>
      </c>
      <c r="P339" s="24"/>
      <c r="Q339" s="24">
        <f ca="1">IF(ControleRNC[[#This Row],[Real.1]]="",TODAY()-ControleRNC[[#This Row],[Prev.1]],ControleRNC[[#This Row],[Real.1]]-ControleRNC[[#This Row],[Prev.1]])</f>
        <v>7</v>
      </c>
      <c r="R339" s="24" t="s">
        <v>6</v>
      </c>
      <c r="S339" s="24"/>
      <c r="T339" s="29" t="str">
        <f ca="1">IF(ControleRNC[[#This Row],[Real.1]]&lt;&gt;"","Concluída",IF(ControleRNC[[#This Row],[Prev.1]]&lt;TODAY(),"Atraso","No prazo"))</f>
        <v>Concluída</v>
      </c>
      <c r="U339" s="39" t="s">
        <v>1791</v>
      </c>
      <c r="V339" s="39"/>
      <c r="W339" s="23">
        <f>WORKDAY(ControleRNC[[#This Row],[Prev.1]],ControleRNC[[#This Row],[Dias Prev.2]])</f>
        <v>44595</v>
      </c>
      <c r="X339" s="23">
        <v>44691</v>
      </c>
      <c r="Y339" s="23">
        <v>44609</v>
      </c>
      <c r="Z339" s="24">
        <f>VLOOKUP(ControleRNC[[#This Row],[Crit.]],$F$1:$G$4,2,0)</f>
        <v>3</v>
      </c>
      <c r="AA339" s="24">
        <f ca="1">IF(ControleRNC[[#This Row],[Real.2]]="",TODAY()-ControleRNC[[#This Row],[Prev.2]],ControleRNC[[#This Row],[Real.2]]-ControleRNC[[#This Row],[Prev.2]])</f>
        <v>14</v>
      </c>
      <c r="AB339" s="24" t="s">
        <v>6</v>
      </c>
      <c r="AC339" s="29" t="str">
        <f ca="1">IF(ControleRNC[[#This Row],[Real.2]]&lt;&gt;"","Concluída",
IF(ControleRNC[[#This Row],[Prev.2]]&lt;TODAY(),"Atraso","No prazo"))</f>
        <v>Concluída</v>
      </c>
      <c r="AD339" s="24" t="str">
        <f ca="1">IF(ControleRNC[[#This Row],[Status Epata 2]]="Concluída","",IF(ControleRNC[[#This Row],[Real.2]]="",TODAY()-ControleRNC[[#This Row],[Data Emissão]],ControleRNC[[#This Row],[Real.2]]-ControleRNC[[#This Row],[Data Emissão]]))</f>
        <v/>
      </c>
      <c r="AE339" s="29" t="str">
        <f ca="1">IF(ControleRNC[[#This Row],[Real.2]]&lt;&gt;"","Concluída",
IF(AND(ControleRNC[[#This Row],[Prev.2]]&lt;TODAY(),OR(ControleRNC[[#This Row],[Replan.2]]&lt;TODAY(),ControleRNC[[#This Row],[Replan.2]]="")),"Atraso","No prazo"))</f>
        <v>Concluída</v>
      </c>
      <c r="AF339" s="24"/>
      <c r="AG339" s="24" t="str">
        <f>IF(ControleRNC[[#This Row],[Área Responsável]]="Engenharia",ControleRNC[[#This Row],[Status Etapa 1]],"Contratada")</f>
        <v>Contratada</v>
      </c>
      <c r="AH339" s="24" t="str">
        <f ca="1">IF(ControleRNC[[#This Row],[Área Responsável]]="Contratada",ControleRNC[[#This Row],[Status DUCTOR]],"Engenharia")</f>
        <v>Concluída</v>
      </c>
      <c r="AI339" s="24" t="str">
        <f>IF(ControleRNC[[#This Row],[Etapa Eng]]="Concluída","Fechado",IF(ControleRNC[[#This Row],[Etapa Eng]]="Contratada","Contratada","Aberto"))</f>
        <v>Contratada</v>
      </c>
      <c r="AJ339" s="24" t="str">
        <f ca="1">IF(ControleRNC[[#This Row],[Etapa contr]]="Concluída","Fechado",IF(ControleRNC[[#This Row],[Etapa contr]]="Engenharia","Engenharia","Aberto"))</f>
        <v>Fechado</v>
      </c>
    </row>
    <row r="340" spans="1:36" ht="30" customHeight="1">
      <c r="A340" s="63" t="s">
        <v>1792</v>
      </c>
      <c r="B340" s="5" t="s">
        <v>900</v>
      </c>
      <c r="C340" s="24" t="s">
        <v>860</v>
      </c>
      <c r="D340" s="5" t="s">
        <v>861</v>
      </c>
      <c r="E340" s="24" t="s">
        <v>87</v>
      </c>
      <c r="F340" s="65" t="s">
        <v>862</v>
      </c>
      <c r="G340" s="7" t="s">
        <v>827</v>
      </c>
      <c r="H340" s="7" t="s">
        <v>1310</v>
      </c>
      <c r="I340" s="7" t="s">
        <v>829</v>
      </c>
      <c r="J340" s="32" t="s">
        <v>1793</v>
      </c>
      <c r="K340" s="22" t="s">
        <v>788</v>
      </c>
      <c r="L340" s="6">
        <v>44587</v>
      </c>
      <c r="M340" s="6">
        <f>WORKDAY(ControleRNC[[#This Row],[Data Emissão]],VLOOKUP(K340,$F$1:$G$4,2,0))</f>
        <v>44589</v>
      </c>
      <c r="N340" s="6"/>
      <c r="O340" s="23">
        <v>44589</v>
      </c>
      <c r="P340" s="24"/>
      <c r="Q340" s="24">
        <f ca="1">IF(ControleRNC[[#This Row],[Real.1]]="",TODAY()-ControleRNC[[#This Row],[Prev.1]],ControleRNC[[#This Row],[Real.1]]-ControleRNC[[#This Row],[Prev.1]])</f>
        <v>0</v>
      </c>
      <c r="R340" s="24" t="s">
        <v>5</v>
      </c>
      <c r="S340" s="24"/>
      <c r="T340" s="29" t="str">
        <f ca="1">IF(ControleRNC[[#This Row],[Real.1]]&lt;&gt;"","Concluída",IF(ControleRNC[[#This Row],[Prev.1]]&lt;TODAY(),"Atraso","No prazo"))</f>
        <v>Concluída</v>
      </c>
      <c r="U340" s="39" t="s">
        <v>1794</v>
      </c>
      <c r="V340" s="39" t="s">
        <v>1783</v>
      </c>
      <c r="W340" s="23">
        <f>WORKDAY(ControleRNC[[#This Row],[Prev.1]],ControleRNC[[#This Row],[Dias Prev.2]])</f>
        <v>44593</v>
      </c>
      <c r="X340" s="23">
        <v>44717</v>
      </c>
      <c r="Y340" s="23">
        <v>44727</v>
      </c>
      <c r="Z340" s="24">
        <f>VLOOKUP(ControleRNC[[#This Row],[Crit.]],$F$1:$G$4,2,0)</f>
        <v>2</v>
      </c>
      <c r="AA340" s="24">
        <f ca="1">IF(ControleRNC[[#This Row],[Real.2]]="",TODAY()-ControleRNC[[#This Row],[Prev.2]],ControleRNC[[#This Row],[Real.2]]-ControleRNC[[#This Row],[Prev.2]])</f>
        <v>134</v>
      </c>
      <c r="AB340" s="24" t="s">
        <v>5</v>
      </c>
      <c r="AC340" s="29" t="str">
        <f ca="1">IF(ControleRNC[[#This Row],[Real.2]]&lt;&gt;"","Concluída",
IF(ControleRNC[[#This Row],[Prev.2]]&lt;TODAY(),"Atraso","No prazo"))</f>
        <v>Concluída</v>
      </c>
      <c r="AD340" s="24" t="str">
        <f ca="1">IF(ControleRNC[[#This Row],[Status Epata 2]]="Concluída","",IF(ControleRNC[[#This Row],[Real.2]]="",TODAY()-ControleRNC[[#This Row],[Data Emissão]],ControleRNC[[#This Row],[Real.2]]-ControleRNC[[#This Row],[Data Emissão]]))</f>
        <v/>
      </c>
      <c r="AE340" s="29" t="str">
        <f ca="1">IF(ControleRNC[[#This Row],[Real.2]]&lt;&gt;"","Concluída",
IF(AND(ControleRNC[[#This Row],[Prev.2]]&lt;TODAY(),OR(ControleRNC[[#This Row],[Replan.2]]&lt;TODAY(),ControleRNC[[#This Row],[Replan.2]]="")),"Atraso","No prazo"))</f>
        <v>Concluída</v>
      </c>
      <c r="AF340" s="24"/>
      <c r="AG340" s="24" t="str">
        <f ca="1">IF(ControleRNC[[#This Row],[Área Responsável]]="Engenharia",ControleRNC[[#This Row],[Status Etapa 1]],"Contratada")</f>
        <v>Concluída</v>
      </c>
      <c r="AH340" s="24" t="str">
        <f>IF(ControleRNC[[#This Row],[Área Responsável]]="Contratada",ControleRNC[[#This Row],[Status DUCTOR]],"Engenharia")</f>
        <v>Engenharia</v>
      </c>
      <c r="AI340" s="24" t="str">
        <f ca="1">IF(ControleRNC[[#This Row],[Etapa Eng]]="Concluída","Fechado",IF(ControleRNC[[#This Row],[Etapa Eng]]="Contratada","Contratada","Aberto"))</f>
        <v>Fechado</v>
      </c>
      <c r="AJ340" s="24" t="str">
        <f>IF(ControleRNC[[#This Row],[Etapa contr]]="Concluída","Fechado",IF(ControleRNC[[#This Row],[Etapa contr]]="Engenharia","Engenharia","Aberto"))</f>
        <v>Engenharia</v>
      </c>
    </row>
    <row r="341" spans="1:36" ht="30" customHeight="1">
      <c r="A341" s="5" t="s">
        <v>238</v>
      </c>
      <c r="B341" s="5" t="s">
        <v>822</v>
      </c>
      <c r="C341" s="24" t="s">
        <v>1182</v>
      </c>
      <c r="D341" s="5" t="s">
        <v>824</v>
      </c>
      <c r="E341" s="24" t="s">
        <v>834</v>
      </c>
      <c r="F341" s="24" t="s">
        <v>826</v>
      </c>
      <c r="G341" s="7" t="s">
        <v>827</v>
      </c>
      <c r="H341" s="7" t="s">
        <v>1795</v>
      </c>
      <c r="I341" s="7" t="s">
        <v>1143</v>
      </c>
      <c r="J341" s="32" t="s">
        <v>1796</v>
      </c>
      <c r="K341" s="22" t="s">
        <v>788</v>
      </c>
      <c r="L341" s="6">
        <v>44588</v>
      </c>
      <c r="M341" s="6">
        <f>WORKDAY(ControleRNC[[#This Row],[Data Emissão]],VLOOKUP(K341,$F$1:$G$4,2,0))</f>
        <v>44592</v>
      </c>
      <c r="N341" s="6"/>
      <c r="O341" s="23">
        <v>44596</v>
      </c>
      <c r="P341" s="24"/>
      <c r="Q341" s="24">
        <f ca="1">IF(ControleRNC[[#This Row],[Real.1]]="",TODAY()-ControleRNC[[#This Row],[Prev.1]],ControleRNC[[#This Row],[Real.1]]-ControleRNC[[#This Row],[Prev.1]])</f>
        <v>4</v>
      </c>
      <c r="R341" s="24" t="s">
        <v>7</v>
      </c>
      <c r="S341" s="24"/>
      <c r="T341" s="29" t="str">
        <f ca="1">IF(ControleRNC[[#This Row],[Real.1]]&lt;&gt;"","Concluída",IF(ControleRNC[[#This Row],[Prev.1]]&lt;TODAY(),"Atraso","No prazo"))</f>
        <v>Concluída</v>
      </c>
      <c r="U341" s="39" t="s">
        <v>1797</v>
      </c>
      <c r="V341" s="39"/>
      <c r="W341" s="23">
        <f>WORKDAY(ControleRNC[[#This Row],[Prev.1]],ControleRNC[[#This Row],[Dias Prev.2]])</f>
        <v>44594</v>
      </c>
      <c r="X341" s="23"/>
      <c r="Y341" s="23">
        <v>44596</v>
      </c>
      <c r="Z341" s="24">
        <f>VLOOKUP(ControleRNC[[#This Row],[Crit.]],$F$1:$G$4,2,0)</f>
        <v>2</v>
      </c>
      <c r="AA341" s="24">
        <f ca="1">IF(ControleRNC[[#This Row],[Real.2]]="",TODAY()-ControleRNC[[#This Row],[Prev.2]],ControleRNC[[#This Row],[Real.2]]-ControleRNC[[#This Row],[Prev.2]])</f>
        <v>2</v>
      </c>
      <c r="AB341" s="24" t="s">
        <v>7</v>
      </c>
      <c r="AC341" s="29" t="str">
        <f ca="1">IF(ControleRNC[[#This Row],[Real.2]]&lt;&gt;"","Concluída",
IF(ControleRNC[[#This Row],[Prev.2]]&lt;TODAY(),"Atraso","No prazo"))</f>
        <v>Concluída</v>
      </c>
      <c r="AD341" s="24" t="str">
        <f ca="1">IF(ControleRNC[[#This Row],[Status Epata 2]]="Concluída","",IF(ControleRNC[[#This Row],[Real.2]]="",TODAY()-ControleRNC[[#This Row],[Data Emissão]],ControleRNC[[#This Row],[Real.2]]-ControleRNC[[#This Row],[Data Emissão]]))</f>
        <v/>
      </c>
      <c r="AE341" s="29" t="str">
        <f ca="1">IF(ControleRNC[[#This Row],[Real.2]]&lt;&gt;"","Concluída",
IF(AND(ControleRNC[[#This Row],[Prev.2]]&lt;TODAY(),OR(ControleRNC[[#This Row],[Replan.2]]&lt;TODAY(),ControleRNC[[#This Row],[Replan.2]]="")),"Atraso","No prazo"))</f>
        <v>Concluída</v>
      </c>
      <c r="AF341" s="24"/>
      <c r="AG341" s="24" t="str">
        <f>IF(ControleRNC[[#This Row],[Área Responsável]]="Engenharia",ControleRNC[[#This Row],[Status Etapa 1]],"Contratada")</f>
        <v>Contratada</v>
      </c>
      <c r="AH341" s="24" t="str">
        <f ca="1">IF(ControleRNC[[#This Row],[Área Responsável]]="Contratada",ControleRNC[[#This Row],[Status DUCTOR]],"Engenharia")</f>
        <v>Concluída</v>
      </c>
      <c r="AI341" s="24" t="str">
        <f>IF(ControleRNC[[#This Row],[Etapa Eng]]="Concluída","Fechado",IF(ControleRNC[[#This Row],[Etapa Eng]]="Contratada","Contratada","Aberto"))</f>
        <v>Contratada</v>
      </c>
      <c r="AJ341" s="24" t="str">
        <f ca="1">IF(ControleRNC[[#This Row],[Etapa contr]]="Concluída","Fechado",IF(ControleRNC[[#This Row],[Etapa contr]]="Engenharia","Engenharia","Aberto"))</f>
        <v>Fechado</v>
      </c>
    </row>
    <row r="342" spans="1:36" ht="30" customHeight="1">
      <c r="A342" s="63" t="s">
        <v>1798</v>
      </c>
      <c r="B342" s="5" t="s">
        <v>900</v>
      </c>
      <c r="C342" s="24" t="s">
        <v>860</v>
      </c>
      <c r="D342" s="5" t="s">
        <v>861</v>
      </c>
      <c r="E342" s="24" t="s">
        <v>87</v>
      </c>
      <c r="F342" s="65" t="s">
        <v>862</v>
      </c>
      <c r="G342" s="7" t="s">
        <v>1085</v>
      </c>
      <c r="H342" s="7" t="s">
        <v>1799</v>
      </c>
      <c r="I342" s="7" t="s">
        <v>1229</v>
      </c>
      <c r="J342" s="32" t="s">
        <v>1800</v>
      </c>
      <c r="K342" s="22" t="s">
        <v>787</v>
      </c>
      <c r="L342" s="6">
        <v>44588</v>
      </c>
      <c r="M342" s="6">
        <f>WORKDAY(ControleRNC[[#This Row],[Data Emissão]],VLOOKUP(K342,$F$1:$G$4,2,0))</f>
        <v>44593</v>
      </c>
      <c r="N342" s="6"/>
      <c r="O342" s="23">
        <v>44589</v>
      </c>
      <c r="P342" s="24"/>
      <c r="Q342" s="24">
        <f ca="1">IF(ControleRNC[[#This Row],[Real.1]]="",TODAY()-ControleRNC[[#This Row],[Prev.1]],ControleRNC[[#This Row],[Real.1]]-ControleRNC[[#This Row],[Prev.1]])</f>
        <v>-4</v>
      </c>
      <c r="R342" s="24" t="s">
        <v>5</v>
      </c>
      <c r="S342" s="24"/>
      <c r="T342" s="29" t="str">
        <f ca="1">IF(ControleRNC[[#This Row],[Real.1]]&lt;&gt;"","Concluída",IF(ControleRNC[[#This Row],[Prev.1]]&lt;TODAY(),"Atraso","No prazo"))</f>
        <v>Concluída</v>
      </c>
      <c r="U342" s="39" t="s">
        <v>1794</v>
      </c>
      <c r="V342" s="39"/>
      <c r="W342" s="23">
        <f>WORKDAY(ControleRNC[[#This Row],[Prev.1]],ControleRNC[[#This Row],[Dias Prev.2]])</f>
        <v>44596</v>
      </c>
      <c r="X342" s="23">
        <v>44648</v>
      </c>
      <c r="Y342" s="23">
        <v>44761</v>
      </c>
      <c r="Z342" s="24">
        <f>VLOOKUP(ControleRNC[[#This Row],[Crit.]],$F$1:$G$4,2,0)</f>
        <v>3</v>
      </c>
      <c r="AA342" s="24">
        <f ca="1">IF(ControleRNC[[#This Row],[Real.2]]="",TODAY()-ControleRNC[[#This Row],[Prev.2]],ControleRNC[[#This Row],[Real.2]]-ControleRNC[[#This Row],[Prev.2]])</f>
        <v>165</v>
      </c>
      <c r="AB342" s="24" t="s">
        <v>5</v>
      </c>
      <c r="AC342" s="29" t="str">
        <f ca="1">IF(ControleRNC[[#This Row],[Real.2]]&lt;&gt;"","Concluída",
IF(ControleRNC[[#This Row],[Prev.2]]&lt;TODAY(),"Atraso","No prazo"))</f>
        <v>Concluída</v>
      </c>
      <c r="AD342" s="24" t="str">
        <f ca="1">IF(ControleRNC[[#This Row],[Status Epata 2]]="Concluída","",IF(ControleRNC[[#This Row],[Real.2]]="",TODAY()-ControleRNC[[#This Row],[Data Emissão]],ControleRNC[[#This Row],[Real.2]]-ControleRNC[[#This Row],[Data Emissão]]))</f>
        <v/>
      </c>
      <c r="AE342" s="24" t="str">
        <f ca="1">IF(ControleRNC[[#This Row],[Real.2]]&lt;&gt;"","Concluída",
IF(AND(ControleRNC[[#This Row],[Prev.2]]&lt;TODAY(),OR(ControleRNC[[#This Row],[Replan.2]]&lt;TODAY(),ControleRNC[[#This Row],[Replan.2]]="")),"Atraso","No prazo"))</f>
        <v>Concluída</v>
      </c>
      <c r="AF342" s="24"/>
      <c r="AG342" s="24" t="str">
        <f ca="1">IF(ControleRNC[[#This Row],[Área Responsável]]="Engenharia",ControleRNC[[#This Row],[Status Etapa 1]],"Contratada")</f>
        <v>Concluída</v>
      </c>
      <c r="AH342" s="24" t="str">
        <f>IF(ControleRNC[[#This Row],[Área Responsável]]="Contratada",ControleRNC[[#This Row],[Status DUCTOR]],"Engenharia")</f>
        <v>Engenharia</v>
      </c>
      <c r="AI342" s="24" t="str">
        <f ca="1">IF(ControleRNC[[#This Row],[Etapa Eng]]="Concluída","Fechado",IF(ControleRNC[[#This Row],[Etapa Eng]]="Contratada","Contratada","Aberto"))</f>
        <v>Fechado</v>
      </c>
      <c r="AJ342" s="24" t="str">
        <f>IF(ControleRNC[[#This Row],[Etapa contr]]="Concluída","Fechado",IF(ControleRNC[[#This Row],[Etapa contr]]="Engenharia","Engenharia","Aberto"))</f>
        <v>Engenharia</v>
      </c>
    </row>
    <row r="343" spans="1:36" ht="30" customHeight="1">
      <c r="A343" s="5" t="s">
        <v>1801</v>
      </c>
      <c r="B343" s="5" t="s">
        <v>900</v>
      </c>
      <c r="C343" s="24" t="s">
        <v>860</v>
      </c>
      <c r="D343" s="5" t="s">
        <v>861</v>
      </c>
      <c r="E343" s="24" t="s">
        <v>87</v>
      </c>
      <c r="F343" s="65" t="s">
        <v>862</v>
      </c>
      <c r="G343" s="7" t="s">
        <v>827</v>
      </c>
      <c r="H343" s="7" t="s">
        <v>1802</v>
      </c>
      <c r="I343" s="7" t="s">
        <v>856</v>
      </c>
      <c r="J343" s="32" t="s">
        <v>1803</v>
      </c>
      <c r="K343" s="22" t="s">
        <v>787</v>
      </c>
      <c r="L343" s="6">
        <v>44589</v>
      </c>
      <c r="M343" s="6">
        <f>WORKDAY(ControleRNC[[#This Row],[Data Emissão]],VLOOKUP(K343,$F$1:$G$4,2,0))</f>
        <v>44594</v>
      </c>
      <c r="N343" s="6"/>
      <c r="O343" s="23">
        <v>44592</v>
      </c>
      <c r="P343" s="24"/>
      <c r="Q343" s="24">
        <f ca="1">IF(ControleRNC[[#This Row],[Real.1]]="",TODAY()-ControleRNC[[#This Row],[Prev.1]],ControleRNC[[#This Row],[Real.1]]-ControleRNC[[#This Row],[Prev.1]])</f>
        <v>-2</v>
      </c>
      <c r="R343" s="24" t="s">
        <v>5</v>
      </c>
      <c r="S343" s="24"/>
      <c r="T343" s="29" t="str">
        <f ca="1">IF(ControleRNC[[#This Row],[Real.1]]&lt;&gt;"","Concluída",IF(ControleRNC[[#This Row],[Prev.1]]&lt;TODAY(),"Atraso","No prazo"))</f>
        <v>Concluída</v>
      </c>
      <c r="U343" s="39" t="s">
        <v>1804</v>
      </c>
      <c r="V343" s="39"/>
      <c r="W343" s="23">
        <f>WORKDAY(ControleRNC[[#This Row],[Prev.1]],ControleRNC[[#This Row],[Dias Prev.2]])</f>
        <v>44599</v>
      </c>
      <c r="X343" s="23">
        <v>44652</v>
      </c>
      <c r="Y343" s="23">
        <v>44655</v>
      </c>
      <c r="Z343" s="24">
        <f>VLOOKUP(ControleRNC[[#This Row],[Crit.]],$F$1:$G$4,2,0)</f>
        <v>3</v>
      </c>
      <c r="AA343" s="24">
        <f ca="1">IF(ControleRNC[[#This Row],[Real.2]]="",TODAY()-ControleRNC[[#This Row],[Prev.2]],ControleRNC[[#This Row],[Real.2]]-ControleRNC[[#This Row],[Prev.2]])</f>
        <v>56</v>
      </c>
      <c r="AB343" s="24" t="s">
        <v>5</v>
      </c>
      <c r="AC343" s="29" t="str">
        <f ca="1">IF(ControleRNC[[#This Row],[Real.2]]&lt;&gt;"","Concluída",
IF(ControleRNC[[#This Row],[Prev.2]]&lt;TODAY(),"Atraso","No prazo"))</f>
        <v>Concluída</v>
      </c>
      <c r="AD343" s="24" t="str">
        <f ca="1">IF(ControleRNC[[#This Row],[Status Epata 2]]="Concluída","",IF(ControleRNC[[#This Row],[Real.2]]="",TODAY()-ControleRNC[[#This Row],[Data Emissão]],ControleRNC[[#This Row],[Real.2]]-ControleRNC[[#This Row],[Data Emissão]]))</f>
        <v/>
      </c>
      <c r="AE343" s="24" t="str">
        <f ca="1">IF(ControleRNC[[#This Row],[Real.2]]&lt;&gt;"","Concluída",
IF(AND(ControleRNC[[#This Row],[Prev.2]]&lt;TODAY(),OR(ControleRNC[[#This Row],[Replan.2]]&lt;TODAY(),ControleRNC[[#This Row],[Replan.2]]="")),"Atraso","No prazo"))</f>
        <v>Concluída</v>
      </c>
      <c r="AF343" s="24"/>
      <c r="AG343" s="24" t="str">
        <f ca="1">IF(ControleRNC[[#This Row],[Área Responsável]]="Engenharia",ControleRNC[[#This Row],[Status Etapa 1]],"Contratada")</f>
        <v>Concluída</v>
      </c>
      <c r="AH343" s="24" t="str">
        <f>IF(ControleRNC[[#This Row],[Área Responsável]]="Contratada",ControleRNC[[#This Row],[Status DUCTOR]],"Engenharia")</f>
        <v>Engenharia</v>
      </c>
      <c r="AI343" s="24" t="str">
        <f ca="1">IF(ControleRNC[[#This Row],[Etapa Eng]]="Concluída","Fechado",IF(ControleRNC[[#This Row],[Etapa Eng]]="Contratada","Contratada","Aberto"))</f>
        <v>Fechado</v>
      </c>
      <c r="AJ343" s="24" t="str">
        <f>IF(ControleRNC[[#This Row],[Etapa contr]]="Concluída","Fechado",IF(ControleRNC[[#This Row],[Etapa contr]]="Engenharia","Engenharia","Aberto"))</f>
        <v>Engenharia</v>
      </c>
    </row>
    <row r="344" spans="1:36" ht="30" customHeight="1">
      <c r="A344" s="5" t="s">
        <v>74</v>
      </c>
      <c r="B344" s="5" t="s">
        <v>900</v>
      </c>
      <c r="C344" s="24" t="s">
        <v>1280</v>
      </c>
      <c r="D344" s="5" t="s">
        <v>824</v>
      </c>
      <c r="E344" s="24" t="s">
        <v>87</v>
      </c>
      <c r="F344" s="65" t="s">
        <v>826</v>
      </c>
      <c r="G344" s="7" t="s">
        <v>827</v>
      </c>
      <c r="H344" s="7" t="s">
        <v>1666</v>
      </c>
      <c r="I344" s="7" t="s">
        <v>856</v>
      </c>
      <c r="J344" s="32" t="s">
        <v>1805</v>
      </c>
      <c r="K344" s="22" t="s">
        <v>787</v>
      </c>
      <c r="L344" s="6">
        <v>44592</v>
      </c>
      <c r="M344" s="6">
        <f>WORKDAY(ControleRNC[[#This Row],[Data Emissão]],VLOOKUP(K344,$F$1:$G$4,2,0))</f>
        <v>44595</v>
      </c>
      <c r="N344" s="6"/>
      <c r="O344" s="23">
        <v>44593</v>
      </c>
      <c r="P344" s="24"/>
      <c r="Q344" s="24">
        <f ca="1">IF(ControleRNC[[#This Row],[Real.1]]="",TODAY()-ControleRNC[[#This Row],[Prev.1]],ControleRNC[[#This Row],[Real.1]]-ControleRNC[[#This Row],[Prev.1]])</f>
        <v>-2</v>
      </c>
      <c r="R344" s="24" t="s">
        <v>5</v>
      </c>
      <c r="S344" s="24"/>
      <c r="T344" s="29" t="str">
        <f ca="1">IF(ControleRNC[[#This Row],[Real.1]]&lt;&gt;"","Concluída",IF(ControleRNC[[#This Row],[Prev.1]]&lt;TODAY(),"Atraso","No prazo"))</f>
        <v>Concluída</v>
      </c>
      <c r="U344" s="39" t="s">
        <v>1806</v>
      </c>
      <c r="V344" s="39"/>
      <c r="W344" s="23">
        <f>WORKDAY(ControleRNC[[#This Row],[Prev.1]],ControleRNC[[#This Row],[Dias Prev.2]])</f>
        <v>44600</v>
      </c>
      <c r="X344" s="23">
        <v>44620</v>
      </c>
      <c r="Y344" s="23">
        <v>44636</v>
      </c>
      <c r="Z344" s="24">
        <f>VLOOKUP(ControleRNC[[#This Row],[Crit.]],$F$1:$G$4,2,0)</f>
        <v>3</v>
      </c>
      <c r="AA344" s="24">
        <f ca="1">IF(ControleRNC[[#This Row],[Real.2]]="",TODAY()-ControleRNC[[#This Row],[Prev.2]],ControleRNC[[#This Row],[Real.2]]-ControleRNC[[#This Row],[Prev.2]])</f>
        <v>36</v>
      </c>
      <c r="AB344" s="24" t="s">
        <v>5</v>
      </c>
      <c r="AC344" s="29" t="str">
        <f ca="1">IF(ControleRNC[[#This Row],[Real.2]]&lt;&gt;"","Concluída",
IF(ControleRNC[[#This Row],[Prev.2]]&lt;TODAY(),"Atraso","No prazo"))</f>
        <v>Concluída</v>
      </c>
      <c r="AD344" s="24" t="str">
        <f ca="1">IF(ControleRNC[[#This Row],[Status Epata 2]]="Concluída","",IF(ControleRNC[[#This Row],[Real.2]]="",TODAY()-ControleRNC[[#This Row],[Data Emissão]],ControleRNC[[#This Row],[Real.2]]-ControleRNC[[#This Row],[Data Emissão]]))</f>
        <v/>
      </c>
      <c r="AE344" s="29" t="str">
        <f ca="1">IF(ControleRNC[[#This Row],[Real.2]]&lt;&gt;"","Concluída",
IF(AND(ControleRNC[[#This Row],[Prev.2]]&lt;TODAY(),OR(ControleRNC[[#This Row],[Replan.2]]&lt;TODAY(),ControleRNC[[#This Row],[Replan.2]]="")),"Atraso","No prazo"))</f>
        <v>Concluída</v>
      </c>
      <c r="AF344" s="24"/>
      <c r="AG344" s="24" t="str">
        <f>IF(ControleRNC[[#This Row],[Área Responsável]]="Engenharia",ControleRNC[[#This Row],[Status Etapa 1]],"Contratada")</f>
        <v>Contratada</v>
      </c>
      <c r="AH344" s="24" t="str">
        <f ca="1">IF(ControleRNC[[#This Row],[Área Responsável]]="Contratada",ControleRNC[[#This Row],[Status DUCTOR]],"Engenharia")</f>
        <v>Concluída</v>
      </c>
      <c r="AI344" s="24" t="str">
        <f>IF(ControleRNC[[#This Row],[Etapa Eng]]="Concluída","Fechado",IF(ControleRNC[[#This Row],[Etapa Eng]]="Contratada","Contratada","Aberto"))</f>
        <v>Contratada</v>
      </c>
      <c r="AJ344" s="24" t="str">
        <f ca="1">IF(ControleRNC[[#This Row],[Etapa contr]]="Concluída","Fechado",IF(ControleRNC[[#This Row],[Etapa contr]]="Engenharia","Engenharia","Aberto"))</f>
        <v>Fechado</v>
      </c>
    </row>
    <row r="345" spans="1:36" ht="30" customHeight="1">
      <c r="A345" s="5" t="s">
        <v>206</v>
      </c>
      <c r="B345" s="5" t="s">
        <v>900</v>
      </c>
      <c r="C345" s="24" t="s">
        <v>1283</v>
      </c>
      <c r="D345" s="5" t="s">
        <v>824</v>
      </c>
      <c r="E345" s="24" t="s">
        <v>29</v>
      </c>
      <c r="F345" s="65" t="s">
        <v>826</v>
      </c>
      <c r="G345" s="7" t="s">
        <v>844</v>
      </c>
      <c r="H345" s="7" t="s">
        <v>1807</v>
      </c>
      <c r="I345" s="7" t="s">
        <v>918</v>
      </c>
      <c r="J345" s="32" t="s">
        <v>1808</v>
      </c>
      <c r="K345" s="22" t="s">
        <v>787</v>
      </c>
      <c r="L345" s="6">
        <v>44592</v>
      </c>
      <c r="M345" s="6">
        <f>WORKDAY(ControleRNC[[#This Row],[Data Emissão]],VLOOKUP(K345,$F$1:$G$4,2,0))</f>
        <v>44595</v>
      </c>
      <c r="N345" s="6"/>
      <c r="O345" s="23">
        <v>44592</v>
      </c>
      <c r="P345" s="24"/>
      <c r="Q345" s="24">
        <f ca="1">IF(ControleRNC[[#This Row],[Real.1]]="",TODAY()-ControleRNC[[#This Row],[Prev.1]],ControleRNC[[#This Row],[Real.1]]-ControleRNC[[#This Row],[Prev.1]])</f>
        <v>-3</v>
      </c>
      <c r="R345" s="24" t="s">
        <v>6</v>
      </c>
      <c r="S345" s="24"/>
      <c r="T345" s="29" t="str">
        <f ca="1">IF(ControleRNC[[#This Row],[Real.1]]&lt;&gt;"","Concluída",IF(ControleRNC[[#This Row],[Prev.1]]&lt;TODAY(),"Atraso","No prazo"))</f>
        <v>Concluída</v>
      </c>
      <c r="U345" s="39" t="s">
        <v>1809</v>
      </c>
      <c r="V345" s="39"/>
      <c r="W345" s="23">
        <f>WORKDAY(ControleRNC[[#This Row],[Prev.1]],ControleRNC[[#This Row],[Dias Prev.2]])</f>
        <v>44600</v>
      </c>
      <c r="X345" s="23">
        <v>44650</v>
      </c>
      <c r="Y345" s="23">
        <v>44635</v>
      </c>
      <c r="Z345" s="24">
        <f>VLOOKUP(ControleRNC[[#This Row],[Crit.]],$F$1:$G$4,2,0)</f>
        <v>3</v>
      </c>
      <c r="AA345" s="24">
        <f ca="1">IF(ControleRNC[[#This Row],[Real.2]]="",TODAY()-ControleRNC[[#This Row],[Prev.2]],ControleRNC[[#This Row],[Real.2]]-ControleRNC[[#This Row],[Prev.2]])</f>
        <v>35</v>
      </c>
      <c r="AB345" s="24" t="s">
        <v>6</v>
      </c>
      <c r="AC345" s="29" t="str">
        <f ca="1">IF(ControleRNC[[#This Row],[Real.2]]&lt;&gt;"","Concluída",
IF(ControleRNC[[#This Row],[Prev.2]]&lt;TODAY(),"Atraso","No prazo"))</f>
        <v>Concluída</v>
      </c>
      <c r="AD345" s="24" t="str">
        <f ca="1">IF(ControleRNC[[#This Row],[Status Epata 2]]="Concluída","",IF(ControleRNC[[#This Row],[Real.2]]="",TODAY()-ControleRNC[[#This Row],[Data Emissão]],ControleRNC[[#This Row],[Real.2]]-ControleRNC[[#This Row],[Data Emissão]]))</f>
        <v/>
      </c>
      <c r="AE345" s="29" t="str">
        <f ca="1">IF(ControleRNC[[#This Row],[Real.2]]&lt;&gt;"","Concluída",
IF(AND(ControleRNC[[#This Row],[Prev.2]]&lt;TODAY(),OR(ControleRNC[[#This Row],[Replan.2]]&lt;TODAY(),ControleRNC[[#This Row],[Replan.2]]="")),"Atraso","No prazo"))</f>
        <v>Concluída</v>
      </c>
      <c r="AF345" s="24"/>
      <c r="AG345" s="24" t="str">
        <f>IF(ControleRNC[[#This Row],[Área Responsável]]="Engenharia",ControleRNC[[#This Row],[Status Etapa 1]],"Contratada")</f>
        <v>Contratada</v>
      </c>
      <c r="AH345" s="24" t="str">
        <f ca="1">IF(ControleRNC[[#This Row],[Área Responsável]]="Contratada",ControleRNC[[#This Row],[Status DUCTOR]],"Engenharia")</f>
        <v>Concluída</v>
      </c>
      <c r="AI345" s="24" t="str">
        <f>IF(ControleRNC[[#This Row],[Etapa Eng]]="Concluída","Fechado",IF(ControleRNC[[#This Row],[Etapa Eng]]="Contratada","Contratada","Aberto"))</f>
        <v>Contratada</v>
      </c>
      <c r="AJ345" s="24" t="str">
        <f ca="1">IF(ControleRNC[[#This Row],[Etapa contr]]="Concluída","Fechado",IF(ControleRNC[[#This Row],[Etapa contr]]="Engenharia","Engenharia","Aberto"))</f>
        <v>Fechado</v>
      </c>
    </row>
    <row r="346" spans="1:36" ht="30" customHeight="1">
      <c r="A346" s="63" t="s">
        <v>1810</v>
      </c>
      <c r="B346" s="5" t="s">
        <v>900</v>
      </c>
      <c r="C346" s="24" t="s">
        <v>860</v>
      </c>
      <c r="D346" s="5" t="s">
        <v>861</v>
      </c>
      <c r="E346" s="24" t="s">
        <v>87</v>
      </c>
      <c r="F346" s="65" t="s">
        <v>862</v>
      </c>
      <c r="G346" s="7" t="s">
        <v>827</v>
      </c>
      <c r="H346" s="7" t="s">
        <v>1811</v>
      </c>
      <c r="I346" s="7" t="s">
        <v>856</v>
      </c>
      <c r="J346" s="32" t="s">
        <v>1812</v>
      </c>
      <c r="K346" s="22" t="s">
        <v>787</v>
      </c>
      <c r="L346" s="6">
        <v>44593</v>
      </c>
      <c r="M346" s="6">
        <f>WORKDAY(ControleRNC[[#This Row],[Data Emissão]],VLOOKUP(K346,$F$1:$G$4,2,0))</f>
        <v>44596</v>
      </c>
      <c r="N346" s="6"/>
      <c r="O346" s="23">
        <v>44594</v>
      </c>
      <c r="P346" s="24"/>
      <c r="Q346" s="24">
        <f ca="1">IF(ControleRNC[[#This Row],[Real.1]]="",TODAY()-ControleRNC[[#This Row],[Prev.1]],ControleRNC[[#This Row],[Real.1]]-ControleRNC[[#This Row],[Prev.1]])</f>
        <v>-2</v>
      </c>
      <c r="R346" s="24" t="s">
        <v>5</v>
      </c>
      <c r="S346" s="24"/>
      <c r="T346" s="29" t="str">
        <f ca="1">IF(ControleRNC[[#This Row],[Real.1]]&lt;&gt;"","Concluída",IF(ControleRNC[[#This Row],[Prev.1]]&lt;TODAY(),"Atraso","No prazo"))</f>
        <v>Concluída</v>
      </c>
      <c r="U346" s="39" t="s">
        <v>1813</v>
      </c>
      <c r="V346" s="39"/>
      <c r="W346" s="23">
        <f>WORKDAY(ControleRNC[[#This Row],[Prev.1]],ControleRNC[[#This Row],[Dias Prev.2]])</f>
        <v>44601</v>
      </c>
      <c r="X346" s="23">
        <v>44686</v>
      </c>
      <c r="Y346" s="23">
        <v>44727</v>
      </c>
      <c r="Z346" s="24">
        <f>VLOOKUP(ControleRNC[[#This Row],[Crit.]],$F$1:$G$4,2,0)</f>
        <v>3</v>
      </c>
      <c r="AA346" s="24">
        <f ca="1">IF(ControleRNC[[#This Row],[Real.2]]="",TODAY()-ControleRNC[[#This Row],[Prev.2]],ControleRNC[[#This Row],[Real.2]]-ControleRNC[[#This Row],[Prev.2]])</f>
        <v>126</v>
      </c>
      <c r="AB346" s="24" t="s">
        <v>5</v>
      </c>
      <c r="AC346" s="29" t="str">
        <f ca="1">IF(ControleRNC[[#This Row],[Real.2]]&lt;&gt;"","Concluída",
IF(ControleRNC[[#This Row],[Prev.2]]&lt;TODAY(),"Atraso","No prazo"))</f>
        <v>Concluída</v>
      </c>
      <c r="AD346" s="24" t="str">
        <f ca="1">IF(ControleRNC[[#This Row],[Status Epata 2]]="Concluída","",IF(ControleRNC[[#This Row],[Real.2]]="",TODAY()-ControleRNC[[#This Row],[Data Emissão]],ControleRNC[[#This Row],[Real.2]]-ControleRNC[[#This Row],[Data Emissão]]))</f>
        <v/>
      </c>
      <c r="AE346" s="24" t="str">
        <f ca="1">IF(ControleRNC[[#This Row],[Real.2]]&lt;&gt;"","Concluída",
IF(AND(ControleRNC[[#This Row],[Prev.2]]&lt;TODAY(),OR(ControleRNC[[#This Row],[Replan.2]]&lt;TODAY(),ControleRNC[[#This Row],[Replan.2]]="")),"Atraso","No prazo"))</f>
        <v>Concluída</v>
      </c>
      <c r="AF346" s="24"/>
      <c r="AG346" s="24" t="str">
        <f ca="1">IF(ControleRNC[[#This Row],[Área Responsável]]="Engenharia",ControleRNC[[#This Row],[Status Etapa 1]],"Contratada")</f>
        <v>Concluída</v>
      </c>
      <c r="AH346" s="24" t="str">
        <f>IF(ControleRNC[[#This Row],[Área Responsável]]="Contratada",ControleRNC[[#This Row],[Status DUCTOR]],"Engenharia")</f>
        <v>Engenharia</v>
      </c>
      <c r="AI346" s="24" t="str">
        <f ca="1">IF(ControleRNC[[#This Row],[Etapa Eng]]="Concluída","Fechado",IF(ControleRNC[[#This Row],[Etapa Eng]]="Contratada","Contratada","Aberto"))</f>
        <v>Fechado</v>
      </c>
      <c r="AJ346" s="24" t="str">
        <f>IF(ControleRNC[[#This Row],[Etapa contr]]="Concluída","Fechado",IF(ControleRNC[[#This Row],[Etapa contr]]="Engenharia","Engenharia","Aberto"))</f>
        <v>Engenharia</v>
      </c>
    </row>
    <row r="347" spans="1:36" ht="30" customHeight="1">
      <c r="A347" s="5" t="s">
        <v>66</v>
      </c>
      <c r="B347" s="5" t="s">
        <v>822</v>
      </c>
      <c r="C347" s="24" t="s">
        <v>823</v>
      </c>
      <c r="D347" s="5" t="s">
        <v>824</v>
      </c>
      <c r="E347" s="24" t="s">
        <v>77</v>
      </c>
      <c r="F347" s="65" t="s">
        <v>826</v>
      </c>
      <c r="G347" s="7" t="s">
        <v>827</v>
      </c>
      <c r="H347" s="7" t="s">
        <v>1814</v>
      </c>
      <c r="I347" s="7" t="s">
        <v>829</v>
      </c>
      <c r="J347" s="32" t="s">
        <v>1815</v>
      </c>
      <c r="K347" s="22" t="s">
        <v>787</v>
      </c>
      <c r="L347" s="6">
        <v>44593</v>
      </c>
      <c r="M347" s="6">
        <f>WORKDAY(ControleRNC[[#This Row],[Data Emissão]],VLOOKUP(K347,$F$1:$G$4,2,0))</f>
        <v>44596</v>
      </c>
      <c r="N347" s="6"/>
      <c r="O347" s="23">
        <v>44607</v>
      </c>
      <c r="P347" s="24"/>
      <c r="Q347" s="24">
        <f ca="1">IF(ControleRNC[[#This Row],[Real.1]]="",TODAY()-ControleRNC[[#This Row],[Prev.1]],ControleRNC[[#This Row],[Real.1]]-ControleRNC[[#This Row],[Prev.1]])</f>
        <v>11</v>
      </c>
      <c r="R347" s="24" t="s">
        <v>8</v>
      </c>
      <c r="S347" s="24"/>
      <c r="T347" s="29" t="str">
        <f ca="1">IF(ControleRNC[[#This Row],[Real.1]]&lt;&gt;"","Concluída",IF(ControleRNC[[#This Row],[Prev.1]]&lt;TODAY(),"Atraso","No prazo"))</f>
        <v>Concluída</v>
      </c>
      <c r="U347" s="39" t="s">
        <v>1816</v>
      </c>
      <c r="V347" s="39"/>
      <c r="W347" s="23">
        <f>WORKDAY(ControleRNC[[#This Row],[Prev.1]],ControleRNC[[#This Row],[Dias Prev.2]])</f>
        <v>44601</v>
      </c>
      <c r="X347" s="23">
        <v>44622</v>
      </c>
      <c r="Y347" s="23">
        <v>44637</v>
      </c>
      <c r="Z347" s="24">
        <f>VLOOKUP(ControleRNC[[#This Row],[Crit.]],$F$1:$G$4,2,0)</f>
        <v>3</v>
      </c>
      <c r="AA347" s="24">
        <f ca="1">IF(ControleRNC[[#This Row],[Real.2]]="",TODAY()-ControleRNC[[#This Row],[Prev.2]],ControleRNC[[#This Row],[Real.2]]-ControleRNC[[#This Row],[Prev.2]])</f>
        <v>36</v>
      </c>
      <c r="AB347" s="24" t="s">
        <v>8</v>
      </c>
      <c r="AC347" s="29" t="str">
        <f ca="1">IF(ControleRNC[[#This Row],[Real.2]]&lt;&gt;"","Concluída",
IF(ControleRNC[[#This Row],[Prev.2]]&lt;TODAY(),"Atraso","No prazo"))</f>
        <v>Concluída</v>
      </c>
      <c r="AD347" s="24" t="str">
        <f ca="1">IF(ControleRNC[[#This Row],[Status Epata 2]]="Concluída","",IF(ControleRNC[[#This Row],[Real.2]]="",TODAY()-ControleRNC[[#This Row],[Data Emissão]],ControleRNC[[#This Row],[Real.2]]-ControleRNC[[#This Row],[Data Emissão]]))</f>
        <v/>
      </c>
      <c r="AE347" s="24" t="str">
        <f ca="1">IF(ControleRNC[[#This Row],[Real.2]]&lt;&gt;"","Concluída",
IF(AND(ControleRNC[[#This Row],[Prev.2]]&lt;TODAY(),OR(ControleRNC[[#This Row],[Replan.2]]&lt;TODAY(),ControleRNC[[#This Row],[Replan.2]]="")),"Atraso","No prazo"))</f>
        <v>Concluída</v>
      </c>
      <c r="AF347" s="24"/>
      <c r="AG347" s="24" t="str">
        <f>IF(ControleRNC[[#This Row],[Área Responsável]]="Engenharia",ControleRNC[[#This Row],[Status Etapa 1]],"Contratada")</f>
        <v>Contratada</v>
      </c>
      <c r="AH347" s="24" t="str">
        <f ca="1">IF(ControleRNC[[#This Row],[Área Responsável]]="Contratada",ControleRNC[[#This Row],[Status DUCTOR]],"Engenharia")</f>
        <v>Concluída</v>
      </c>
      <c r="AI347" s="24" t="str">
        <f>IF(ControleRNC[[#This Row],[Etapa Eng]]="Concluída","Fechado",IF(ControleRNC[[#This Row],[Etapa Eng]]="Contratada","Contratada","Aberto"))</f>
        <v>Contratada</v>
      </c>
      <c r="AJ347" s="24" t="str">
        <f ca="1">IF(ControleRNC[[#This Row],[Etapa contr]]="Concluída","Fechado",IF(ControleRNC[[#This Row],[Etapa contr]]="Engenharia","Engenharia","Aberto"))</f>
        <v>Fechado</v>
      </c>
    </row>
    <row r="348" spans="1:36" ht="30" customHeight="1">
      <c r="A348" s="63" t="s">
        <v>174</v>
      </c>
      <c r="B348" s="63" t="s">
        <v>900</v>
      </c>
      <c r="C348" s="77" t="s">
        <v>1299</v>
      </c>
      <c r="D348" s="63" t="s">
        <v>824</v>
      </c>
      <c r="E348" s="24" t="s">
        <v>39</v>
      </c>
      <c r="F348" s="65" t="s">
        <v>826</v>
      </c>
      <c r="G348" s="7" t="s">
        <v>844</v>
      </c>
      <c r="H348" s="7" t="s">
        <v>1817</v>
      </c>
      <c r="I348" s="7" t="s">
        <v>918</v>
      </c>
      <c r="J348" s="32" t="s">
        <v>1818</v>
      </c>
      <c r="K348" s="22" t="s">
        <v>788</v>
      </c>
      <c r="L348" s="6">
        <v>44593</v>
      </c>
      <c r="M348" s="6">
        <f>WORKDAY(ControleRNC[[#This Row],[Data Emissão]],VLOOKUP(K348,$F$1:$G$4,2,0))</f>
        <v>44595</v>
      </c>
      <c r="N348" s="6"/>
      <c r="O348" s="23">
        <v>44599</v>
      </c>
      <c r="P348" s="24"/>
      <c r="Q348" s="24">
        <f ca="1">IF(ControleRNC[[#This Row],[Real.1]]="",TODAY()-ControleRNC[[#This Row],[Prev.1]],ControleRNC[[#This Row],[Real.1]]-ControleRNC[[#This Row],[Prev.1]])</f>
        <v>4</v>
      </c>
      <c r="R348" s="24" t="s">
        <v>6</v>
      </c>
      <c r="S348" s="24"/>
      <c r="T348" s="29" t="str">
        <f ca="1">IF(ControleRNC[[#This Row],[Real.1]]&lt;&gt;"","Concluída",IF(ControleRNC[[#This Row],[Prev.1]]&lt;TODAY(),"Atraso","No prazo"))</f>
        <v>Concluída</v>
      </c>
      <c r="U348" s="39" t="s">
        <v>1819</v>
      </c>
      <c r="V348" s="39"/>
      <c r="W348" s="23">
        <f>WORKDAY(ControleRNC[[#This Row],[Prev.1]],ControleRNC[[#This Row],[Dias Prev.2]])</f>
        <v>44599</v>
      </c>
      <c r="X348" s="23">
        <v>44788</v>
      </c>
      <c r="Y348" s="23">
        <v>44921</v>
      </c>
      <c r="Z348" s="24">
        <f>VLOOKUP(ControleRNC[[#This Row],[Crit.]],$F$1:$G$4,2,0)</f>
        <v>2</v>
      </c>
      <c r="AA348" s="24">
        <f ca="1">IF(ControleRNC[[#This Row],[Real.2]]="",TODAY()-ControleRNC[[#This Row],[Prev.2]],ControleRNC[[#This Row],[Real.2]]-ControleRNC[[#This Row],[Prev.2]])</f>
        <v>322</v>
      </c>
      <c r="AB348" s="24" t="s">
        <v>6</v>
      </c>
      <c r="AC348" s="29" t="str">
        <f ca="1">IF(ControleRNC[[#This Row],[Real.2]]&lt;&gt;"","Concluída",
IF(ControleRNC[[#This Row],[Prev.2]]&lt;TODAY(),"Atraso","No prazo"))</f>
        <v>Concluída</v>
      </c>
      <c r="AD348" s="24" t="str">
        <f ca="1">IF(ControleRNC[[#This Row],[Status Epata 2]]="Concluída","",IF(ControleRNC[[#This Row],[Real.2]]="",TODAY()-ControleRNC[[#This Row],[Data Emissão]],ControleRNC[[#This Row],[Real.2]]-ControleRNC[[#This Row],[Data Emissão]]))</f>
        <v/>
      </c>
      <c r="AE348" s="29" t="str">
        <f ca="1">IF(ControleRNC[[#This Row],[Real.2]]&lt;&gt;"","Concluída",
IF(AND(ControleRNC[[#This Row],[Prev.2]]&lt;TODAY(),OR(ControleRNC[[#This Row],[Replan.2]]&lt;TODAY(),ControleRNC[[#This Row],[Replan.2]]="")),"Atraso","No prazo"))</f>
        <v>Concluída</v>
      </c>
      <c r="AF348" s="24" t="s">
        <v>1077</v>
      </c>
      <c r="AG348" s="24" t="str">
        <f>IF(ControleRNC[[#This Row],[Área Responsável]]="Engenharia",ControleRNC[[#This Row],[Status Etapa 1]],"Contratada")</f>
        <v>Contratada</v>
      </c>
      <c r="AH348" s="24" t="str">
        <f ca="1">IF(ControleRNC[[#This Row],[Área Responsável]]="Contratada",ControleRNC[[#This Row],[Status DUCTOR]],"Engenharia")</f>
        <v>Concluída</v>
      </c>
      <c r="AI348" s="24" t="str">
        <f>IF(ControleRNC[[#This Row],[Etapa Eng]]="Concluída","Fechado",IF(ControleRNC[[#This Row],[Etapa Eng]]="Contratada","Contratada","Aberto"))</f>
        <v>Contratada</v>
      </c>
      <c r="AJ348" s="24" t="str">
        <f ca="1">IF(ControleRNC[[#This Row],[Etapa contr]]="Concluída","Fechado",IF(ControleRNC[[#This Row],[Etapa contr]]="Engenharia","Engenharia","Aberto"))</f>
        <v>Fechado</v>
      </c>
    </row>
    <row r="349" spans="1:36" ht="30" customHeight="1">
      <c r="A349" s="5" t="s">
        <v>74</v>
      </c>
      <c r="B349" s="5" t="s">
        <v>822</v>
      </c>
      <c r="C349" s="24" t="s">
        <v>1154</v>
      </c>
      <c r="D349" s="5" t="s">
        <v>824</v>
      </c>
      <c r="E349" s="24" t="s">
        <v>77</v>
      </c>
      <c r="F349" s="65" t="s">
        <v>826</v>
      </c>
      <c r="G349" s="7" t="s">
        <v>1085</v>
      </c>
      <c r="H349" s="7" t="s">
        <v>1814</v>
      </c>
      <c r="I349" s="7" t="s">
        <v>1820</v>
      </c>
      <c r="J349" s="32" t="s">
        <v>1821</v>
      </c>
      <c r="K349" s="22" t="s">
        <v>787</v>
      </c>
      <c r="L349" s="6">
        <v>44594</v>
      </c>
      <c r="M349" s="6">
        <f>WORKDAY(ControleRNC[[#This Row],[Data Emissão]],VLOOKUP(K349,$F$1:$G$4,2,0))</f>
        <v>44599</v>
      </c>
      <c r="N349" s="6"/>
      <c r="O349" s="23">
        <v>44608</v>
      </c>
      <c r="P349" s="24"/>
      <c r="Q349" s="24">
        <f ca="1">IF(ControleRNC[[#This Row],[Real.1]]="",TODAY()-ControleRNC[[#This Row],[Prev.1]],ControleRNC[[#This Row],[Real.1]]-ControleRNC[[#This Row],[Prev.1]])</f>
        <v>9</v>
      </c>
      <c r="R349" s="24" t="s">
        <v>8</v>
      </c>
      <c r="S349" s="24"/>
      <c r="T349" s="29" t="str">
        <f ca="1">IF(ControleRNC[[#This Row],[Real.1]]&lt;&gt;"","Concluída",IF(ControleRNC[[#This Row],[Prev.1]]&lt;TODAY(),"Atraso","No prazo"))</f>
        <v>Concluída</v>
      </c>
      <c r="U349" s="39" t="s">
        <v>1822</v>
      </c>
      <c r="V349" s="39"/>
      <c r="W349" s="23">
        <f>WORKDAY(ControleRNC[[#This Row],[Prev.1]],ControleRNC[[#This Row],[Dias Prev.2]])</f>
        <v>44602</v>
      </c>
      <c r="X349" s="23">
        <v>44666</v>
      </c>
      <c r="Y349" s="23">
        <v>44637</v>
      </c>
      <c r="Z349" s="24">
        <f>VLOOKUP(ControleRNC[[#This Row],[Crit.]],$F$1:$G$4,2,0)</f>
        <v>3</v>
      </c>
      <c r="AA349" s="24">
        <f ca="1">IF(ControleRNC[[#This Row],[Real.2]]="",TODAY()-ControleRNC[[#This Row],[Prev.2]],ControleRNC[[#This Row],[Real.2]]-ControleRNC[[#This Row],[Prev.2]])</f>
        <v>35</v>
      </c>
      <c r="AB349" s="24" t="s">
        <v>8</v>
      </c>
      <c r="AC349" s="29" t="str">
        <f ca="1">IF(ControleRNC[[#This Row],[Real.2]]&lt;&gt;"","Concluída",
IF(ControleRNC[[#This Row],[Prev.2]]&lt;TODAY(),"Atraso","No prazo"))</f>
        <v>Concluída</v>
      </c>
      <c r="AD349" s="24" t="str">
        <f ca="1">IF(ControleRNC[[#This Row],[Status Epata 2]]="Concluída","",IF(ControleRNC[[#This Row],[Real.2]]="",TODAY()-ControleRNC[[#This Row],[Data Emissão]],ControleRNC[[#This Row],[Real.2]]-ControleRNC[[#This Row],[Data Emissão]]))</f>
        <v/>
      </c>
      <c r="AE349" s="24" t="str">
        <f ca="1">IF(ControleRNC[[#This Row],[Real.2]]&lt;&gt;"","Concluída",
IF(AND(ControleRNC[[#This Row],[Prev.2]]&lt;TODAY(),OR(ControleRNC[[#This Row],[Replan.2]]&lt;TODAY(),ControleRNC[[#This Row],[Replan.2]]="")),"Atraso","No prazo"))</f>
        <v>Concluída</v>
      </c>
      <c r="AF349" s="24"/>
      <c r="AG349" s="24" t="str">
        <f>IF(ControleRNC[[#This Row],[Área Responsável]]="Engenharia",ControleRNC[[#This Row],[Status Etapa 1]],"Contratada")</f>
        <v>Contratada</v>
      </c>
      <c r="AH349" s="24" t="str">
        <f ca="1">IF(ControleRNC[[#This Row],[Área Responsável]]="Contratada",ControleRNC[[#This Row],[Status DUCTOR]],"Engenharia")</f>
        <v>Concluída</v>
      </c>
      <c r="AI349" s="24" t="str">
        <f>IF(ControleRNC[[#This Row],[Etapa Eng]]="Concluída","Fechado",IF(ControleRNC[[#This Row],[Etapa Eng]]="Contratada","Contratada","Aberto"))</f>
        <v>Contratada</v>
      </c>
      <c r="AJ349" s="24" t="str">
        <f ca="1">IF(ControleRNC[[#This Row],[Etapa contr]]="Concluída","Fechado",IF(ControleRNC[[#This Row],[Etapa contr]]="Engenharia","Engenharia","Aberto"))</f>
        <v>Fechado</v>
      </c>
    </row>
    <row r="350" spans="1:36" ht="30" customHeight="1">
      <c r="A350" s="63" t="s">
        <v>81</v>
      </c>
      <c r="B350" s="5" t="s">
        <v>822</v>
      </c>
      <c r="C350" s="24" t="s">
        <v>1182</v>
      </c>
      <c r="D350" s="5" t="s">
        <v>824</v>
      </c>
      <c r="E350" s="24" t="s">
        <v>35</v>
      </c>
      <c r="F350" s="24" t="s">
        <v>826</v>
      </c>
      <c r="G350" s="7" t="s">
        <v>827</v>
      </c>
      <c r="H350" s="7" t="s">
        <v>1795</v>
      </c>
      <c r="I350" s="7" t="s">
        <v>1143</v>
      </c>
      <c r="J350" s="32" t="s">
        <v>82</v>
      </c>
      <c r="K350" s="22" t="s">
        <v>787</v>
      </c>
      <c r="L350" s="6">
        <v>44595</v>
      </c>
      <c r="M350" s="6">
        <f>WORKDAY(ControleRNC[[#This Row],[Data Emissão]],VLOOKUP(K350,$F$1:$G$4,2,0))</f>
        <v>44600</v>
      </c>
      <c r="N350" s="6"/>
      <c r="O350" s="23">
        <v>44596</v>
      </c>
      <c r="P350" s="24"/>
      <c r="Q350" s="24">
        <f ca="1">IF(ControleRNC[[#This Row],[Real.1]]="",TODAY()-ControleRNC[[#This Row],[Prev.1]],ControleRNC[[#This Row],[Real.1]]-ControleRNC[[#This Row],[Prev.1]])</f>
        <v>-4</v>
      </c>
      <c r="R350" s="24" t="s">
        <v>7</v>
      </c>
      <c r="S350" s="24"/>
      <c r="T350" s="29" t="str">
        <f ca="1">IF(ControleRNC[[#This Row],[Real.1]]&lt;&gt;"","Concluída",IF(ControleRNC[[#This Row],[Prev.1]]&lt;TODAY(),"Atraso","No prazo"))</f>
        <v>Concluída</v>
      </c>
      <c r="U350" s="39" t="s">
        <v>83</v>
      </c>
      <c r="V350" s="39"/>
      <c r="W350" s="23">
        <f>WORKDAY(ControleRNC[[#This Row],[Prev.1]],ControleRNC[[#This Row],[Dias Prev.2]])</f>
        <v>44603</v>
      </c>
      <c r="X350" s="23">
        <v>44645</v>
      </c>
      <c r="Y350" s="23"/>
      <c r="Z350" s="24">
        <f>VLOOKUP(ControleRNC[[#This Row],[Crit.]],$F$1:$G$4,2,0)</f>
        <v>3</v>
      </c>
      <c r="AA350" s="24">
        <f ca="1">IF(ControleRNC[[#This Row],[Real.2]]="",TODAY()-ControleRNC[[#This Row],[Prev.2]],ControleRNC[[#This Row],[Real.2]]-ControleRNC[[#This Row],[Prev.2]])</f>
        <v>474</v>
      </c>
      <c r="AB350" s="24" t="s">
        <v>7</v>
      </c>
      <c r="AC350" s="29" t="str">
        <f ca="1">IF(ControleRNC[[#This Row],[Real.2]]&lt;&gt;"","Concluída",
IF(ControleRNC[[#This Row],[Prev.2]]&lt;TODAY(),"Atraso","No prazo"))</f>
        <v>Atraso</v>
      </c>
      <c r="AD350" s="24">
        <f ca="1">IF(ControleRNC[[#This Row],[Status Epata 2]]="Concluída","",IF(ControleRNC[[#This Row],[Real.2]]="",TODAY()-ControleRNC[[#This Row],[Data Emissão]],ControleRNC[[#This Row],[Real.2]]-ControleRNC[[#This Row],[Data Emissão]]))</f>
        <v>482</v>
      </c>
      <c r="AE350" s="29" t="str">
        <f ca="1">IF(ControleRNC[[#This Row],[Real.2]]&lt;&gt;"","Concluída",
IF(AND(ControleRNC[[#This Row],[Prev.2]]&lt;TODAY(),OR(ControleRNC[[#This Row],[Replan.2]]&lt;TODAY(),ControleRNC[[#This Row],[Replan.2]]="")),"Atraso","No prazo"))</f>
        <v>Atraso</v>
      </c>
      <c r="AF350" s="24" t="s">
        <v>1077</v>
      </c>
      <c r="AG350" s="24" t="str">
        <f>IF(ControleRNC[[#This Row],[Área Responsável]]="Engenharia",ControleRNC[[#This Row],[Status Etapa 1]],"Contratada")</f>
        <v>Contratada</v>
      </c>
      <c r="AH350" s="24" t="str">
        <f ca="1">IF(ControleRNC[[#This Row],[Área Responsável]]="Contratada",ControleRNC[[#This Row],[Status DUCTOR]],"Engenharia")</f>
        <v>Atraso</v>
      </c>
      <c r="AI350" s="24" t="str">
        <f>IF(ControleRNC[[#This Row],[Etapa Eng]]="Concluída","Fechado",IF(ControleRNC[[#This Row],[Etapa Eng]]="Contratada","Contratada","Aberto"))</f>
        <v>Contratada</v>
      </c>
      <c r="AJ350" s="24" t="str">
        <f ca="1">IF(ControleRNC[[#This Row],[Etapa contr]]="Concluída","Fechado",IF(ControleRNC[[#This Row],[Etapa contr]]="Engenharia","Engenharia","Aberto"))</f>
        <v>Aberto</v>
      </c>
    </row>
    <row r="351" spans="1:36" ht="30" customHeight="1">
      <c r="A351" s="63" t="s">
        <v>174</v>
      </c>
      <c r="B351" s="5" t="s">
        <v>822</v>
      </c>
      <c r="C351" s="24" t="s">
        <v>823</v>
      </c>
      <c r="D351" s="5" t="s">
        <v>824</v>
      </c>
      <c r="E351" s="24" t="s">
        <v>77</v>
      </c>
      <c r="F351" s="65" t="s">
        <v>826</v>
      </c>
      <c r="G351" s="7" t="s">
        <v>827</v>
      </c>
      <c r="H351" s="7" t="s">
        <v>1823</v>
      </c>
      <c r="I351" s="7" t="s">
        <v>1125</v>
      </c>
      <c r="J351" s="32" t="s">
        <v>1824</v>
      </c>
      <c r="K351" s="22" t="s">
        <v>787</v>
      </c>
      <c r="L351" s="6">
        <v>44595</v>
      </c>
      <c r="M351" s="6">
        <f>WORKDAY(ControleRNC[[#This Row],[Data Emissão]],VLOOKUP(K351,$F$1:$G$4,2,0))</f>
        <v>44600</v>
      </c>
      <c r="N351" s="6"/>
      <c r="O351" s="23">
        <v>44608</v>
      </c>
      <c r="P351" s="24"/>
      <c r="Q351" s="24">
        <f ca="1">IF(ControleRNC[[#This Row],[Real.1]]="",TODAY()-ControleRNC[[#This Row],[Prev.1]],ControleRNC[[#This Row],[Real.1]]-ControleRNC[[#This Row],[Prev.1]])</f>
        <v>8</v>
      </c>
      <c r="R351" s="24" t="s">
        <v>8</v>
      </c>
      <c r="S351" s="24"/>
      <c r="T351" s="29" t="str">
        <f ca="1">IF(ControleRNC[[#This Row],[Real.1]]&lt;&gt;"","Concluída",IF(ControleRNC[[#This Row],[Prev.1]]&lt;TODAY(),"Atraso","No prazo"))</f>
        <v>Concluída</v>
      </c>
      <c r="U351" s="39" t="s">
        <v>1825</v>
      </c>
      <c r="V351" s="39"/>
      <c r="W351" s="23">
        <f>WORKDAY(ControleRNC[[#This Row],[Prev.1]],ControleRNC[[#This Row],[Dias Prev.2]])</f>
        <v>44603</v>
      </c>
      <c r="X351" s="23">
        <v>44666</v>
      </c>
      <c r="Y351" s="23">
        <v>44838</v>
      </c>
      <c r="Z351" s="24">
        <f>VLOOKUP(ControleRNC[[#This Row],[Crit.]],$F$1:$G$4,2,0)</f>
        <v>3</v>
      </c>
      <c r="AA351" s="24">
        <f ca="1">IF(ControleRNC[[#This Row],[Real.2]]="",TODAY()-ControleRNC[[#This Row],[Prev.2]],ControleRNC[[#This Row],[Real.2]]-ControleRNC[[#This Row],[Prev.2]])</f>
        <v>235</v>
      </c>
      <c r="AB351" s="24" t="s">
        <v>8</v>
      </c>
      <c r="AC351" s="29" t="str">
        <f ca="1">IF(ControleRNC[[#This Row],[Real.2]]&lt;&gt;"","Concluída",
IF(ControleRNC[[#This Row],[Prev.2]]&lt;TODAY(),"Atraso","No prazo"))</f>
        <v>Concluída</v>
      </c>
      <c r="AD351" s="24" t="str">
        <f ca="1">IF(ControleRNC[[#This Row],[Status Epata 2]]="Concluída","",IF(ControleRNC[[#This Row],[Real.2]]="",TODAY()-ControleRNC[[#This Row],[Data Emissão]],ControleRNC[[#This Row],[Real.2]]-ControleRNC[[#This Row],[Data Emissão]]))</f>
        <v/>
      </c>
      <c r="AE351" s="24" t="str">
        <f ca="1">IF(ControleRNC[[#This Row],[Real.2]]&lt;&gt;"","Concluída",
IF(AND(ControleRNC[[#This Row],[Prev.2]]&lt;TODAY(),OR(ControleRNC[[#This Row],[Replan.2]]&lt;TODAY(),ControleRNC[[#This Row],[Replan.2]]="")),"Atraso","No prazo"))</f>
        <v>Concluída</v>
      </c>
      <c r="AF351" s="24" t="s">
        <v>1054</v>
      </c>
      <c r="AG351" s="24" t="str">
        <f>IF(ControleRNC[[#This Row],[Área Responsável]]="Engenharia",ControleRNC[[#This Row],[Status Etapa 1]],"Contratada")</f>
        <v>Contratada</v>
      </c>
      <c r="AH351" s="24" t="str">
        <f ca="1">IF(ControleRNC[[#This Row],[Área Responsável]]="Contratada",ControleRNC[[#This Row],[Status DUCTOR]],"Engenharia")</f>
        <v>Concluída</v>
      </c>
      <c r="AI351" s="24" t="str">
        <f>IF(ControleRNC[[#This Row],[Etapa Eng]]="Concluída","Fechado",IF(ControleRNC[[#This Row],[Etapa Eng]]="Contratada","Contratada","Aberto"))</f>
        <v>Contratada</v>
      </c>
      <c r="AJ351" s="24" t="str">
        <f ca="1">IF(ControleRNC[[#This Row],[Etapa contr]]="Concluída","Fechado",IF(ControleRNC[[#This Row],[Etapa contr]]="Engenharia","Engenharia","Aberto"))</f>
        <v>Fechado</v>
      </c>
    </row>
    <row r="352" spans="1:36" ht="30" customHeight="1">
      <c r="A352" s="63" t="s">
        <v>78</v>
      </c>
      <c r="B352" s="5" t="s">
        <v>822</v>
      </c>
      <c r="C352" s="24" t="s">
        <v>823</v>
      </c>
      <c r="D352" s="5" t="s">
        <v>824</v>
      </c>
      <c r="E352" s="24" t="s">
        <v>77</v>
      </c>
      <c r="F352" s="65" t="s">
        <v>826</v>
      </c>
      <c r="G352" s="7" t="s">
        <v>827</v>
      </c>
      <c r="H352" s="7" t="s">
        <v>1814</v>
      </c>
      <c r="I352" s="7" t="s">
        <v>829</v>
      </c>
      <c r="J352" s="32" t="s">
        <v>79</v>
      </c>
      <c r="K352" s="22" t="s">
        <v>787</v>
      </c>
      <c r="L352" s="6">
        <v>44595</v>
      </c>
      <c r="M352" s="6">
        <f>WORKDAY(ControleRNC[[#This Row],[Data Emissão]],VLOOKUP(K352,$F$1:$G$4,2,0))</f>
        <v>44600</v>
      </c>
      <c r="N352" s="6"/>
      <c r="O352" s="23">
        <v>44608</v>
      </c>
      <c r="P352" s="24"/>
      <c r="Q352" s="24">
        <f ca="1">IF(ControleRNC[[#This Row],[Real.1]]="",TODAY()-ControleRNC[[#This Row],[Prev.1]],ControleRNC[[#This Row],[Real.1]]-ControleRNC[[#This Row],[Prev.1]])</f>
        <v>8</v>
      </c>
      <c r="R352" s="24" t="s">
        <v>8</v>
      </c>
      <c r="S352" s="24"/>
      <c r="T352" s="29" t="str">
        <f ca="1">IF(ControleRNC[[#This Row],[Real.1]]&lt;&gt;"","Concluída",IF(ControleRNC[[#This Row],[Prev.1]]&lt;TODAY(),"Atraso","No prazo"))</f>
        <v>Concluída</v>
      </c>
      <c r="U352" s="39" t="s">
        <v>80</v>
      </c>
      <c r="V352" s="39"/>
      <c r="W352" s="23">
        <f>WORKDAY(ControleRNC[[#This Row],[Prev.1]],ControleRNC[[#This Row],[Dias Prev.2]])</f>
        <v>44603</v>
      </c>
      <c r="X352" s="23">
        <v>44671</v>
      </c>
      <c r="Y352" s="23"/>
      <c r="Z352" s="24">
        <f>VLOOKUP(ControleRNC[[#This Row],[Crit.]],$F$1:$G$4,2,0)</f>
        <v>3</v>
      </c>
      <c r="AA352" s="24">
        <f ca="1">IF(ControleRNC[[#This Row],[Real.2]]="",TODAY()-ControleRNC[[#This Row],[Prev.2]],ControleRNC[[#This Row],[Real.2]]-ControleRNC[[#This Row],[Prev.2]])</f>
        <v>474</v>
      </c>
      <c r="AB352" s="24" t="s">
        <v>8</v>
      </c>
      <c r="AC352" s="29" t="str">
        <f ca="1">IF(ControleRNC[[#This Row],[Real.2]]&lt;&gt;"","Concluída",
IF(ControleRNC[[#This Row],[Prev.2]]&lt;TODAY(),"Atraso","No prazo"))</f>
        <v>Atraso</v>
      </c>
      <c r="AD352" s="24">
        <f ca="1">IF(ControleRNC[[#This Row],[Status Epata 2]]="Concluída","",IF(ControleRNC[[#This Row],[Real.2]]="",TODAY()-ControleRNC[[#This Row],[Data Emissão]],ControleRNC[[#This Row],[Real.2]]-ControleRNC[[#This Row],[Data Emissão]]))</f>
        <v>482</v>
      </c>
      <c r="AE352" s="24" t="str">
        <f ca="1">IF(ControleRNC[[#This Row],[Real.2]]&lt;&gt;"","Concluída",
IF(AND(ControleRNC[[#This Row],[Prev.2]]&lt;TODAY(),OR(ControleRNC[[#This Row],[Replan.2]]&lt;TODAY(),ControleRNC[[#This Row],[Replan.2]]="")),"Atraso","No prazo"))</f>
        <v>Atraso</v>
      </c>
      <c r="AF352" s="24" t="s">
        <v>1054</v>
      </c>
      <c r="AG352" s="24" t="str">
        <f>IF(ControleRNC[[#This Row],[Área Responsável]]="Engenharia",ControleRNC[[#This Row],[Status Etapa 1]],"Contratada")</f>
        <v>Contratada</v>
      </c>
      <c r="AH352" s="24" t="str">
        <f ca="1">IF(ControleRNC[[#This Row],[Área Responsável]]="Contratada",ControleRNC[[#This Row],[Status DUCTOR]],"Engenharia")</f>
        <v>Atraso</v>
      </c>
      <c r="AI352" s="24" t="str">
        <f>IF(ControleRNC[[#This Row],[Etapa Eng]]="Concluída","Fechado",IF(ControleRNC[[#This Row],[Etapa Eng]]="Contratada","Contratada","Aberto"))</f>
        <v>Contratada</v>
      </c>
      <c r="AJ352" s="24" t="str">
        <f ca="1">IF(ControleRNC[[#This Row],[Etapa contr]]="Concluída","Fechado",IF(ControleRNC[[#This Row],[Etapa contr]]="Engenharia","Engenharia","Aberto"))</f>
        <v>Aberto</v>
      </c>
    </row>
    <row r="353" spans="1:36" ht="30" customHeight="1">
      <c r="A353" s="5" t="s">
        <v>197</v>
      </c>
      <c r="B353" s="5" t="s">
        <v>900</v>
      </c>
      <c r="C353" s="24" t="s">
        <v>1283</v>
      </c>
      <c r="D353" s="5" t="s">
        <v>824</v>
      </c>
      <c r="E353" s="24" t="s">
        <v>29</v>
      </c>
      <c r="F353" s="65" t="s">
        <v>826</v>
      </c>
      <c r="G353" s="7" t="s">
        <v>844</v>
      </c>
      <c r="H353" s="7" t="s">
        <v>1826</v>
      </c>
      <c r="I353" s="7" t="s">
        <v>846</v>
      </c>
      <c r="J353" s="32" t="s">
        <v>1827</v>
      </c>
      <c r="K353" s="22" t="s">
        <v>788</v>
      </c>
      <c r="L353" s="6">
        <v>44596</v>
      </c>
      <c r="M353" s="6">
        <f>WORKDAY(ControleRNC[[#This Row],[Data Emissão]],VLOOKUP(K353,$F$1:$G$4,2,0))</f>
        <v>44600</v>
      </c>
      <c r="N353" s="6"/>
      <c r="O353" s="23">
        <v>44602</v>
      </c>
      <c r="P353" s="24"/>
      <c r="Q353" s="24">
        <f ca="1">IF(ControleRNC[[#This Row],[Real.1]]="",TODAY()-ControleRNC[[#This Row],[Prev.1]],ControleRNC[[#This Row],[Real.1]]-ControleRNC[[#This Row],[Prev.1]])</f>
        <v>2</v>
      </c>
      <c r="R353" s="24" t="s">
        <v>6</v>
      </c>
      <c r="S353" s="24"/>
      <c r="T353" s="29" t="str">
        <f ca="1">IF(ControleRNC[[#This Row],[Real.1]]&lt;&gt;"","Concluída",IF(ControleRNC[[#This Row],[Prev.1]]&lt;TODAY(),"Atraso","No prazo"))</f>
        <v>Concluída</v>
      </c>
      <c r="U353" s="39" t="s">
        <v>1828</v>
      </c>
      <c r="V353" s="39"/>
      <c r="W353" s="23">
        <f>WORKDAY(ControleRNC[[#This Row],[Prev.1]],ControleRNC[[#This Row],[Dias Prev.2]])</f>
        <v>44602</v>
      </c>
      <c r="X353" s="23"/>
      <c r="Y353" s="23">
        <v>44602</v>
      </c>
      <c r="Z353" s="24">
        <f>VLOOKUP(ControleRNC[[#This Row],[Crit.]],$F$1:$G$4,2,0)</f>
        <v>2</v>
      </c>
      <c r="AA353" s="24">
        <f ca="1">IF(ControleRNC[[#This Row],[Real.2]]="",TODAY()-ControleRNC[[#This Row],[Prev.2]],ControleRNC[[#This Row],[Real.2]]-ControleRNC[[#This Row],[Prev.2]])</f>
        <v>0</v>
      </c>
      <c r="AB353" s="24" t="s">
        <v>6</v>
      </c>
      <c r="AC353" s="29" t="str">
        <f ca="1">IF(ControleRNC[[#This Row],[Real.2]]&lt;&gt;"","Concluída",
IF(ControleRNC[[#This Row],[Prev.2]]&lt;TODAY(),"Atraso","No prazo"))</f>
        <v>Concluída</v>
      </c>
      <c r="AD353" s="24" t="str">
        <f ca="1">IF(ControleRNC[[#This Row],[Status Epata 2]]="Concluída","",IF(ControleRNC[[#This Row],[Real.2]]="",TODAY()-ControleRNC[[#This Row],[Data Emissão]],ControleRNC[[#This Row],[Real.2]]-ControleRNC[[#This Row],[Data Emissão]]))</f>
        <v/>
      </c>
      <c r="AE353" s="29" t="str">
        <f ca="1">IF(ControleRNC[[#This Row],[Real.2]]&lt;&gt;"","Concluída",
IF(AND(ControleRNC[[#This Row],[Prev.2]]&lt;TODAY(),OR(ControleRNC[[#This Row],[Replan.2]]&lt;TODAY(),ControleRNC[[#This Row],[Replan.2]]="")),"Atraso","No prazo"))</f>
        <v>Concluída</v>
      </c>
      <c r="AF353" s="24"/>
      <c r="AG353" s="24" t="str">
        <f>IF(ControleRNC[[#This Row],[Área Responsável]]="Engenharia",ControleRNC[[#This Row],[Status Etapa 1]],"Contratada")</f>
        <v>Contratada</v>
      </c>
      <c r="AH353" s="24" t="str">
        <f ca="1">IF(ControleRNC[[#This Row],[Área Responsável]]="Contratada",ControleRNC[[#This Row],[Status DUCTOR]],"Engenharia")</f>
        <v>Concluída</v>
      </c>
      <c r="AI353" s="24" t="str">
        <f>IF(ControleRNC[[#This Row],[Etapa Eng]]="Concluída","Fechado",IF(ControleRNC[[#This Row],[Etapa Eng]]="Contratada","Contratada","Aberto"))</f>
        <v>Contratada</v>
      </c>
      <c r="AJ353" s="24" t="str">
        <f ca="1">IF(ControleRNC[[#This Row],[Etapa contr]]="Concluída","Fechado",IF(ControleRNC[[#This Row],[Etapa contr]]="Engenharia","Engenharia","Aberto"))</f>
        <v>Fechado</v>
      </c>
    </row>
    <row r="354" spans="1:36" ht="30" customHeight="1">
      <c r="A354" s="5" t="s">
        <v>1829</v>
      </c>
      <c r="B354" s="5" t="s">
        <v>900</v>
      </c>
      <c r="C354" s="24" t="s">
        <v>1369</v>
      </c>
      <c r="D354" s="5" t="s">
        <v>902</v>
      </c>
      <c r="E354" s="24" t="s">
        <v>29</v>
      </c>
      <c r="F354" s="24" t="s">
        <v>826</v>
      </c>
      <c r="G354" s="7" t="s">
        <v>844</v>
      </c>
      <c r="H354" s="7" t="s">
        <v>1830</v>
      </c>
      <c r="I354" s="7" t="s">
        <v>846</v>
      </c>
      <c r="J354" s="32" t="s">
        <v>1831</v>
      </c>
      <c r="K354" s="22" t="s">
        <v>787</v>
      </c>
      <c r="L354" s="6">
        <v>44596</v>
      </c>
      <c r="M354" s="6">
        <f>WORKDAY(ControleRNC[[#This Row],[Data Emissão]],VLOOKUP(K354,$F$1:$G$4,2,0))</f>
        <v>44601</v>
      </c>
      <c r="N354" s="6"/>
      <c r="O354" s="23">
        <v>44608</v>
      </c>
      <c r="P354" s="24"/>
      <c r="Q354" s="24">
        <f ca="1">IF(ControleRNC[[#This Row],[Real.1]]="",TODAY()-ControleRNC[[#This Row],[Prev.1]],ControleRNC[[#This Row],[Real.1]]-ControleRNC[[#This Row],[Prev.1]])</f>
        <v>7</v>
      </c>
      <c r="R354" s="24" t="s">
        <v>6</v>
      </c>
      <c r="S354" s="24"/>
      <c r="T354" s="29" t="str">
        <f ca="1">IF(ControleRNC[[#This Row],[Real.1]]&lt;&gt;"","Concluída",IF(ControleRNC[[#This Row],[Prev.1]]&lt;TODAY(),"Atraso","No prazo"))</f>
        <v>Concluída</v>
      </c>
      <c r="U354" s="39" t="s">
        <v>1832</v>
      </c>
      <c r="V354" s="39"/>
      <c r="W354" s="23">
        <f>WORKDAY(ControleRNC[[#This Row],[Prev.1]],ControleRNC[[#This Row],[Dias Prev.2]])</f>
        <v>44606</v>
      </c>
      <c r="X354" s="23">
        <v>44679</v>
      </c>
      <c r="Y354" s="23">
        <v>44616</v>
      </c>
      <c r="Z354" s="24">
        <f>VLOOKUP(ControleRNC[[#This Row],[Crit.]],$F$1:$G$4,2,0)</f>
        <v>3</v>
      </c>
      <c r="AA354" s="24">
        <f ca="1">IF(ControleRNC[[#This Row],[Real.2]]="",TODAY()-ControleRNC[[#This Row],[Prev.2]],ControleRNC[[#This Row],[Real.2]]-ControleRNC[[#This Row],[Prev.2]])</f>
        <v>10</v>
      </c>
      <c r="AB354" s="24" t="s">
        <v>6</v>
      </c>
      <c r="AC354" s="29" t="str">
        <f ca="1">IF(ControleRNC[[#This Row],[Real.2]]&lt;&gt;"","Concluída",
IF(ControleRNC[[#This Row],[Prev.2]]&lt;TODAY(),"Atraso","No prazo"))</f>
        <v>Concluída</v>
      </c>
      <c r="AD354" s="24" t="str">
        <f ca="1">IF(ControleRNC[[#This Row],[Status Epata 2]]="Concluída","",IF(ControleRNC[[#This Row],[Real.2]]="",TODAY()-ControleRNC[[#This Row],[Data Emissão]],ControleRNC[[#This Row],[Real.2]]-ControleRNC[[#This Row],[Data Emissão]]))</f>
        <v/>
      </c>
      <c r="AE354" s="24" t="str">
        <f ca="1">IF(ControleRNC[[#This Row],[Real.2]]&lt;&gt;"","Concluída",
IF(AND(ControleRNC[[#This Row],[Prev.2]]&lt;TODAY(),OR(ControleRNC[[#This Row],[Replan.2]]&lt;TODAY(),ControleRNC[[#This Row],[Replan.2]]="")),"Atraso","No prazo"))</f>
        <v>Concluída</v>
      </c>
      <c r="AF354" s="24"/>
      <c r="AG354" s="24" t="str">
        <f>IF(ControleRNC[[#This Row],[Área Responsável]]="Engenharia",ControleRNC[[#This Row],[Status Etapa 1]],"Contratada")</f>
        <v>Contratada</v>
      </c>
      <c r="AH354" s="24" t="str">
        <f ca="1">IF(ControleRNC[[#This Row],[Área Responsável]]="Contratada",ControleRNC[[#This Row],[Status DUCTOR]],"Engenharia")</f>
        <v>Concluída</v>
      </c>
      <c r="AI354" s="24" t="str">
        <f>IF(ControleRNC[[#This Row],[Etapa Eng]]="Concluída","Fechado",IF(ControleRNC[[#This Row],[Etapa Eng]]="Contratada","Contratada","Aberto"))</f>
        <v>Contratada</v>
      </c>
      <c r="AJ354" s="24" t="str">
        <f ca="1">IF(ControleRNC[[#This Row],[Etapa contr]]="Concluída","Fechado",IF(ControleRNC[[#This Row],[Etapa contr]]="Engenharia","Engenharia","Aberto"))</f>
        <v>Fechado</v>
      </c>
    </row>
    <row r="355" spans="1:36" ht="30" customHeight="1">
      <c r="A355" s="63" t="s">
        <v>203</v>
      </c>
      <c r="B355" s="5" t="s">
        <v>822</v>
      </c>
      <c r="C355" s="24" t="s">
        <v>823</v>
      </c>
      <c r="D355" s="5" t="s">
        <v>824</v>
      </c>
      <c r="E355" s="24" t="s">
        <v>77</v>
      </c>
      <c r="F355" s="65" t="s">
        <v>826</v>
      </c>
      <c r="G355" s="7" t="s">
        <v>827</v>
      </c>
      <c r="H355" s="7" t="s">
        <v>1833</v>
      </c>
      <c r="I355" s="7" t="s">
        <v>1125</v>
      </c>
      <c r="J355" s="32" t="s">
        <v>1834</v>
      </c>
      <c r="K355" s="22" t="s">
        <v>788</v>
      </c>
      <c r="L355" s="6">
        <v>44597</v>
      </c>
      <c r="M355" s="6">
        <f>WORKDAY(ControleRNC[[#This Row],[Data Emissão]],VLOOKUP(K355,$F$1:$G$4,2,0))</f>
        <v>44600</v>
      </c>
      <c r="N355" s="6"/>
      <c r="O355" s="23">
        <v>44608</v>
      </c>
      <c r="P355" s="24"/>
      <c r="Q355" s="24">
        <f ca="1">IF(ControleRNC[[#This Row],[Real.1]]="",TODAY()-ControleRNC[[#This Row],[Prev.1]],ControleRNC[[#This Row],[Real.1]]-ControleRNC[[#This Row],[Prev.1]])</f>
        <v>8</v>
      </c>
      <c r="R355" s="24" t="s">
        <v>8</v>
      </c>
      <c r="S355" s="24"/>
      <c r="T355" s="29" t="str">
        <f ca="1">IF(ControleRNC[[#This Row],[Real.1]]&lt;&gt;"","Concluída",IF(ControleRNC[[#This Row],[Prev.1]]&lt;TODAY(),"Atraso","No prazo"))</f>
        <v>Concluída</v>
      </c>
      <c r="U355" s="39" t="s">
        <v>1835</v>
      </c>
      <c r="V355" s="39"/>
      <c r="W355" s="23">
        <f>WORKDAY(ControleRNC[[#This Row],[Prev.1]],ControleRNC[[#This Row],[Dias Prev.2]])</f>
        <v>44602</v>
      </c>
      <c r="X355" s="23">
        <v>44671</v>
      </c>
      <c r="Y355" s="23">
        <v>44804</v>
      </c>
      <c r="Z355" s="24">
        <f>VLOOKUP(ControleRNC[[#This Row],[Crit.]],$F$1:$G$4,2,0)</f>
        <v>2</v>
      </c>
      <c r="AA355" s="24">
        <f ca="1">IF(ControleRNC[[#This Row],[Real.2]]="",TODAY()-ControleRNC[[#This Row],[Prev.2]],ControleRNC[[#This Row],[Real.2]]-ControleRNC[[#This Row],[Prev.2]])</f>
        <v>202</v>
      </c>
      <c r="AB355" s="24" t="s">
        <v>8</v>
      </c>
      <c r="AC355" s="29" t="str">
        <f ca="1">IF(ControleRNC[[#This Row],[Real.2]]&lt;&gt;"","Concluída",
IF(ControleRNC[[#This Row],[Prev.2]]&lt;TODAY(),"Atraso","No prazo"))</f>
        <v>Concluída</v>
      </c>
      <c r="AD355" s="24" t="str">
        <f ca="1">IF(ControleRNC[[#This Row],[Status Epata 2]]="Concluída","",IF(ControleRNC[[#This Row],[Real.2]]="",TODAY()-ControleRNC[[#This Row],[Data Emissão]],ControleRNC[[#This Row],[Real.2]]-ControleRNC[[#This Row],[Data Emissão]]))</f>
        <v/>
      </c>
      <c r="AE355" s="24" t="str">
        <f ca="1">IF(ControleRNC[[#This Row],[Real.2]]&lt;&gt;"","Concluída",
IF(AND(ControleRNC[[#This Row],[Prev.2]]&lt;TODAY(),OR(ControleRNC[[#This Row],[Replan.2]]&lt;TODAY(),ControleRNC[[#This Row],[Replan.2]]="")),"Atraso","No prazo"))</f>
        <v>Concluída</v>
      </c>
      <c r="AF355" s="24" t="s">
        <v>1054</v>
      </c>
      <c r="AG355" s="24" t="str">
        <f>IF(ControleRNC[[#This Row],[Área Responsável]]="Engenharia",ControleRNC[[#This Row],[Status Etapa 1]],"Contratada")</f>
        <v>Contratada</v>
      </c>
      <c r="AH355" s="24" t="str">
        <f ca="1">IF(ControleRNC[[#This Row],[Área Responsável]]="Contratada",ControleRNC[[#This Row],[Status DUCTOR]],"Engenharia")</f>
        <v>Concluída</v>
      </c>
      <c r="AI355" s="24" t="str">
        <f>IF(ControleRNC[[#This Row],[Etapa Eng]]="Concluída","Fechado",IF(ControleRNC[[#This Row],[Etapa Eng]]="Contratada","Contratada","Aberto"))</f>
        <v>Contratada</v>
      </c>
      <c r="AJ355" s="24" t="str">
        <f ca="1">IF(ControleRNC[[#This Row],[Etapa contr]]="Concluída","Fechado",IF(ControleRNC[[#This Row],[Etapa contr]]="Engenharia","Engenharia","Aberto"))</f>
        <v>Fechado</v>
      </c>
    </row>
    <row r="356" spans="1:36" ht="30" customHeight="1">
      <c r="A356" s="5" t="s">
        <v>174</v>
      </c>
      <c r="B356" s="5" t="s">
        <v>900</v>
      </c>
      <c r="C356" s="24" t="s">
        <v>1280</v>
      </c>
      <c r="D356" s="5" t="s">
        <v>824</v>
      </c>
      <c r="E356" s="24" t="s">
        <v>87</v>
      </c>
      <c r="F356" s="65" t="s">
        <v>826</v>
      </c>
      <c r="G356" s="7" t="s">
        <v>827</v>
      </c>
      <c r="H356" s="7" t="s">
        <v>1836</v>
      </c>
      <c r="I356" s="7" t="s">
        <v>856</v>
      </c>
      <c r="J356" s="32" t="s">
        <v>1837</v>
      </c>
      <c r="K356" s="22" t="s">
        <v>787</v>
      </c>
      <c r="L356" s="6">
        <v>44599</v>
      </c>
      <c r="M356" s="6">
        <f>WORKDAY(ControleRNC[[#This Row],[Data Emissão]],VLOOKUP(K356,$F$1:$G$4,2,0))</f>
        <v>44602</v>
      </c>
      <c r="N356" s="6"/>
      <c r="O356" s="23">
        <v>44607</v>
      </c>
      <c r="P356" s="24"/>
      <c r="Q356" s="24">
        <f ca="1">IF(ControleRNC[[#This Row],[Real.1]]="",TODAY()-ControleRNC[[#This Row],[Prev.1]],ControleRNC[[#This Row],[Real.1]]-ControleRNC[[#This Row],[Prev.1]])</f>
        <v>5</v>
      </c>
      <c r="R356" s="24" t="s">
        <v>5</v>
      </c>
      <c r="S356" s="24"/>
      <c r="T356" s="29" t="str">
        <f ca="1">IF(ControleRNC[[#This Row],[Real.1]]&lt;&gt;"","Concluída",IF(ControleRNC[[#This Row],[Prev.1]]&lt;TODAY(),"Atraso","No prazo"))</f>
        <v>Concluída</v>
      </c>
      <c r="U356" s="39" t="s">
        <v>1838</v>
      </c>
      <c r="V356" s="39"/>
      <c r="W356" s="23">
        <f>WORKDAY(ControleRNC[[#This Row],[Prev.1]],ControleRNC[[#This Row],[Dias Prev.2]])</f>
        <v>44607</v>
      </c>
      <c r="X356" s="23"/>
      <c r="Y356" s="23">
        <v>44607</v>
      </c>
      <c r="Z356" s="24">
        <f>VLOOKUP(ControleRNC[[#This Row],[Crit.]],$F$1:$G$4,2,0)</f>
        <v>3</v>
      </c>
      <c r="AA356" s="24">
        <f ca="1">IF(ControleRNC[[#This Row],[Real.2]]="",TODAY()-ControleRNC[[#This Row],[Prev.2]],ControleRNC[[#This Row],[Real.2]]-ControleRNC[[#This Row],[Prev.2]])</f>
        <v>0</v>
      </c>
      <c r="AB356" s="24" t="s">
        <v>5</v>
      </c>
      <c r="AC356" s="29" t="str">
        <f ca="1">IF(ControleRNC[[#This Row],[Real.2]]&lt;&gt;"","Concluída",
IF(ControleRNC[[#This Row],[Prev.2]]&lt;TODAY(),"Atraso","No prazo"))</f>
        <v>Concluída</v>
      </c>
      <c r="AD356" s="24" t="str">
        <f ca="1">IF(ControleRNC[[#This Row],[Status Epata 2]]="Concluída","",IF(ControleRNC[[#This Row],[Real.2]]="",TODAY()-ControleRNC[[#This Row],[Data Emissão]],ControleRNC[[#This Row],[Real.2]]-ControleRNC[[#This Row],[Data Emissão]]))</f>
        <v/>
      </c>
      <c r="AE356" s="29" t="str">
        <f ca="1">IF(ControleRNC[[#This Row],[Real.2]]&lt;&gt;"","Concluída",
IF(AND(ControleRNC[[#This Row],[Prev.2]]&lt;TODAY(),OR(ControleRNC[[#This Row],[Replan.2]]&lt;TODAY(),ControleRNC[[#This Row],[Replan.2]]="")),"Atraso","No prazo"))</f>
        <v>Concluída</v>
      </c>
      <c r="AF356" s="24"/>
      <c r="AG356" s="24" t="str">
        <f>IF(ControleRNC[[#This Row],[Área Responsável]]="Engenharia",ControleRNC[[#This Row],[Status Etapa 1]],"Contratada")</f>
        <v>Contratada</v>
      </c>
      <c r="AH356" s="24" t="str">
        <f ca="1">IF(ControleRNC[[#This Row],[Área Responsável]]="Contratada",ControleRNC[[#This Row],[Status DUCTOR]],"Engenharia")</f>
        <v>Concluída</v>
      </c>
      <c r="AI356" s="24" t="str">
        <f>IF(ControleRNC[[#This Row],[Etapa Eng]]="Concluída","Fechado",IF(ControleRNC[[#This Row],[Etapa Eng]]="Contratada","Contratada","Aberto"))</f>
        <v>Contratada</v>
      </c>
      <c r="AJ356" s="24" t="str">
        <f ca="1">IF(ControleRNC[[#This Row],[Etapa contr]]="Concluída","Fechado",IF(ControleRNC[[#This Row],[Etapa contr]]="Engenharia","Engenharia","Aberto"))</f>
        <v>Fechado</v>
      </c>
    </row>
    <row r="357" spans="1:36" ht="30" customHeight="1">
      <c r="A357" s="63" t="s">
        <v>1839</v>
      </c>
      <c r="B357" s="5" t="s">
        <v>900</v>
      </c>
      <c r="C357" s="24" t="s">
        <v>860</v>
      </c>
      <c r="D357" s="5" t="s">
        <v>861</v>
      </c>
      <c r="E357" s="24" t="s">
        <v>87</v>
      </c>
      <c r="F357" s="65" t="s">
        <v>862</v>
      </c>
      <c r="G357" s="7" t="s">
        <v>827</v>
      </c>
      <c r="H357" s="7" t="s">
        <v>1310</v>
      </c>
      <c r="I357" s="7" t="s">
        <v>840</v>
      </c>
      <c r="J357" s="55" t="s">
        <v>1840</v>
      </c>
      <c r="K357" s="22" t="s">
        <v>787</v>
      </c>
      <c r="L357" s="6">
        <v>44599</v>
      </c>
      <c r="M357" s="6">
        <f>WORKDAY(ControleRNC[[#This Row],[Data Emissão]],VLOOKUP(K357,$F$1:$G$4,2,0))</f>
        <v>44602</v>
      </c>
      <c r="N357" s="6"/>
      <c r="O357" s="23">
        <v>44599</v>
      </c>
      <c r="P357" s="24"/>
      <c r="Q357" s="24">
        <f ca="1">IF(ControleRNC[[#This Row],[Real.1]]="",TODAY()-ControleRNC[[#This Row],[Prev.1]],ControleRNC[[#This Row],[Real.1]]-ControleRNC[[#This Row],[Prev.1]])</f>
        <v>-3</v>
      </c>
      <c r="R357" s="24" t="s">
        <v>5</v>
      </c>
      <c r="S357" s="24"/>
      <c r="T357" s="29" t="str">
        <f ca="1">IF(ControleRNC[[#This Row],[Real.1]]&lt;&gt;"","Concluída",IF(ControleRNC[[#This Row],[Prev.1]]&lt;TODAY(),"Atraso","No prazo"))</f>
        <v>Concluída</v>
      </c>
      <c r="U357" s="39" t="s">
        <v>1841</v>
      </c>
      <c r="V357" s="39"/>
      <c r="W357" s="23">
        <f>WORKDAY(ControleRNC[[#This Row],[Prev.1]],ControleRNC[[#This Row],[Dias Prev.2]])</f>
        <v>44607</v>
      </c>
      <c r="X357" s="23">
        <v>44686</v>
      </c>
      <c r="Y357" s="23">
        <v>44727</v>
      </c>
      <c r="Z357" s="24">
        <f>VLOOKUP(ControleRNC[[#This Row],[Crit.]],$F$1:$G$4,2,0)</f>
        <v>3</v>
      </c>
      <c r="AA357" s="24">
        <f ca="1">IF(ControleRNC[[#This Row],[Real.2]]="",TODAY()-ControleRNC[[#This Row],[Prev.2]],ControleRNC[[#This Row],[Real.2]]-ControleRNC[[#This Row],[Prev.2]])</f>
        <v>120</v>
      </c>
      <c r="AB357" s="24" t="s">
        <v>5</v>
      </c>
      <c r="AC357" s="29" t="str">
        <f ca="1">IF(ControleRNC[[#This Row],[Real.2]]&lt;&gt;"","Concluída",
IF(ControleRNC[[#This Row],[Prev.2]]&lt;TODAY(),"Atraso","No prazo"))</f>
        <v>Concluída</v>
      </c>
      <c r="AD357" s="24" t="str">
        <f ca="1">IF(ControleRNC[[#This Row],[Status Epata 2]]="Concluída","",IF(ControleRNC[[#This Row],[Real.2]]="",TODAY()-ControleRNC[[#This Row],[Data Emissão]],ControleRNC[[#This Row],[Real.2]]-ControleRNC[[#This Row],[Data Emissão]]))</f>
        <v/>
      </c>
      <c r="AE357" s="24" t="str">
        <f ca="1">IF(ControleRNC[[#This Row],[Real.2]]&lt;&gt;"","Concluída",
IF(AND(ControleRNC[[#This Row],[Prev.2]]&lt;TODAY(),OR(ControleRNC[[#This Row],[Replan.2]]&lt;TODAY(),ControleRNC[[#This Row],[Replan.2]]="")),"Atraso","No prazo"))</f>
        <v>Concluída</v>
      </c>
      <c r="AF357" s="24"/>
      <c r="AG357" s="24" t="str">
        <f ca="1">IF(ControleRNC[[#This Row],[Área Responsável]]="Engenharia",ControleRNC[[#This Row],[Status Etapa 1]],"Contratada")</f>
        <v>Concluída</v>
      </c>
      <c r="AH357" s="24" t="str">
        <f>IF(ControleRNC[[#This Row],[Área Responsável]]="Contratada",ControleRNC[[#This Row],[Status DUCTOR]],"Engenharia")</f>
        <v>Engenharia</v>
      </c>
      <c r="AI357" s="24" t="str">
        <f ca="1">IF(ControleRNC[[#This Row],[Etapa Eng]]="Concluída","Fechado",IF(ControleRNC[[#This Row],[Etapa Eng]]="Contratada","Contratada","Aberto"))</f>
        <v>Fechado</v>
      </c>
      <c r="AJ357" s="24" t="str">
        <f>IF(ControleRNC[[#This Row],[Etapa contr]]="Concluída","Fechado",IF(ControleRNC[[#This Row],[Etapa contr]]="Engenharia","Engenharia","Aberto"))</f>
        <v>Engenharia</v>
      </c>
    </row>
    <row r="358" spans="1:36" ht="30" customHeight="1">
      <c r="A358" s="5" t="s">
        <v>78</v>
      </c>
      <c r="B358" s="5" t="s">
        <v>900</v>
      </c>
      <c r="C358" s="24" t="s">
        <v>1280</v>
      </c>
      <c r="D358" s="5" t="s">
        <v>824</v>
      </c>
      <c r="E358" s="24" t="s">
        <v>87</v>
      </c>
      <c r="F358" s="65" t="s">
        <v>826</v>
      </c>
      <c r="G358" s="7" t="s">
        <v>827</v>
      </c>
      <c r="H358" s="7" t="s">
        <v>1842</v>
      </c>
      <c r="I358" s="7" t="s">
        <v>829</v>
      </c>
      <c r="J358" s="32" t="s">
        <v>1843</v>
      </c>
      <c r="K358" s="22" t="s">
        <v>788</v>
      </c>
      <c r="L358" s="6">
        <v>44600</v>
      </c>
      <c r="M358" s="6">
        <f>WORKDAY(ControleRNC[[#This Row],[Data Emissão]],VLOOKUP(K358,$F$1:$G$4,2,0))</f>
        <v>44602</v>
      </c>
      <c r="N358" s="6"/>
      <c r="O358" s="23">
        <v>44603</v>
      </c>
      <c r="P358" s="24"/>
      <c r="Q358" s="24">
        <f ca="1">IF(ControleRNC[[#This Row],[Real.1]]="",TODAY()-ControleRNC[[#This Row],[Prev.1]],ControleRNC[[#This Row],[Real.1]]-ControleRNC[[#This Row],[Prev.1]])</f>
        <v>1</v>
      </c>
      <c r="R358" s="24" t="s">
        <v>5</v>
      </c>
      <c r="S358" s="24"/>
      <c r="T358" s="29" t="str">
        <f ca="1">IF(ControleRNC[[#This Row],[Real.1]]&lt;&gt;"","Concluída",IF(ControleRNC[[#This Row],[Prev.1]]&lt;TODAY(),"Atraso","No prazo"))</f>
        <v>Concluída</v>
      </c>
      <c r="U358" s="39" t="s">
        <v>1844</v>
      </c>
      <c r="V358" s="39"/>
      <c r="W358" s="23">
        <f>WORKDAY(ControleRNC[[#This Row],[Prev.1]],ControleRNC[[#This Row],[Dias Prev.2]])</f>
        <v>44606</v>
      </c>
      <c r="X358" s="23"/>
      <c r="Y358" s="23">
        <v>44603</v>
      </c>
      <c r="Z358" s="24">
        <f>VLOOKUP(ControleRNC[[#This Row],[Crit.]],$F$1:$G$4,2,0)</f>
        <v>2</v>
      </c>
      <c r="AA358" s="24">
        <f ca="1">IF(ControleRNC[[#This Row],[Real.2]]="",TODAY()-ControleRNC[[#This Row],[Prev.2]],ControleRNC[[#This Row],[Real.2]]-ControleRNC[[#This Row],[Prev.2]])</f>
        <v>-3</v>
      </c>
      <c r="AB358" s="24" t="s">
        <v>5</v>
      </c>
      <c r="AC358" s="29" t="str">
        <f ca="1">IF(ControleRNC[[#This Row],[Real.2]]&lt;&gt;"","Concluída",
IF(ControleRNC[[#This Row],[Prev.2]]&lt;TODAY(),"Atraso","No prazo"))</f>
        <v>Concluída</v>
      </c>
      <c r="AD358" s="24" t="str">
        <f ca="1">IF(ControleRNC[[#This Row],[Status Epata 2]]="Concluída","",IF(ControleRNC[[#This Row],[Real.2]]="",TODAY()-ControleRNC[[#This Row],[Data Emissão]],ControleRNC[[#This Row],[Real.2]]-ControleRNC[[#This Row],[Data Emissão]]))</f>
        <v/>
      </c>
      <c r="AE358" s="29" t="str">
        <f ca="1">IF(ControleRNC[[#This Row],[Real.2]]&lt;&gt;"","Concluída",
IF(AND(ControleRNC[[#This Row],[Prev.2]]&lt;TODAY(),OR(ControleRNC[[#This Row],[Replan.2]]&lt;TODAY(),ControleRNC[[#This Row],[Replan.2]]="")),"Atraso","No prazo"))</f>
        <v>Concluída</v>
      </c>
      <c r="AF358" s="24"/>
      <c r="AG358" s="24" t="str">
        <f>IF(ControleRNC[[#This Row],[Área Responsável]]="Engenharia",ControleRNC[[#This Row],[Status Etapa 1]],"Contratada")</f>
        <v>Contratada</v>
      </c>
      <c r="AH358" s="24" t="str">
        <f ca="1">IF(ControleRNC[[#This Row],[Área Responsável]]="Contratada",ControleRNC[[#This Row],[Status DUCTOR]],"Engenharia")</f>
        <v>Concluída</v>
      </c>
      <c r="AI358" s="24" t="str">
        <f>IF(ControleRNC[[#This Row],[Etapa Eng]]="Concluída","Fechado",IF(ControleRNC[[#This Row],[Etapa Eng]]="Contratada","Contratada","Aberto"))</f>
        <v>Contratada</v>
      </c>
      <c r="AJ358" s="24" t="str">
        <f ca="1">IF(ControleRNC[[#This Row],[Etapa contr]]="Concluída","Fechado",IF(ControleRNC[[#This Row],[Etapa contr]]="Engenharia","Engenharia","Aberto"))</f>
        <v>Fechado</v>
      </c>
    </row>
    <row r="359" spans="1:36" ht="30" customHeight="1">
      <c r="A359" s="63" t="s">
        <v>66</v>
      </c>
      <c r="B359" s="5" t="s">
        <v>822</v>
      </c>
      <c r="C359" s="24" t="s">
        <v>1299</v>
      </c>
      <c r="D359" s="5" t="s">
        <v>824</v>
      </c>
      <c r="E359" s="24" t="s">
        <v>1845</v>
      </c>
      <c r="F359" s="65" t="s">
        <v>826</v>
      </c>
      <c r="G359" s="7" t="s">
        <v>844</v>
      </c>
      <c r="H359" s="7" t="s">
        <v>1846</v>
      </c>
      <c r="I359" s="7" t="s">
        <v>904</v>
      </c>
      <c r="J359" s="32" t="s">
        <v>1847</v>
      </c>
      <c r="K359" s="22" t="s">
        <v>788</v>
      </c>
      <c r="L359" s="6">
        <v>44600</v>
      </c>
      <c r="M359" s="6">
        <f>WORKDAY(ControleRNC[[#This Row],[Data Emissão]],VLOOKUP(K359,$F$1:$G$4,2,0))</f>
        <v>44602</v>
      </c>
      <c r="N359" s="6"/>
      <c r="O359" s="23">
        <v>44603</v>
      </c>
      <c r="P359" s="24"/>
      <c r="Q359" s="24">
        <f ca="1">IF(ControleRNC[[#This Row],[Real.1]]="",TODAY()-ControleRNC[[#This Row],[Prev.1]],ControleRNC[[#This Row],[Real.1]]-ControleRNC[[#This Row],[Prev.1]])</f>
        <v>1</v>
      </c>
      <c r="R359" s="24" t="s">
        <v>1464</v>
      </c>
      <c r="S359" s="24"/>
      <c r="T359" s="29" t="str">
        <f ca="1">IF(ControleRNC[[#This Row],[Real.1]]&lt;&gt;"","Concluída",IF(ControleRNC[[#This Row],[Prev.1]]&lt;TODAY(),"Atraso","No prazo"))</f>
        <v>Concluída</v>
      </c>
      <c r="U359" s="39" t="s">
        <v>1848</v>
      </c>
      <c r="V359" s="39"/>
      <c r="W359" s="23">
        <f>WORKDAY(ControleRNC[[#This Row],[Prev.1]],ControleRNC[[#This Row],[Dias Prev.2]])</f>
        <v>44606</v>
      </c>
      <c r="X359" s="23">
        <v>44680</v>
      </c>
      <c r="Y359" s="23">
        <v>44760</v>
      </c>
      <c r="Z359" s="24">
        <f>VLOOKUP(ControleRNC[[#This Row],[Crit.]],$F$1:$G$4,2,0)</f>
        <v>2</v>
      </c>
      <c r="AA359" s="24">
        <f ca="1">IF(ControleRNC[[#This Row],[Real.2]]="",TODAY()-ControleRNC[[#This Row],[Prev.2]],ControleRNC[[#This Row],[Real.2]]-ControleRNC[[#This Row],[Prev.2]])</f>
        <v>154</v>
      </c>
      <c r="AB359" s="24" t="s">
        <v>1464</v>
      </c>
      <c r="AC359" s="29" t="str">
        <f ca="1">IF(ControleRNC[[#This Row],[Real.2]]&lt;&gt;"","Concluída",
IF(ControleRNC[[#This Row],[Prev.2]]&lt;TODAY(),"Atraso","No prazo"))</f>
        <v>Concluída</v>
      </c>
      <c r="AD359" s="24" t="str">
        <f ca="1">IF(ControleRNC[[#This Row],[Status Epata 2]]="Concluída","",IF(ControleRNC[[#This Row],[Real.2]]="",TODAY()-ControleRNC[[#This Row],[Data Emissão]],ControleRNC[[#This Row],[Real.2]]-ControleRNC[[#This Row],[Data Emissão]]))</f>
        <v/>
      </c>
      <c r="AE359" s="29" t="str">
        <f ca="1">IF(ControleRNC[[#This Row],[Real.2]]&lt;&gt;"","Concluída",
IF(AND(ControleRNC[[#This Row],[Prev.2]]&lt;TODAY(),OR(ControleRNC[[#This Row],[Replan.2]]&lt;TODAY(),ControleRNC[[#This Row],[Replan.2]]="")),"Atraso","No prazo"))</f>
        <v>Concluída</v>
      </c>
      <c r="AF359" s="24" t="s">
        <v>1077</v>
      </c>
      <c r="AG359" s="24" t="str">
        <f>IF(ControleRNC[[#This Row],[Área Responsável]]="Engenharia",ControleRNC[[#This Row],[Status Etapa 1]],"Contratada")</f>
        <v>Contratada</v>
      </c>
      <c r="AH359" s="24" t="str">
        <f ca="1">IF(ControleRNC[[#This Row],[Área Responsável]]="Contratada",ControleRNC[[#This Row],[Status DUCTOR]],"Engenharia")</f>
        <v>Concluída</v>
      </c>
      <c r="AI359" s="24" t="str">
        <f>IF(ControleRNC[[#This Row],[Etapa Eng]]="Concluída","Fechado",IF(ControleRNC[[#This Row],[Etapa Eng]]="Contratada","Contratada","Aberto"))</f>
        <v>Contratada</v>
      </c>
      <c r="AJ359" s="24" t="str">
        <f ca="1">IF(ControleRNC[[#This Row],[Etapa contr]]="Concluída","Fechado",IF(ControleRNC[[#This Row],[Etapa contr]]="Engenharia","Engenharia","Aberto"))</f>
        <v>Fechado</v>
      </c>
    </row>
    <row r="360" spans="1:36" ht="30" customHeight="1">
      <c r="A360" s="63" t="s">
        <v>74</v>
      </c>
      <c r="B360" s="5" t="s">
        <v>822</v>
      </c>
      <c r="C360" s="24" t="s">
        <v>1154</v>
      </c>
      <c r="D360" s="5" t="s">
        <v>824</v>
      </c>
      <c r="E360" s="24" t="s">
        <v>1845</v>
      </c>
      <c r="F360" s="65" t="s">
        <v>826</v>
      </c>
      <c r="G360" s="7" t="s">
        <v>1085</v>
      </c>
      <c r="H360" s="7" t="s">
        <v>1849</v>
      </c>
      <c r="I360" s="7" t="s">
        <v>1199</v>
      </c>
      <c r="J360" s="32" t="s">
        <v>1850</v>
      </c>
      <c r="K360" s="22" t="s">
        <v>788</v>
      </c>
      <c r="L360" s="6">
        <v>44600</v>
      </c>
      <c r="M360" s="6">
        <f>WORKDAY(ControleRNC[[#This Row],[Data Emissão]],VLOOKUP(K360,$F$1:$G$4,2,0))</f>
        <v>44602</v>
      </c>
      <c r="N360" s="6"/>
      <c r="O360" s="23">
        <v>44606</v>
      </c>
      <c r="P360" s="24"/>
      <c r="Q360" s="24">
        <f ca="1">IF(ControleRNC[[#This Row],[Real.1]]="",TODAY()-ControleRNC[[#This Row],[Prev.1]],ControleRNC[[#This Row],[Real.1]]-ControleRNC[[#This Row],[Prev.1]])</f>
        <v>4</v>
      </c>
      <c r="R360" s="24" t="s">
        <v>1464</v>
      </c>
      <c r="S360" s="24"/>
      <c r="T360" s="29" t="str">
        <f ca="1">IF(ControleRNC[[#This Row],[Real.1]]&lt;&gt;"","Concluída",IF(ControleRNC[[#This Row],[Prev.1]]&lt;TODAY(),"Atraso","No prazo"))</f>
        <v>Concluída</v>
      </c>
      <c r="U360" s="39" t="s">
        <v>1851</v>
      </c>
      <c r="V360" s="39"/>
      <c r="W360" s="23">
        <f>WORKDAY(ControleRNC[[#This Row],[Prev.1]],ControleRNC[[#This Row],[Dias Prev.2]])</f>
        <v>44606</v>
      </c>
      <c r="X360" s="23">
        <v>44674</v>
      </c>
      <c r="Y360" s="23">
        <v>44686</v>
      </c>
      <c r="Z360" s="24">
        <f>VLOOKUP(ControleRNC[[#This Row],[Crit.]],$F$1:$G$4,2,0)</f>
        <v>2</v>
      </c>
      <c r="AA360" s="24">
        <f ca="1">IF(ControleRNC[[#This Row],[Real.2]]="",TODAY()-ControleRNC[[#This Row],[Prev.2]],ControleRNC[[#This Row],[Real.2]]-ControleRNC[[#This Row],[Prev.2]])</f>
        <v>80</v>
      </c>
      <c r="AB360" s="24" t="s">
        <v>1464</v>
      </c>
      <c r="AC360" s="29" t="str">
        <f ca="1">IF(ControleRNC[[#This Row],[Real.2]]&lt;&gt;"","Concluída",
IF(ControleRNC[[#This Row],[Prev.2]]&lt;TODAY(),"Atraso","No prazo"))</f>
        <v>Concluída</v>
      </c>
      <c r="AD360" s="24" t="str">
        <f ca="1">IF(ControleRNC[[#This Row],[Status Epata 2]]="Concluída","",IF(ControleRNC[[#This Row],[Real.2]]="",TODAY()-ControleRNC[[#This Row],[Data Emissão]],ControleRNC[[#This Row],[Real.2]]-ControleRNC[[#This Row],[Data Emissão]]))</f>
        <v/>
      </c>
      <c r="AE360" s="29" t="str">
        <f ca="1">IF(ControleRNC[[#This Row],[Real.2]]&lt;&gt;"","Concluída",
IF(AND(ControleRNC[[#This Row],[Prev.2]]&lt;TODAY(),OR(ControleRNC[[#This Row],[Replan.2]]&lt;TODAY(),ControleRNC[[#This Row],[Replan.2]]="")),"Atraso","No prazo"))</f>
        <v>Concluída</v>
      </c>
      <c r="AF360" s="24" t="s">
        <v>1077</v>
      </c>
      <c r="AG360" s="24" t="str">
        <f>IF(ControleRNC[[#This Row],[Área Responsável]]="Engenharia",ControleRNC[[#This Row],[Status Etapa 1]],"Contratada")</f>
        <v>Contratada</v>
      </c>
      <c r="AH360" s="24" t="str">
        <f ca="1">IF(ControleRNC[[#This Row],[Área Responsável]]="Contratada",ControleRNC[[#This Row],[Status DUCTOR]],"Engenharia")</f>
        <v>Concluída</v>
      </c>
      <c r="AI360" s="24" t="str">
        <f>IF(ControleRNC[[#This Row],[Etapa Eng]]="Concluída","Fechado",IF(ControleRNC[[#This Row],[Etapa Eng]]="Contratada","Contratada","Aberto"))</f>
        <v>Contratada</v>
      </c>
      <c r="AJ360" s="24" t="str">
        <f ca="1">IF(ControleRNC[[#This Row],[Etapa contr]]="Concluída","Fechado",IF(ControleRNC[[#This Row],[Etapa contr]]="Engenharia","Engenharia","Aberto"))</f>
        <v>Fechado</v>
      </c>
    </row>
    <row r="361" spans="1:36" ht="30" customHeight="1">
      <c r="A361" s="2" t="s">
        <v>1852</v>
      </c>
      <c r="B361" s="5" t="s">
        <v>900</v>
      </c>
      <c r="C361" s="24" t="s">
        <v>860</v>
      </c>
      <c r="D361" s="5" t="s">
        <v>861</v>
      </c>
      <c r="E361" s="24" t="s">
        <v>87</v>
      </c>
      <c r="F361" s="65" t="s">
        <v>862</v>
      </c>
      <c r="G361" s="7" t="s">
        <v>827</v>
      </c>
      <c r="H361" s="56" t="s">
        <v>1666</v>
      </c>
      <c r="I361" s="56" t="s">
        <v>856</v>
      </c>
      <c r="J361" s="32" t="s">
        <v>1853</v>
      </c>
      <c r="K361" s="22" t="s">
        <v>787</v>
      </c>
      <c r="L361" s="6">
        <v>44602</v>
      </c>
      <c r="M361" s="6">
        <f>WORKDAY(ControleRNC[[#This Row],[Data Emissão]],VLOOKUP(K361,$F$1:$G$4,2,0))</f>
        <v>44607</v>
      </c>
      <c r="N361" s="6"/>
      <c r="O361" s="23">
        <v>44606</v>
      </c>
      <c r="P361" s="24"/>
      <c r="Q361" s="24">
        <f ca="1">IF(ControleRNC[[#This Row],[Real.1]]="",TODAY()-ControleRNC[[#This Row],[Prev.1]],ControleRNC[[#This Row],[Real.1]]-ControleRNC[[#This Row],[Prev.1]])</f>
        <v>-1</v>
      </c>
      <c r="R361" s="24" t="s">
        <v>5</v>
      </c>
      <c r="S361" s="24"/>
      <c r="T361" s="29" t="str">
        <f ca="1">IF(ControleRNC[[#This Row],[Real.1]]&lt;&gt;"","Concluída",IF(ControleRNC[[#This Row],[Prev.1]]&lt;TODAY(),"Atraso","No prazo"))</f>
        <v>Concluída</v>
      </c>
      <c r="U361" s="39" t="s">
        <v>1854</v>
      </c>
      <c r="V361" s="39"/>
      <c r="W361" s="23">
        <f>WORKDAY(ControleRNC[[#This Row],[Prev.1]],ControleRNC[[#This Row],[Dias Prev.2]])</f>
        <v>44610</v>
      </c>
      <c r="X361" s="23">
        <v>44671</v>
      </c>
      <c r="Y361" s="23">
        <v>44655</v>
      </c>
      <c r="Z361" s="24">
        <f>VLOOKUP(ControleRNC[[#This Row],[Crit.]],$F$1:$G$4,2,0)</f>
        <v>3</v>
      </c>
      <c r="AA361" s="24">
        <f ca="1">IF(ControleRNC[[#This Row],[Real.2]]="",TODAY()-ControleRNC[[#This Row],[Prev.2]],ControleRNC[[#This Row],[Real.2]]-ControleRNC[[#This Row],[Prev.2]])</f>
        <v>45</v>
      </c>
      <c r="AB361" s="24" t="s">
        <v>5</v>
      </c>
      <c r="AC361" s="29" t="str">
        <f ca="1">IF(ControleRNC[[#This Row],[Real.2]]&lt;&gt;"","Concluída",
IF(ControleRNC[[#This Row],[Prev.2]]&lt;TODAY(),"Atraso","No prazo"))</f>
        <v>Concluída</v>
      </c>
      <c r="AD361" s="24" t="str">
        <f ca="1">IF(ControleRNC[[#This Row],[Status Epata 2]]="Concluída","",IF(ControleRNC[[#This Row],[Real.2]]="",TODAY()-ControleRNC[[#This Row],[Data Emissão]],ControleRNC[[#This Row],[Real.2]]-ControleRNC[[#This Row],[Data Emissão]]))</f>
        <v/>
      </c>
      <c r="AE361" s="24" t="str">
        <f ca="1">IF(ControleRNC[[#This Row],[Real.2]]&lt;&gt;"","Concluída",
IF(AND(ControleRNC[[#This Row],[Prev.2]]&lt;TODAY(),OR(ControleRNC[[#This Row],[Replan.2]]&lt;TODAY(),ControleRNC[[#This Row],[Replan.2]]="")),"Atraso","No prazo"))</f>
        <v>Concluída</v>
      </c>
      <c r="AF361" s="24"/>
      <c r="AG361" s="24" t="str">
        <f ca="1">IF(ControleRNC[[#This Row],[Área Responsável]]="Engenharia",ControleRNC[[#This Row],[Status Etapa 1]],"Contratada")</f>
        <v>Concluída</v>
      </c>
      <c r="AH361" s="24" t="str">
        <f>IF(ControleRNC[[#This Row],[Área Responsável]]="Contratada",ControleRNC[[#This Row],[Status DUCTOR]],"Engenharia")</f>
        <v>Engenharia</v>
      </c>
      <c r="AI361" s="24" t="str">
        <f ca="1">IF(ControleRNC[[#This Row],[Etapa Eng]]="Concluída","Fechado",IF(ControleRNC[[#This Row],[Etapa Eng]]="Contratada","Contratada","Aberto"))</f>
        <v>Fechado</v>
      </c>
      <c r="AJ361" s="24" t="str">
        <f>IF(ControleRNC[[#This Row],[Etapa contr]]="Concluída","Fechado",IF(ControleRNC[[#This Row],[Etapa contr]]="Engenharia","Engenharia","Aberto"))</f>
        <v>Engenharia</v>
      </c>
    </row>
    <row r="362" spans="1:36" ht="30" customHeight="1">
      <c r="A362" s="5" t="s">
        <v>78</v>
      </c>
      <c r="B362" s="5" t="s">
        <v>900</v>
      </c>
      <c r="C362" s="24" t="s">
        <v>1299</v>
      </c>
      <c r="D362" s="5" t="s">
        <v>824</v>
      </c>
      <c r="E362" s="24" t="s">
        <v>39</v>
      </c>
      <c r="F362" s="65" t="s">
        <v>826</v>
      </c>
      <c r="G362" s="7" t="s">
        <v>844</v>
      </c>
      <c r="H362" s="7" t="s">
        <v>1855</v>
      </c>
      <c r="I362" s="7" t="s">
        <v>1449</v>
      </c>
      <c r="J362" s="32" t="s">
        <v>1856</v>
      </c>
      <c r="K362" s="22" t="s">
        <v>787</v>
      </c>
      <c r="L362" s="6">
        <v>44602</v>
      </c>
      <c r="M362" s="6">
        <f>WORKDAY(ControleRNC[[#This Row],[Data Emissão]],VLOOKUP(K362,$F$1:$G$4,2,0))</f>
        <v>44607</v>
      </c>
      <c r="N362" s="6"/>
      <c r="O362" s="23">
        <v>44608</v>
      </c>
      <c r="P362" s="24"/>
      <c r="Q362" s="24">
        <f ca="1">IF(ControleRNC[[#This Row],[Real.1]]="",TODAY()-ControleRNC[[#This Row],[Prev.1]],ControleRNC[[#This Row],[Real.1]]-ControleRNC[[#This Row],[Prev.1]])</f>
        <v>1</v>
      </c>
      <c r="R362" s="24" t="s">
        <v>6</v>
      </c>
      <c r="S362" s="24"/>
      <c r="T362" s="29" t="str">
        <f ca="1">IF(ControleRNC[[#This Row],[Real.1]]&lt;&gt;"","Concluída",IF(ControleRNC[[#This Row],[Prev.1]]&lt;TODAY(),"Atraso","No prazo"))</f>
        <v>Concluída</v>
      </c>
      <c r="U362" s="39" t="s">
        <v>1857</v>
      </c>
      <c r="V362" s="39"/>
      <c r="W362" s="23">
        <f>WORKDAY(ControleRNC[[#This Row],[Prev.1]],ControleRNC[[#This Row],[Dias Prev.2]])</f>
        <v>44610</v>
      </c>
      <c r="X362" s="23">
        <v>44680</v>
      </c>
      <c r="Y362" s="23">
        <v>44627</v>
      </c>
      <c r="Z362" s="24">
        <f>VLOOKUP(ControleRNC[[#This Row],[Crit.]],$F$1:$G$4,2,0)</f>
        <v>3</v>
      </c>
      <c r="AA362" s="24">
        <f ca="1">IF(ControleRNC[[#This Row],[Real.2]]="",TODAY()-ControleRNC[[#This Row],[Prev.2]],ControleRNC[[#This Row],[Real.2]]-ControleRNC[[#This Row],[Prev.2]])</f>
        <v>17</v>
      </c>
      <c r="AB362" s="24" t="s">
        <v>6</v>
      </c>
      <c r="AC362" s="29" t="str">
        <f ca="1">IF(ControleRNC[[#This Row],[Real.2]]&lt;&gt;"","Concluída",
IF(ControleRNC[[#This Row],[Prev.2]]&lt;TODAY(),"Atraso","No prazo"))</f>
        <v>Concluída</v>
      </c>
      <c r="AD362" s="24" t="str">
        <f ca="1">IF(ControleRNC[[#This Row],[Status Epata 2]]="Concluída","",IF(ControleRNC[[#This Row],[Real.2]]="",TODAY()-ControleRNC[[#This Row],[Data Emissão]],ControleRNC[[#This Row],[Real.2]]-ControleRNC[[#This Row],[Data Emissão]]))</f>
        <v/>
      </c>
      <c r="AE362" s="29" t="str">
        <f ca="1">IF(ControleRNC[[#This Row],[Real.2]]&lt;&gt;"","Concluída",
IF(AND(ControleRNC[[#This Row],[Prev.2]]&lt;TODAY(),OR(ControleRNC[[#This Row],[Replan.2]]&lt;TODAY(),ControleRNC[[#This Row],[Replan.2]]="")),"Atraso","No prazo"))</f>
        <v>Concluída</v>
      </c>
      <c r="AF362" s="24"/>
      <c r="AG362" s="24" t="str">
        <f>IF(ControleRNC[[#This Row],[Área Responsável]]="Engenharia",ControleRNC[[#This Row],[Status Etapa 1]],"Contratada")</f>
        <v>Contratada</v>
      </c>
      <c r="AH362" s="24" t="str">
        <f ca="1">IF(ControleRNC[[#This Row],[Área Responsável]]="Contratada",ControleRNC[[#This Row],[Status DUCTOR]],"Engenharia")</f>
        <v>Concluída</v>
      </c>
      <c r="AI362" s="24" t="str">
        <f>IF(ControleRNC[[#This Row],[Etapa Eng]]="Concluída","Fechado",IF(ControleRNC[[#This Row],[Etapa Eng]]="Contratada","Contratada","Aberto"))</f>
        <v>Contratada</v>
      </c>
      <c r="AJ362" s="24" t="str">
        <f ca="1">IF(ControleRNC[[#This Row],[Etapa contr]]="Concluída","Fechado",IF(ControleRNC[[#This Row],[Etapa contr]]="Engenharia","Engenharia","Aberto"))</f>
        <v>Fechado</v>
      </c>
    </row>
    <row r="363" spans="1:36" ht="30" customHeight="1">
      <c r="A363" s="5" t="s">
        <v>1858</v>
      </c>
      <c r="B363" s="5" t="s">
        <v>900</v>
      </c>
      <c r="C363" s="24" t="s">
        <v>1280</v>
      </c>
      <c r="D363" s="5" t="s">
        <v>824</v>
      </c>
      <c r="E363" s="24" t="s">
        <v>87</v>
      </c>
      <c r="F363" s="65" t="s">
        <v>826</v>
      </c>
      <c r="G363" s="7" t="s">
        <v>827</v>
      </c>
      <c r="H363" s="7" t="s">
        <v>1836</v>
      </c>
      <c r="I363" s="7" t="s">
        <v>856</v>
      </c>
      <c r="J363" s="32" t="s">
        <v>1859</v>
      </c>
      <c r="K363" s="22" t="s">
        <v>788</v>
      </c>
      <c r="L363" s="6">
        <v>44602</v>
      </c>
      <c r="M363" s="6">
        <f>WORKDAY(ControleRNC[[#This Row],[Data Emissão]],VLOOKUP(K363,$F$1:$G$4,2,0))</f>
        <v>44606</v>
      </c>
      <c r="N363" s="6"/>
      <c r="O363" s="23">
        <v>44602</v>
      </c>
      <c r="P363" s="24"/>
      <c r="Q363" s="24">
        <f ca="1">IF(ControleRNC[[#This Row],[Real.1]]="",TODAY()-ControleRNC[[#This Row],[Prev.1]],ControleRNC[[#This Row],[Real.1]]-ControleRNC[[#This Row],[Prev.1]])</f>
        <v>-4</v>
      </c>
      <c r="R363" s="24" t="s">
        <v>5</v>
      </c>
      <c r="S363" s="24"/>
      <c r="T363" s="29" t="str">
        <f ca="1">IF(ControleRNC[[#This Row],[Real.1]]&lt;&gt;"","Concluída",IF(ControleRNC[[#This Row],[Prev.1]]&lt;TODAY(),"Atraso","No prazo"))</f>
        <v>Concluída</v>
      </c>
      <c r="U363" s="39" t="s">
        <v>1860</v>
      </c>
      <c r="V363" s="39"/>
      <c r="W363" s="23">
        <f>WORKDAY(ControleRNC[[#This Row],[Prev.1]],ControleRNC[[#This Row],[Dias Prev.2]])</f>
        <v>44608</v>
      </c>
      <c r="X363" s="23">
        <v>44620</v>
      </c>
      <c r="Y363" s="23">
        <v>44636</v>
      </c>
      <c r="Z363" s="24">
        <f>VLOOKUP(ControleRNC[[#This Row],[Crit.]],$F$1:$G$4,2,0)</f>
        <v>2</v>
      </c>
      <c r="AA363" s="24">
        <f ca="1">IF(ControleRNC[[#This Row],[Real.2]]="",TODAY()-ControleRNC[[#This Row],[Prev.2]],ControleRNC[[#This Row],[Real.2]]-ControleRNC[[#This Row],[Prev.2]])</f>
        <v>28</v>
      </c>
      <c r="AB363" s="24" t="s">
        <v>5</v>
      </c>
      <c r="AC363" s="29" t="str">
        <f ca="1">IF(ControleRNC[[#This Row],[Real.2]]&lt;&gt;"","Concluída",
IF(ControleRNC[[#This Row],[Prev.2]]&lt;TODAY(),"Atraso","No prazo"))</f>
        <v>Concluída</v>
      </c>
      <c r="AD363" s="24" t="str">
        <f ca="1">IF(ControleRNC[[#This Row],[Status Epata 2]]="Concluída","",IF(ControleRNC[[#This Row],[Real.2]]="",TODAY()-ControleRNC[[#This Row],[Data Emissão]],ControleRNC[[#This Row],[Real.2]]-ControleRNC[[#This Row],[Data Emissão]]))</f>
        <v/>
      </c>
      <c r="AE363" s="29" t="str">
        <f ca="1">IF(ControleRNC[[#This Row],[Real.2]]&lt;&gt;"","Concluída",
IF(AND(ControleRNC[[#This Row],[Prev.2]]&lt;TODAY(),OR(ControleRNC[[#This Row],[Replan.2]]&lt;TODAY(),ControleRNC[[#This Row],[Replan.2]]="")),"Atraso","No prazo"))</f>
        <v>Concluída</v>
      </c>
      <c r="AF363" s="24"/>
      <c r="AG363" s="24" t="str">
        <f>IF(ControleRNC[[#This Row],[Área Responsável]]="Engenharia",ControleRNC[[#This Row],[Status Etapa 1]],"Contratada")</f>
        <v>Contratada</v>
      </c>
      <c r="AH363" s="24" t="str">
        <f ca="1">IF(ControleRNC[[#This Row],[Área Responsável]]="Contratada",ControleRNC[[#This Row],[Status DUCTOR]],"Engenharia")</f>
        <v>Concluída</v>
      </c>
      <c r="AI363" s="24" t="str">
        <f>IF(ControleRNC[[#This Row],[Etapa Eng]]="Concluída","Fechado",IF(ControleRNC[[#This Row],[Etapa Eng]]="Contratada","Contratada","Aberto"))</f>
        <v>Contratada</v>
      </c>
      <c r="AJ363" s="24" t="str">
        <f ca="1">IF(ControleRNC[[#This Row],[Etapa contr]]="Concluída","Fechado",IF(ControleRNC[[#This Row],[Etapa contr]]="Engenharia","Engenharia","Aberto"))</f>
        <v>Fechado</v>
      </c>
    </row>
    <row r="364" spans="1:36" ht="30" customHeight="1">
      <c r="A364" s="5" t="s">
        <v>1861</v>
      </c>
      <c r="B364" s="5" t="s">
        <v>900</v>
      </c>
      <c r="C364" s="24" t="s">
        <v>1731</v>
      </c>
      <c r="D364" s="5" t="s">
        <v>902</v>
      </c>
      <c r="E364" s="24" t="s">
        <v>29</v>
      </c>
      <c r="F364" s="24" t="s">
        <v>826</v>
      </c>
      <c r="G364" s="7" t="s">
        <v>844</v>
      </c>
      <c r="H364" s="7" t="s">
        <v>1862</v>
      </c>
      <c r="I364" s="7" t="s">
        <v>921</v>
      </c>
      <c r="J364" s="32" t="s">
        <v>1863</v>
      </c>
      <c r="K364" s="22" t="s">
        <v>787</v>
      </c>
      <c r="L364" s="6">
        <v>44603</v>
      </c>
      <c r="M364" s="6">
        <f>WORKDAY(ControleRNC[[#This Row],[Data Emissão]],VLOOKUP(K364,$F$1:$G$4,2,0))</f>
        <v>44608</v>
      </c>
      <c r="N364" s="6"/>
      <c r="O364" s="23">
        <v>44608</v>
      </c>
      <c r="P364" s="24"/>
      <c r="Q364" s="24">
        <f ca="1">IF(ControleRNC[[#This Row],[Real.1]]="",TODAY()-ControleRNC[[#This Row],[Prev.1]],ControleRNC[[#This Row],[Real.1]]-ControleRNC[[#This Row],[Prev.1]])</f>
        <v>0</v>
      </c>
      <c r="R364" s="24" t="s">
        <v>6</v>
      </c>
      <c r="S364" s="24"/>
      <c r="T364" s="29" t="str">
        <f ca="1">IF(ControleRNC[[#This Row],[Real.1]]&lt;&gt;"","Concluída",IF(ControleRNC[[#This Row],[Prev.1]]&lt;TODAY(),"Atraso","No prazo"))</f>
        <v>Concluída</v>
      </c>
      <c r="U364" s="39" t="s">
        <v>1864</v>
      </c>
      <c r="V364" s="39"/>
      <c r="W364" s="23">
        <f>WORKDAY(ControleRNC[[#This Row],[Prev.1]],ControleRNC[[#This Row],[Dias Prev.2]])</f>
        <v>44613</v>
      </c>
      <c r="X364" s="23">
        <v>44686</v>
      </c>
      <c r="Y364" s="23">
        <v>44664</v>
      </c>
      <c r="Z364" s="24">
        <f>VLOOKUP(ControleRNC[[#This Row],[Crit.]],$F$1:$G$4,2,0)</f>
        <v>3</v>
      </c>
      <c r="AA364" s="24">
        <f ca="1">IF(ControleRNC[[#This Row],[Real.2]]="",TODAY()-ControleRNC[[#This Row],[Prev.2]],ControleRNC[[#This Row],[Real.2]]-ControleRNC[[#This Row],[Prev.2]])</f>
        <v>51</v>
      </c>
      <c r="AB364" s="24" t="s">
        <v>6</v>
      </c>
      <c r="AC364" s="29" t="str">
        <f ca="1">IF(ControleRNC[[#This Row],[Real.2]]&lt;&gt;"","Concluída",
IF(ControleRNC[[#This Row],[Prev.2]]&lt;TODAY(),"Atraso","No prazo"))</f>
        <v>Concluída</v>
      </c>
      <c r="AD364" s="24" t="str">
        <f ca="1">IF(ControleRNC[[#This Row],[Status Epata 2]]="Concluída","",IF(ControleRNC[[#This Row],[Real.2]]="",TODAY()-ControleRNC[[#This Row],[Data Emissão]],ControleRNC[[#This Row],[Real.2]]-ControleRNC[[#This Row],[Data Emissão]]))</f>
        <v/>
      </c>
      <c r="AE364" s="24" t="str">
        <f ca="1">IF(ControleRNC[[#This Row],[Real.2]]&lt;&gt;"","Concluída",
IF(AND(ControleRNC[[#This Row],[Prev.2]]&lt;TODAY(),OR(ControleRNC[[#This Row],[Replan.2]]&lt;TODAY(),ControleRNC[[#This Row],[Replan.2]]="")),"Atraso","No prazo"))</f>
        <v>Concluída</v>
      </c>
      <c r="AF364" s="24" t="s">
        <v>1577</v>
      </c>
      <c r="AG364" s="24" t="str">
        <f>IF(ControleRNC[[#This Row],[Área Responsável]]="Engenharia",ControleRNC[[#This Row],[Status Etapa 1]],"Contratada")</f>
        <v>Contratada</v>
      </c>
      <c r="AH364" s="24" t="str">
        <f ca="1">IF(ControleRNC[[#This Row],[Área Responsável]]="Contratada",ControleRNC[[#This Row],[Status DUCTOR]],"Engenharia")</f>
        <v>Concluída</v>
      </c>
      <c r="AI364" s="24" t="str">
        <f>IF(ControleRNC[[#This Row],[Etapa Eng]]="Concluída","Fechado",IF(ControleRNC[[#This Row],[Etapa Eng]]="Contratada","Contratada","Aberto"))</f>
        <v>Contratada</v>
      </c>
      <c r="AJ364" s="24" t="str">
        <f ca="1">IF(ControleRNC[[#This Row],[Etapa contr]]="Concluída","Fechado",IF(ControleRNC[[#This Row],[Etapa contr]]="Engenharia","Engenharia","Aberto"))</f>
        <v>Fechado</v>
      </c>
    </row>
    <row r="365" spans="1:36" ht="30" customHeight="1">
      <c r="A365" s="5" t="s">
        <v>200</v>
      </c>
      <c r="B365" s="5" t="s">
        <v>900</v>
      </c>
      <c r="C365" s="24" t="s">
        <v>1525</v>
      </c>
      <c r="D365" s="5" t="s">
        <v>824</v>
      </c>
      <c r="E365" s="24" t="s">
        <v>29</v>
      </c>
      <c r="F365" s="65" t="s">
        <v>826</v>
      </c>
      <c r="G365" s="7" t="s">
        <v>844</v>
      </c>
      <c r="H365" s="7" t="s">
        <v>1865</v>
      </c>
      <c r="I365" s="7" t="s">
        <v>921</v>
      </c>
      <c r="J365" s="32" t="s">
        <v>1866</v>
      </c>
      <c r="K365" s="22" t="s">
        <v>787</v>
      </c>
      <c r="L365" s="6">
        <v>44606</v>
      </c>
      <c r="M365" s="6">
        <f>WORKDAY(ControleRNC[[#This Row],[Data Emissão]],VLOOKUP(K365,$F$1:$G$4,2,0))</f>
        <v>44609</v>
      </c>
      <c r="N365" s="6"/>
      <c r="O365" s="23">
        <v>44608</v>
      </c>
      <c r="P365" s="24"/>
      <c r="Q365" s="24">
        <f ca="1">IF(ControleRNC[[#This Row],[Real.1]]="",TODAY()-ControleRNC[[#This Row],[Prev.1]],ControleRNC[[#This Row],[Real.1]]-ControleRNC[[#This Row],[Prev.1]])</f>
        <v>-1</v>
      </c>
      <c r="R365" s="24" t="s">
        <v>6</v>
      </c>
      <c r="S365" s="24"/>
      <c r="T365" s="29" t="str">
        <f ca="1">IF(ControleRNC[[#This Row],[Real.1]]&lt;&gt;"","Concluída",IF(ControleRNC[[#This Row],[Prev.1]]&lt;TODAY(),"Atraso","No prazo"))</f>
        <v>Concluída</v>
      </c>
      <c r="U365" s="39" t="s">
        <v>1867</v>
      </c>
      <c r="V365" s="39"/>
      <c r="W365" s="23">
        <f>WORKDAY(ControleRNC[[#This Row],[Prev.1]],ControleRNC[[#This Row],[Dias Prev.2]])</f>
        <v>44614</v>
      </c>
      <c r="X365" s="23">
        <v>44721</v>
      </c>
      <c r="Y365" s="23">
        <v>44609</v>
      </c>
      <c r="Z365" s="24">
        <f>VLOOKUP(ControleRNC[[#This Row],[Crit.]],$F$1:$G$4,2,0)</f>
        <v>3</v>
      </c>
      <c r="AA365" s="24">
        <f ca="1">IF(ControleRNC[[#This Row],[Real.2]]="",TODAY()-ControleRNC[[#This Row],[Prev.2]],ControleRNC[[#This Row],[Real.2]]-ControleRNC[[#This Row],[Prev.2]])</f>
        <v>-5</v>
      </c>
      <c r="AB365" s="24" t="s">
        <v>6</v>
      </c>
      <c r="AC365" s="29" t="str">
        <f ca="1">IF(ControleRNC[[#This Row],[Real.2]]&lt;&gt;"","Concluída",
IF(ControleRNC[[#This Row],[Prev.2]]&lt;TODAY(),"Atraso","No prazo"))</f>
        <v>Concluída</v>
      </c>
      <c r="AD365" s="24" t="str">
        <f ca="1">IF(ControleRNC[[#This Row],[Status Epata 2]]="Concluída","",IF(ControleRNC[[#This Row],[Real.2]]="",TODAY()-ControleRNC[[#This Row],[Data Emissão]],ControleRNC[[#This Row],[Real.2]]-ControleRNC[[#This Row],[Data Emissão]]))</f>
        <v/>
      </c>
      <c r="AE365" s="29" t="str">
        <f ca="1">IF(ControleRNC[[#This Row],[Real.2]]&lt;&gt;"","Concluída",
IF(AND(ControleRNC[[#This Row],[Prev.2]]&lt;TODAY(),OR(ControleRNC[[#This Row],[Replan.2]]&lt;TODAY(),ControleRNC[[#This Row],[Replan.2]]="")),"Atraso","No prazo"))</f>
        <v>Concluída</v>
      </c>
      <c r="AF365" s="24"/>
      <c r="AG365" s="24" t="str">
        <f>IF(ControleRNC[[#This Row],[Área Responsável]]="Engenharia",ControleRNC[[#This Row],[Status Etapa 1]],"Contratada")</f>
        <v>Contratada</v>
      </c>
      <c r="AH365" s="24" t="str">
        <f ca="1">IF(ControleRNC[[#This Row],[Área Responsável]]="Contratada",ControleRNC[[#This Row],[Status DUCTOR]],"Engenharia")</f>
        <v>Concluída</v>
      </c>
      <c r="AI365" s="24" t="str">
        <f>IF(ControleRNC[[#This Row],[Etapa Eng]]="Concluída","Fechado",IF(ControleRNC[[#This Row],[Etapa Eng]]="Contratada","Contratada","Aberto"))</f>
        <v>Contratada</v>
      </c>
      <c r="AJ365" s="24" t="str">
        <f ca="1">IF(ControleRNC[[#This Row],[Etapa contr]]="Concluída","Fechado",IF(ControleRNC[[#This Row],[Etapa contr]]="Engenharia","Engenharia","Aberto"))</f>
        <v>Fechado</v>
      </c>
    </row>
    <row r="366" spans="1:36" ht="30" customHeight="1">
      <c r="A366" s="5" t="s">
        <v>219</v>
      </c>
      <c r="B366" s="5" t="s">
        <v>900</v>
      </c>
      <c r="C366" s="24" t="s">
        <v>1303</v>
      </c>
      <c r="D366" s="5" t="s">
        <v>824</v>
      </c>
      <c r="E366" s="24" t="s">
        <v>29</v>
      </c>
      <c r="F366" s="65" t="s">
        <v>826</v>
      </c>
      <c r="G366" s="7" t="s">
        <v>844</v>
      </c>
      <c r="H366" s="7" t="s">
        <v>1868</v>
      </c>
      <c r="I366" s="7" t="s">
        <v>918</v>
      </c>
      <c r="J366" s="32" t="s">
        <v>1869</v>
      </c>
      <c r="K366" s="22" t="s">
        <v>788</v>
      </c>
      <c r="L366" s="6">
        <v>44607</v>
      </c>
      <c r="M366" s="6">
        <f>WORKDAY(ControleRNC[[#This Row],[Data Emissão]],VLOOKUP(K366,$F$1:$G$4,2,0))</f>
        <v>44609</v>
      </c>
      <c r="N366" s="6"/>
      <c r="O366" s="23">
        <v>44608</v>
      </c>
      <c r="P366" s="24"/>
      <c r="Q366" s="24">
        <f ca="1">IF(ControleRNC[[#This Row],[Real.1]]="",TODAY()-ControleRNC[[#This Row],[Prev.1]],ControleRNC[[#This Row],[Real.1]]-ControleRNC[[#This Row],[Prev.1]])</f>
        <v>-1</v>
      </c>
      <c r="R366" s="24" t="s">
        <v>6</v>
      </c>
      <c r="S366" s="24"/>
      <c r="T366" s="29" t="str">
        <f ca="1">IF(ControleRNC[[#This Row],[Real.1]]&lt;&gt;"","Concluída",IF(ControleRNC[[#This Row],[Prev.1]]&lt;TODAY(),"Atraso","No prazo"))</f>
        <v>Concluída</v>
      </c>
      <c r="U366" s="39" t="s">
        <v>1870</v>
      </c>
      <c r="V366" s="39"/>
      <c r="W366" s="23">
        <f>WORKDAY(ControleRNC[[#This Row],[Prev.1]],ControleRNC[[#This Row],[Dias Prev.2]])</f>
        <v>44613</v>
      </c>
      <c r="X366" s="23">
        <v>44673</v>
      </c>
      <c r="Y366" s="23">
        <v>44635</v>
      </c>
      <c r="Z366" s="24">
        <f>VLOOKUP(ControleRNC[[#This Row],[Crit.]],$F$1:$G$4,2,0)</f>
        <v>2</v>
      </c>
      <c r="AA366" s="24">
        <f ca="1">IF(ControleRNC[[#This Row],[Real.2]]="",TODAY()-ControleRNC[[#This Row],[Prev.2]],ControleRNC[[#This Row],[Real.2]]-ControleRNC[[#This Row],[Prev.2]])</f>
        <v>22</v>
      </c>
      <c r="AB366" s="24" t="s">
        <v>6</v>
      </c>
      <c r="AC366" s="29" t="str">
        <f ca="1">IF(ControleRNC[[#This Row],[Real.2]]&lt;&gt;"","Concluída",
IF(ControleRNC[[#This Row],[Prev.2]]&lt;TODAY(),"Atraso","No prazo"))</f>
        <v>Concluída</v>
      </c>
      <c r="AD366" s="24" t="str">
        <f ca="1">IF(ControleRNC[[#This Row],[Status Epata 2]]="Concluída","",IF(ControleRNC[[#This Row],[Real.2]]="",TODAY()-ControleRNC[[#This Row],[Data Emissão]],ControleRNC[[#This Row],[Real.2]]-ControleRNC[[#This Row],[Data Emissão]]))</f>
        <v/>
      </c>
      <c r="AE366" s="29" t="str">
        <f ca="1">IF(ControleRNC[[#This Row],[Real.2]]&lt;&gt;"","Concluída",
IF(AND(ControleRNC[[#This Row],[Prev.2]]&lt;TODAY(),OR(ControleRNC[[#This Row],[Replan.2]]&lt;TODAY(),ControleRNC[[#This Row],[Replan.2]]="")),"Atraso","No prazo"))</f>
        <v>Concluída</v>
      </c>
      <c r="AF366" s="24"/>
      <c r="AG366" s="24" t="str">
        <f>IF(ControleRNC[[#This Row],[Área Responsável]]="Engenharia",ControleRNC[[#This Row],[Status Etapa 1]],"Contratada")</f>
        <v>Contratada</v>
      </c>
      <c r="AH366" s="24" t="str">
        <f ca="1">IF(ControleRNC[[#This Row],[Área Responsável]]="Contratada",ControleRNC[[#This Row],[Status DUCTOR]],"Engenharia")</f>
        <v>Concluída</v>
      </c>
      <c r="AI366" s="24" t="str">
        <f>IF(ControleRNC[[#This Row],[Etapa Eng]]="Concluída","Fechado",IF(ControleRNC[[#This Row],[Etapa Eng]]="Contratada","Contratada","Aberto"))</f>
        <v>Contratada</v>
      </c>
      <c r="AJ366" s="24" t="str">
        <f ca="1">IF(ControleRNC[[#This Row],[Etapa contr]]="Concluída","Fechado",IF(ControleRNC[[#This Row],[Etapa contr]]="Engenharia","Engenharia","Aberto"))</f>
        <v>Fechado</v>
      </c>
    </row>
    <row r="367" spans="1:36" ht="30" customHeight="1">
      <c r="A367" s="63" t="s">
        <v>174</v>
      </c>
      <c r="B367" s="5" t="s">
        <v>822</v>
      </c>
      <c r="C367" s="24" t="s">
        <v>1525</v>
      </c>
      <c r="D367" s="5" t="s">
        <v>824</v>
      </c>
      <c r="E367" s="24" t="s">
        <v>1845</v>
      </c>
      <c r="F367" s="65" t="s">
        <v>826</v>
      </c>
      <c r="G367" s="7" t="s">
        <v>844</v>
      </c>
      <c r="H367" s="7" t="s">
        <v>1846</v>
      </c>
      <c r="I367" s="7" t="s">
        <v>904</v>
      </c>
      <c r="J367" s="32" t="s">
        <v>1871</v>
      </c>
      <c r="K367" s="22" t="s">
        <v>788</v>
      </c>
      <c r="L367" s="6">
        <v>44607</v>
      </c>
      <c r="M367" s="6">
        <f>WORKDAY(ControleRNC[[#This Row],[Data Emissão]],VLOOKUP(K367,$F$1:$G$4,2,0))</f>
        <v>44609</v>
      </c>
      <c r="N367" s="6"/>
      <c r="O367" s="23">
        <v>44608</v>
      </c>
      <c r="P367" s="24"/>
      <c r="Q367" s="24">
        <f ca="1">IF(ControleRNC[[#This Row],[Real.1]]="",TODAY()-ControleRNC[[#This Row],[Prev.1]],ControleRNC[[#This Row],[Real.1]]-ControleRNC[[#This Row],[Prev.1]])</f>
        <v>-1</v>
      </c>
      <c r="R367" s="24" t="s">
        <v>1464</v>
      </c>
      <c r="S367" s="24"/>
      <c r="T367" s="29" t="str">
        <f ca="1">IF(ControleRNC[[#This Row],[Real.1]]&lt;&gt;"","Concluída",IF(ControleRNC[[#This Row],[Prev.1]]&lt;TODAY(),"Atraso","No prazo"))</f>
        <v>Concluída</v>
      </c>
      <c r="U367" s="39" t="s">
        <v>1872</v>
      </c>
      <c r="V367" s="39"/>
      <c r="W367" s="23">
        <f>WORKDAY(ControleRNC[[#This Row],[Prev.1]],ControleRNC[[#This Row],[Dias Prev.2]])</f>
        <v>44613</v>
      </c>
      <c r="X367" s="23">
        <v>44680</v>
      </c>
      <c r="Y367" s="23">
        <v>44795</v>
      </c>
      <c r="Z367" s="24">
        <f>VLOOKUP(ControleRNC[[#This Row],[Crit.]],$F$1:$G$4,2,0)</f>
        <v>2</v>
      </c>
      <c r="AA367" s="24">
        <f ca="1">IF(ControleRNC[[#This Row],[Real.2]]="",TODAY()-ControleRNC[[#This Row],[Prev.2]],ControleRNC[[#This Row],[Real.2]]-ControleRNC[[#This Row],[Prev.2]])</f>
        <v>182</v>
      </c>
      <c r="AB367" s="24" t="s">
        <v>1464</v>
      </c>
      <c r="AC367" s="29" t="str">
        <f ca="1">IF(ControleRNC[[#This Row],[Real.2]]&lt;&gt;"","Concluída",
IF(ControleRNC[[#This Row],[Prev.2]]&lt;TODAY(),"Atraso","No prazo"))</f>
        <v>Concluída</v>
      </c>
      <c r="AD367" s="24" t="str">
        <f ca="1">IF(ControleRNC[[#This Row],[Status Epata 2]]="Concluída","",IF(ControleRNC[[#This Row],[Real.2]]="",TODAY()-ControleRNC[[#This Row],[Data Emissão]],ControleRNC[[#This Row],[Real.2]]-ControleRNC[[#This Row],[Data Emissão]]))</f>
        <v/>
      </c>
      <c r="AE367" s="29" t="str">
        <f ca="1">IF(ControleRNC[[#This Row],[Real.2]]&lt;&gt;"","Concluída",
IF(AND(ControleRNC[[#This Row],[Prev.2]]&lt;TODAY(),OR(ControleRNC[[#This Row],[Replan.2]]&lt;TODAY(),ControleRNC[[#This Row],[Replan.2]]="")),"Atraso","No prazo"))</f>
        <v>Concluída</v>
      </c>
      <c r="AF367" s="24" t="s">
        <v>1077</v>
      </c>
      <c r="AG367" s="24" t="str">
        <f>IF(ControleRNC[[#This Row],[Área Responsável]]="Engenharia",ControleRNC[[#This Row],[Status Etapa 1]],"Contratada")</f>
        <v>Contratada</v>
      </c>
      <c r="AH367" s="24" t="str">
        <f ca="1">IF(ControleRNC[[#This Row],[Área Responsável]]="Contratada",ControleRNC[[#This Row],[Status DUCTOR]],"Engenharia")</f>
        <v>Concluída</v>
      </c>
      <c r="AI367" s="24" t="str">
        <f>IF(ControleRNC[[#This Row],[Etapa Eng]]="Concluída","Fechado",IF(ControleRNC[[#This Row],[Etapa Eng]]="Contratada","Contratada","Aberto"))</f>
        <v>Contratada</v>
      </c>
      <c r="AJ367" s="24" t="str">
        <f ca="1">IF(ControleRNC[[#This Row],[Etapa contr]]="Concluída","Fechado",IF(ControleRNC[[#This Row],[Etapa contr]]="Engenharia","Engenharia","Aberto"))</f>
        <v>Fechado</v>
      </c>
    </row>
    <row r="368" spans="1:36" ht="30" customHeight="1">
      <c r="A368" s="5" t="s">
        <v>1873</v>
      </c>
      <c r="B368" s="5" t="s">
        <v>900</v>
      </c>
      <c r="C368" s="24" t="s">
        <v>1731</v>
      </c>
      <c r="D368" s="5" t="s">
        <v>902</v>
      </c>
      <c r="E368" s="24" t="s">
        <v>29</v>
      </c>
      <c r="F368" s="24" t="s">
        <v>826</v>
      </c>
      <c r="G368" s="7" t="s">
        <v>844</v>
      </c>
      <c r="H368" s="7" t="s">
        <v>1874</v>
      </c>
      <c r="I368" s="7" t="s">
        <v>921</v>
      </c>
      <c r="J368" s="32" t="s">
        <v>1875</v>
      </c>
      <c r="K368" s="22" t="s">
        <v>787</v>
      </c>
      <c r="L368" s="6">
        <v>44608</v>
      </c>
      <c r="M368" s="6">
        <f>WORKDAY(ControleRNC[[#This Row],[Data Emissão]],VLOOKUP(K368,$F$1:$G$4,2,0))</f>
        <v>44613</v>
      </c>
      <c r="N368" s="6"/>
      <c r="O368" s="23">
        <v>44608</v>
      </c>
      <c r="P368" s="24"/>
      <c r="Q368" s="24">
        <f ca="1">IF(ControleRNC[[#This Row],[Real.1]]="",TODAY()-ControleRNC[[#This Row],[Prev.1]],ControleRNC[[#This Row],[Real.1]]-ControleRNC[[#This Row],[Prev.1]])</f>
        <v>-5</v>
      </c>
      <c r="R368" s="24" t="s">
        <v>6</v>
      </c>
      <c r="S368" s="24"/>
      <c r="T368" s="29" t="str">
        <f ca="1">IF(ControleRNC[[#This Row],[Real.1]]&lt;&gt;"","Concluída",IF(ControleRNC[[#This Row],[Prev.1]]&lt;TODAY(),"Atraso","No prazo"))</f>
        <v>Concluída</v>
      </c>
      <c r="U368" s="39" t="s">
        <v>1876</v>
      </c>
      <c r="V368" s="39"/>
      <c r="W368" s="23">
        <f>WORKDAY(ControleRNC[[#This Row],[Prev.1]],ControleRNC[[#This Row],[Dias Prev.2]])</f>
        <v>44616</v>
      </c>
      <c r="X368" s="23">
        <v>44650</v>
      </c>
      <c r="Y368" s="23">
        <v>44635</v>
      </c>
      <c r="Z368" s="24">
        <f>VLOOKUP(ControleRNC[[#This Row],[Crit.]],$F$1:$G$4,2,0)</f>
        <v>3</v>
      </c>
      <c r="AA368" s="24">
        <f ca="1">IF(ControleRNC[[#This Row],[Real.2]]="",TODAY()-ControleRNC[[#This Row],[Prev.2]],ControleRNC[[#This Row],[Real.2]]-ControleRNC[[#This Row],[Prev.2]])</f>
        <v>19</v>
      </c>
      <c r="AB368" s="24" t="s">
        <v>6</v>
      </c>
      <c r="AC368" s="29" t="str">
        <f ca="1">IF(ControleRNC[[#This Row],[Real.2]]&lt;&gt;"","Concluída",
IF(ControleRNC[[#This Row],[Prev.2]]&lt;TODAY(),"Atraso","No prazo"))</f>
        <v>Concluída</v>
      </c>
      <c r="AD368" s="24" t="str">
        <f ca="1">IF(ControleRNC[[#This Row],[Status Epata 2]]="Concluída","",IF(ControleRNC[[#This Row],[Real.2]]="",TODAY()-ControleRNC[[#This Row],[Data Emissão]],ControleRNC[[#This Row],[Real.2]]-ControleRNC[[#This Row],[Data Emissão]]))</f>
        <v/>
      </c>
      <c r="AE368" s="24" t="str">
        <f ca="1">IF(ControleRNC[[#This Row],[Real.2]]&lt;&gt;"","Concluída",
IF(AND(ControleRNC[[#This Row],[Prev.2]]&lt;TODAY(),OR(ControleRNC[[#This Row],[Replan.2]]&lt;TODAY(),ControleRNC[[#This Row],[Replan.2]]="")),"Atraso","No prazo"))</f>
        <v>Concluída</v>
      </c>
      <c r="AF368" s="24"/>
      <c r="AG368" s="24" t="str">
        <f>IF(ControleRNC[[#This Row],[Área Responsável]]="Engenharia",ControleRNC[[#This Row],[Status Etapa 1]],"Contratada")</f>
        <v>Contratada</v>
      </c>
      <c r="AH368" s="24" t="str">
        <f ca="1">IF(ControleRNC[[#This Row],[Área Responsável]]="Contratada",ControleRNC[[#This Row],[Status DUCTOR]],"Engenharia")</f>
        <v>Concluída</v>
      </c>
      <c r="AI368" s="24" t="str">
        <f>IF(ControleRNC[[#This Row],[Etapa Eng]]="Concluída","Fechado",IF(ControleRNC[[#This Row],[Etapa Eng]]="Contratada","Contratada","Aberto"))</f>
        <v>Contratada</v>
      </c>
      <c r="AJ368" s="24" t="str">
        <f ca="1">IF(ControleRNC[[#This Row],[Etapa contr]]="Concluída","Fechado",IF(ControleRNC[[#This Row],[Etapa contr]]="Engenharia","Engenharia","Aberto"))</f>
        <v>Fechado</v>
      </c>
    </row>
    <row r="369" spans="1:36" ht="30" customHeight="1">
      <c r="A369" s="63" t="s">
        <v>1877</v>
      </c>
      <c r="B369" s="5" t="s">
        <v>900</v>
      </c>
      <c r="C369" s="24" t="s">
        <v>860</v>
      </c>
      <c r="D369" s="5" t="s">
        <v>861</v>
      </c>
      <c r="E369" s="24" t="s">
        <v>87</v>
      </c>
      <c r="F369" s="65" t="s">
        <v>862</v>
      </c>
      <c r="G369" s="7" t="s">
        <v>827</v>
      </c>
      <c r="H369" s="7" t="s">
        <v>1878</v>
      </c>
      <c r="I369" s="7" t="s">
        <v>856</v>
      </c>
      <c r="J369" s="32" t="s">
        <v>1879</v>
      </c>
      <c r="K369" s="22" t="s">
        <v>787</v>
      </c>
      <c r="L369" s="6">
        <v>44608</v>
      </c>
      <c r="M369" s="6">
        <f>WORKDAY(ControleRNC[[#This Row],[Data Emissão]],VLOOKUP(K369,$F$1:$G$4,2,0))</f>
        <v>44613</v>
      </c>
      <c r="N369" s="6"/>
      <c r="O369" s="23">
        <v>44608</v>
      </c>
      <c r="P369" s="24"/>
      <c r="Q369" s="24">
        <f ca="1">IF(ControleRNC[[#This Row],[Real.1]]="",TODAY()-ControleRNC[[#This Row],[Prev.1]],ControleRNC[[#This Row],[Real.1]]-ControleRNC[[#This Row],[Prev.1]])</f>
        <v>-5</v>
      </c>
      <c r="R369" s="24" t="s">
        <v>5</v>
      </c>
      <c r="S369" s="24"/>
      <c r="T369" s="29" t="str">
        <f ca="1">IF(ControleRNC[[#This Row],[Real.1]]&lt;&gt;"","Concluída",IF(ControleRNC[[#This Row],[Prev.1]]&lt;TODAY(),"Atraso","No prazo"))</f>
        <v>Concluída</v>
      </c>
      <c r="U369" s="39" t="s">
        <v>1880</v>
      </c>
      <c r="V369" s="39" t="s">
        <v>1881</v>
      </c>
      <c r="W369" s="23">
        <f>WORKDAY(ControleRNC[[#This Row],[Prev.1]],ControleRNC[[#This Row],[Dias Prev.2]])</f>
        <v>44616</v>
      </c>
      <c r="X369" s="23">
        <v>44706</v>
      </c>
      <c r="Y369" s="23">
        <v>44998</v>
      </c>
      <c r="Z369" s="24">
        <f>VLOOKUP(ControleRNC[[#This Row],[Crit.]],$F$1:$G$4,2,0)</f>
        <v>3</v>
      </c>
      <c r="AA369" s="24">
        <f ca="1">IF(ControleRNC[[#This Row],[Real.2]]="",TODAY()-ControleRNC[[#This Row],[Prev.2]],ControleRNC[[#This Row],[Real.2]]-ControleRNC[[#This Row],[Prev.2]])</f>
        <v>382</v>
      </c>
      <c r="AB369" s="24" t="s">
        <v>5</v>
      </c>
      <c r="AC369" s="29" t="str">
        <f ca="1">IF(ControleRNC[[#This Row],[Real.2]]&lt;&gt;"","Concluída",
IF(ControleRNC[[#This Row],[Prev.2]]&lt;TODAY(),"Atraso","No prazo"))</f>
        <v>Concluída</v>
      </c>
      <c r="AD369" s="24" t="str">
        <f ca="1">IF(ControleRNC[[#This Row],[Status Epata 2]]="Concluída","",IF(ControleRNC[[#This Row],[Real.2]]="",TODAY()-ControleRNC[[#This Row],[Data Emissão]],ControleRNC[[#This Row],[Real.2]]-ControleRNC[[#This Row],[Data Emissão]]))</f>
        <v/>
      </c>
      <c r="AE369" s="24" t="str">
        <f ca="1">IF(ControleRNC[[#This Row],[Real.2]]&lt;&gt;"","Concluída",
IF(AND(ControleRNC[[#This Row],[Prev.2]]&lt;TODAY(),OR(ControleRNC[[#This Row],[Replan.2]]&lt;TODAY(),ControleRNC[[#This Row],[Replan.2]]="")),"Atraso","No prazo"))</f>
        <v>Concluída</v>
      </c>
      <c r="AF369" s="24"/>
      <c r="AG369" s="24" t="str">
        <f ca="1">IF(ControleRNC[[#This Row],[Área Responsável]]="Engenharia",ControleRNC[[#This Row],[Status Etapa 1]],"Contratada")</f>
        <v>Concluída</v>
      </c>
      <c r="AH369" s="24" t="str">
        <f>IF(ControleRNC[[#This Row],[Área Responsável]]="Contratada",ControleRNC[[#This Row],[Status DUCTOR]],"Engenharia")</f>
        <v>Engenharia</v>
      </c>
      <c r="AI369" s="24" t="str">
        <f ca="1">IF(ControleRNC[[#This Row],[Etapa Eng]]="Concluída","Fechado",IF(ControleRNC[[#This Row],[Etapa Eng]]="Contratada","Contratada","Aberto"))</f>
        <v>Fechado</v>
      </c>
      <c r="AJ369" s="24" t="str">
        <f>IF(ControleRNC[[#This Row],[Etapa contr]]="Concluída","Fechado",IF(ControleRNC[[#This Row],[Etapa contr]]="Engenharia","Engenharia","Aberto"))</f>
        <v>Engenharia</v>
      </c>
    </row>
    <row r="370" spans="1:36" ht="30" customHeight="1">
      <c r="A370" s="5" t="s">
        <v>1882</v>
      </c>
      <c r="B370" s="5" t="s">
        <v>900</v>
      </c>
      <c r="C370" s="24" t="s">
        <v>860</v>
      </c>
      <c r="D370" s="5" t="s">
        <v>861</v>
      </c>
      <c r="E370" s="24" t="s">
        <v>87</v>
      </c>
      <c r="F370" s="65" t="s">
        <v>862</v>
      </c>
      <c r="G370" s="7" t="s">
        <v>827</v>
      </c>
      <c r="H370" s="7" t="s">
        <v>1310</v>
      </c>
      <c r="I370" s="7" t="s">
        <v>856</v>
      </c>
      <c r="J370" s="32" t="s">
        <v>1883</v>
      </c>
      <c r="K370" s="22" t="s">
        <v>787</v>
      </c>
      <c r="L370" s="6">
        <v>44608</v>
      </c>
      <c r="M370" s="6">
        <f>WORKDAY(ControleRNC[[#This Row],[Data Emissão]],VLOOKUP(K370,$F$1:$G$4,2,0))</f>
        <v>44613</v>
      </c>
      <c r="N370" s="6"/>
      <c r="O370" s="23">
        <v>44608</v>
      </c>
      <c r="P370" s="24"/>
      <c r="Q370" s="24">
        <f ca="1">IF(ControleRNC[[#This Row],[Real.1]]="",TODAY()-ControleRNC[[#This Row],[Prev.1]],ControleRNC[[#This Row],[Real.1]]-ControleRNC[[#This Row],[Prev.1]])</f>
        <v>-5</v>
      </c>
      <c r="R370" s="24" t="s">
        <v>5</v>
      </c>
      <c r="S370" s="24"/>
      <c r="T370" s="29" t="str">
        <f ca="1">IF(ControleRNC[[#This Row],[Real.1]]&lt;&gt;"","Concluída",IF(ControleRNC[[#This Row],[Prev.1]]&lt;TODAY(),"Atraso","No prazo"))</f>
        <v>Concluída</v>
      </c>
      <c r="U370" s="39" t="s">
        <v>1884</v>
      </c>
      <c r="V370" s="39"/>
      <c r="W370" s="23">
        <f>WORKDAY(ControleRNC[[#This Row],[Prev.1]],ControleRNC[[#This Row],[Dias Prev.2]])</f>
        <v>44616</v>
      </c>
      <c r="X370" s="23">
        <v>44652</v>
      </c>
      <c r="Y370" s="23">
        <v>44655</v>
      </c>
      <c r="Z370" s="24">
        <f>VLOOKUP(ControleRNC[[#This Row],[Crit.]],$F$1:$G$4,2,0)</f>
        <v>3</v>
      </c>
      <c r="AA370" s="24">
        <f ca="1">IF(ControleRNC[[#This Row],[Real.2]]="",TODAY()-ControleRNC[[#This Row],[Prev.2]],ControleRNC[[#This Row],[Real.2]]-ControleRNC[[#This Row],[Prev.2]])</f>
        <v>39</v>
      </c>
      <c r="AB370" s="24" t="s">
        <v>5</v>
      </c>
      <c r="AC370" s="29" t="str">
        <f ca="1">IF(ControleRNC[[#This Row],[Real.2]]&lt;&gt;"","Concluída",
IF(ControleRNC[[#This Row],[Prev.2]]&lt;TODAY(),"Atraso","No prazo"))</f>
        <v>Concluída</v>
      </c>
      <c r="AD370" s="24" t="str">
        <f ca="1">IF(ControleRNC[[#This Row],[Status Epata 2]]="Concluída","",IF(ControleRNC[[#This Row],[Real.2]]="",TODAY()-ControleRNC[[#This Row],[Data Emissão]],ControleRNC[[#This Row],[Real.2]]-ControleRNC[[#This Row],[Data Emissão]]))</f>
        <v/>
      </c>
      <c r="AE370" s="24" t="str">
        <f ca="1">IF(ControleRNC[[#This Row],[Real.2]]&lt;&gt;"","Concluída",
IF(AND(ControleRNC[[#This Row],[Prev.2]]&lt;TODAY(),OR(ControleRNC[[#This Row],[Replan.2]]&lt;TODAY(),ControleRNC[[#This Row],[Replan.2]]="")),"Atraso","No prazo"))</f>
        <v>Concluída</v>
      </c>
      <c r="AF370" s="24"/>
      <c r="AG370" s="24" t="str">
        <f ca="1">IF(ControleRNC[[#This Row],[Área Responsável]]="Engenharia",ControleRNC[[#This Row],[Status Etapa 1]],"Contratada")</f>
        <v>Concluída</v>
      </c>
      <c r="AH370" s="24" t="str">
        <f>IF(ControleRNC[[#This Row],[Área Responsável]]="Contratada",ControleRNC[[#This Row],[Status DUCTOR]],"Engenharia")</f>
        <v>Engenharia</v>
      </c>
      <c r="AI370" s="24" t="str">
        <f ca="1">IF(ControleRNC[[#This Row],[Etapa Eng]]="Concluída","Fechado",IF(ControleRNC[[#This Row],[Etapa Eng]]="Contratada","Contratada","Aberto"))</f>
        <v>Fechado</v>
      </c>
      <c r="AJ370" s="24" t="str">
        <f>IF(ControleRNC[[#This Row],[Etapa contr]]="Concluída","Fechado",IF(ControleRNC[[#This Row],[Etapa contr]]="Engenharia","Engenharia","Aberto"))</f>
        <v>Engenharia</v>
      </c>
    </row>
    <row r="371" spans="1:36" ht="30" customHeight="1">
      <c r="A371" s="63" t="s">
        <v>1885</v>
      </c>
      <c r="B371" s="5" t="s">
        <v>900</v>
      </c>
      <c r="C371" s="24" t="s">
        <v>860</v>
      </c>
      <c r="D371" s="5" t="s">
        <v>861</v>
      </c>
      <c r="E371" s="24" t="s">
        <v>87</v>
      </c>
      <c r="F371" s="65" t="s">
        <v>862</v>
      </c>
      <c r="G371" s="7" t="s">
        <v>827</v>
      </c>
      <c r="H371" s="7" t="s">
        <v>1670</v>
      </c>
      <c r="I371" s="7" t="s">
        <v>1449</v>
      </c>
      <c r="J371" s="32" t="s">
        <v>1886</v>
      </c>
      <c r="K371" s="22" t="s">
        <v>787</v>
      </c>
      <c r="L371" s="6">
        <v>44608</v>
      </c>
      <c r="M371" s="6">
        <f>WORKDAY(ControleRNC[[#This Row],[Data Emissão]],VLOOKUP(K371,$F$1:$G$4,2,0))</f>
        <v>44613</v>
      </c>
      <c r="N371" s="6"/>
      <c r="O371" s="23">
        <v>44614</v>
      </c>
      <c r="P371" s="24"/>
      <c r="Q371" s="24">
        <f ca="1">IF(ControleRNC[[#This Row],[Real.1]]="",TODAY()-ControleRNC[[#This Row],[Prev.1]],ControleRNC[[#This Row],[Real.1]]-ControleRNC[[#This Row],[Prev.1]])</f>
        <v>1</v>
      </c>
      <c r="R371" s="24" t="s">
        <v>5</v>
      </c>
      <c r="S371" s="24"/>
      <c r="T371" s="29" t="str">
        <f ca="1">IF(ControleRNC[[#This Row],[Real.1]]&lt;&gt;"","Concluída",IF(ControleRNC[[#This Row],[Prev.1]]&lt;TODAY(),"Atraso","No prazo"))</f>
        <v>Concluída</v>
      </c>
      <c r="U371" s="39" t="s">
        <v>1887</v>
      </c>
      <c r="V371" s="39"/>
      <c r="W371" s="23">
        <f>WORKDAY(ControleRNC[[#This Row],[Prev.1]],ControleRNC[[#This Row],[Dias Prev.2]])</f>
        <v>44616</v>
      </c>
      <c r="X371" s="23">
        <v>44645</v>
      </c>
      <c r="Y371" s="23">
        <v>44720</v>
      </c>
      <c r="Z371" s="24">
        <f>VLOOKUP(ControleRNC[[#This Row],[Crit.]],$F$1:$G$4,2,0)</f>
        <v>3</v>
      </c>
      <c r="AA371" s="24">
        <f ca="1">IF(ControleRNC[[#This Row],[Real.2]]="",TODAY()-ControleRNC[[#This Row],[Prev.2]],ControleRNC[[#This Row],[Real.2]]-ControleRNC[[#This Row],[Prev.2]])</f>
        <v>104</v>
      </c>
      <c r="AB371" s="24" t="s">
        <v>5</v>
      </c>
      <c r="AC371" s="29" t="str">
        <f ca="1">IF(ControleRNC[[#This Row],[Real.2]]&lt;&gt;"","Concluída",
IF(ControleRNC[[#This Row],[Prev.2]]&lt;TODAY(),"Atraso","No prazo"))</f>
        <v>Concluída</v>
      </c>
      <c r="AD371" s="24" t="str">
        <f ca="1">IF(ControleRNC[[#This Row],[Status Epata 2]]="Concluída","",IF(ControleRNC[[#This Row],[Real.2]]="",TODAY()-ControleRNC[[#This Row],[Data Emissão]],ControleRNC[[#This Row],[Real.2]]-ControleRNC[[#This Row],[Data Emissão]]))</f>
        <v/>
      </c>
      <c r="AE371" s="24" t="str">
        <f ca="1">IF(ControleRNC[[#This Row],[Real.2]]&lt;&gt;"","Concluída",
IF(AND(ControleRNC[[#This Row],[Prev.2]]&lt;TODAY(),OR(ControleRNC[[#This Row],[Replan.2]]&lt;TODAY(),ControleRNC[[#This Row],[Replan.2]]="")),"Atraso","No prazo"))</f>
        <v>Concluída</v>
      </c>
      <c r="AF371" s="24"/>
      <c r="AG371" s="24" t="str">
        <f ca="1">IF(ControleRNC[[#This Row],[Área Responsável]]="Engenharia",ControleRNC[[#This Row],[Status Etapa 1]],"Contratada")</f>
        <v>Concluída</v>
      </c>
      <c r="AH371" s="24" t="str">
        <f>IF(ControleRNC[[#This Row],[Área Responsável]]="Contratada",ControleRNC[[#This Row],[Status DUCTOR]],"Engenharia")</f>
        <v>Engenharia</v>
      </c>
      <c r="AI371" s="24" t="str">
        <f ca="1">IF(ControleRNC[[#This Row],[Etapa Eng]]="Concluída","Fechado",IF(ControleRNC[[#This Row],[Etapa Eng]]="Contratada","Contratada","Aberto"))</f>
        <v>Fechado</v>
      </c>
      <c r="AJ371" s="24" t="str">
        <f>IF(ControleRNC[[#This Row],[Etapa contr]]="Concluída","Fechado",IF(ControleRNC[[#This Row],[Etapa contr]]="Engenharia","Engenharia","Aberto"))</f>
        <v>Engenharia</v>
      </c>
    </row>
    <row r="372" spans="1:36" ht="30" customHeight="1">
      <c r="A372" s="63" t="s">
        <v>216</v>
      </c>
      <c r="B372" s="5" t="s">
        <v>900</v>
      </c>
      <c r="C372" s="24" t="s">
        <v>1283</v>
      </c>
      <c r="D372" s="5" t="s">
        <v>824</v>
      </c>
      <c r="E372" s="24" t="s">
        <v>29</v>
      </c>
      <c r="F372" s="65" t="s">
        <v>826</v>
      </c>
      <c r="G372" s="7" t="s">
        <v>844</v>
      </c>
      <c r="H372" s="7" t="s">
        <v>1888</v>
      </c>
      <c r="I372" s="7" t="s">
        <v>918</v>
      </c>
      <c r="J372" s="32" t="s">
        <v>1889</v>
      </c>
      <c r="K372" s="22" t="s">
        <v>787</v>
      </c>
      <c r="L372" s="6">
        <v>44608</v>
      </c>
      <c r="M372" s="6">
        <f>WORKDAY(ControleRNC[[#This Row],[Data Emissão]],VLOOKUP(K372,$F$1:$G$4,2,0))</f>
        <v>44613</v>
      </c>
      <c r="N372" s="6"/>
      <c r="O372" s="23">
        <v>44609</v>
      </c>
      <c r="P372" s="24"/>
      <c r="Q372" s="24">
        <f ca="1">IF(ControleRNC[[#This Row],[Real.1]]="",TODAY()-ControleRNC[[#This Row],[Prev.1]],ControleRNC[[#This Row],[Real.1]]-ControleRNC[[#This Row],[Prev.1]])</f>
        <v>-4</v>
      </c>
      <c r="R372" s="24" t="s">
        <v>6</v>
      </c>
      <c r="S372" s="24"/>
      <c r="T372" s="29" t="str">
        <f ca="1">IF(ControleRNC[[#This Row],[Real.1]]&lt;&gt;"","Concluída",IF(ControleRNC[[#This Row],[Prev.1]]&lt;TODAY(),"Atraso","No prazo"))</f>
        <v>Concluída</v>
      </c>
      <c r="U372" s="39" t="s">
        <v>1890</v>
      </c>
      <c r="V372" s="39"/>
      <c r="W372" s="23">
        <f>WORKDAY(ControleRNC[[#This Row],[Prev.1]],ControleRNC[[#This Row],[Dias Prev.2]])</f>
        <v>44616</v>
      </c>
      <c r="X372" s="23">
        <v>44757</v>
      </c>
      <c r="Y372" s="23">
        <v>44908</v>
      </c>
      <c r="Z372" s="24">
        <f>VLOOKUP(ControleRNC[[#This Row],[Crit.]],$F$1:$G$4,2,0)</f>
        <v>3</v>
      </c>
      <c r="AA372" s="24">
        <f ca="1">IF(ControleRNC[[#This Row],[Real.2]]="",TODAY()-ControleRNC[[#This Row],[Prev.2]],ControleRNC[[#This Row],[Real.2]]-ControleRNC[[#This Row],[Prev.2]])</f>
        <v>292</v>
      </c>
      <c r="AB372" s="24" t="s">
        <v>6</v>
      </c>
      <c r="AC372" s="29" t="str">
        <f ca="1">IF(ControleRNC[[#This Row],[Real.2]]&lt;&gt;"","Concluída",
IF(ControleRNC[[#This Row],[Prev.2]]&lt;TODAY(),"Atraso","No prazo"))</f>
        <v>Concluída</v>
      </c>
      <c r="AD372" s="24" t="str">
        <f ca="1">IF(ControleRNC[[#This Row],[Status Epata 2]]="Concluída","",IF(ControleRNC[[#This Row],[Real.2]]="",TODAY()-ControleRNC[[#This Row],[Data Emissão]],ControleRNC[[#This Row],[Real.2]]-ControleRNC[[#This Row],[Data Emissão]]))</f>
        <v/>
      </c>
      <c r="AE372" s="29" t="str">
        <f ca="1">IF(ControleRNC[[#This Row],[Real.2]]&lt;&gt;"","Concluída",
IF(AND(ControleRNC[[#This Row],[Prev.2]]&lt;TODAY(),OR(ControleRNC[[#This Row],[Replan.2]]&lt;TODAY(),ControleRNC[[#This Row],[Replan.2]]="")),"Atraso","No prazo"))</f>
        <v>Concluída</v>
      </c>
      <c r="AF372" s="24" t="s">
        <v>1077</v>
      </c>
      <c r="AG372" s="24" t="str">
        <f>IF(ControleRNC[[#This Row],[Área Responsável]]="Engenharia",ControleRNC[[#This Row],[Status Etapa 1]],"Contratada")</f>
        <v>Contratada</v>
      </c>
      <c r="AH372" s="24" t="str">
        <f ca="1">IF(ControleRNC[[#This Row],[Área Responsável]]="Contratada",ControleRNC[[#This Row],[Status DUCTOR]],"Engenharia")</f>
        <v>Concluída</v>
      </c>
      <c r="AI372" s="24" t="str">
        <f>IF(ControleRNC[[#This Row],[Etapa Eng]]="Concluída","Fechado",IF(ControleRNC[[#This Row],[Etapa Eng]]="Contratada","Contratada","Aberto"))</f>
        <v>Contratada</v>
      </c>
      <c r="AJ372" s="24" t="str">
        <f ca="1">IF(ControleRNC[[#This Row],[Etapa contr]]="Concluída","Fechado",IF(ControleRNC[[#This Row],[Etapa contr]]="Engenharia","Engenharia","Aberto"))</f>
        <v>Fechado</v>
      </c>
    </row>
    <row r="373" spans="1:36" ht="30" customHeight="1">
      <c r="A373" s="5" t="s">
        <v>245</v>
      </c>
      <c r="B373" s="5" t="s">
        <v>900</v>
      </c>
      <c r="C373" s="24" t="s">
        <v>1280</v>
      </c>
      <c r="D373" s="5" t="s">
        <v>824</v>
      </c>
      <c r="E373" s="24" t="s">
        <v>29</v>
      </c>
      <c r="F373" s="65" t="s">
        <v>826</v>
      </c>
      <c r="G373" s="7" t="s">
        <v>827</v>
      </c>
      <c r="H373" s="7" t="s">
        <v>1276</v>
      </c>
      <c r="I373" s="7" t="s">
        <v>856</v>
      </c>
      <c r="J373" s="32" t="s">
        <v>1891</v>
      </c>
      <c r="K373" s="22" t="s">
        <v>788</v>
      </c>
      <c r="L373" s="6">
        <v>44609</v>
      </c>
      <c r="M373" s="6">
        <f>WORKDAY(ControleRNC[[#This Row],[Data Emissão]],VLOOKUP(K373,$F$1:$G$4,2,0))</f>
        <v>44613</v>
      </c>
      <c r="N373" s="6"/>
      <c r="O373" s="23">
        <v>44616</v>
      </c>
      <c r="P373" s="24"/>
      <c r="Q373" s="24">
        <f ca="1">IF(ControleRNC[[#This Row],[Real.1]]="",TODAY()-ControleRNC[[#This Row],[Prev.1]],ControleRNC[[#This Row],[Real.1]]-ControleRNC[[#This Row],[Prev.1]])</f>
        <v>3</v>
      </c>
      <c r="R373" s="24" t="s">
        <v>6</v>
      </c>
      <c r="S373" s="24"/>
      <c r="T373" s="29" t="str">
        <f ca="1">IF(ControleRNC[[#This Row],[Real.1]]&lt;&gt;"","Concluída",IF(ControleRNC[[#This Row],[Prev.1]]&lt;TODAY(),"Atraso","No prazo"))</f>
        <v>Concluída</v>
      </c>
      <c r="U373" s="39" t="s">
        <v>1892</v>
      </c>
      <c r="V373" s="39"/>
      <c r="W373" s="23">
        <f>WORKDAY(ControleRNC[[#This Row],[Prev.1]],ControleRNC[[#This Row],[Dias Prev.2]])</f>
        <v>44615</v>
      </c>
      <c r="X373" s="23"/>
      <c r="Y373" s="23">
        <v>44616</v>
      </c>
      <c r="Z373" s="24">
        <f>VLOOKUP(ControleRNC[[#This Row],[Crit.]],$F$1:$G$4,2,0)</f>
        <v>2</v>
      </c>
      <c r="AA373" s="24">
        <f ca="1">IF(ControleRNC[[#This Row],[Real.2]]="",TODAY()-ControleRNC[[#This Row],[Prev.2]],ControleRNC[[#This Row],[Real.2]]-ControleRNC[[#This Row],[Prev.2]])</f>
        <v>1</v>
      </c>
      <c r="AB373" s="24" t="s">
        <v>6</v>
      </c>
      <c r="AC373" s="29" t="str">
        <f ca="1">IF(ControleRNC[[#This Row],[Real.2]]&lt;&gt;"","Concluída",
IF(ControleRNC[[#This Row],[Prev.2]]&lt;TODAY(),"Atraso","No prazo"))</f>
        <v>Concluída</v>
      </c>
      <c r="AD373" s="24" t="str">
        <f ca="1">IF(ControleRNC[[#This Row],[Status Epata 2]]="Concluída","",IF(ControleRNC[[#This Row],[Real.2]]="",TODAY()-ControleRNC[[#This Row],[Data Emissão]],ControleRNC[[#This Row],[Real.2]]-ControleRNC[[#This Row],[Data Emissão]]))</f>
        <v/>
      </c>
      <c r="AE373" s="29" t="str">
        <f ca="1">IF(ControleRNC[[#This Row],[Real.2]]&lt;&gt;"","Concluída",
IF(AND(ControleRNC[[#This Row],[Prev.2]]&lt;TODAY(),OR(ControleRNC[[#This Row],[Replan.2]]&lt;TODAY(),ControleRNC[[#This Row],[Replan.2]]="")),"Atraso","No prazo"))</f>
        <v>Concluída</v>
      </c>
      <c r="AF373" s="24"/>
      <c r="AG373" s="24" t="str">
        <f>IF(ControleRNC[[#This Row],[Área Responsável]]="Engenharia",ControleRNC[[#This Row],[Status Etapa 1]],"Contratada")</f>
        <v>Contratada</v>
      </c>
      <c r="AH373" s="24" t="str">
        <f ca="1">IF(ControleRNC[[#This Row],[Área Responsável]]="Contratada",ControleRNC[[#This Row],[Status DUCTOR]],"Engenharia")</f>
        <v>Concluída</v>
      </c>
      <c r="AI373" s="24" t="str">
        <f>IF(ControleRNC[[#This Row],[Etapa Eng]]="Concluída","Fechado",IF(ControleRNC[[#This Row],[Etapa Eng]]="Contratada","Contratada","Aberto"))</f>
        <v>Contratada</v>
      </c>
      <c r="AJ373" s="24" t="str">
        <f ca="1">IF(ControleRNC[[#This Row],[Etapa contr]]="Concluída","Fechado",IF(ControleRNC[[#This Row],[Etapa contr]]="Engenharia","Engenharia","Aberto"))</f>
        <v>Fechado</v>
      </c>
    </row>
    <row r="374" spans="1:36" ht="30" customHeight="1">
      <c r="A374" s="5" t="s">
        <v>248</v>
      </c>
      <c r="B374" s="5" t="s">
        <v>900</v>
      </c>
      <c r="C374" s="24" t="s">
        <v>823</v>
      </c>
      <c r="D374" s="5" t="s">
        <v>824</v>
      </c>
      <c r="E374" s="24" t="s">
        <v>29</v>
      </c>
      <c r="F374" s="65" t="s">
        <v>826</v>
      </c>
      <c r="G374" s="7" t="s">
        <v>827</v>
      </c>
      <c r="H374" s="7" t="s">
        <v>1893</v>
      </c>
      <c r="I374" s="7" t="s">
        <v>856</v>
      </c>
      <c r="J374" s="32" t="s">
        <v>1894</v>
      </c>
      <c r="K374" s="22" t="s">
        <v>787</v>
      </c>
      <c r="L374" s="6">
        <v>44610</v>
      </c>
      <c r="M374" s="6">
        <f>WORKDAY(ControleRNC[[#This Row],[Data Emissão]],VLOOKUP(K374,$F$1:$G$4,2,0))</f>
        <v>44615</v>
      </c>
      <c r="N374" s="6"/>
      <c r="O374" s="23">
        <v>44634</v>
      </c>
      <c r="P374" s="24"/>
      <c r="Q374" s="24">
        <f ca="1">IF(ControleRNC[[#This Row],[Real.1]]="",TODAY()-ControleRNC[[#This Row],[Prev.1]],ControleRNC[[#This Row],[Real.1]]-ControleRNC[[#This Row],[Prev.1]])</f>
        <v>19</v>
      </c>
      <c r="R374" s="24" t="s">
        <v>6</v>
      </c>
      <c r="S374" s="24"/>
      <c r="T374" s="29" t="str">
        <f ca="1">IF(ControleRNC[[#This Row],[Real.1]]&lt;&gt;"","Concluída",IF(ControleRNC[[#This Row],[Prev.1]]&lt;TODAY(),"Atraso","No prazo"))</f>
        <v>Concluída</v>
      </c>
      <c r="U374" s="39" t="s">
        <v>1895</v>
      </c>
      <c r="V374" s="39"/>
      <c r="W374" s="23">
        <f>WORKDAY(ControleRNC[[#This Row],[Prev.1]],ControleRNC[[#This Row],[Dias Prev.2]])</f>
        <v>44620</v>
      </c>
      <c r="X374" s="23">
        <v>44669</v>
      </c>
      <c r="Y374" s="23">
        <v>44651</v>
      </c>
      <c r="Z374" s="24">
        <f>VLOOKUP(ControleRNC[[#This Row],[Crit.]],$F$1:$G$4,2,0)</f>
        <v>3</v>
      </c>
      <c r="AA374" s="24">
        <f ca="1">IF(ControleRNC[[#This Row],[Real.2]]="",TODAY()-ControleRNC[[#This Row],[Prev.2]],ControleRNC[[#This Row],[Real.2]]-ControleRNC[[#This Row],[Prev.2]])</f>
        <v>31</v>
      </c>
      <c r="AB374" s="24" t="s">
        <v>6</v>
      </c>
      <c r="AC374" s="29" t="str">
        <f ca="1">IF(ControleRNC[[#This Row],[Real.2]]&lt;&gt;"","Concluída",
IF(ControleRNC[[#This Row],[Prev.2]]&lt;TODAY(),"Atraso","No prazo"))</f>
        <v>Concluída</v>
      </c>
      <c r="AD374" s="24" t="str">
        <f ca="1">IF(ControleRNC[[#This Row],[Status Epata 2]]="Concluída","",IF(ControleRNC[[#This Row],[Real.2]]="",TODAY()-ControleRNC[[#This Row],[Data Emissão]],ControleRNC[[#This Row],[Real.2]]-ControleRNC[[#This Row],[Data Emissão]]))</f>
        <v/>
      </c>
      <c r="AE374" s="29" t="str">
        <f ca="1">IF(ControleRNC[[#This Row],[Real.2]]&lt;&gt;"","Concluída",
IF(AND(ControleRNC[[#This Row],[Prev.2]]&lt;TODAY(),OR(ControleRNC[[#This Row],[Replan.2]]&lt;TODAY(),ControleRNC[[#This Row],[Replan.2]]="")),"Atraso","No prazo"))</f>
        <v>Concluída</v>
      </c>
      <c r="AF374" s="24"/>
      <c r="AG374" s="24" t="str">
        <f>IF(ControleRNC[[#This Row],[Área Responsável]]="Engenharia",ControleRNC[[#This Row],[Status Etapa 1]],"Contratada")</f>
        <v>Contratada</v>
      </c>
      <c r="AH374" s="24" t="str">
        <f ca="1">IF(ControleRNC[[#This Row],[Área Responsável]]="Contratada",ControleRNC[[#This Row],[Status DUCTOR]],"Engenharia")</f>
        <v>Concluída</v>
      </c>
      <c r="AI374" s="24" t="str">
        <f>IF(ControleRNC[[#This Row],[Etapa Eng]]="Concluída","Fechado",IF(ControleRNC[[#This Row],[Etapa Eng]]="Contratada","Contratada","Aberto"))</f>
        <v>Contratada</v>
      </c>
      <c r="AJ374" s="24" t="str">
        <f ca="1">IF(ControleRNC[[#This Row],[Etapa contr]]="Concluída","Fechado",IF(ControleRNC[[#This Row],[Etapa contr]]="Engenharia","Engenharia","Aberto"))</f>
        <v>Fechado</v>
      </c>
    </row>
    <row r="375" spans="1:36" ht="30" customHeight="1">
      <c r="A375" s="5" t="s">
        <v>66</v>
      </c>
      <c r="B375" s="5" t="s">
        <v>900</v>
      </c>
      <c r="C375" s="24" t="s">
        <v>1896</v>
      </c>
      <c r="D375" s="5" t="s">
        <v>824</v>
      </c>
      <c r="E375" s="24" t="s">
        <v>1515</v>
      </c>
      <c r="F375" s="65" t="s">
        <v>826</v>
      </c>
      <c r="G375" s="7" t="s">
        <v>827</v>
      </c>
      <c r="H375" s="7" t="s">
        <v>1897</v>
      </c>
      <c r="I375" s="7" t="s">
        <v>829</v>
      </c>
      <c r="J375" s="32" t="s">
        <v>1898</v>
      </c>
      <c r="K375" s="22" t="s">
        <v>787</v>
      </c>
      <c r="L375" s="6">
        <v>44610</v>
      </c>
      <c r="M375" s="6">
        <f>WORKDAY(ControleRNC[[#This Row],[Data Emissão]],VLOOKUP(K375,$F$1:$G$4,2,0))</f>
        <v>44615</v>
      </c>
      <c r="N375" s="6"/>
      <c r="O375" s="23">
        <v>44635</v>
      </c>
      <c r="P375" s="24"/>
      <c r="Q375" s="24">
        <f ca="1">IF(ControleRNC[[#This Row],[Real.1]]="",TODAY()-ControleRNC[[#This Row],[Prev.1]],ControleRNC[[#This Row],[Real.1]]-ControleRNC[[#This Row],[Prev.1]])</f>
        <v>20</v>
      </c>
      <c r="R375" s="24" t="s">
        <v>8</v>
      </c>
      <c r="S375" s="24"/>
      <c r="T375" s="29" t="str">
        <f ca="1">IF(ControleRNC[[#This Row],[Real.1]]&lt;&gt;"","Concluída",IF(ControleRNC[[#This Row],[Prev.1]]&lt;TODAY(),"Atraso","No prazo"))</f>
        <v>Concluída</v>
      </c>
      <c r="U375" s="39" t="s">
        <v>1899</v>
      </c>
      <c r="V375" s="39"/>
      <c r="W375" s="23">
        <f>WORKDAY(ControleRNC[[#This Row],[Prev.1]],ControleRNC[[#This Row],[Dias Prev.2]])</f>
        <v>44620</v>
      </c>
      <c r="X375" s="23"/>
      <c r="Y375" s="23">
        <v>44635</v>
      </c>
      <c r="Z375" s="24">
        <f>VLOOKUP(ControleRNC[[#This Row],[Crit.]],$F$1:$G$4,2,0)</f>
        <v>3</v>
      </c>
      <c r="AA375" s="24">
        <f ca="1">IF(ControleRNC[[#This Row],[Real.2]]="",TODAY()-ControleRNC[[#This Row],[Prev.2]],ControleRNC[[#This Row],[Real.2]]-ControleRNC[[#This Row],[Prev.2]])</f>
        <v>15</v>
      </c>
      <c r="AB375" s="24" t="s">
        <v>8</v>
      </c>
      <c r="AC375" s="29" t="str">
        <f ca="1">IF(ControleRNC[[#This Row],[Real.2]]&lt;&gt;"","Concluída",
IF(ControleRNC[[#This Row],[Prev.2]]&lt;TODAY(),"Atraso","No prazo"))</f>
        <v>Concluída</v>
      </c>
      <c r="AD375" s="24" t="str">
        <f ca="1">IF(ControleRNC[[#This Row],[Status Epata 2]]="Concluída","",IF(ControleRNC[[#This Row],[Real.2]]="",TODAY()-ControleRNC[[#This Row],[Data Emissão]],ControleRNC[[#This Row],[Real.2]]-ControleRNC[[#This Row],[Data Emissão]]))</f>
        <v/>
      </c>
      <c r="AE375" s="29" t="str">
        <f ca="1">IF(ControleRNC[[#This Row],[Real.2]]&lt;&gt;"","Concluída",
IF(AND(ControleRNC[[#This Row],[Prev.2]]&lt;TODAY(),OR(ControleRNC[[#This Row],[Replan.2]]&lt;TODAY(),ControleRNC[[#This Row],[Replan.2]]="")),"Atraso","No prazo"))</f>
        <v>Concluída</v>
      </c>
      <c r="AF375" s="24"/>
      <c r="AG375" s="24" t="str">
        <f>IF(ControleRNC[[#This Row],[Área Responsável]]="Engenharia",ControleRNC[[#This Row],[Status Etapa 1]],"Contratada")</f>
        <v>Contratada</v>
      </c>
      <c r="AH375" s="24" t="str">
        <f ca="1">IF(ControleRNC[[#This Row],[Área Responsável]]="Contratada",ControleRNC[[#This Row],[Status DUCTOR]],"Engenharia")</f>
        <v>Concluída</v>
      </c>
      <c r="AI375" s="24" t="str">
        <f>IF(ControleRNC[[#This Row],[Etapa Eng]]="Concluída","Fechado",IF(ControleRNC[[#This Row],[Etapa Eng]]="Contratada","Contratada","Aberto"))</f>
        <v>Contratada</v>
      </c>
      <c r="AJ375" s="24" t="str">
        <f ca="1">IF(ControleRNC[[#This Row],[Etapa contr]]="Concluída","Fechado",IF(ControleRNC[[#This Row],[Etapa contr]]="Engenharia","Engenharia","Aberto"))</f>
        <v>Fechado</v>
      </c>
    </row>
    <row r="376" spans="1:36" ht="30" customHeight="1">
      <c r="A376" s="5" t="s">
        <v>74</v>
      </c>
      <c r="B376" s="5" t="s">
        <v>900</v>
      </c>
      <c r="C376" s="24" t="s">
        <v>1896</v>
      </c>
      <c r="D376" s="5" t="s">
        <v>824</v>
      </c>
      <c r="E376" s="24" t="s">
        <v>1515</v>
      </c>
      <c r="F376" s="65" t="s">
        <v>826</v>
      </c>
      <c r="G376" s="7" t="s">
        <v>827</v>
      </c>
      <c r="H376" s="7" t="s">
        <v>1897</v>
      </c>
      <c r="I376" s="7" t="s">
        <v>1143</v>
      </c>
      <c r="J376" s="32" t="s">
        <v>1900</v>
      </c>
      <c r="K376" s="22" t="s">
        <v>787</v>
      </c>
      <c r="L376" s="6">
        <v>44614</v>
      </c>
      <c r="M376" s="6">
        <f>WORKDAY(ControleRNC[[#This Row],[Data Emissão]],VLOOKUP(K376,$F$1:$G$4,2,0))</f>
        <v>44617</v>
      </c>
      <c r="N376" s="6"/>
      <c r="O376" s="23">
        <v>44635</v>
      </c>
      <c r="P376" s="24"/>
      <c r="Q376" s="24">
        <f ca="1">IF(ControleRNC[[#This Row],[Real.1]]="",TODAY()-ControleRNC[[#This Row],[Prev.1]],ControleRNC[[#This Row],[Real.1]]-ControleRNC[[#This Row],[Prev.1]])</f>
        <v>18</v>
      </c>
      <c r="R376" s="24" t="s">
        <v>8</v>
      </c>
      <c r="S376" s="24"/>
      <c r="T376" s="29" t="str">
        <f ca="1">IF(ControleRNC[[#This Row],[Real.1]]&lt;&gt;"","Concluída",IF(ControleRNC[[#This Row],[Prev.1]]&lt;TODAY(),"Atraso","No prazo"))</f>
        <v>Concluída</v>
      </c>
      <c r="U376" s="39" t="s">
        <v>1901</v>
      </c>
      <c r="V376" s="39"/>
      <c r="W376" s="23">
        <f>WORKDAY(ControleRNC[[#This Row],[Prev.1]],ControleRNC[[#This Row],[Dias Prev.2]])</f>
        <v>44622</v>
      </c>
      <c r="X376" s="23"/>
      <c r="Y376" s="23">
        <v>44635</v>
      </c>
      <c r="Z376" s="24">
        <f>VLOOKUP(ControleRNC[[#This Row],[Crit.]],$F$1:$G$4,2,0)</f>
        <v>3</v>
      </c>
      <c r="AA376" s="24">
        <f ca="1">IF(ControleRNC[[#This Row],[Real.2]]="",TODAY()-ControleRNC[[#This Row],[Prev.2]],ControleRNC[[#This Row],[Real.2]]-ControleRNC[[#This Row],[Prev.2]])</f>
        <v>13</v>
      </c>
      <c r="AB376" s="24" t="s">
        <v>8</v>
      </c>
      <c r="AC376" s="29" t="str">
        <f ca="1">IF(ControleRNC[[#This Row],[Real.2]]&lt;&gt;"","Concluída",
IF(ControleRNC[[#This Row],[Prev.2]]&lt;TODAY(),"Atraso","No prazo"))</f>
        <v>Concluída</v>
      </c>
      <c r="AD376" s="24" t="str">
        <f ca="1">IF(ControleRNC[[#This Row],[Status Epata 2]]="Concluída","",IF(ControleRNC[[#This Row],[Real.2]]="",TODAY()-ControleRNC[[#This Row],[Data Emissão]],ControleRNC[[#This Row],[Real.2]]-ControleRNC[[#This Row],[Data Emissão]]))</f>
        <v/>
      </c>
      <c r="AE376" s="29" t="str">
        <f ca="1">IF(ControleRNC[[#This Row],[Real.2]]&lt;&gt;"","Concluída",
IF(AND(ControleRNC[[#This Row],[Prev.2]]&lt;TODAY(),OR(ControleRNC[[#This Row],[Replan.2]]&lt;TODAY(),ControleRNC[[#This Row],[Replan.2]]="")),"Atraso","No prazo"))</f>
        <v>Concluída</v>
      </c>
      <c r="AF376" s="24"/>
      <c r="AG376" s="24" t="str">
        <f>IF(ControleRNC[[#This Row],[Área Responsável]]="Engenharia",ControleRNC[[#This Row],[Status Etapa 1]],"Contratada")</f>
        <v>Contratada</v>
      </c>
      <c r="AH376" s="24" t="str">
        <f ca="1">IF(ControleRNC[[#This Row],[Área Responsável]]="Contratada",ControleRNC[[#This Row],[Status DUCTOR]],"Engenharia")</f>
        <v>Concluída</v>
      </c>
      <c r="AI376" s="24" t="str">
        <f>IF(ControleRNC[[#This Row],[Etapa Eng]]="Concluída","Fechado",IF(ControleRNC[[#This Row],[Etapa Eng]]="Contratada","Contratada","Aberto"))</f>
        <v>Contratada</v>
      </c>
      <c r="AJ376" s="24" t="str">
        <f ca="1">IF(ControleRNC[[#This Row],[Etapa contr]]="Concluída","Fechado",IF(ControleRNC[[#This Row],[Etapa contr]]="Engenharia","Engenharia","Aberto"))</f>
        <v>Fechado</v>
      </c>
    </row>
    <row r="377" spans="1:36" ht="30" customHeight="1">
      <c r="A377" s="63" t="s">
        <v>152</v>
      </c>
      <c r="B377" s="5" t="s">
        <v>900</v>
      </c>
      <c r="C377" s="66" t="s">
        <v>1065</v>
      </c>
      <c r="D377" s="5" t="s">
        <v>824</v>
      </c>
      <c r="E377" s="24" t="s">
        <v>29</v>
      </c>
      <c r="F377" s="65" t="s">
        <v>826</v>
      </c>
      <c r="G377" s="7" t="s">
        <v>827</v>
      </c>
      <c r="H377" s="7" t="s">
        <v>1893</v>
      </c>
      <c r="I377" s="7" t="s">
        <v>1143</v>
      </c>
      <c r="J377" s="32" t="s">
        <v>1902</v>
      </c>
      <c r="K377" s="22" t="s">
        <v>787</v>
      </c>
      <c r="L377" s="6">
        <v>44610</v>
      </c>
      <c r="M377" s="6">
        <f>WORKDAY(ControleRNC[[#This Row],[Data Emissão]],VLOOKUP(K377,$F$1:$G$4,2,0))</f>
        <v>44615</v>
      </c>
      <c r="N377" s="6"/>
      <c r="O377" s="23">
        <v>44611</v>
      </c>
      <c r="P377" s="24"/>
      <c r="Q377" s="24">
        <f ca="1">IF(ControleRNC[[#This Row],[Real.1]]="",TODAY()-ControleRNC[[#This Row],[Prev.1]],ControleRNC[[#This Row],[Real.1]]-ControleRNC[[#This Row],[Prev.1]])</f>
        <v>-4</v>
      </c>
      <c r="R377" s="24" t="s">
        <v>6</v>
      </c>
      <c r="S377" s="24"/>
      <c r="T377" s="29" t="str">
        <f ca="1">IF(ControleRNC[[#This Row],[Real.1]]&lt;&gt;"","Concluída",IF(ControleRNC[[#This Row],[Prev.1]]&lt;TODAY(),"Atraso","No prazo"))</f>
        <v>Concluída</v>
      </c>
      <c r="U377" s="39" t="s">
        <v>1903</v>
      </c>
      <c r="V377" s="39"/>
      <c r="W377" s="23">
        <f>WORKDAY(ControleRNC[[#This Row],[Prev.1]],ControleRNC[[#This Row],[Dias Prev.2]])</f>
        <v>44620</v>
      </c>
      <c r="X377" s="23">
        <v>44711</v>
      </c>
      <c r="Y377" s="23">
        <v>44932</v>
      </c>
      <c r="Z377" s="24">
        <f>VLOOKUP(ControleRNC[[#This Row],[Crit.]],$F$1:$G$4,2,0)</f>
        <v>3</v>
      </c>
      <c r="AA377" s="24">
        <f ca="1">IF(ControleRNC[[#This Row],[Real.2]]="",TODAY()-ControleRNC[[#This Row],[Prev.2]],ControleRNC[[#This Row],[Real.2]]-ControleRNC[[#This Row],[Prev.2]])</f>
        <v>312</v>
      </c>
      <c r="AB377" s="24" t="s">
        <v>6</v>
      </c>
      <c r="AC377" s="29" t="str">
        <f ca="1">IF(ControleRNC[[#This Row],[Real.2]]&lt;&gt;"","Concluída",
IF(ControleRNC[[#This Row],[Prev.2]]&lt;TODAY(),"Atraso","No prazo"))</f>
        <v>Concluída</v>
      </c>
      <c r="AD377" s="24" t="str">
        <f ca="1">IF(ControleRNC[[#This Row],[Status Epata 2]]="Concluída","",IF(ControleRNC[[#This Row],[Real.2]]="",TODAY()-ControleRNC[[#This Row],[Data Emissão]],ControleRNC[[#This Row],[Real.2]]-ControleRNC[[#This Row],[Data Emissão]]))</f>
        <v/>
      </c>
      <c r="AE377" s="24" t="str">
        <f ca="1">IF(ControleRNC[[#This Row],[Real.2]]&lt;&gt;"","Concluída",
IF(AND(ControleRNC[[#This Row],[Prev.2]]&lt;TODAY(),OR(ControleRNC[[#This Row],[Replan.2]]&lt;TODAY(),ControleRNC[[#This Row],[Replan.2]]="")),"Atraso","No prazo"))</f>
        <v>Concluída</v>
      </c>
      <c r="AF377" s="24"/>
      <c r="AG377" s="24" t="str">
        <f>IF(ControleRNC[[#This Row],[Área Responsável]]="Engenharia",ControleRNC[[#This Row],[Status Etapa 1]],"Contratada")</f>
        <v>Contratada</v>
      </c>
      <c r="AH377" s="24" t="str">
        <f ca="1">IF(ControleRNC[[#This Row],[Área Responsável]]="Contratada",ControleRNC[[#This Row],[Status DUCTOR]],"Engenharia")</f>
        <v>Concluída</v>
      </c>
      <c r="AI377" s="24" t="str">
        <f>IF(ControleRNC[[#This Row],[Etapa Eng]]="Concluída","Fechado",IF(ControleRNC[[#This Row],[Etapa Eng]]="Contratada","Contratada","Aberto"))</f>
        <v>Contratada</v>
      </c>
      <c r="AJ377" s="24" t="str">
        <f ca="1">IF(ControleRNC[[#This Row],[Etapa contr]]="Concluída","Fechado",IF(ControleRNC[[#This Row],[Etapa contr]]="Engenharia","Engenharia","Aberto"))</f>
        <v>Fechado</v>
      </c>
    </row>
    <row r="378" spans="1:36" ht="30" customHeight="1">
      <c r="A378" s="63" t="s">
        <v>1904</v>
      </c>
      <c r="B378" s="5" t="s">
        <v>900</v>
      </c>
      <c r="C378" s="24" t="s">
        <v>860</v>
      </c>
      <c r="D378" s="5" t="s">
        <v>861</v>
      </c>
      <c r="E378" s="24" t="s">
        <v>87</v>
      </c>
      <c r="F378" s="65" t="s">
        <v>862</v>
      </c>
      <c r="G378" s="7" t="s">
        <v>827</v>
      </c>
      <c r="H378" s="7" t="s">
        <v>1670</v>
      </c>
      <c r="I378" s="7" t="s">
        <v>840</v>
      </c>
      <c r="J378" s="32" t="s">
        <v>1905</v>
      </c>
      <c r="K378" s="22" t="s">
        <v>787</v>
      </c>
      <c r="L378" s="6">
        <v>44610</v>
      </c>
      <c r="M378" s="6">
        <f>WORKDAY(ControleRNC[[#This Row],[Data Emissão]],VLOOKUP(K378,$F$1:$G$4,2,0))</f>
        <v>44615</v>
      </c>
      <c r="N378" s="6"/>
      <c r="O378" s="23">
        <v>44616</v>
      </c>
      <c r="P378" s="24"/>
      <c r="Q378" s="24">
        <f ca="1">IF(ControleRNC[[#This Row],[Real.1]]="",TODAY()-ControleRNC[[#This Row],[Prev.1]],ControleRNC[[#This Row],[Real.1]]-ControleRNC[[#This Row],[Prev.1]])</f>
        <v>1</v>
      </c>
      <c r="R378" s="24" t="s">
        <v>5</v>
      </c>
      <c r="S378" s="24"/>
      <c r="T378" s="29" t="str">
        <f ca="1">IF(ControleRNC[[#This Row],[Real.1]]&lt;&gt;"","Concluída",IF(ControleRNC[[#This Row],[Prev.1]]&lt;TODAY(),"Atraso","No prazo"))</f>
        <v>Concluída</v>
      </c>
      <c r="U378" s="39" t="s">
        <v>1906</v>
      </c>
      <c r="V378" s="39" t="s">
        <v>1907</v>
      </c>
      <c r="W378" s="23">
        <f>WORKDAY(ControleRNC[[#This Row],[Prev.1]],ControleRNC[[#This Row],[Dias Prev.2]])</f>
        <v>44620</v>
      </c>
      <c r="X378" s="23">
        <v>44676</v>
      </c>
      <c r="Y378" s="23">
        <v>44720</v>
      </c>
      <c r="Z378" s="24">
        <f>VLOOKUP(ControleRNC[[#This Row],[Crit.]],$F$1:$G$4,2,0)</f>
        <v>3</v>
      </c>
      <c r="AA378" s="24">
        <f ca="1">IF(ControleRNC[[#This Row],[Real.2]]="",TODAY()-ControleRNC[[#This Row],[Prev.2]],ControleRNC[[#This Row],[Real.2]]-ControleRNC[[#This Row],[Prev.2]])</f>
        <v>100</v>
      </c>
      <c r="AB378" s="24" t="s">
        <v>5</v>
      </c>
      <c r="AC378" s="29" t="str">
        <f ca="1">IF(ControleRNC[[#This Row],[Real.2]]&lt;&gt;"","Concluída",
IF(ControleRNC[[#This Row],[Prev.2]]&lt;TODAY(),"Atraso","No prazo"))</f>
        <v>Concluída</v>
      </c>
      <c r="AD378" s="24" t="str">
        <f ca="1">IF(ControleRNC[[#This Row],[Status Epata 2]]="Concluída","",IF(ControleRNC[[#This Row],[Real.2]]="",TODAY()-ControleRNC[[#This Row],[Data Emissão]],ControleRNC[[#This Row],[Real.2]]-ControleRNC[[#This Row],[Data Emissão]]))</f>
        <v/>
      </c>
      <c r="AE378" s="24" t="str">
        <f ca="1">IF(ControleRNC[[#This Row],[Real.2]]&lt;&gt;"","Concluída",
IF(AND(ControleRNC[[#This Row],[Prev.2]]&lt;TODAY(),OR(ControleRNC[[#This Row],[Replan.2]]&lt;TODAY(),ControleRNC[[#This Row],[Replan.2]]="")),"Atraso","No prazo"))</f>
        <v>Concluída</v>
      </c>
      <c r="AF378" s="24"/>
      <c r="AG378" s="24" t="str">
        <f ca="1">IF(ControleRNC[[#This Row],[Área Responsável]]="Engenharia",ControleRNC[[#This Row],[Status Etapa 1]],"Contratada")</f>
        <v>Concluída</v>
      </c>
      <c r="AH378" s="24" t="str">
        <f>IF(ControleRNC[[#This Row],[Área Responsável]]="Contratada",ControleRNC[[#This Row],[Status DUCTOR]],"Engenharia")</f>
        <v>Engenharia</v>
      </c>
      <c r="AI378" s="24" t="str">
        <f ca="1">IF(ControleRNC[[#This Row],[Etapa Eng]]="Concluída","Fechado",IF(ControleRNC[[#This Row],[Etapa Eng]]="Contratada","Contratada","Aberto"))</f>
        <v>Fechado</v>
      </c>
      <c r="AJ378" s="24" t="str">
        <f>IF(ControleRNC[[#This Row],[Etapa contr]]="Concluída","Fechado",IF(ControleRNC[[#This Row],[Etapa contr]]="Engenharia","Engenharia","Aberto"))</f>
        <v>Engenharia</v>
      </c>
    </row>
    <row r="379" spans="1:36" ht="30" customHeight="1">
      <c r="A379" s="5" t="s">
        <v>1908</v>
      </c>
      <c r="B379" s="5" t="s">
        <v>900</v>
      </c>
      <c r="C379" s="24" t="s">
        <v>1731</v>
      </c>
      <c r="D379" s="5" t="s">
        <v>902</v>
      </c>
      <c r="E379" s="24" t="s">
        <v>29</v>
      </c>
      <c r="F379" s="24" t="s">
        <v>826</v>
      </c>
      <c r="G379" s="7" t="s">
        <v>844</v>
      </c>
      <c r="H379" s="7" t="s">
        <v>1909</v>
      </c>
      <c r="I379" s="7" t="s">
        <v>918</v>
      </c>
      <c r="J379" s="32" t="s">
        <v>1910</v>
      </c>
      <c r="K379" s="22" t="s">
        <v>787</v>
      </c>
      <c r="L379" s="6">
        <v>44611</v>
      </c>
      <c r="M379" s="6">
        <f>WORKDAY(ControleRNC[[#This Row],[Data Emissão]],VLOOKUP(K379,$F$1:$G$4,2,0))</f>
        <v>44615</v>
      </c>
      <c r="N379" s="6"/>
      <c r="O379" s="23">
        <v>44611</v>
      </c>
      <c r="P379" s="24"/>
      <c r="Q379" s="24">
        <f ca="1">IF(ControleRNC[[#This Row],[Real.1]]="",TODAY()-ControleRNC[[#This Row],[Prev.1]],ControleRNC[[#This Row],[Real.1]]-ControleRNC[[#This Row],[Prev.1]])</f>
        <v>-4</v>
      </c>
      <c r="R379" s="24" t="s">
        <v>6</v>
      </c>
      <c r="S379" s="24"/>
      <c r="T379" s="29" t="str">
        <f ca="1">IF(ControleRNC[[#This Row],[Real.1]]&lt;&gt;"","Concluída",IF(ControleRNC[[#This Row],[Prev.1]]&lt;TODAY(),"Atraso","No prazo"))</f>
        <v>Concluída</v>
      </c>
      <c r="U379" s="39" t="s">
        <v>1911</v>
      </c>
      <c r="V379" s="39"/>
      <c r="W379" s="23">
        <f>WORKDAY(ControleRNC[[#This Row],[Prev.1]],ControleRNC[[#This Row],[Dias Prev.2]])</f>
        <v>44620</v>
      </c>
      <c r="X379" s="23"/>
      <c r="Y379" s="23">
        <v>44627</v>
      </c>
      <c r="Z379" s="24">
        <f>VLOOKUP(ControleRNC[[#This Row],[Crit.]],$F$1:$G$4,2,0)</f>
        <v>3</v>
      </c>
      <c r="AA379" s="24">
        <f ca="1">IF(ControleRNC[[#This Row],[Real.2]]="",TODAY()-ControleRNC[[#This Row],[Prev.2]],ControleRNC[[#This Row],[Real.2]]-ControleRNC[[#This Row],[Prev.2]])</f>
        <v>7</v>
      </c>
      <c r="AB379" s="24" t="s">
        <v>6</v>
      </c>
      <c r="AC379" s="29" t="str">
        <f ca="1">IF(ControleRNC[[#This Row],[Real.2]]&lt;&gt;"","Concluída",
IF(ControleRNC[[#This Row],[Prev.2]]&lt;TODAY(),"Atraso","No prazo"))</f>
        <v>Concluída</v>
      </c>
      <c r="AD379" s="24" t="str">
        <f ca="1">IF(ControleRNC[[#This Row],[Status Epata 2]]="Concluída","",IF(ControleRNC[[#This Row],[Real.2]]="",TODAY()-ControleRNC[[#This Row],[Data Emissão]],ControleRNC[[#This Row],[Real.2]]-ControleRNC[[#This Row],[Data Emissão]]))</f>
        <v/>
      </c>
      <c r="AE379" s="24" t="str">
        <f ca="1">IF(ControleRNC[[#This Row],[Real.2]]&lt;&gt;"","Concluída",
IF(AND(ControleRNC[[#This Row],[Prev.2]]&lt;TODAY(),OR(ControleRNC[[#This Row],[Replan.2]]&lt;TODAY(),ControleRNC[[#This Row],[Replan.2]]="")),"Atraso","No prazo"))</f>
        <v>Concluída</v>
      </c>
      <c r="AF379" s="24"/>
      <c r="AG379" s="24" t="str">
        <f>IF(ControleRNC[[#This Row],[Área Responsável]]="Engenharia",ControleRNC[[#This Row],[Status Etapa 1]],"Contratada")</f>
        <v>Contratada</v>
      </c>
      <c r="AH379" s="24" t="str">
        <f ca="1">IF(ControleRNC[[#This Row],[Área Responsável]]="Contratada",ControleRNC[[#This Row],[Status DUCTOR]],"Engenharia")</f>
        <v>Concluída</v>
      </c>
      <c r="AI379" s="24" t="str">
        <f>IF(ControleRNC[[#This Row],[Etapa Eng]]="Concluída","Fechado",IF(ControleRNC[[#This Row],[Etapa Eng]]="Contratada","Contratada","Aberto"))</f>
        <v>Contratada</v>
      </c>
      <c r="AJ379" s="24" t="str">
        <f ca="1">IF(ControleRNC[[#This Row],[Etapa contr]]="Concluída","Fechado",IF(ControleRNC[[#This Row],[Etapa contr]]="Engenharia","Engenharia","Aberto"))</f>
        <v>Fechado</v>
      </c>
    </row>
    <row r="380" spans="1:36" ht="30" customHeight="1">
      <c r="A380" s="5" t="s">
        <v>203</v>
      </c>
      <c r="B380" s="5" t="s">
        <v>900</v>
      </c>
      <c r="C380" s="24" t="s">
        <v>1299</v>
      </c>
      <c r="D380" s="5" t="s">
        <v>824</v>
      </c>
      <c r="E380" s="24" t="s">
        <v>39</v>
      </c>
      <c r="F380" s="65" t="s">
        <v>826</v>
      </c>
      <c r="G380" s="7" t="s">
        <v>844</v>
      </c>
      <c r="H380" s="7" t="s">
        <v>1912</v>
      </c>
      <c r="I380" s="7" t="s">
        <v>918</v>
      </c>
      <c r="J380" s="32" t="s">
        <v>1913</v>
      </c>
      <c r="K380" s="22" t="s">
        <v>787</v>
      </c>
      <c r="L380" s="6">
        <v>44611</v>
      </c>
      <c r="M380" s="6">
        <f>WORKDAY(ControleRNC[[#This Row],[Data Emissão]],VLOOKUP(K380,$F$1:$G$4,2,0))</f>
        <v>44615</v>
      </c>
      <c r="N380" s="6"/>
      <c r="O380" s="23">
        <v>44628</v>
      </c>
      <c r="P380" s="24"/>
      <c r="Q380" s="24">
        <f ca="1">IF(ControleRNC[[#This Row],[Real.1]]="",TODAY()-ControleRNC[[#This Row],[Prev.1]],ControleRNC[[#This Row],[Real.1]]-ControleRNC[[#This Row],[Prev.1]])</f>
        <v>13</v>
      </c>
      <c r="R380" s="24" t="s">
        <v>6</v>
      </c>
      <c r="S380" s="24"/>
      <c r="T380" s="29" t="str">
        <f ca="1">IF(ControleRNC[[#This Row],[Real.1]]&lt;&gt;"","Concluída",IF(ControleRNC[[#This Row],[Prev.1]]&lt;TODAY(),"Atraso","No prazo"))</f>
        <v>Concluída</v>
      </c>
      <c r="U380" s="39" t="s">
        <v>1914</v>
      </c>
      <c r="V380" s="39"/>
      <c r="W380" s="23">
        <f>WORKDAY(ControleRNC[[#This Row],[Prev.1]],ControleRNC[[#This Row],[Dias Prev.2]])</f>
        <v>44620</v>
      </c>
      <c r="X380" s="23"/>
      <c r="Y380" s="23">
        <v>44628</v>
      </c>
      <c r="Z380" s="24">
        <f>VLOOKUP(ControleRNC[[#This Row],[Crit.]],$F$1:$G$4,2,0)</f>
        <v>3</v>
      </c>
      <c r="AA380" s="24">
        <f ca="1">IF(ControleRNC[[#This Row],[Real.2]]="",TODAY()-ControleRNC[[#This Row],[Prev.2]],ControleRNC[[#This Row],[Real.2]]-ControleRNC[[#This Row],[Prev.2]])</f>
        <v>8</v>
      </c>
      <c r="AB380" s="24" t="s">
        <v>6</v>
      </c>
      <c r="AC380" s="29" t="str">
        <f ca="1">IF(ControleRNC[[#This Row],[Real.2]]&lt;&gt;"","Concluída",
IF(ControleRNC[[#This Row],[Prev.2]]&lt;TODAY(),"Atraso","No prazo"))</f>
        <v>Concluída</v>
      </c>
      <c r="AD380" s="24" t="str">
        <f ca="1">IF(ControleRNC[[#This Row],[Status Epata 2]]="Concluída","",IF(ControleRNC[[#This Row],[Real.2]]="",TODAY()-ControleRNC[[#This Row],[Data Emissão]],ControleRNC[[#This Row],[Real.2]]-ControleRNC[[#This Row],[Data Emissão]]))</f>
        <v/>
      </c>
      <c r="AE380" s="29" t="str">
        <f ca="1">IF(ControleRNC[[#This Row],[Real.2]]&lt;&gt;"","Concluída",
IF(AND(ControleRNC[[#This Row],[Prev.2]]&lt;TODAY(),OR(ControleRNC[[#This Row],[Replan.2]]&lt;TODAY(),ControleRNC[[#This Row],[Replan.2]]="")),"Atraso","No prazo"))</f>
        <v>Concluída</v>
      </c>
      <c r="AF380" s="24"/>
      <c r="AG380" s="24" t="str">
        <f>IF(ControleRNC[[#This Row],[Área Responsável]]="Engenharia",ControleRNC[[#This Row],[Status Etapa 1]],"Contratada")</f>
        <v>Contratada</v>
      </c>
      <c r="AH380" s="24" t="str">
        <f ca="1">IF(ControleRNC[[#This Row],[Área Responsável]]="Contratada",ControleRNC[[#This Row],[Status DUCTOR]],"Engenharia")</f>
        <v>Concluída</v>
      </c>
      <c r="AI380" s="24" t="str">
        <f>IF(ControleRNC[[#This Row],[Etapa Eng]]="Concluída","Fechado",IF(ControleRNC[[#This Row],[Etapa Eng]]="Contratada","Contratada","Aberto"))</f>
        <v>Contratada</v>
      </c>
      <c r="AJ380" s="24" t="str">
        <f ca="1">IF(ControleRNC[[#This Row],[Etapa contr]]="Concluída","Fechado",IF(ControleRNC[[#This Row],[Etapa contr]]="Engenharia","Engenharia","Aberto"))</f>
        <v>Fechado</v>
      </c>
    </row>
    <row r="381" spans="1:36" ht="30" customHeight="1">
      <c r="A381" s="63" t="s">
        <v>1915</v>
      </c>
      <c r="B381" s="5" t="s">
        <v>900</v>
      </c>
      <c r="C381" s="24" t="s">
        <v>860</v>
      </c>
      <c r="D381" s="5" t="s">
        <v>861</v>
      </c>
      <c r="E381" s="24" t="s">
        <v>87</v>
      </c>
      <c r="F381" s="65" t="s">
        <v>862</v>
      </c>
      <c r="G381" s="7" t="s">
        <v>844</v>
      </c>
      <c r="H381" s="7" t="s">
        <v>1916</v>
      </c>
      <c r="I381" s="7" t="s">
        <v>836</v>
      </c>
      <c r="J381" s="32" t="s">
        <v>1917</v>
      </c>
      <c r="K381" s="22" t="s">
        <v>787</v>
      </c>
      <c r="L381" s="6">
        <v>44611</v>
      </c>
      <c r="M381" s="6">
        <f>WORKDAY(ControleRNC[[#This Row],[Data Emissão]],VLOOKUP(K381,$F$1:$G$4,2,0))</f>
        <v>44615</v>
      </c>
      <c r="N381" s="6"/>
      <c r="O381" s="23">
        <v>44615</v>
      </c>
      <c r="P381" s="24"/>
      <c r="Q381" s="24">
        <f ca="1">IF(ControleRNC[[#This Row],[Real.1]]="",TODAY()-ControleRNC[[#This Row],[Prev.1]],ControleRNC[[#This Row],[Real.1]]-ControleRNC[[#This Row],[Prev.1]])</f>
        <v>0</v>
      </c>
      <c r="R381" s="24" t="s">
        <v>5</v>
      </c>
      <c r="S381" s="24"/>
      <c r="T381" s="29" t="str">
        <f ca="1">IF(ControleRNC[[#This Row],[Real.1]]&lt;&gt;"","Concluída",IF(ControleRNC[[#This Row],[Prev.1]]&lt;TODAY(),"Atraso","No prazo"))</f>
        <v>Concluída</v>
      </c>
      <c r="U381" s="39" t="s">
        <v>1918</v>
      </c>
      <c r="V381" s="39"/>
      <c r="W381" s="23">
        <f>WORKDAY(ControleRNC[[#This Row],[Prev.1]],ControleRNC[[#This Row],[Dias Prev.2]])</f>
        <v>44620</v>
      </c>
      <c r="X381" s="23"/>
      <c r="Y381" s="23">
        <v>44720</v>
      </c>
      <c r="Z381" s="24">
        <f>VLOOKUP(ControleRNC[[#This Row],[Crit.]],$F$1:$G$4,2,0)</f>
        <v>3</v>
      </c>
      <c r="AA381" s="24">
        <f ca="1">IF(ControleRNC[[#This Row],[Real.2]]="",TODAY()-ControleRNC[[#This Row],[Prev.2]],ControleRNC[[#This Row],[Real.2]]-ControleRNC[[#This Row],[Prev.2]])</f>
        <v>100</v>
      </c>
      <c r="AB381" s="24" t="s">
        <v>5</v>
      </c>
      <c r="AC381" s="29" t="str">
        <f ca="1">IF(ControleRNC[[#This Row],[Real.2]]&lt;&gt;"","Concluída",
IF(ControleRNC[[#This Row],[Prev.2]]&lt;TODAY(),"Atraso","No prazo"))</f>
        <v>Concluída</v>
      </c>
      <c r="AD381" s="24" t="str">
        <f ca="1">IF(ControleRNC[[#This Row],[Status Epata 2]]="Concluída","",IF(ControleRNC[[#This Row],[Real.2]]="",TODAY()-ControleRNC[[#This Row],[Data Emissão]],ControleRNC[[#This Row],[Real.2]]-ControleRNC[[#This Row],[Data Emissão]]))</f>
        <v/>
      </c>
      <c r="AE381" s="24" t="str">
        <f ca="1">IF(ControleRNC[[#This Row],[Real.2]]&lt;&gt;"","Concluída",
IF(AND(ControleRNC[[#This Row],[Prev.2]]&lt;TODAY(),OR(ControleRNC[[#This Row],[Replan.2]]&lt;TODAY(),ControleRNC[[#This Row],[Replan.2]]="")),"Atraso","No prazo"))</f>
        <v>Concluída</v>
      </c>
      <c r="AF381" s="24"/>
      <c r="AG381" s="24" t="str">
        <f ca="1">IF(ControleRNC[[#This Row],[Área Responsável]]="Engenharia",ControleRNC[[#This Row],[Status Etapa 1]],"Contratada")</f>
        <v>Concluída</v>
      </c>
      <c r="AH381" s="24" t="str">
        <f>IF(ControleRNC[[#This Row],[Área Responsável]]="Contratada",ControleRNC[[#This Row],[Status DUCTOR]],"Engenharia")</f>
        <v>Engenharia</v>
      </c>
      <c r="AI381" s="24" t="str">
        <f ca="1">IF(ControleRNC[[#This Row],[Etapa Eng]]="Concluída","Fechado",IF(ControleRNC[[#This Row],[Etapa Eng]]="Contratada","Contratada","Aberto"))</f>
        <v>Fechado</v>
      </c>
      <c r="AJ381" s="24" t="str">
        <f>IF(ControleRNC[[#This Row],[Etapa contr]]="Concluída","Fechado",IF(ControleRNC[[#This Row],[Etapa contr]]="Engenharia","Engenharia","Aberto"))</f>
        <v>Engenharia</v>
      </c>
    </row>
    <row r="382" spans="1:36" ht="30" customHeight="1">
      <c r="A382" s="5" t="s">
        <v>171</v>
      </c>
      <c r="B382" s="5" t="s">
        <v>900</v>
      </c>
      <c r="C382" s="24" t="s">
        <v>823</v>
      </c>
      <c r="D382" s="5" t="s">
        <v>824</v>
      </c>
      <c r="E382" s="24" t="s">
        <v>87</v>
      </c>
      <c r="F382" s="65" t="s">
        <v>826</v>
      </c>
      <c r="G382" s="7" t="s">
        <v>827</v>
      </c>
      <c r="H382" s="7" t="s">
        <v>1919</v>
      </c>
      <c r="I382" s="7" t="s">
        <v>1125</v>
      </c>
      <c r="J382" s="32" t="s">
        <v>1920</v>
      </c>
      <c r="K382" s="22" t="s">
        <v>788</v>
      </c>
      <c r="L382" s="6">
        <v>44613</v>
      </c>
      <c r="M382" s="6">
        <f>WORKDAY(ControleRNC[[#This Row],[Data Emissão]],VLOOKUP(K382,$F$1:$G$4,2,0))</f>
        <v>44615</v>
      </c>
      <c r="N382" s="6"/>
      <c r="O382" s="23">
        <v>44621</v>
      </c>
      <c r="P382" s="24"/>
      <c r="Q382" s="24">
        <f ca="1">IF(ControleRNC[[#This Row],[Real.1]]="",TODAY()-ControleRNC[[#This Row],[Prev.1]],ControleRNC[[#This Row],[Real.1]]-ControleRNC[[#This Row],[Prev.1]])</f>
        <v>6</v>
      </c>
      <c r="R382" s="24" t="s">
        <v>5</v>
      </c>
      <c r="S382" s="24"/>
      <c r="T382" s="29" t="str">
        <f ca="1">IF(ControleRNC[[#This Row],[Real.1]]&lt;&gt;"","Concluída",IF(ControleRNC[[#This Row],[Prev.1]]&lt;TODAY(),"Atraso","No prazo"))</f>
        <v>Concluída</v>
      </c>
      <c r="U382" s="39" t="s">
        <v>1921</v>
      </c>
      <c r="V382" s="39"/>
      <c r="W382" s="23">
        <f>WORKDAY(ControleRNC[[#This Row],[Prev.1]],ControleRNC[[#This Row],[Dias Prev.2]])</f>
        <v>44617</v>
      </c>
      <c r="X382" s="23"/>
      <c r="Y382" s="23">
        <v>44621</v>
      </c>
      <c r="Z382" s="24">
        <f>VLOOKUP(ControleRNC[[#This Row],[Crit.]],$F$1:$G$4,2,0)</f>
        <v>2</v>
      </c>
      <c r="AA382" s="24">
        <f ca="1">IF(ControleRNC[[#This Row],[Real.2]]="",TODAY()-ControleRNC[[#This Row],[Prev.2]],ControleRNC[[#This Row],[Real.2]]-ControleRNC[[#This Row],[Prev.2]])</f>
        <v>4</v>
      </c>
      <c r="AB382" s="24" t="s">
        <v>5</v>
      </c>
      <c r="AC382" s="29" t="str">
        <f ca="1">IF(ControleRNC[[#This Row],[Real.2]]&lt;&gt;"","Concluída",
IF(ControleRNC[[#This Row],[Prev.2]]&lt;TODAY(),"Atraso","No prazo"))</f>
        <v>Concluída</v>
      </c>
      <c r="AD382" s="24" t="str">
        <f ca="1">IF(ControleRNC[[#This Row],[Status Epata 2]]="Concluída","",IF(ControleRNC[[#This Row],[Real.2]]="",TODAY()-ControleRNC[[#This Row],[Data Emissão]],ControleRNC[[#This Row],[Real.2]]-ControleRNC[[#This Row],[Data Emissão]]))</f>
        <v/>
      </c>
      <c r="AE382" s="29" t="str">
        <f ca="1">IF(ControleRNC[[#This Row],[Real.2]]&lt;&gt;"","Concluída",
IF(AND(ControleRNC[[#This Row],[Prev.2]]&lt;TODAY(),OR(ControleRNC[[#This Row],[Replan.2]]&lt;TODAY(),ControleRNC[[#This Row],[Replan.2]]="")),"Atraso","No prazo"))</f>
        <v>Concluída</v>
      </c>
      <c r="AF382" s="24"/>
      <c r="AG382" s="24" t="str">
        <f>IF(ControleRNC[[#This Row],[Área Responsável]]="Engenharia",ControleRNC[[#This Row],[Status Etapa 1]],"Contratada")</f>
        <v>Contratada</v>
      </c>
      <c r="AH382" s="24" t="str">
        <f ca="1">IF(ControleRNC[[#This Row],[Área Responsável]]="Contratada",ControleRNC[[#This Row],[Status DUCTOR]],"Engenharia")</f>
        <v>Concluída</v>
      </c>
      <c r="AI382" s="24" t="str">
        <f>IF(ControleRNC[[#This Row],[Etapa Eng]]="Concluída","Fechado",IF(ControleRNC[[#This Row],[Etapa Eng]]="Contratada","Contratada","Aberto"))</f>
        <v>Contratada</v>
      </c>
      <c r="AJ382" s="24" t="str">
        <f ca="1">IF(ControleRNC[[#This Row],[Etapa contr]]="Concluída","Fechado",IF(ControleRNC[[#This Row],[Etapa contr]]="Engenharia","Engenharia","Aberto"))</f>
        <v>Fechado</v>
      </c>
    </row>
    <row r="383" spans="1:36" ht="30" customHeight="1">
      <c r="A383" s="63" t="s">
        <v>1922</v>
      </c>
      <c r="B383" s="5" t="s">
        <v>900</v>
      </c>
      <c r="C383" s="24" t="s">
        <v>860</v>
      </c>
      <c r="D383" s="5" t="s">
        <v>861</v>
      </c>
      <c r="E383" s="24" t="s">
        <v>87</v>
      </c>
      <c r="F383" s="65" t="s">
        <v>862</v>
      </c>
      <c r="G383" s="7" t="s">
        <v>827</v>
      </c>
      <c r="H383" s="7" t="s">
        <v>1670</v>
      </c>
      <c r="I383" s="7" t="s">
        <v>856</v>
      </c>
      <c r="J383" s="32" t="s">
        <v>1923</v>
      </c>
      <c r="K383" s="22" t="s">
        <v>787</v>
      </c>
      <c r="L383" s="6">
        <v>44613</v>
      </c>
      <c r="M383" s="6">
        <f>WORKDAY(ControleRNC[[#This Row],[Data Emissão]],VLOOKUP(K383,$F$1:$G$4,2,0))</f>
        <v>44616</v>
      </c>
      <c r="N383" s="6"/>
      <c r="O383" s="23">
        <v>44614</v>
      </c>
      <c r="P383" s="24"/>
      <c r="Q383" s="24">
        <f ca="1">IF(ControleRNC[[#This Row],[Real.1]]="",TODAY()-ControleRNC[[#This Row],[Prev.1]],ControleRNC[[#This Row],[Real.1]]-ControleRNC[[#This Row],[Prev.1]])</f>
        <v>-2</v>
      </c>
      <c r="R383" s="24" t="s">
        <v>5</v>
      </c>
      <c r="S383" s="24"/>
      <c r="T383" s="29" t="str">
        <f ca="1">IF(ControleRNC[[#This Row],[Real.1]]&lt;&gt;"","Concluída",IF(ControleRNC[[#This Row],[Prev.1]]&lt;TODAY(),"Atraso","No prazo"))</f>
        <v>Concluída</v>
      </c>
      <c r="U383" s="39" t="s">
        <v>1924</v>
      </c>
      <c r="V383" s="39" t="s">
        <v>1925</v>
      </c>
      <c r="W383" s="23">
        <f>WORKDAY(ControleRNC[[#This Row],[Prev.1]],ControleRNC[[#This Row],[Dias Prev.2]])</f>
        <v>44621</v>
      </c>
      <c r="X383" s="23">
        <v>44676</v>
      </c>
      <c r="Y383" s="23">
        <v>44720</v>
      </c>
      <c r="Z383" s="24">
        <f>VLOOKUP(ControleRNC[[#This Row],[Crit.]],$F$1:$G$4,2,0)</f>
        <v>3</v>
      </c>
      <c r="AA383" s="24">
        <f ca="1">IF(ControleRNC[[#This Row],[Real.2]]="",TODAY()-ControleRNC[[#This Row],[Prev.2]],ControleRNC[[#This Row],[Real.2]]-ControleRNC[[#This Row],[Prev.2]])</f>
        <v>99</v>
      </c>
      <c r="AB383" s="24" t="s">
        <v>5</v>
      </c>
      <c r="AC383" s="29" t="str">
        <f ca="1">IF(ControleRNC[[#This Row],[Real.2]]&lt;&gt;"","Concluída",
IF(ControleRNC[[#This Row],[Prev.2]]&lt;TODAY(),"Atraso","No prazo"))</f>
        <v>Concluída</v>
      </c>
      <c r="AD383" s="24" t="str">
        <f ca="1">IF(ControleRNC[[#This Row],[Status Epata 2]]="Concluída","",IF(ControleRNC[[#This Row],[Real.2]]="",TODAY()-ControleRNC[[#This Row],[Data Emissão]],ControleRNC[[#This Row],[Real.2]]-ControleRNC[[#This Row],[Data Emissão]]))</f>
        <v/>
      </c>
      <c r="AE383" s="24" t="str">
        <f ca="1">IF(ControleRNC[[#This Row],[Real.2]]&lt;&gt;"","Concluída",
IF(AND(ControleRNC[[#This Row],[Prev.2]]&lt;TODAY(),OR(ControleRNC[[#This Row],[Replan.2]]&lt;TODAY(),ControleRNC[[#This Row],[Replan.2]]="")),"Atraso","No prazo"))</f>
        <v>Concluída</v>
      </c>
      <c r="AF383" s="24"/>
      <c r="AG383" s="24" t="str">
        <f ca="1">IF(ControleRNC[[#This Row],[Área Responsável]]="Engenharia",ControleRNC[[#This Row],[Status Etapa 1]],"Contratada")</f>
        <v>Concluída</v>
      </c>
      <c r="AH383" s="24" t="str">
        <f>IF(ControleRNC[[#This Row],[Área Responsável]]="Contratada",ControleRNC[[#This Row],[Status DUCTOR]],"Engenharia")</f>
        <v>Engenharia</v>
      </c>
      <c r="AI383" s="24" t="str">
        <f ca="1">IF(ControleRNC[[#This Row],[Etapa Eng]]="Concluída","Fechado",IF(ControleRNC[[#This Row],[Etapa Eng]]="Contratada","Contratada","Aberto"))</f>
        <v>Fechado</v>
      </c>
      <c r="AJ383" s="24" t="str">
        <f>IF(ControleRNC[[#This Row],[Etapa contr]]="Concluída","Fechado",IF(ControleRNC[[#This Row],[Etapa contr]]="Engenharia","Engenharia","Aberto"))</f>
        <v>Engenharia</v>
      </c>
    </row>
    <row r="384" spans="1:36" ht="30" customHeight="1">
      <c r="A384" s="63" t="s">
        <v>1926</v>
      </c>
      <c r="B384" s="5" t="s">
        <v>900</v>
      </c>
      <c r="C384" s="24" t="s">
        <v>1369</v>
      </c>
      <c r="D384" s="5" t="s">
        <v>902</v>
      </c>
      <c r="E384" s="24" t="s">
        <v>29</v>
      </c>
      <c r="F384" s="24" t="s">
        <v>826</v>
      </c>
      <c r="G384" s="7" t="s">
        <v>844</v>
      </c>
      <c r="H384" s="7" t="s">
        <v>1909</v>
      </c>
      <c r="I384" s="7" t="s">
        <v>904</v>
      </c>
      <c r="J384" s="32" t="s">
        <v>1927</v>
      </c>
      <c r="K384" s="22" t="s">
        <v>787</v>
      </c>
      <c r="L384" s="6">
        <v>44614</v>
      </c>
      <c r="M384" s="6">
        <f>WORKDAY(ControleRNC[[#This Row],[Data Emissão]],VLOOKUP(K384,$F$1:$G$4,2,0))</f>
        <v>44617</v>
      </c>
      <c r="N384" s="6"/>
      <c r="O384" s="23">
        <v>44623</v>
      </c>
      <c r="P384" s="24"/>
      <c r="Q384" s="24">
        <f ca="1">IF(ControleRNC[[#This Row],[Real.1]]="",TODAY()-ControleRNC[[#This Row],[Prev.1]],ControleRNC[[#This Row],[Real.1]]-ControleRNC[[#This Row],[Prev.1]])</f>
        <v>6</v>
      </c>
      <c r="R384" s="24" t="s">
        <v>6</v>
      </c>
      <c r="S384" s="24"/>
      <c r="T384" s="29" t="str">
        <f ca="1">IF(ControleRNC[[#This Row],[Real.1]]&lt;&gt;"","Concluída",IF(ControleRNC[[#This Row],[Prev.1]]&lt;TODAY(),"Atraso","No prazo"))</f>
        <v>Concluída</v>
      </c>
      <c r="U384" s="39" t="s">
        <v>1928</v>
      </c>
      <c r="V384" s="39"/>
      <c r="W384" s="23">
        <f>WORKDAY(ControleRNC[[#This Row],[Prev.1]],ControleRNC[[#This Row],[Dias Prev.2]])</f>
        <v>44622</v>
      </c>
      <c r="X384" s="23">
        <v>44727</v>
      </c>
      <c r="Y384" s="23">
        <v>44795</v>
      </c>
      <c r="Z384" s="24">
        <f>VLOOKUP(ControleRNC[[#This Row],[Crit.]],$F$1:$G$4,2,0)</f>
        <v>3</v>
      </c>
      <c r="AA384" s="24">
        <f ca="1">IF(ControleRNC[[#This Row],[Real.2]]="",TODAY()-ControleRNC[[#This Row],[Prev.2]],ControleRNC[[#This Row],[Real.2]]-ControleRNC[[#This Row],[Prev.2]])</f>
        <v>173</v>
      </c>
      <c r="AB384" s="24" t="s">
        <v>6</v>
      </c>
      <c r="AC384" s="29" t="str">
        <f ca="1">IF(ControleRNC[[#This Row],[Real.2]]&lt;&gt;"","Concluída",
IF(ControleRNC[[#This Row],[Prev.2]]&lt;TODAY(),"Atraso","No prazo"))</f>
        <v>Concluída</v>
      </c>
      <c r="AD384" s="24" t="str">
        <f ca="1">IF(ControleRNC[[#This Row],[Status Epata 2]]="Concluída","",IF(ControleRNC[[#This Row],[Real.2]]="",TODAY()-ControleRNC[[#This Row],[Data Emissão]],ControleRNC[[#This Row],[Real.2]]-ControleRNC[[#This Row],[Data Emissão]]))</f>
        <v/>
      </c>
      <c r="AE384" s="24" t="str">
        <f ca="1">IF(ControleRNC[[#This Row],[Real.2]]&lt;&gt;"","Concluída",
IF(AND(ControleRNC[[#This Row],[Prev.2]]&lt;TODAY(),OR(ControleRNC[[#This Row],[Replan.2]]&lt;TODAY(),ControleRNC[[#This Row],[Replan.2]]="")),"Atraso","No prazo"))</f>
        <v>Concluída</v>
      </c>
      <c r="AF384" s="24" t="s">
        <v>1577</v>
      </c>
      <c r="AG384" s="24" t="str">
        <f>IF(ControleRNC[[#This Row],[Área Responsável]]="Engenharia",ControleRNC[[#This Row],[Status Etapa 1]],"Contratada")</f>
        <v>Contratada</v>
      </c>
      <c r="AH384" s="24" t="str">
        <f ca="1">IF(ControleRNC[[#This Row],[Área Responsável]]="Contratada",ControleRNC[[#This Row],[Status DUCTOR]],"Engenharia")</f>
        <v>Concluída</v>
      </c>
      <c r="AI384" s="24" t="str">
        <f>IF(ControleRNC[[#This Row],[Etapa Eng]]="Concluída","Fechado",IF(ControleRNC[[#This Row],[Etapa Eng]]="Contratada","Contratada","Aberto"))</f>
        <v>Contratada</v>
      </c>
      <c r="AJ384" s="24" t="str">
        <f ca="1">IF(ControleRNC[[#This Row],[Etapa contr]]="Concluída","Fechado",IF(ControleRNC[[#This Row],[Etapa contr]]="Engenharia","Engenharia","Aberto"))</f>
        <v>Fechado</v>
      </c>
    </row>
    <row r="385" spans="1:36" ht="30" customHeight="1">
      <c r="A385" s="5" t="s">
        <v>1929</v>
      </c>
      <c r="B385" s="5" t="s">
        <v>900</v>
      </c>
      <c r="C385" s="24" t="s">
        <v>1320</v>
      </c>
      <c r="D385" s="5" t="s">
        <v>902</v>
      </c>
      <c r="E385" s="24" t="s">
        <v>29</v>
      </c>
      <c r="F385" s="24" t="s">
        <v>826</v>
      </c>
      <c r="G385" s="7" t="s">
        <v>844</v>
      </c>
      <c r="H385" s="7" t="s">
        <v>1930</v>
      </c>
      <c r="I385" s="7" t="s">
        <v>1449</v>
      </c>
      <c r="J385" s="32" t="s">
        <v>1931</v>
      </c>
      <c r="K385" s="22" t="s">
        <v>787</v>
      </c>
      <c r="L385" s="6">
        <v>44614</v>
      </c>
      <c r="M385" s="6">
        <f>WORKDAY(ControleRNC[[#This Row],[Data Emissão]],VLOOKUP(K385,$F$1:$G$4,2,0))</f>
        <v>44617</v>
      </c>
      <c r="N385" s="6"/>
      <c r="O385" s="23">
        <v>44634</v>
      </c>
      <c r="P385" s="24"/>
      <c r="Q385" s="24">
        <f ca="1">IF(ControleRNC[[#This Row],[Real.1]]="",TODAY()-ControleRNC[[#This Row],[Prev.1]],ControleRNC[[#This Row],[Real.1]]-ControleRNC[[#This Row],[Prev.1]])</f>
        <v>17</v>
      </c>
      <c r="R385" s="24" t="s">
        <v>6</v>
      </c>
      <c r="S385" s="24"/>
      <c r="T385" s="29" t="str">
        <f ca="1">IF(ControleRNC[[#This Row],[Real.1]]&lt;&gt;"","Concluída",IF(ControleRNC[[#This Row],[Prev.1]]&lt;TODAY(),"Atraso","No prazo"))</f>
        <v>Concluída</v>
      </c>
      <c r="U385" s="39" t="s">
        <v>1932</v>
      </c>
      <c r="V385" s="39"/>
      <c r="W385" s="23">
        <f>WORKDAY(ControleRNC[[#This Row],[Prev.1]],ControleRNC[[#This Row],[Dias Prev.2]])</f>
        <v>44622</v>
      </c>
      <c r="X385" s="23">
        <v>44680</v>
      </c>
      <c r="Y385" s="23">
        <v>44664</v>
      </c>
      <c r="Z385" s="24">
        <f>VLOOKUP(ControleRNC[[#This Row],[Crit.]],$F$1:$G$4,2,0)</f>
        <v>3</v>
      </c>
      <c r="AA385" s="24">
        <f ca="1">IF(ControleRNC[[#This Row],[Real.2]]="",TODAY()-ControleRNC[[#This Row],[Prev.2]],ControleRNC[[#This Row],[Real.2]]-ControleRNC[[#This Row],[Prev.2]])</f>
        <v>42</v>
      </c>
      <c r="AB385" s="24" t="s">
        <v>6</v>
      </c>
      <c r="AC385" s="29" t="str">
        <f ca="1">IF(ControleRNC[[#This Row],[Real.2]]&lt;&gt;"","Concluída",
IF(ControleRNC[[#This Row],[Prev.2]]&lt;TODAY(),"Atraso","No prazo"))</f>
        <v>Concluída</v>
      </c>
      <c r="AD385" s="24" t="str">
        <f ca="1">IF(ControleRNC[[#This Row],[Status Epata 2]]="Concluída","",IF(ControleRNC[[#This Row],[Real.2]]="",TODAY()-ControleRNC[[#This Row],[Data Emissão]],ControleRNC[[#This Row],[Real.2]]-ControleRNC[[#This Row],[Data Emissão]]))</f>
        <v/>
      </c>
      <c r="AE385" s="24" t="str">
        <f ca="1">IF(ControleRNC[[#This Row],[Real.2]]&lt;&gt;"","Concluída",
IF(AND(ControleRNC[[#This Row],[Prev.2]]&lt;TODAY(),OR(ControleRNC[[#This Row],[Replan.2]]&lt;TODAY(),ControleRNC[[#This Row],[Replan.2]]="")),"Atraso","No prazo"))</f>
        <v>Concluída</v>
      </c>
      <c r="AF385" s="24" t="s">
        <v>1577</v>
      </c>
      <c r="AG385" s="24" t="str">
        <f>IF(ControleRNC[[#This Row],[Área Responsável]]="Engenharia",ControleRNC[[#This Row],[Status Etapa 1]],"Contratada")</f>
        <v>Contratada</v>
      </c>
      <c r="AH385" s="24" t="str">
        <f ca="1">IF(ControleRNC[[#This Row],[Área Responsável]]="Contratada",ControleRNC[[#This Row],[Status DUCTOR]],"Engenharia")</f>
        <v>Concluída</v>
      </c>
      <c r="AI385" s="24" t="str">
        <f>IF(ControleRNC[[#This Row],[Etapa Eng]]="Concluída","Fechado",IF(ControleRNC[[#This Row],[Etapa Eng]]="Contratada","Contratada","Aberto"))</f>
        <v>Contratada</v>
      </c>
      <c r="AJ385" s="24" t="str">
        <f ca="1">IF(ControleRNC[[#This Row],[Etapa contr]]="Concluída","Fechado",IF(ControleRNC[[#This Row],[Etapa contr]]="Engenharia","Engenharia","Aberto"))</f>
        <v>Fechado</v>
      </c>
    </row>
    <row r="386" spans="1:36" ht="30" customHeight="1">
      <c r="A386" s="63" t="s">
        <v>1933</v>
      </c>
      <c r="B386" s="5" t="s">
        <v>900</v>
      </c>
      <c r="C386" s="24" t="s">
        <v>860</v>
      </c>
      <c r="D386" s="5" t="s">
        <v>861</v>
      </c>
      <c r="E386" s="24" t="s">
        <v>87</v>
      </c>
      <c r="F386" s="65" t="s">
        <v>862</v>
      </c>
      <c r="G386" s="7" t="s">
        <v>827</v>
      </c>
      <c r="H386" s="7" t="s">
        <v>1670</v>
      </c>
      <c r="I386" s="7" t="s">
        <v>856</v>
      </c>
      <c r="J386" s="32" t="s">
        <v>1934</v>
      </c>
      <c r="K386" s="22" t="s">
        <v>787</v>
      </c>
      <c r="L386" s="6">
        <v>44614</v>
      </c>
      <c r="M386" s="6">
        <f>WORKDAY(ControleRNC[[#This Row],[Data Emissão]],VLOOKUP(K386,$F$1:$G$4,2,0))</f>
        <v>44617</v>
      </c>
      <c r="N386" s="6"/>
      <c r="O386" s="23">
        <v>44614</v>
      </c>
      <c r="P386" s="24"/>
      <c r="Q386" s="24">
        <f ca="1">IF(ControleRNC[[#This Row],[Real.1]]="",TODAY()-ControleRNC[[#This Row],[Prev.1]],ControleRNC[[#This Row],[Real.1]]-ControleRNC[[#This Row],[Prev.1]])</f>
        <v>-3</v>
      </c>
      <c r="R386" s="24" t="s">
        <v>5</v>
      </c>
      <c r="S386" s="24"/>
      <c r="T386" s="29" t="str">
        <f ca="1">IF(ControleRNC[[#This Row],[Real.1]]&lt;&gt;"","Concluída",IF(ControleRNC[[#This Row],[Prev.1]]&lt;TODAY(),"Atraso","No prazo"))</f>
        <v>Concluída</v>
      </c>
      <c r="U386" s="39" t="s">
        <v>1935</v>
      </c>
      <c r="V386" s="39" t="s">
        <v>1936</v>
      </c>
      <c r="W386" s="23">
        <f>WORKDAY(ControleRNC[[#This Row],[Prev.1]],ControleRNC[[#This Row],[Dias Prev.2]])</f>
        <v>44622</v>
      </c>
      <c r="X386" s="23">
        <v>44717</v>
      </c>
      <c r="Y386" s="23">
        <v>44761</v>
      </c>
      <c r="Z386" s="24">
        <f>VLOOKUP(ControleRNC[[#This Row],[Crit.]],$F$1:$G$4,2,0)</f>
        <v>3</v>
      </c>
      <c r="AA386" s="24">
        <f ca="1">IF(ControleRNC[[#This Row],[Real.2]]="",TODAY()-ControleRNC[[#This Row],[Prev.2]],ControleRNC[[#This Row],[Real.2]]-ControleRNC[[#This Row],[Prev.2]])</f>
        <v>139</v>
      </c>
      <c r="AB386" s="24" t="s">
        <v>5</v>
      </c>
      <c r="AC386" s="29" t="str">
        <f ca="1">IF(ControleRNC[[#This Row],[Real.2]]&lt;&gt;"","Concluída",
IF(ControleRNC[[#This Row],[Prev.2]]&lt;TODAY(),"Atraso","No prazo"))</f>
        <v>Concluída</v>
      </c>
      <c r="AD386" s="24" t="str">
        <f ca="1">IF(ControleRNC[[#This Row],[Status Epata 2]]="Concluída","",IF(ControleRNC[[#This Row],[Real.2]]="",TODAY()-ControleRNC[[#This Row],[Data Emissão]],ControleRNC[[#This Row],[Real.2]]-ControleRNC[[#This Row],[Data Emissão]]))</f>
        <v/>
      </c>
      <c r="AE386" s="24" t="str">
        <f ca="1">IF(ControleRNC[[#This Row],[Real.2]]&lt;&gt;"","Concluída",
IF(AND(ControleRNC[[#This Row],[Prev.2]]&lt;TODAY(),OR(ControleRNC[[#This Row],[Replan.2]]&lt;TODAY(),ControleRNC[[#This Row],[Replan.2]]="")),"Atraso","No prazo"))</f>
        <v>Concluída</v>
      </c>
      <c r="AF386" s="24"/>
      <c r="AG386" s="24" t="str">
        <f ca="1">IF(ControleRNC[[#This Row],[Área Responsável]]="Engenharia",ControleRNC[[#This Row],[Status Etapa 1]],"Contratada")</f>
        <v>Concluída</v>
      </c>
      <c r="AH386" s="24" t="str">
        <f>IF(ControleRNC[[#This Row],[Área Responsável]]="Contratada",ControleRNC[[#This Row],[Status DUCTOR]],"Engenharia")</f>
        <v>Engenharia</v>
      </c>
      <c r="AI386" s="24" t="str">
        <f ca="1">IF(ControleRNC[[#This Row],[Etapa Eng]]="Concluída","Fechado",IF(ControleRNC[[#This Row],[Etapa Eng]]="Contratada","Contratada","Aberto"))</f>
        <v>Fechado</v>
      </c>
      <c r="AJ386" s="24" t="str">
        <f>IF(ControleRNC[[#This Row],[Etapa contr]]="Concluída","Fechado",IF(ControleRNC[[#This Row],[Etapa contr]]="Engenharia","Engenharia","Aberto"))</f>
        <v>Engenharia</v>
      </c>
    </row>
    <row r="387" spans="1:36" ht="30" customHeight="1">
      <c r="A387" s="5" t="s">
        <v>174</v>
      </c>
      <c r="B387" s="5" t="s">
        <v>900</v>
      </c>
      <c r="C387" s="24" t="s">
        <v>1896</v>
      </c>
      <c r="D387" s="5" t="s">
        <v>824</v>
      </c>
      <c r="E387" s="24" t="s">
        <v>1515</v>
      </c>
      <c r="F387" s="65" t="s">
        <v>826</v>
      </c>
      <c r="G387" s="7" t="s">
        <v>827</v>
      </c>
      <c r="H387" s="7" t="s">
        <v>1897</v>
      </c>
      <c r="I387" s="7" t="s">
        <v>829</v>
      </c>
      <c r="J387" s="32" t="s">
        <v>1937</v>
      </c>
      <c r="K387" s="22" t="s">
        <v>787</v>
      </c>
      <c r="L387" s="6">
        <v>44614</v>
      </c>
      <c r="M387" s="6">
        <f>WORKDAY(ControleRNC[[#This Row],[Data Emissão]],VLOOKUP(K387,$F$1:$G$4,2,0))</f>
        <v>44617</v>
      </c>
      <c r="N387" s="6"/>
      <c r="O387" s="23">
        <v>44635</v>
      </c>
      <c r="P387" s="24"/>
      <c r="Q387" s="24">
        <f ca="1">IF(ControleRNC[[#This Row],[Real.1]]="",TODAY()-ControleRNC[[#This Row],[Prev.1]],ControleRNC[[#This Row],[Real.1]]-ControleRNC[[#This Row],[Prev.1]])</f>
        <v>18</v>
      </c>
      <c r="R387" s="24" t="s">
        <v>8</v>
      </c>
      <c r="S387" s="24"/>
      <c r="T387" s="29" t="str">
        <f ca="1">IF(ControleRNC[[#This Row],[Real.1]]&lt;&gt;"","Concluída",IF(ControleRNC[[#This Row],[Prev.1]]&lt;TODAY(),"Atraso","No prazo"))</f>
        <v>Concluída</v>
      </c>
      <c r="U387" s="39" t="s">
        <v>1938</v>
      </c>
      <c r="V387" s="39"/>
      <c r="W387" s="23">
        <f>WORKDAY(ControleRNC[[#This Row],[Prev.1]],ControleRNC[[#This Row],[Dias Prev.2]])</f>
        <v>44622</v>
      </c>
      <c r="X387" s="23"/>
      <c r="Y387" s="23">
        <v>44635</v>
      </c>
      <c r="Z387" s="24">
        <f>VLOOKUP(ControleRNC[[#This Row],[Crit.]],$F$1:$G$4,2,0)</f>
        <v>3</v>
      </c>
      <c r="AA387" s="24">
        <f ca="1">IF(ControleRNC[[#This Row],[Real.2]]="",TODAY()-ControleRNC[[#This Row],[Prev.2]],ControleRNC[[#This Row],[Real.2]]-ControleRNC[[#This Row],[Prev.2]])</f>
        <v>13</v>
      </c>
      <c r="AB387" s="24" t="s">
        <v>8</v>
      </c>
      <c r="AC387" s="29" t="str">
        <f ca="1">IF(ControleRNC[[#This Row],[Real.2]]&lt;&gt;"","Concluída",
IF(ControleRNC[[#This Row],[Prev.2]]&lt;TODAY(),"Atraso","No prazo"))</f>
        <v>Concluída</v>
      </c>
      <c r="AD387" s="24" t="str">
        <f ca="1">IF(ControleRNC[[#This Row],[Status Epata 2]]="Concluída","",IF(ControleRNC[[#This Row],[Real.2]]="",TODAY()-ControleRNC[[#This Row],[Data Emissão]],ControleRNC[[#This Row],[Real.2]]-ControleRNC[[#This Row],[Data Emissão]]))</f>
        <v/>
      </c>
      <c r="AE387" s="29" t="str">
        <f ca="1">IF(ControleRNC[[#This Row],[Real.2]]&lt;&gt;"","Concluída",
IF(AND(ControleRNC[[#This Row],[Prev.2]]&lt;TODAY(),OR(ControleRNC[[#This Row],[Replan.2]]&lt;TODAY(),ControleRNC[[#This Row],[Replan.2]]="")),"Atraso","No prazo"))</f>
        <v>Concluída</v>
      </c>
      <c r="AF387" s="24"/>
      <c r="AG387" s="24" t="str">
        <f>IF(ControleRNC[[#This Row],[Área Responsável]]="Engenharia",ControleRNC[[#This Row],[Status Etapa 1]],"Contratada")</f>
        <v>Contratada</v>
      </c>
      <c r="AH387" s="24" t="str">
        <f ca="1">IF(ControleRNC[[#This Row],[Área Responsável]]="Contratada",ControleRNC[[#This Row],[Status DUCTOR]],"Engenharia")</f>
        <v>Concluída</v>
      </c>
      <c r="AI387" s="24" t="str">
        <f>IF(ControleRNC[[#This Row],[Etapa Eng]]="Concluída","Fechado",IF(ControleRNC[[#This Row],[Etapa Eng]]="Contratada","Contratada","Aberto"))</f>
        <v>Contratada</v>
      </c>
      <c r="AJ387" s="24" t="str">
        <f ca="1">IF(ControleRNC[[#This Row],[Etapa contr]]="Concluída","Fechado",IF(ControleRNC[[#This Row],[Etapa contr]]="Engenharia","Engenharia","Aberto"))</f>
        <v>Fechado</v>
      </c>
    </row>
    <row r="388" spans="1:36" ht="30" customHeight="1">
      <c r="A388" s="5" t="s">
        <v>66</v>
      </c>
      <c r="B388" s="5" t="s">
        <v>900</v>
      </c>
      <c r="C388" s="24" t="s">
        <v>1283</v>
      </c>
      <c r="D388" s="5" t="s">
        <v>824</v>
      </c>
      <c r="E388" s="24" t="s">
        <v>1939</v>
      </c>
      <c r="F388" s="65" t="s">
        <v>826</v>
      </c>
      <c r="G388" s="7" t="s">
        <v>844</v>
      </c>
      <c r="H388" s="7" t="s">
        <v>1940</v>
      </c>
      <c r="I388" s="7" t="s">
        <v>929</v>
      </c>
      <c r="J388" s="32" t="s">
        <v>1941</v>
      </c>
      <c r="K388" s="22" t="s">
        <v>788</v>
      </c>
      <c r="L388" s="6">
        <v>44614</v>
      </c>
      <c r="M388" s="6">
        <f>WORKDAY(ControleRNC[[#This Row],[Data Emissão]],VLOOKUP(K388,$F$1:$G$4,2,0))</f>
        <v>44616</v>
      </c>
      <c r="N388" s="6"/>
      <c r="O388" s="23">
        <v>44634</v>
      </c>
      <c r="P388" s="24"/>
      <c r="Q388" s="24">
        <f ca="1">IF(ControleRNC[[#This Row],[Real.1]]="",TODAY()-ControleRNC[[#This Row],[Prev.1]],ControleRNC[[#This Row],[Real.1]]-ControleRNC[[#This Row],[Prev.1]])</f>
        <v>18</v>
      </c>
      <c r="R388" s="24" t="s">
        <v>1942</v>
      </c>
      <c r="S388" s="24"/>
      <c r="T388" s="29" t="str">
        <f ca="1">IF(ControleRNC[[#This Row],[Real.1]]&lt;&gt;"","Concluída",IF(ControleRNC[[#This Row],[Prev.1]]&lt;TODAY(),"Atraso","No prazo"))</f>
        <v>Concluída</v>
      </c>
      <c r="U388" s="39" t="s">
        <v>1943</v>
      </c>
      <c r="V388" s="39"/>
      <c r="W388" s="23">
        <f>WORKDAY(ControleRNC[[#This Row],[Prev.1]],ControleRNC[[#This Row],[Dias Prev.2]])</f>
        <v>44620</v>
      </c>
      <c r="X388" s="23"/>
      <c r="Y388" s="23">
        <v>44634</v>
      </c>
      <c r="Z388" s="24">
        <f>VLOOKUP(ControleRNC[[#This Row],[Crit.]],$F$1:$G$4,2,0)</f>
        <v>2</v>
      </c>
      <c r="AA388" s="24">
        <f ca="1">IF(ControleRNC[[#This Row],[Real.2]]="",TODAY()-ControleRNC[[#This Row],[Prev.2]],ControleRNC[[#This Row],[Real.2]]-ControleRNC[[#This Row],[Prev.2]])</f>
        <v>14</v>
      </c>
      <c r="AB388" s="24" t="s">
        <v>1942</v>
      </c>
      <c r="AC388" s="29" t="str">
        <f ca="1">IF(ControleRNC[[#This Row],[Real.2]]&lt;&gt;"","Concluída",
IF(ControleRNC[[#This Row],[Prev.2]]&lt;TODAY(),"Atraso","No prazo"))</f>
        <v>Concluída</v>
      </c>
      <c r="AD388" s="24" t="str">
        <f ca="1">IF(ControleRNC[[#This Row],[Status Epata 2]]="Concluída","",IF(ControleRNC[[#This Row],[Real.2]]="",TODAY()-ControleRNC[[#This Row],[Data Emissão]],ControleRNC[[#This Row],[Real.2]]-ControleRNC[[#This Row],[Data Emissão]]))</f>
        <v/>
      </c>
      <c r="AE388" s="29" t="str">
        <f ca="1">IF(ControleRNC[[#This Row],[Real.2]]&lt;&gt;"","Concluída",
IF(AND(ControleRNC[[#This Row],[Prev.2]]&lt;TODAY(),OR(ControleRNC[[#This Row],[Replan.2]]&lt;TODAY(),ControleRNC[[#This Row],[Replan.2]]="")),"Atraso","No prazo"))</f>
        <v>Concluída</v>
      </c>
      <c r="AF388" s="24"/>
      <c r="AG388" s="24" t="str">
        <f>IF(ControleRNC[[#This Row],[Área Responsável]]="Engenharia",ControleRNC[[#This Row],[Status Etapa 1]],"Contratada")</f>
        <v>Contratada</v>
      </c>
      <c r="AH388" s="24" t="str">
        <f ca="1">IF(ControleRNC[[#This Row],[Área Responsável]]="Contratada",ControleRNC[[#This Row],[Status DUCTOR]],"Engenharia")</f>
        <v>Concluída</v>
      </c>
      <c r="AI388" s="24" t="str">
        <f>IF(ControleRNC[[#This Row],[Etapa Eng]]="Concluída","Fechado",IF(ControleRNC[[#This Row],[Etapa Eng]]="Contratada","Contratada","Aberto"))</f>
        <v>Contratada</v>
      </c>
      <c r="AJ388" s="24" t="str">
        <f ca="1">IF(ControleRNC[[#This Row],[Etapa contr]]="Concluída","Fechado",IF(ControleRNC[[#This Row],[Etapa contr]]="Engenharia","Engenharia","Aberto"))</f>
        <v>Fechado</v>
      </c>
    </row>
    <row r="389" spans="1:36" ht="30" customHeight="1">
      <c r="A389" s="5" t="s">
        <v>168</v>
      </c>
      <c r="B389" s="5" t="s">
        <v>900</v>
      </c>
      <c r="C389" s="24" t="s">
        <v>823</v>
      </c>
      <c r="D389" s="5" t="s">
        <v>824</v>
      </c>
      <c r="E389" s="24" t="s">
        <v>87</v>
      </c>
      <c r="F389" s="65" t="s">
        <v>826</v>
      </c>
      <c r="G389" s="7" t="s">
        <v>827</v>
      </c>
      <c r="H389" s="7" t="s">
        <v>1919</v>
      </c>
      <c r="I389" s="7" t="s">
        <v>1125</v>
      </c>
      <c r="J389" s="32" t="s">
        <v>1944</v>
      </c>
      <c r="K389" s="22" t="s">
        <v>788</v>
      </c>
      <c r="L389" s="6">
        <v>44614</v>
      </c>
      <c r="M389" s="6">
        <f>WORKDAY(ControleRNC[[#This Row],[Data Emissão]],VLOOKUP(K389,$F$1:$G$4,2,0))</f>
        <v>44616</v>
      </c>
      <c r="N389" s="6"/>
      <c r="O389" s="23">
        <v>44636</v>
      </c>
      <c r="P389" s="24"/>
      <c r="Q389" s="24">
        <f ca="1">IF(ControleRNC[[#This Row],[Real.1]]="",TODAY()-ControleRNC[[#This Row],[Prev.1]],ControleRNC[[#This Row],[Real.1]]-ControleRNC[[#This Row],[Prev.1]])</f>
        <v>20</v>
      </c>
      <c r="R389" s="24" t="s">
        <v>5</v>
      </c>
      <c r="S389" s="24"/>
      <c r="T389" s="29" t="str">
        <f ca="1">IF(ControleRNC[[#This Row],[Real.1]]&lt;&gt;"","Concluída",IF(ControleRNC[[#This Row],[Prev.1]]&lt;TODAY(),"Atraso","No prazo"))</f>
        <v>Concluída</v>
      </c>
      <c r="U389" s="39" t="s">
        <v>1945</v>
      </c>
      <c r="V389" s="39"/>
      <c r="W389" s="23">
        <f>WORKDAY(ControleRNC[[#This Row],[Prev.1]],ControleRNC[[#This Row],[Dias Prev.2]])</f>
        <v>44620</v>
      </c>
      <c r="X389" s="23"/>
      <c r="Y389" s="23">
        <v>44636</v>
      </c>
      <c r="Z389" s="24">
        <f>VLOOKUP(ControleRNC[[#This Row],[Crit.]],$F$1:$G$4,2,0)</f>
        <v>2</v>
      </c>
      <c r="AA389" s="24">
        <f ca="1">IF(ControleRNC[[#This Row],[Real.2]]="",TODAY()-ControleRNC[[#This Row],[Prev.2]],ControleRNC[[#This Row],[Real.2]]-ControleRNC[[#This Row],[Prev.2]])</f>
        <v>16</v>
      </c>
      <c r="AB389" s="24" t="s">
        <v>5</v>
      </c>
      <c r="AC389" s="29" t="str">
        <f ca="1">IF(ControleRNC[[#This Row],[Real.2]]&lt;&gt;"","Concluída",
IF(ControleRNC[[#This Row],[Prev.2]]&lt;TODAY(),"Atraso","No prazo"))</f>
        <v>Concluída</v>
      </c>
      <c r="AD389" s="24" t="str">
        <f ca="1">IF(ControleRNC[[#This Row],[Status Epata 2]]="Concluída","",IF(ControleRNC[[#This Row],[Real.2]]="",TODAY()-ControleRNC[[#This Row],[Data Emissão]],ControleRNC[[#This Row],[Real.2]]-ControleRNC[[#This Row],[Data Emissão]]))</f>
        <v/>
      </c>
      <c r="AE389" s="29" t="str">
        <f ca="1">IF(ControleRNC[[#This Row],[Real.2]]&lt;&gt;"","Concluída",
IF(AND(ControleRNC[[#This Row],[Prev.2]]&lt;TODAY(),OR(ControleRNC[[#This Row],[Replan.2]]&lt;TODAY(),ControleRNC[[#This Row],[Replan.2]]="")),"Atraso","No prazo"))</f>
        <v>Concluída</v>
      </c>
      <c r="AF389" s="24"/>
      <c r="AG389" s="24" t="str">
        <f>IF(ControleRNC[[#This Row],[Área Responsável]]="Engenharia",ControleRNC[[#This Row],[Status Etapa 1]],"Contratada")</f>
        <v>Contratada</v>
      </c>
      <c r="AH389" s="24" t="str">
        <f ca="1">IF(ControleRNC[[#This Row],[Área Responsável]]="Contratada",ControleRNC[[#This Row],[Status DUCTOR]],"Engenharia")</f>
        <v>Concluída</v>
      </c>
      <c r="AI389" s="24" t="str">
        <f>IF(ControleRNC[[#This Row],[Etapa Eng]]="Concluída","Fechado",IF(ControleRNC[[#This Row],[Etapa Eng]]="Contratada","Contratada","Aberto"))</f>
        <v>Contratada</v>
      </c>
      <c r="AJ389" s="24" t="str">
        <f ca="1">IF(ControleRNC[[#This Row],[Etapa contr]]="Concluída","Fechado",IF(ControleRNC[[#This Row],[Etapa contr]]="Engenharia","Engenharia","Aberto"))</f>
        <v>Fechado</v>
      </c>
    </row>
    <row r="390" spans="1:36" ht="30" customHeight="1">
      <c r="A390" s="5" t="s">
        <v>272</v>
      </c>
      <c r="B390" s="5" t="s">
        <v>900</v>
      </c>
      <c r="C390" s="24" t="s">
        <v>823</v>
      </c>
      <c r="D390" s="5" t="s">
        <v>824</v>
      </c>
      <c r="E390" s="24" t="s">
        <v>29</v>
      </c>
      <c r="F390" s="65" t="s">
        <v>826</v>
      </c>
      <c r="G390" s="7" t="s">
        <v>827</v>
      </c>
      <c r="H390" s="7" t="s">
        <v>1893</v>
      </c>
      <c r="I390" s="7" t="s">
        <v>856</v>
      </c>
      <c r="J390" s="32" t="s">
        <v>1946</v>
      </c>
      <c r="K390" s="22" t="s">
        <v>787</v>
      </c>
      <c r="L390" s="6">
        <v>44614</v>
      </c>
      <c r="M390" s="6">
        <f>WORKDAY(ControleRNC[[#This Row],[Data Emissão]],VLOOKUP(K390,$F$1:$G$4,2,0))</f>
        <v>44617</v>
      </c>
      <c r="N390" s="6"/>
      <c r="O390" s="23">
        <v>44615</v>
      </c>
      <c r="P390" s="24"/>
      <c r="Q390" s="24">
        <f ca="1">IF(ControleRNC[[#This Row],[Real.1]]="",TODAY()-ControleRNC[[#This Row],[Prev.1]],ControleRNC[[#This Row],[Real.1]]-ControleRNC[[#This Row],[Prev.1]])</f>
        <v>-2</v>
      </c>
      <c r="R390" s="24" t="s">
        <v>6</v>
      </c>
      <c r="S390" s="24"/>
      <c r="T390" s="29" t="str">
        <f ca="1">IF(ControleRNC[[#This Row],[Real.1]]&lt;&gt;"","Concluída",IF(ControleRNC[[#This Row],[Prev.1]]&lt;TODAY(),"Atraso","No prazo"))</f>
        <v>Concluída</v>
      </c>
      <c r="U390" s="39" t="s">
        <v>1947</v>
      </c>
      <c r="V390" s="39"/>
      <c r="W390" s="23">
        <f>WORKDAY(ControleRNC[[#This Row],[Prev.1]],ControleRNC[[#This Row],[Dias Prev.2]])</f>
        <v>44622</v>
      </c>
      <c r="X390" s="23">
        <v>44645</v>
      </c>
      <c r="Y390" s="23">
        <v>44651</v>
      </c>
      <c r="Z390" s="24">
        <f>VLOOKUP(ControleRNC[[#This Row],[Crit.]],$F$1:$G$4,2,0)</f>
        <v>3</v>
      </c>
      <c r="AA390" s="24">
        <f ca="1">IF(ControleRNC[[#This Row],[Real.2]]="",TODAY()-ControleRNC[[#This Row],[Prev.2]],ControleRNC[[#This Row],[Real.2]]-ControleRNC[[#This Row],[Prev.2]])</f>
        <v>29</v>
      </c>
      <c r="AB390" s="24" t="s">
        <v>6</v>
      </c>
      <c r="AC390" s="29" t="str">
        <f ca="1">IF(ControleRNC[[#This Row],[Real.2]]&lt;&gt;"","Concluída",
IF(ControleRNC[[#This Row],[Prev.2]]&lt;TODAY(),"Atraso","No prazo"))</f>
        <v>Concluída</v>
      </c>
      <c r="AD390" s="24" t="str">
        <f ca="1">IF(ControleRNC[[#This Row],[Status Epata 2]]="Concluída","",IF(ControleRNC[[#This Row],[Real.2]]="",TODAY()-ControleRNC[[#This Row],[Data Emissão]],ControleRNC[[#This Row],[Real.2]]-ControleRNC[[#This Row],[Data Emissão]]))</f>
        <v/>
      </c>
      <c r="AE390" s="24" t="str">
        <f ca="1">IF(ControleRNC[[#This Row],[Real.2]]&lt;&gt;"","Concluída",
IF(AND(ControleRNC[[#This Row],[Prev.2]]&lt;TODAY(),OR(ControleRNC[[#This Row],[Replan.2]]&lt;TODAY(),ControleRNC[[#This Row],[Replan.2]]="")),"Atraso","No prazo"))</f>
        <v>Concluída</v>
      </c>
      <c r="AF390" s="24"/>
      <c r="AG390" s="24" t="str">
        <f>IF(ControleRNC[[#This Row],[Área Responsável]]="Engenharia",ControleRNC[[#This Row],[Status Etapa 1]],"Contratada")</f>
        <v>Contratada</v>
      </c>
      <c r="AH390" s="24" t="str">
        <f ca="1">IF(ControleRNC[[#This Row],[Área Responsável]]="Contratada",ControleRNC[[#This Row],[Status DUCTOR]],"Engenharia")</f>
        <v>Concluída</v>
      </c>
      <c r="AI390" s="24" t="str">
        <f>IF(ControleRNC[[#This Row],[Etapa Eng]]="Concluída","Fechado",IF(ControleRNC[[#This Row],[Etapa Eng]]="Contratada","Contratada","Aberto"))</f>
        <v>Contratada</v>
      </c>
      <c r="AJ390" s="24" t="str">
        <f ca="1">IF(ControleRNC[[#This Row],[Etapa contr]]="Concluída","Fechado",IF(ControleRNC[[#This Row],[Etapa contr]]="Engenharia","Engenharia","Aberto"))</f>
        <v>Fechado</v>
      </c>
    </row>
    <row r="391" spans="1:36" ht="30" customHeight="1">
      <c r="A391" s="5" t="s">
        <v>1948</v>
      </c>
      <c r="B391" s="5" t="s">
        <v>900</v>
      </c>
      <c r="C391" s="24" t="s">
        <v>823</v>
      </c>
      <c r="D391" s="5" t="s">
        <v>824</v>
      </c>
      <c r="E391" s="24" t="s">
        <v>29</v>
      </c>
      <c r="F391" s="65" t="s">
        <v>826</v>
      </c>
      <c r="G391" s="7" t="s">
        <v>827</v>
      </c>
      <c r="H391" s="7" t="s">
        <v>1893</v>
      </c>
      <c r="I391" s="7" t="s">
        <v>1296</v>
      </c>
      <c r="J391" s="32" t="s">
        <v>1949</v>
      </c>
      <c r="K391" s="22" t="s">
        <v>788</v>
      </c>
      <c r="L391" s="6">
        <v>44614</v>
      </c>
      <c r="M391" s="6">
        <f>WORKDAY(ControleRNC[[#This Row],[Data Emissão]],VLOOKUP(K391,$F$1:$G$4,2,0))</f>
        <v>44616</v>
      </c>
      <c r="N391" s="6"/>
      <c r="O391" s="23">
        <v>44615</v>
      </c>
      <c r="P391" s="24"/>
      <c r="Q391" s="24">
        <f ca="1">IF(ControleRNC[[#This Row],[Real.1]]="",TODAY()-ControleRNC[[#This Row],[Prev.1]],ControleRNC[[#This Row],[Real.1]]-ControleRNC[[#This Row],[Prev.1]])</f>
        <v>-1</v>
      </c>
      <c r="R391" s="24" t="s">
        <v>6</v>
      </c>
      <c r="S391" s="24"/>
      <c r="T391" s="29" t="str">
        <f ca="1">IF(ControleRNC[[#This Row],[Real.1]]&lt;&gt;"","Concluída",IF(ControleRNC[[#This Row],[Prev.1]]&lt;TODAY(),"Atraso","No prazo"))</f>
        <v>Concluída</v>
      </c>
      <c r="U391" s="39" t="s">
        <v>1950</v>
      </c>
      <c r="V391" s="39"/>
      <c r="W391" s="23">
        <f>WORKDAY(ControleRNC[[#This Row],[Prev.1]],ControleRNC[[#This Row],[Dias Prev.2]])</f>
        <v>44620</v>
      </c>
      <c r="X391" s="23">
        <v>44645</v>
      </c>
      <c r="Y391" s="23">
        <v>44651</v>
      </c>
      <c r="Z391" s="24">
        <f>VLOOKUP(ControleRNC[[#This Row],[Crit.]],$F$1:$G$4,2,0)</f>
        <v>2</v>
      </c>
      <c r="AA391" s="24">
        <f ca="1">IF(ControleRNC[[#This Row],[Real.2]]="",TODAY()-ControleRNC[[#This Row],[Prev.2]],ControleRNC[[#This Row],[Real.2]]-ControleRNC[[#This Row],[Prev.2]])</f>
        <v>31</v>
      </c>
      <c r="AB391" s="24" t="s">
        <v>6</v>
      </c>
      <c r="AC391" s="29" t="str">
        <f ca="1">IF(ControleRNC[[#This Row],[Real.2]]&lt;&gt;"","Concluída",
IF(ControleRNC[[#This Row],[Prev.2]]&lt;TODAY(),"Atraso","No prazo"))</f>
        <v>Concluída</v>
      </c>
      <c r="AD391" s="24" t="str">
        <f ca="1">IF(ControleRNC[[#This Row],[Status Epata 2]]="Concluída","",IF(ControleRNC[[#This Row],[Real.2]]="",TODAY()-ControleRNC[[#This Row],[Data Emissão]],ControleRNC[[#This Row],[Real.2]]-ControleRNC[[#This Row],[Data Emissão]]))</f>
        <v/>
      </c>
      <c r="AE391" s="24" t="str">
        <f ca="1">IF(ControleRNC[[#This Row],[Real.2]]&lt;&gt;"","Concluída",
IF(AND(ControleRNC[[#This Row],[Prev.2]]&lt;TODAY(),OR(ControleRNC[[#This Row],[Replan.2]]&lt;TODAY(),ControleRNC[[#This Row],[Replan.2]]="")),"Atraso","No prazo"))</f>
        <v>Concluída</v>
      </c>
      <c r="AF391" s="24"/>
      <c r="AG391" s="24" t="str">
        <f>IF(ControleRNC[[#This Row],[Área Responsável]]="Engenharia",ControleRNC[[#This Row],[Status Etapa 1]],"Contratada")</f>
        <v>Contratada</v>
      </c>
      <c r="AH391" s="24" t="str">
        <f ca="1">IF(ControleRNC[[#This Row],[Área Responsável]]="Contratada",ControleRNC[[#This Row],[Status DUCTOR]],"Engenharia")</f>
        <v>Concluída</v>
      </c>
      <c r="AI391" s="24" t="str">
        <f>IF(ControleRNC[[#This Row],[Etapa Eng]]="Concluída","Fechado",IF(ControleRNC[[#This Row],[Etapa Eng]]="Contratada","Contratada","Aberto"))</f>
        <v>Contratada</v>
      </c>
      <c r="AJ391" s="24" t="str">
        <f ca="1">IF(ControleRNC[[#This Row],[Etapa contr]]="Concluída","Fechado",IF(ControleRNC[[#This Row],[Etapa contr]]="Engenharia","Engenharia","Aberto"))</f>
        <v>Fechado</v>
      </c>
    </row>
    <row r="392" spans="1:36" ht="30" customHeight="1">
      <c r="A392" s="63" t="s">
        <v>243</v>
      </c>
      <c r="B392" s="5" t="s">
        <v>822</v>
      </c>
      <c r="C392" s="24" t="s">
        <v>1182</v>
      </c>
      <c r="D392" s="5" t="s">
        <v>824</v>
      </c>
      <c r="E392" s="24" t="s">
        <v>834</v>
      </c>
      <c r="F392" s="24" t="s">
        <v>826</v>
      </c>
      <c r="G392" s="7" t="s">
        <v>827</v>
      </c>
      <c r="H392" s="7" t="s">
        <v>1951</v>
      </c>
      <c r="I392" s="7" t="s">
        <v>1143</v>
      </c>
      <c r="J392" s="32" t="s">
        <v>1952</v>
      </c>
      <c r="K392" s="22" t="s">
        <v>787</v>
      </c>
      <c r="L392" s="6">
        <v>44615</v>
      </c>
      <c r="M392" s="6">
        <f>WORKDAY(ControleRNC[[#This Row],[Data Emissão]],VLOOKUP(K392,$F$1:$G$4,2,0))</f>
        <v>44620</v>
      </c>
      <c r="N392" s="6"/>
      <c r="O392" s="23">
        <v>44629</v>
      </c>
      <c r="P392" s="24"/>
      <c r="Q392" s="24">
        <f ca="1">IF(ControleRNC[[#This Row],[Real.1]]="",TODAY()-ControleRNC[[#This Row],[Prev.1]],ControleRNC[[#This Row],[Real.1]]-ControleRNC[[#This Row],[Prev.1]])</f>
        <v>9</v>
      </c>
      <c r="R392" s="24" t="s">
        <v>7</v>
      </c>
      <c r="S392" s="24"/>
      <c r="T392" s="29" t="str">
        <f ca="1">IF(ControleRNC[[#This Row],[Real.1]]&lt;&gt;"","Concluída",IF(ControleRNC[[#This Row],[Prev.1]]&lt;TODAY(),"Atraso","No prazo"))</f>
        <v>Concluída</v>
      </c>
      <c r="U392" s="39" t="s">
        <v>83</v>
      </c>
      <c r="V392" s="39"/>
      <c r="W392" s="23">
        <f>WORKDAY(ControleRNC[[#This Row],[Prev.1]],ControleRNC[[#This Row],[Dias Prev.2]])</f>
        <v>44623</v>
      </c>
      <c r="X392" s="23">
        <v>44645</v>
      </c>
      <c r="Y392" s="23">
        <v>44832</v>
      </c>
      <c r="Z392" s="24">
        <f>VLOOKUP(ControleRNC[[#This Row],[Crit.]],$F$1:$G$4,2,0)</f>
        <v>3</v>
      </c>
      <c r="AA392" s="24">
        <f ca="1">IF(ControleRNC[[#This Row],[Real.2]]="",TODAY()-ControleRNC[[#This Row],[Prev.2]],ControleRNC[[#This Row],[Real.2]]-ControleRNC[[#This Row],[Prev.2]])</f>
        <v>209</v>
      </c>
      <c r="AB392" s="24" t="s">
        <v>7</v>
      </c>
      <c r="AC392" s="29" t="str">
        <f ca="1">IF(ControleRNC[[#This Row],[Real.2]]&lt;&gt;"","Concluída",
IF(ControleRNC[[#This Row],[Prev.2]]&lt;TODAY(),"Atraso","No prazo"))</f>
        <v>Concluída</v>
      </c>
      <c r="AD392" s="24" t="str">
        <f ca="1">IF(ControleRNC[[#This Row],[Status Epata 2]]="Concluída","",IF(ControleRNC[[#This Row],[Real.2]]="",TODAY()-ControleRNC[[#This Row],[Data Emissão]],ControleRNC[[#This Row],[Real.2]]-ControleRNC[[#This Row],[Data Emissão]]))</f>
        <v/>
      </c>
      <c r="AE392" s="29" t="str">
        <f ca="1">IF(ControleRNC[[#This Row],[Real.2]]&lt;&gt;"","Concluída",
IF(AND(ControleRNC[[#This Row],[Prev.2]]&lt;TODAY(),OR(ControleRNC[[#This Row],[Replan.2]]&lt;TODAY(),ControleRNC[[#This Row],[Replan.2]]="")),"Atraso","No prazo"))</f>
        <v>Concluída</v>
      </c>
      <c r="AF392" s="24" t="s">
        <v>1077</v>
      </c>
      <c r="AG392" s="24" t="str">
        <f>IF(ControleRNC[[#This Row],[Área Responsável]]="Engenharia",ControleRNC[[#This Row],[Status Etapa 1]],"Contratada")</f>
        <v>Contratada</v>
      </c>
      <c r="AH392" s="24" t="str">
        <f ca="1">IF(ControleRNC[[#This Row],[Área Responsável]]="Contratada",ControleRNC[[#This Row],[Status DUCTOR]],"Engenharia")</f>
        <v>Concluída</v>
      </c>
      <c r="AI392" s="24" t="str">
        <f>IF(ControleRNC[[#This Row],[Etapa Eng]]="Concluída","Fechado",IF(ControleRNC[[#This Row],[Etapa Eng]]="Contratada","Contratada","Aberto"))</f>
        <v>Contratada</v>
      </c>
      <c r="AJ392" s="24" t="str">
        <f ca="1">IF(ControleRNC[[#This Row],[Etapa contr]]="Concluída","Fechado",IF(ControleRNC[[#This Row],[Etapa contr]]="Engenharia","Engenharia","Aberto"))</f>
        <v>Fechado</v>
      </c>
    </row>
    <row r="393" spans="1:36" ht="30" customHeight="1">
      <c r="A393" s="5" t="s">
        <v>71</v>
      </c>
      <c r="B393" s="5" t="s">
        <v>900</v>
      </c>
      <c r="C393" s="24" t="s">
        <v>1154</v>
      </c>
      <c r="D393" s="5" t="s">
        <v>824</v>
      </c>
      <c r="E393" s="24" t="s">
        <v>87</v>
      </c>
      <c r="F393" s="65" t="s">
        <v>826</v>
      </c>
      <c r="G393" s="7" t="s">
        <v>1085</v>
      </c>
      <c r="H393" s="7" t="s">
        <v>1670</v>
      </c>
      <c r="I393" s="7" t="s">
        <v>1199</v>
      </c>
      <c r="J393" s="32" t="s">
        <v>1953</v>
      </c>
      <c r="K393" s="22" t="s">
        <v>788</v>
      </c>
      <c r="L393" s="6">
        <v>44615</v>
      </c>
      <c r="M393" s="6">
        <f>WORKDAY(ControleRNC[[#This Row],[Data Emissão]],VLOOKUP(K393,$F$1:$G$4,2,0))</f>
        <v>44617</v>
      </c>
      <c r="N393" s="6"/>
      <c r="O393" s="23">
        <v>44636</v>
      </c>
      <c r="P393" s="24"/>
      <c r="Q393" s="24">
        <f ca="1">IF(ControleRNC[[#This Row],[Real.1]]="",TODAY()-ControleRNC[[#This Row],[Prev.1]],ControleRNC[[#This Row],[Real.1]]-ControleRNC[[#This Row],[Prev.1]])</f>
        <v>19</v>
      </c>
      <c r="R393" s="24" t="s">
        <v>5</v>
      </c>
      <c r="S393" s="24"/>
      <c r="T393" s="29" t="str">
        <f ca="1">IF(ControleRNC[[#This Row],[Real.1]]&lt;&gt;"","Concluída",IF(ControleRNC[[#This Row],[Prev.1]]&lt;TODAY(),"Atraso","No prazo"))</f>
        <v>Concluída</v>
      </c>
      <c r="U393" s="39" t="s">
        <v>1954</v>
      </c>
      <c r="V393" s="39"/>
      <c r="W393" s="23">
        <f>WORKDAY(ControleRNC[[#This Row],[Prev.1]],ControleRNC[[#This Row],[Dias Prev.2]])</f>
        <v>44621</v>
      </c>
      <c r="X393" s="23"/>
      <c r="Y393" s="23">
        <v>44636</v>
      </c>
      <c r="Z393" s="24">
        <f>VLOOKUP(ControleRNC[[#This Row],[Crit.]],$F$1:$G$4,2,0)</f>
        <v>2</v>
      </c>
      <c r="AA393" s="24">
        <f ca="1">IF(ControleRNC[[#This Row],[Real.2]]="",TODAY()-ControleRNC[[#This Row],[Prev.2]],ControleRNC[[#This Row],[Real.2]]-ControleRNC[[#This Row],[Prev.2]])</f>
        <v>15</v>
      </c>
      <c r="AB393" s="24" t="s">
        <v>5</v>
      </c>
      <c r="AC393" s="29" t="str">
        <f ca="1">IF(ControleRNC[[#This Row],[Real.2]]&lt;&gt;"","Concluída",
IF(ControleRNC[[#This Row],[Prev.2]]&lt;TODAY(),"Atraso","No prazo"))</f>
        <v>Concluída</v>
      </c>
      <c r="AD393" s="24" t="str">
        <f ca="1">IF(ControleRNC[[#This Row],[Status Epata 2]]="Concluída","",IF(ControleRNC[[#This Row],[Real.2]]="",TODAY()-ControleRNC[[#This Row],[Data Emissão]],ControleRNC[[#This Row],[Real.2]]-ControleRNC[[#This Row],[Data Emissão]]))</f>
        <v/>
      </c>
      <c r="AE393" s="29" t="str">
        <f ca="1">IF(ControleRNC[[#This Row],[Real.2]]&lt;&gt;"","Concluída",
IF(AND(ControleRNC[[#This Row],[Prev.2]]&lt;TODAY(),OR(ControleRNC[[#This Row],[Replan.2]]&lt;TODAY(),ControleRNC[[#This Row],[Replan.2]]="")),"Atraso","No prazo"))</f>
        <v>Concluída</v>
      </c>
      <c r="AF393" s="24"/>
      <c r="AG393" s="24" t="str">
        <f>IF(ControleRNC[[#This Row],[Área Responsável]]="Engenharia",ControleRNC[[#This Row],[Status Etapa 1]],"Contratada")</f>
        <v>Contratada</v>
      </c>
      <c r="AH393" s="24" t="str">
        <f ca="1">IF(ControleRNC[[#This Row],[Área Responsável]]="Contratada",ControleRNC[[#This Row],[Status DUCTOR]],"Engenharia")</f>
        <v>Concluída</v>
      </c>
      <c r="AI393" s="24" t="str">
        <f>IF(ControleRNC[[#This Row],[Etapa Eng]]="Concluída","Fechado",IF(ControleRNC[[#This Row],[Etapa Eng]]="Contratada","Contratada","Aberto"))</f>
        <v>Contratada</v>
      </c>
      <c r="AJ393" s="24" t="str">
        <f ca="1">IF(ControleRNC[[#This Row],[Etapa contr]]="Concluída","Fechado",IF(ControleRNC[[#This Row],[Etapa contr]]="Engenharia","Engenharia","Aberto"))</f>
        <v>Fechado</v>
      </c>
    </row>
    <row r="394" spans="1:36" ht="30" customHeight="1">
      <c r="A394" s="5" t="s">
        <v>180</v>
      </c>
      <c r="B394" s="5" t="s">
        <v>900</v>
      </c>
      <c r="C394" s="24" t="s">
        <v>1154</v>
      </c>
      <c r="D394" s="5" t="s">
        <v>824</v>
      </c>
      <c r="E394" s="24" t="s">
        <v>87</v>
      </c>
      <c r="F394" s="65" t="s">
        <v>826</v>
      </c>
      <c r="G394" s="7" t="s">
        <v>1085</v>
      </c>
      <c r="H394" s="7" t="s">
        <v>1670</v>
      </c>
      <c r="I394" s="7" t="s">
        <v>1199</v>
      </c>
      <c r="J394" s="32" t="s">
        <v>1955</v>
      </c>
      <c r="K394" s="22" t="s">
        <v>787</v>
      </c>
      <c r="L394" s="6">
        <v>44615</v>
      </c>
      <c r="M394" s="6">
        <f>WORKDAY(ControleRNC[[#This Row],[Data Emissão]],VLOOKUP(K394,$F$1:$G$4,2,0))</f>
        <v>44620</v>
      </c>
      <c r="N394" s="6"/>
      <c r="O394" s="23">
        <v>44636</v>
      </c>
      <c r="P394" s="24"/>
      <c r="Q394" s="24">
        <f ca="1">IF(ControleRNC[[#This Row],[Real.1]]="",TODAY()-ControleRNC[[#This Row],[Prev.1]],ControleRNC[[#This Row],[Real.1]]-ControleRNC[[#This Row],[Prev.1]])</f>
        <v>16</v>
      </c>
      <c r="R394" s="24" t="s">
        <v>5</v>
      </c>
      <c r="S394" s="24"/>
      <c r="T394" s="29" t="str">
        <f ca="1">IF(ControleRNC[[#This Row],[Real.1]]&lt;&gt;"","Concluída",IF(ControleRNC[[#This Row],[Prev.1]]&lt;TODAY(),"Atraso","No prazo"))</f>
        <v>Concluída</v>
      </c>
      <c r="U394" s="39" t="s">
        <v>1956</v>
      </c>
      <c r="V394" s="39"/>
      <c r="W394" s="23">
        <f>WORKDAY(ControleRNC[[#This Row],[Prev.1]],ControleRNC[[#This Row],[Dias Prev.2]])</f>
        <v>44623</v>
      </c>
      <c r="X394" s="23"/>
      <c r="Y394" s="23">
        <v>44636</v>
      </c>
      <c r="Z394" s="24">
        <f>VLOOKUP(ControleRNC[[#This Row],[Crit.]],$F$1:$G$4,2,0)</f>
        <v>3</v>
      </c>
      <c r="AA394" s="24">
        <f ca="1">IF(ControleRNC[[#This Row],[Real.2]]="",TODAY()-ControleRNC[[#This Row],[Prev.2]],ControleRNC[[#This Row],[Real.2]]-ControleRNC[[#This Row],[Prev.2]])</f>
        <v>13</v>
      </c>
      <c r="AB394" s="24" t="s">
        <v>5</v>
      </c>
      <c r="AC394" s="29" t="str">
        <f ca="1">IF(ControleRNC[[#This Row],[Real.2]]&lt;&gt;"","Concluída",
IF(ControleRNC[[#This Row],[Prev.2]]&lt;TODAY(),"Atraso","No prazo"))</f>
        <v>Concluída</v>
      </c>
      <c r="AD394" s="24" t="str">
        <f ca="1">IF(ControleRNC[[#This Row],[Status Epata 2]]="Concluída","",IF(ControleRNC[[#This Row],[Real.2]]="",TODAY()-ControleRNC[[#This Row],[Data Emissão]],ControleRNC[[#This Row],[Real.2]]-ControleRNC[[#This Row],[Data Emissão]]))</f>
        <v/>
      </c>
      <c r="AE394" s="29" t="str">
        <f ca="1">IF(ControleRNC[[#This Row],[Real.2]]&lt;&gt;"","Concluída",
IF(AND(ControleRNC[[#This Row],[Prev.2]]&lt;TODAY(),OR(ControleRNC[[#This Row],[Replan.2]]&lt;TODAY(),ControleRNC[[#This Row],[Replan.2]]="")),"Atraso","No prazo"))</f>
        <v>Concluída</v>
      </c>
      <c r="AF394" s="24"/>
      <c r="AG394" s="24" t="str">
        <f>IF(ControleRNC[[#This Row],[Área Responsável]]="Engenharia",ControleRNC[[#This Row],[Status Etapa 1]],"Contratada")</f>
        <v>Contratada</v>
      </c>
      <c r="AH394" s="24" t="str">
        <f ca="1">IF(ControleRNC[[#This Row],[Área Responsável]]="Contratada",ControleRNC[[#This Row],[Status DUCTOR]],"Engenharia")</f>
        <v>Concluída</v>
      </c>
      <c r="AI394" s="24" t="str">
        <f>IF(ControleRNC[[#This Row],[Etapa Eng]]="Concluída","Fechado",IF(ControleRNC[[#This Row],[Etapa Eng]]="Contratada","Contratada","Aberto"))</f>
        <v>Contratada</v>
      </c>
      <c r="AJ394" s="24" t="str">
        <f ca="1">IF(ControleRNC[[#This Row],[Etapa contr]]="Concluída","Fechado",IF(ControleRNC[[#This Row],[Etapa contr]]="Engenharia","Engenharia","Aberto"))</f>
        <v>Fechado</v>
      </c>
    </row>
    <row r="395" spans="1:36" ht="30" customHeight="1">
      <c r="A395" s="5" t="s">
        <v>213</v>
      </c>
      <c r="B395" s="5" t="s">
        <v>900</v>
      </c>
      <c r="C395" s="24" t="s">
        <v>1154</v>
      </c>
      <c r="D395" s="5" t="s">
        <v>824</v>
      </c>
      <c r="E395" s="24" t="s">
        <v>87</v>
      </c>
      <c r="F395" s="65" t="s">
        <v>826</v>
      </c>
      <c r="G395" s="7" t="s">
        <v>1085</v>
      </c>
      <c r="H395" s="7" t="s">
        <v>1310</v>
      </c>
      <c r="I395" s="7" t="s">
        <v>1199</v>
      </c>
      <c r="J395" s="32" t="s">
        <v>1957</v>
      </c>
      <c r="K395" s="22" t="s">
        <v>787</v>
      </c>
      <c r="L395" s="6">
        <v>44615</v>
      </c>
      <c r="M395" s="6">
        <f>WORKDAY(ControleRNC[[#This Row],[Data Emissão]],VLOOKUP(K395,$F$1:$G$4,2,0))</f>
        <v>44620</v>
      </c>
      <c r="N395" s="6"/>
      <c r="O395" s="23">
        <v>44636</v>
      </c>
      <c r="P395" s="24"/>
      <c r="Q395" s="24">
        <f ca="1">IF(ControleRNC[[#This Row],[Real.1]]="",TODAY()-ControleRNC[[#This Row],[Prev.1]],ControleRNC[[#This Row],[Real.1]]-ControleRNC[[#This Row],[Prev.1]])</f>
        <v>16</v>
      </c>
      <c r="R395" s="24" t="s">
        <v>5</v>
      </c>
      <c r="S395" s="24"/>
      <c r="T395" s="29" t="str">
        <f ca="1">IF(ControleRNC[[#This Row],[Real.1]]&lt;&gt;"","Concluída",IF(ControleRNC[[#This Row],[Prev.1]]&lt;TODAY(),"Atraso","No prazo"))</f>
        <v>Concluída</v>
      </c>
      <c r="U395" s="39" t="s">
        <v>1958</v>
      </c>
      <c r="V395" s="39"/>
      <c r="W395" s="23">
        <f>WORKDAY(ControleRNC[[#This Row],[Prev.1]],ControleRNC[[#This Row],[Dias Prev.2]])</f>
        <v>44623</v>
      </c>
      <c r="X395" s="23">
        <v>44677</v>
      </c>
      <c r="Y395" s="23">
        <v>44642</v>
      </c>
      <c r="Z395" s="24">
        <f>VLOOKUP(ControleRNC[[#This Row],[Crit.]],$F$1:$G$4,2,0)</f>
        <v>3</v>
      </c>
      <c r="AA395" s="24">
        <f ca="1">IF(ControleRNC[[#This Row],[Real.2]]="",TODAY()-ControleRNC[[#This Row],[Prev.2]],ControleRNC[[#This Row],[Real.2]]-ControleRNC[[#This Row],[Prev.2]])</f>
        <v>19</v>
      </c>
      <c r="AB395" s="24" t="s">
        <v>5</v>
      </c>
      <c r="AC395" s="29" t="str">
        <f ca="1">IF(ControleRNC[[#This Row],[Real.2]]&lt;&gt;"","Concluída",
IF(ControleRNC[[#This Row],[Prev.2]]&lt;TODAY(),"Atraso","No prazo"))</f>
        <v>Concluída</v>
      </c>
      <c r="AD395" s="24" t="str">
        <f ca="1">IF(ControleRNC[[#This Row],[Status Epata 2]]="Concluída","",IF(ControleRNC[[#This Row],[Real.2]]="",TODAY()-ControleRNC[[#This Row],[Data Emissão]],ControleRNC[[#This Row],[Real.2]]-ControleRNC[[#This Row],[Data Emissão]]))</f>
        <v/>
      </c>
      <c r="AE395" s="29" t="str">
        <f ca="1">IF(ControleRNC[[#This Row],[Real.2]]&lt;&gt;"","Concluída",
IF(AND(ControleRNC[[#This Row],[Prev.2]]&lt;TODAY(),OR(ControleRNC[[#This Row],[Replan.2]]&lt;TODAY(),ControleRNC[[#This Row],[Replan.2]]="")),"Atraso","No prazo"))</f>
        <v>Concluída</v>
      </c>
      <c r="AF395" s="24"/>
      <c r="AG395" s="24" t="str">
        <f>IF(ControleRNC[[#This Row],[Área Responsável]]="Engenharia",ControleRNC[[#This Row],[Status Etapa 1]],"Contratada")</f>
        <v>Contratada</v>
      </c>
      <c r="AH395" s="24" t="str">
        <f ca="1">IF(ControleRNC[[#This Row],[Área Responsável]]="Contratada",ControleRNC[[#This Row],[Status DUCTOR]],"Engenharia")</f>
        <v>Concluída</v>
      </c>
      <c r="AI395" s="24" t="str">
        <f>IF(ControleRNC[[#This Row],[Etapa Eng]]="Concluída","Fechado",IF(ControleRNC[[#This Row],[Etapa Eng]]="Contratada","Contratada","Aberto"))</f>
        <v>Contratada</v>
      </c>
      <c r="AJ395" s="24" t="str">
        <f ca="1">IF(ControleRNC[[#This Row],[Etapa contr]]="Concluída","Fechado",IF(ControleRNC[[#This Row],[Etapa contr]]="Engenharia","Engenharia","Aberto"))</f>
        <v>Fechado</v>
      </c>
    </row>
    <row r="396" spans="1:36" ht="30" customHeight="1">
      <c r="A396" s="5" t="s">
        <v>274</v>
      </c>
      <c r="B396" s="5" t="s">
        <v>900</v>
      </c>
      <c r="C396" s="24" t="s">
        <v>1303</v>
      </c>
      <c r="D396" s="5" t="s">
        <v>824</v>
      </c>
      <c r="E396" s="24" t="s">
        <v>29</v>
      </c>
      <c r="F396" s="65" t="s">
        <v>826</v>
      </c>
      <c r="G396" s="7" t="s">
        <v>844</v>
      </c>
      <c r="H396" s="7" t="s">
        <v>1959</v>
      </c>
      <c r="I396" s="7" t="s">
        <v>1449</v>
      </c>
      <c r="J396" s="32" t="s">
        <v>1960</v>
      </c>
      <c r="K396" s="22" t="s">
        <v>788</v>
      </c>
      <c r="L396" s="6">
        <v>44616</v>
      </c>
      <c r="M396" s="6">
        <f>WORKDAY(ControleRNC[[#This Row],[Data Emissão]],VLOOKUP(K396,$F$1:$G$4,2,0))</f>
        <v>44620</v>
      </c>
      <c r="N396" s="6"/>
      <c r="O396" s="23">
        <v>44616</v>
      </c>
      <c r="P396" s="24"/>
      <c r="Q396" s="24">
        <f ca="1">IF(ControleRNC[[#This Row],[Real.1]]="",TODAY()-ControleRNC[[#This Row],[Prev.1]],ControleRNC[[#This Row],[Real.1]]-ControleRNC[[#This Row],[Prev.1]])</f>
        <v>-4</v>
      </c>
      <c r="R396" s="24" t="s">
        <v>6</v>
      </c>
      <c r="S396" s="24"/>
      <c r="T396" s="29" t="str">
        <f ca="1">IF(ControleRNC[[#This Row],[Real.1]]&lt;&gt;"","Concluída",IF(ControleRNC[[#This Row],[Prev.1]]&lt;TODAY(),"Atraso","No prazo"))</f>
        <v>Concluída</v>
      </c>
      <c r="U396" s="39" t="s">
        <v>1961</v>
      </c>
      <c r="V396" s="39"/>
      <c r="W396" s="23">
        <f>WORKDAY(ControleRNC[[#This Row],[Prev.1]],ControleRNC[[#This Row],[Dias Prev.2]])</f>
        <v>44622</v>
      </c>
      <c r="X396" s="23"/>
      <c r="Y396" s="23">
        <v>44616</v>
      </c>
      <c r="Z396" s="24">
        <f>VLOOKUP(ControleRNC[[#This Row],[Crit.]],$F$1:$G$4,2,0)</f>
        <v>2</v>
      </c>
      <c r="AA396" s="24">
        <f ca="1">IF(ControleRNC[[#This Row],[Real.2]]="",TODAY()-ControleRNC[[#This Row],[Prev.2]],ControleRNC[[#This Row],[Real.2]]-ControleRNC[[#This Row],[Prev.2]])</f>
        <v>-6</v>
      </c>
      <c r="AB396" s="24" t="s">
        <v>6</v>
      </c>
      <c r="AC396" s="29" t="str">
        <f ca="1">IF(ControleRNC[[#This Row],[Real.2]]&lt;&gt;"","Concluída",
IF(ControleRNC[[#This Row],[Prev.2]]&lt;TODAY(),"Atraso","No prazo"))</f>
        <v>Concluída</v>
      </c>
      <c r="AD396" s="24" t="str">
        <f ca="1">IF(ControleRNC[[#This Row],[Status Epata 2]]="Concluída","",IF(ControleRNC[[#This Row],[Real.2]]="",TODAY()-ControleRNC[[#This Row],[Data Emissão]],ControleRNC[[#This Row],[Real.2]]-ControleRNC[[#This Row],[Data Emissão]]))</f>
        <v/>
      </c>
      <c r="AE396" s="24" t="str">
        <f ca="1">IF(ControleRNC[[#This Row],[Real.2]]&lt;&gt;"","Concluída",
IF(AND(ControleRNC[[#This Row],[Prev.2]]&lt;TODAY(),OR(ControleRNC[[#This Row],[Replan.2]]&lt;TODAY(),ControleRNC[[#This Row],[Replan.2]]="")),"Atraso","No prazo"))</f>
        <v>Concluída</v>
      </c>
      <c r="AF396" s="24"/>
      <c r="AG396" s="24" t="str">
        <f>IF(ControleRNC[[#This Row],[Área Responsável]]="Engenharia",ControleRNC[[#This Row],[Status Etapa 1]],"Contratada")</f>
        <v>Contratada</v>
      </c>
      <c r="AH396" s="24" t="str">
        <f ca="1">IF(ControleRNC[[#This Row],[Área Responsável]]="Contratada",ControleRNC[[#This Row],[Status DUCTOR]],"Engenharia")</f>
        <v>Concluída</v>
      </c>
      <c r="AI396" s="24" t="str">
        <f>IF(ControleRNC[[#This Row],[Etapa Eng]]="Concluída","Fechado",IF(ControleRNC[[#This Row],[Etapa Eng]]="Contratada","Contratada","Aberto"))</f>
        <v>Contratada</v>
      </c>
      <c r="AJ396" s="24" t="str">
        <f ca="1">IF(ControleRNC[[#This Row],[Etapa contr]]="Concluída","Fechado",IF(ControleRNC[[#This Row],[Etapa contr]]="Engenharia","Engenharia","Aberto"))</f>
        <v>Fechado</v>
      </c>
    </row>
    <row r="397" spans="1:36" ht="30" customHeight="1">
      <c r="A397" s="63" t="s">
        <v>88</v>
      </c>
      <c r="B397" s="5" t="s">
        <v>900</v>
      </c>
      <c r="C397" s="24" t="s">
        <v>1303</v>
      </c>
      <c r="D397" s="5" t="s">
        <v>824</v>
      </c>
      <c r="E397" s="24" t="s">
        <v>29</v>
      </c>
      <c r="F397" s="65" t="s">
        <v>826</v>
      </c>
      <c r="G397" s="7" t="s">
        <v>844</v>
      </c>
      <c r="H397" s="7" t="s">
        <v>1962</v>
      </c>
      <c r="I397" s="7" t="s">
        <v>921</v>
      </c>
      <c r="J397" s="32" t="s">
        <v>1963</v>
      </c>
      <c r="K397" s="22" t="s">
        <v>787</v>
      </c>
      <c r="L397" s="6">
        <v>44616</v>
      </c>
      <c r="M397" s="6">
        <f>WORKDAY(ControleRNC[[#This Row],[Data Emissão]],VLOOKUP(K397,$F$1:$G$4,2,0))</f>
        <v>44621</v>
      </c>
      <c r="N397" s="6"/>
      <c r="O397" s="23">
        <v>44623</v>
      </c>
      <c r="P397" s="24"/>
      <c r="Q397" s="24">
        <f ca="1">IF(ControleRNC[[#This Row],[Real.1]]="",TODAY()-ControleRNC[[#This Row],[Prev.1]],ControleRNC[[#This Row],[Real.1]]-ControleRNC[[#This Row],[Prev.1]])</f>
        <v>2</v>
      </c>
      <c r="R397" s="24" t="s">
        <v>6</v>
      </c>
      <c r="S397" s="24"/>
      <c r="T397" s="29" t="str">
        <f ca="1">IF(ControleRNC[[#This Row],[Real.1]]&lt;&gt;"","Concluída",IF(ControleRNC[[#This Row],[Prev.1]]&lt;TODAY(),"Atraso","No prazo"))</f>
        <v>Concluída</v>
      </c>
      <c r="U397" s="39" t="s">
        <v>1964</v>
      </c>
      <c r="V397" s="39"/>
      <c r="W397" s="23">
        <f>WORKDAY(ControleRNC[[#This Row],[Prev.1]],ControleRNC[[#This Row],[Dias Prev.2]])</f>
        <v>44624</v>
      </c>
      <c r="X397" s="23">
        <v>44715</v>
      </c>
      <c r="Y397" s="23">
        <v>44890</v>
      </c>
      <c r="Z397" s="24">
        <f>VLOOKUP(ControleRNC[[#This Row],[Crit.]],$F$1:$G$4,2,0)</f>
        <v>3</v>
      </c>
      <c r="AA397" s="24">
        <f ca="1">IF(ControleRNC[[#This Row],[Real.2]]="",TODAY()-ControleRNC[[#This Row],[Prev.2]],ControleRNC[[#This Row],[Real.2]]-ControleRNC[[#This Row],[Prev.2]])</f>
        <v>266</v>
      </c>
      <c r="AB397" s="24" t="s">
        <v>6</v>
      </c>
      <c r="AC397" s="29" t="str">
        <f ca="1">IF(ControleRNC[[#This Row],[Real.2]]&lt;&gt;"","Concluída",
IF(ControleRNC[[#This Row],[Prev.2]]&lt;TODAY(),"Atraso","No prazo"))</f>
        <v>Concluída</v>
      </c>
      <c r="AD397" s="24" t="str">
        <f ca="1">IF(ControleRNC[[#This Row],[Status Epata 2]]="Concluída","",IF(ControleRNC[[#This Row],[Real.2]]="",TODAY()-ControleRNC[[#This Row],[Data Emissão]],ControleRNC[[#This Row],[Real.2]]-ControleRNC[[#This Row],[Data Emissão]]))</f>
        <v/>
      </c>
      <c r="AE397" s="24" t="str">
        <f ca="1">IF(ControleRNC[[#This Row],[Real.2]]&lt;&gt;"","Concluída",
IF(AND(ControleRNC[[#This Row],[Prev.2]]&lt;TODAY(),OR(ControleRNC[[#This Row],[Replan.2]]&lt;TODAY(),ControleRNC[[#This Row],[Replan.2]]="")),"Atraso","No prazo"))</f>
        <v>Concluída</v>
      </c>
      <c r="AF397" s="24" t="s">
        <v>1077</v>
      </c>
      <c r="AG397" s="24" t="str">
        <f>IF(ControleRNC[[#This Row],[Área Responsável]]="Engenharia",ControleRNC[[#This Row],[Status Etapa 1]],"Contratada")</f>
        <v>Contratada</v>
      </c>
      <c r="AH397" s="24" t="str">
        <f ca="1">IF(ControleRNC[[#This Row],[Área Responsável]]="Contratada",ControleRNC[[#This Row],[Status DUCTOR]],"Engenharia")</f>
        <v>Concluída</v>
      </c>
      <c r="AI397" s="24" t="str">
        <f>IF(ControleRNC[[#This Row],[Etapa Eng]]="Concluída","Fechado",IF(ControleRNC[[#This Row],[Etapa Eng]]="Contratada","Contratada","Aberto"))</f>
        <v>Contratada</v>
      </c>
      <c r="AJ397" s="24" t="str">
        <f ca="1">IF(ControleRNC[[#This Row],[Etapa contr]]="Concluída","Fechado",IF(ControleRNC[[#This Row],[Etapa contr]]="Engenharia","Engenharia","Aberto"))</f>
        <v>Fechado</v>
      </c>
    </row>
    <row r="398" spans="1:36" ht="30" customHeight="1">
      <c r="A398" s="5" t="s">
        <v>1965</v>
      </c>
      <c r="B398" s="5" t="s">
        <v>900</v>
      </c>
      <c r="C398" s="24" t="s">
        <v>1303</v>
      </c>
      <c r="D398" s="5" t="s">
        <v>824</v>
      </c>
      <c r="E398" s="24" t="s">
        <v>29</v>
      </c>
      <c r="F398" s="65" t="s">
        <v>826</v>
      </c>
      <c r="G398" s="7" t="s">
        <v>844</v>
      </c>
      <c r="H398" s="7" t="s">
        <v>1959</v>
      </c>
      <c r="I398" s="7" t="s">
        <v>1449</v>
      </c>
      <c r="J398" s="32" t="s">
        <v>1966</v>
      </c>
      <c r="K398" s="22" t="s">
        <v>787</v>
      </c>
      <c r="L398" s="6">
        <v>44616</v>
      </c>
      <c r="M398" s="6">
        <f>WORKDAY(ControleRNC[[#This Row],[Data Emissão]],VLOOKUP(K398,$F$1:$G$4,2,0))</f>
        <v>44621</v>
      </c>
      <c r="N398" s="6"/>
      <c r="O398" s="23">
        <v>44634</v>
      </c>
      <c r="P398" s="24"/>
      <c r="Q398" s="24">
        <f ca="1">IF(ControleRNC[[#This Row],[Real.1]]="",TODAY()-ControleRNC[[#This Row],[Prev.1]],ControleRNC[[#This Row],[Real.1]]-ControleRNC[[#This Row],[Prev.1]])</f>
        <v>13</v>
      </c>
      <c r="R398" s="24" t="s">
        <v>6</v>
      </c>
      <c r="S398" s="24"/>
      <c r="T398" s="29" t="str">
        <f ca="1">IF(ControleRNC[[#This Row],[Real.1]]&lt;&gt;"","Concluída",IF(ControleRNC[[#This Row],[Prev.1]]&lt;TODAY(),"Atraso","No prazo"))</f>
        <v>Concluída</v>
      </c>
      <c r="U398" s="39" t="s">
        <v>1967</v>
      </c>
      <c r="V398" s="39"/>
      <c r="W398" s="23">
        <f>WORKDAY(ControleRNC[[#This Row],[Prev.1]],ControleRNC[[#This Row],[Dias Prev.2]])</f>
        <v>44624</v>
      </c>
      <c r="X398" s="23">
        <v>44650</v>
      </c>
      <c r="Y398" s="23">
        <v>44664</v>
      </c>
      <c r="Z398" s="24">
        <f>VLOOKUP(ControleRNC[[#This Row],[Crit.]],$F$1:$G$4,2,0)</f>
        <v>3</v>
      </c>
      <c r="AA398" s="24">
        <f ca="1">IF(ControleRNC[[#This Row],[Real.2]]="",TODAY()-ControleRNC[[#This Row],[Prev.2]],ControleRNC[[#This Row],[Real.2]]-ControleRNC[[#This Row],[Prev.2]])</f>
        <v>40</v>
      </c>
      <c r="AB398" s="24" t="s">
        <v>6</v>
      </c>
      <c r="AC398" s="29" t="str">
        <f ca="1">IF(ControleRNC[[#This Row],[Real.2]]&lt;&gt;"","Concluída",
IF(ControleRNC[[#This Row],[Prev.2]]&lt;TODAY(),"Atraso","No prazo"))</f>
        <v>Concluída</v>
      </c>
      <c r="AD398" s="24" t="str">
        <f ca="1">IF(ControleRNC[[#This Row],[Status Epata 2]]="Concluída","",IF(ControleRNC[[#This Row],[Real.2]]="",TODAY()-ControleRNC[[#This Row],[Data Emissão]],ControleRNC[[#This Row],[Real.2]]-ControleRNC[[#This Row],[Data Emissão]]))</f>
        <v/>
      </c>
      <c r="AE398" s="24" t="str">
        <f ca="1">IF(ControleRNC[[#This Row],[Real.2]]&lt;&gt;"","Concluída",
IF(AND(ControleRNC[[#This Row],[Prev.2]]&lt;TODAY(),OR(ControleRNC[[#This Row],[Replan.2]]&lt;TODAY(),ControleRNC[[#This Row],[Replan.2]]="")),"Atraso","No prazo"))</f>
        <v>Concluída</v>
      </c>
      <c r="AF398" s="24" t="s">
        <v>1077</v>
      </c>
      <c r="AG398" s="24" t="str">
        <f>IF(ControleRNC[[#This Row],[Área Responsável]]="Engenharia",ControleRNC[[#This Row],[Status Etapa 1]],"Contratada")</f>
        <v>Contratada</v>
      </c>
      <c r="AH398" s="24" t="str">
        <f ca="1">IF(ControleRNC[[#This Row],[Área Responsável]]="Contratada",ControleRNC[[#This Row],[Status DUCTOR]],"Engenharia")</f>
        <v>Concluída</v>
      </c>
      <c r="AI398" s="24" t="str">
        <f>IF(ControleRNC[[#This Row],[Etapa Eng]]="Concluída","Fechado",IF(ControleRNC[[#This Row],[Etapa Eng]]="Contratada","Contratada","Aberto"))</f>
        <v>Contratada</v>
      </c>
      <c r="AJ398" s="24" t="str">
        <f ca="1">IF(ControleRNC[[#This Row],[Etapa contr]]="Concluída","Fechado",IF(ControleRNC[[#This Row],[Etapa contr]]="Engenharia","Engenharia","Aberto"))</f>
        <v>Fechado</v>
      </c>
    </row>
    <row r="399" spans="1:36" ht="30" customHeight="1">
      <c r="A399" s="63" t="s">
        <v>1968</v>
      </c>
      <c r="B399" s="5" t="s">
        <v>900</v>
      </c>
      <c r="C399" s="24" t="s">
        <v>860</v>
      </c>
      <c r="D399" s="5" t="s">
        <v>861</v>
      </c>
      <c r="E399" s="24" t="s">
        <v>87</v>
      </c>
      <c r="F399" s="65" t="s">
        <v>862</v>
      </c>
      <c r="G399" s="7" t="s">
        <v>827</v>
      </c>
      <c r="H399" s="7" t="s">
        <v>1969</v>
      </c>
      <c r="I399" s="7" t="s">
        <v>856</v>
      </c>
      <c r="J399" s="32" t="s">
        <v>1970</v>
      </c>
      <c r="K399" s="22" t="s">
        <v>787</v>
      </c>
      <c r="L399" s="6">
        <v>44616</v>
      </c>
      <c r="M399" s="6">
        <f>WORKDAY(ControleRNC[[#This Row],[Data Emissão]],VLOOKUP(K399,$F$1:$G$4,2,0))</f>
        <v>44621</v>
      </c>
      <c r="N399" s="6"/>
      <c r="O399" s="23">
        <v>44617</v>
      </c>
      <c r="P399" s="24"/>
      <c r="Q399" s="24">
        <f ca="1">IF(ControleRNC[[#This Row],[Real.1]]="",TODAY()-ControleRNC[[#This Row],[Prev.1]],ControleRNC[[#This Row],[Real.1]]-ControleRNC[[#This Row],[Prev.1]])</f>
        <v>-4</v>
      </c>
      <c r="R399" s="24" t="s">
        <v>5</v>
      </c>
      <c r="S399" s="24"/>
      <c r="T399" s="29" t="str">
        <f ca="1">IF(ControleRNC[[#This Row],[Real.1]]&lt;&gt;"","Concluída",IF(ControleRNC[[#This Row],[Prev.1]]&lt;TODAY(),"Atraso","No prazo"))</f>
        <v>Concluída</v>
      </c>
      <c r="U399" s="39" t="s">
        <v>1971</v>
      </c>
      <c r="V399" s="39"/>
      <c r="W399" s="23">
        <f>WORKDAY(ControleRNC[[#This Row],[Prev.1]],ControleRNC[[#This Row],[Dias Prev.2]])</f>
        <v>44624</v>
      </c>
      <c r="X399" s="23">
        <v>44727</v>
      </c>
      <c r="Y399" s="23">
        <v>44764</v>
      </c>
      <c r="Z399" s="24">
        <f>VLOOKUP(ControleRNC[[#This Row],[Crit.]],$F$1:$G$4,2,0)</f>
        <v>3</v>
      </c>
      <c r="AA399" s="24">
        <f ca="1">IF(ControleRNC[[#This Row],[Real.2]]="",TODAY()-ControleRNC[[#This Row],[Prev.2]],ControleRNC[[#This Row],[Real.2]]-ControleRNC[[#This Row],[Prev.2]])</f>
        <v>140</v>
      </c>
      <c r="AB399" s="24" t="s">
        <v>5</v>
      </c>
      <c r="AC399" s="29" t="str">
        <f ca="1">IF(ControleRNC[[#This Row],[Real.2]]&lt;&gt;"","Concluída",
IF(ControleRNC[[#This Row],[Prev.2]]&lt;TODAY(),"Atraso","No prazo"))</f>
        <v>Concluída</v>
      </c>
      <c r="AD399" s="24" t="str">
        <f ca="1">IF(ControleRNC[[#This Row],[Status Epata 2]]="Concluída","",IF(ControleRNC[[#This Row],[Real.2]]="",TODAY()-ControleRNC[[#This Row],[Data Emissão]],ControleRNC[[#This Row],[Real.2]]-ControleRNC[[#This Row],[Data Emissão]]))</f>
        <v/>
      </c>
      <c r="AE399" s="24" t="str">
        <f ca="1">IF(ControleRNC[[#This Row],[Real.2]]&lt;&gt;"","Concluída",
IF(AND(ControleRNC[[#This Row],[Prev.2]]&lt;TODAY(),OR(ControleRNC[[#This Row],[Replan.2]]&lt;TODAY(),ControleRNC[[#This Row],[Replan.2]]="")),"Atraso","No prazo"))</f>
        <v>Concluída</v>
      </c>
      <c r="AF399" s="24"/>
      <c r="AG399" s="24" t="str">
        <f ca="1">IF(ControleRNC[[#This Row],[Área Responsável]]="Engenharia",ControleRNC[[#This Row],[Status Etapa 1]],"Contratada")</f>
        <v>Concluída</v>
      </c>
      <c r="AH399" s="24" t="str">
        <f>IF(ControleRNC[[#This Row],[Área Responsável]]="Contratada",ControleRNC[[#This Row],[Status DUCTOR]],"Engenharia")</f>
        <v>Engenharia</v>
      </c>
      <c r="AI399" s="24" t="str">
        <f ca="1">IF(ControleRNC[[#This Row],[Etapa Eng]]="Concluída","Fechado",IF(ControleRNC[[#This Row],[Etapa Eng]]="Contratada","Contratada","Aberto"))</f>
        <v>Fechado</v>
      </c>
      <c r="AJ399" s="24" t="str">
        <f>IF(ControleRNC[[#This Row],[Etapa contr]]="Concluída","Fechado",IF(ControleRNC[[#This Row],[Etapa contr]]="Engenharia","Engenharia","Aberto"))</f>
        <v>Engenharia</v>
      </c>
    </row>
    <row r="400" spans="1:36" ht="30" customHeight="1">
      <c r="A400" s="5" t="s">
        <v>78</v>
      </c>
      <c r="B400" s="5" t="s">
        <v>822</v>
      </c>
      <c r="C400" s="24" t="s">
        <v>1154</v>
      </c>
      <c r="D400" s="5" t="s">
        <v>824</v>
      </c>
      <c r="E400" s="24" t="s">
        <v>1845</v>
      </c>
      <c r="F400" s="65" t="s">
        <v>826</v>
      </c>
      <c r="G400" s="7" t="s">
        <v>1085</v>
      </c>
      <c r="H400" s="7" t="s">
        <v>1972</v>
      </c>
      <c r="I400" s="7" t="s">
        <v>1973</v>
      </c>
      <c r="J400" s="32" t="s">
        <v>1974</v>
      </c>
      <c r="K400" s="22" t="s">
        <v>787</v>
      </c>
      <c r="L400" s="6">
        <v>44616</v>
      </c>
      <c r="M400" s="6">
        <f>WORKDAY(ControleRNC[[#This Row],[Data Emissão]],VLOOKUP(K400,$F$1:$G$4,2,0))</f>
        <v>44621</v>
      </c>
      <c r="N400" s="6"/>
      <c r="O400" s="23">
        <v>44623</v>
      </c>
      <c r="P400" s="24"/>
      <c r="Q400" s="24">
        <f ca="1">IF(ControleRNC[[#This Row],[Real.1]]="",TODAY()-ControleRNC[[#This Row],[Prev.1]],ControleRNC[[#This Row],[Real.1]]-ControleRNC[[#This Row],[Prev.1]])</f>
        <v>2</v>
      </c>
      <c r="R400" s="24" t="s">
        <v>1464</v>
      </c>
      <c r="S400" s="24"/>
      <c r="T400" s="29" t="str">
        <f ca="1">IF(ControleRNC[[#This Row],[Real.1]]&lt;&gt;"","Concluída",IF(ControleRNC[[#This Row],[Prev.1]]&lt;TODAY(),"Atraso","No prazo"))</f>
        <v>Concluída</v>
      </c>
      <c r="U400" s="39" t="s">
        <v>1975</v>
      </c>
      <c r="V400" s="39"/>
      <c r="W400" s="23">
        <f>WORKDAY(ControleRNC[[#This Row],[Prev.1]],ControleRNC[[#This Row],[Dias Prev.2]])</f>
        <v>44624</v>
      </c>
      <c r="X400" s="23">
        <v>44672</v>
      </c>
      <c r="Y400" s="23">
        <v>44677</v>
      </c>
      <c r="Z400" s="24">
        <f>VLOOKUP(ControleRNC[[#This Row],[Crit.]],$F$1:$G$4,2,0)</f>
        <v>3</v>
      </c>
      <c r="AA400" s="24">
        <f ca="1">IF(ControleRNC[[#This Row],[Real.2]]="",TODAY()-ControleRNC[[#This Row],[Prev.2]],ControleRNC[[#This Row],[Real.2]]-ControleRNC[[#This Row],[Prev.2]])</f>
        <v>53</v>
      </c>
      <c r="AB400" s="24" t="s">
        <v>1464</v>
      </c>
      <c r="AC400" s="29" t="str">
        <f ca="1">IF(ControleRNC[[#This Row],[Real.2]]&lt;&gt;"","Concluída",
IF(ControleRNC[[#This Row],[Prev.2]]&lt;TODAY(),"Atraso","No prazo"))</f>
        <v>Concluída</v>
      </c>
      <c r="AD400" s="24" t="str">
        <f ca="1">IF(ControleRNC[[#This Row],[Status Epata 2]]="Concluída","",IF(ControleRNC[[#This Row],[Real.2]]="",TODAY()-ControleRNC[[#This Row],[Data Emissão]],ControleRNC[[#This Row],[Real.2]]-ControleRNC[[#This Row],[Data Emissão]]))</f>
        <v/>
      </c>
      <c r="AE400" s="29" t="str">
        <f ca="1">IF(ControleRNC[[#This Row],[Real.2]]&lt;&gt;"","Concluída",
IF(AND(ControleRNC[[#This Row],[Prev.2]]&lt;TODAY(),OR(ControleRNC[[#This Row],[Replan.2]]&lt;TODAY(),ControleRNC[[#This Row],[Replan.2]]="")),"Atraso","No prazo"))</f>
        <v>Concluída</v>
      </c>
      <c r="AF400" s="24" t="s">
        <v>1077</v>
      </c>
      <c r="AG400" s="24" t="str">
        <f>IF(ControleRNC[[#This Row],[Área Responsável]]="Engenharia",ControleRNC[[#This Row],[Status Etapa 1]],"Contratada")</f>
        <v>Contratada</v>
      </c>
      <c r="AH400" s="24" t="str">
        <f ca="1">IF(ControleRNC[[#This Row],[Área Responsável]]="Contratada",ControleRNC[[#This Row],[Status DUCTOR]],"Engenharia")</f>
        <v>Concluída</v>
      </c>
      <c r="AI400" s="24" t="str">
        <f>IF(ControleRNC[[#This Row],[Etapa Eng]]="Concluída","Fechado",IF(ControleRNC[[#This Row],[Etapa Eng]]="Contratada","Contratada","Aberto"))</f>
        <v>Contratada</v>
      </c>
      <c r="AJ400" s="24" t="str">
        <f ca="1">IF(ControleRNC[[#This Row],[Etapa contr]]="Concluída","Fechado",IF(ControleRNC[[#This Row],[Etapa contr]]="Engenharia","Engenharia","Aberto"))</f>
        <v>Fechado</v>
      </c>
    </row>
    <row r="401" spans="1:36" ht="30" customHeight="1">
      <c r="A401" s="5" t="s">
        <v>1118</v>
      </c>
      <c r="B401" s="5" t="s">
        <v>900</v>
      </c>
      <c r="C401" s="24" t="s">
        <v>1976</v>
      </c>
      <c r="D401" s="5" t="s">
        <v>1977</v>
      </c>
      <c r="E401" s="24" t="s">
        <v>1978</v>
      </c>
      <c r="F401" s="65" t="s">
        <v>862</v>
      </c>
      <c r="G401" s="7" t="s">
        <v>827</v>
      </c>
      <c r="H401" s="7" t="s">
        <v>1979</v>
      </c>
      <c r="I401" s="7" t="s">
        <v>1605</v>
      </c>
      <c r="J401" s="32" t="s">
        <v>1980</v>
      </c>
      <c r="K401" s="22" t="s">
        <v>787</v>
      </c>
      <c r="L401" s="6">
        <v>44274</v>
      </c>
      <c r="M401" s="6">
        <f>WORKDAY(ControleRNC[[#This Row],[Data Emissão]],VLOOKUP(K401,$F$1:$G$4,2,0))</f>
        <v>44279</v>
      </c>
      <c r="N401" s="6"/>
      <c r="O401" s="23">
        <v>44509</v>
      </c>
      <c r="P401" s="24"/>
      <c r="Q401" s="24">
        <f ca="1">IF(ControleRNC[[#This Row],[Real.1]]="",TODAY()-ControleRNC[[#This Row],[Prev.1]],ControleRNC[[#This Row],[Real.1]]-ControleRNC[[#This Row],[Prev.1]])</f>
        <v>230</v>
      </c>
      <c r="R401" s="24" t="s">
        <v>9</v>
      </c>
      <c r="S401" s="24"/>
      <c r="T401" s="29" t="str">
        <f ca="1">IF(ControleRNC[[#This Row],[Real.1]]&lt;&gt;"","Concluída",IF(ControleRNC[[#This Row],[Prev.1]]&lt;TODAY(),"Atraso","No prazo"))</f>
        <v>Concluída</v>
      </c>
      <c r="U401" s="39" t="s">
        <v>1981</v>
      </c>
      <c r="V401" s="39"/>
      <c r="W401" s="23">
        <f>WORKDAY(ControleRNC[[#This Row],[Prev.1]],ControleRNC[[#This Row],[Dias Prev.2]])</f>
        <v>44284</v>
      </c>
      <c r="X401" s="23"/>
      <c r="Y401" s="23">
        <v>44509</v>
      </c>
      <c r="Z401" s="24">
        <f>VLOOKUP(ControleRNC[[#This Row],[Crit.]],$F$1:$G$4,2,0)</f>
        <v>3</v>
      </c>
      <c r="AA401" s="24">
        <f ca="1">IF(ControleRNC[[#This Row],[Real.2]]="",TODAY()-ControleRNC[[#This Row],[Prev.2]],ControleRNC[[#This Row],[Real.2]]-ControleRNC[[#This Row],[Prev.2]])</f>
        <v>225</v>
      </c>
      <c r="AB401" s="24" t="s">
        <v>9</v>
      </c>
      <c r="AC401" s="29" t="str">
        <f ca="1">IF(ControleRNC[[#This Row],[Real.2]]&lt;&gt;"","Concluída",
IF(ControleRNC[[#This Row],[Prev.2]]&lt;TODAY(),"Atraso","No prazo"))</f>
        <v>Concluída</v>
      </c>
      <c r="AD401" s="24" t="str">
        <f ca="1">IF(ControleRNC[[#This Row],[Status Epata 2]]="Concluída","",IF(ControleRNC[[#This Row],[Real.2]]="",TODAY()-ControleRNC[[#This Row],[Data Emissão]],ControleRNC[[#This Row],[Real.2]]-ControleRNC[[#This Row],[Data Emissão]]))</f>
        <v/>
      </c>
      <c r="AE401" s="61" t="str">
        <f ca="1">IF(ControleRNC[[#This Row],[Real.2]]&lt;&gt;"","Concluída",
IF(AND(ControleRNC[[#This Row],[Prev.2]]&lt;TODAY(),OR(ControleRNC[[#This Row],[Replan.2]]&lt;TODAY(),ControleRNC[[#This Row],[Replan.2]]="")),"Atraso","No prazo"))</f>
        <v>Concluída</v>
      </c>
      <c r="AF401" s="24"/>
      <c r="AG401" s="24" t="str">
        <f ca="1">IF(ControleRNC[[#This Row],[Área Responsável]]="Engenharia",ControleRNC[[#This Row],[Status Etapa 1]],"Contratada")</f>
        <v>Concluída</v>
      </c>
      <c r="AH401" s="24" t="str">
        <f>IF(ControleRNC[[#This Row],[Área Responsável]]="Contratada",ControleRNC[[#This Row],[Status DUCTOR]],"Engenharia")</f>
        <v>Engenharia</v>
      </c>
      <c r="AI401" s="24" t="str">
        <f ca="1">IF(ControleRNC[[#This Row],[Etapa Eng]]="Concluída","Fechado",IF(ControleRNC[[#This Row],[Etapa Eng]]="Contratada","Contratada","Aberto"))</f>
        <v>Fechado</v>
      </c>
      <c r="AJ401" s="24" t="str">
        <f>IF(ControleRNC[[#This Row],[Etapa contr]]="Concluída","Fechado",IF(ControleRNC[[#This Row],[Etapa contr]]="Engenharia","Engenharia","Aberto"))</f>
        <v>Engenharia</v>
      </c>
    </row>
    <row r="402" spans="1:36" ht="30" customHeight="1">
      <c r="A402" s="5" t="s">
        <v>1122</v>
      </c>
      <c r="B402" s="5" t="s">
        <v>900</v>
      </c>
      <c r="C402" s="24" t="s">
        <v>1976</v>
      </c>
      <c r="D402" s="5" t="s">
        <v>1977</v>
      </c>
      <c r="E402" s="24" t="s">
        <v>1978</v>
      </c>
      <c r="F402" s="65" t="s">
        <v>862</v>
      </c>
      <c r="G402" s="7" t="s">
        <v>827</v>
      </c>
      <c r="H402" s="7" t="s">
        <v>1982</v>
      </c>
      <c r="I402" s="7" t="s">
        <v>856</v>
      </c>
      <c r="J402" s="32" t="s">
        <v>1983</v>
      </c>
      <c r="K402" s="22" t="s">
        <v>787</v>
      </c>
      <c r="L402" s="6">
        <v>44284</v>
      </c>
      <c r="M402" s="6">
        <f>WORKDAY(ControleRNC[[#This Row],[Data Emissão]],VLOOKUP(K402,$F$1:$G$4,2,0))</f>
        <v>44287</v>
      </c>
      <c r="N402" s="6"/>
      <c r="O402" s="23">
        <v>44509</v>
      </c>
      <c r="P402" s="24"/>
      <c r="Q402" s="24">
        <f ca="1">IF(ControleRNC[[#This Row],[Real.1]]="",TODAY()-ControleRNC[[#This Row],[Prev.1]],ControleRNC[[#This Row],[Real.1]]-ControleRNC[[#This Row],[Prev.1]])</f>
        <v>222</v>
      </c>
      <c r="R402" s="24" t="s">
        <v>9</v>
      </c>
      <c r="S402" s="24"/>
      <c r="T402" s="29" t="str">
        <f ca="1">IF(ControleRNC[[#This Row],[Real.1]]&lt;&gt;"","Concluída",IF(ControleRNC[[#This Row],[Prev.1]]&lt;TODAY(),"Atraso","No prazo"))</f>
        <v>Concluída</v>
      </c>
      <c r="U402" s="39" t="s">
        <v>1984</v>
      </c>
      <c r="V402" s="39"/>
      <c r="W402" s="23">
        <f>WORKDAY(ControleRNC[[#This Row],[Prev.1]],ControleRNC[[#This Row],[Dias Prev.2]])</f>
        <v>44292</v>
      </c>
      <c r="X402" s="23"/>
      <c r="Y402" s="23">
        <v>44509</v>
      </c>
      <c r="Z402" s="24">
        <f>VLOOKUP(ControleRNC[[#This Row],[Crit.]],$F$1:$G$4,2,0)</f>
        <v>3</v>
      </c>
      <c r="AA402" s="24">
        <f ca="1">IF(ControleRNC[[#This Row],[Real.2]]="",TODAY()-ControleRNC[[#This Row],[Prev.2]],ControleRNC[[#This Row],[Real.2]]-ControleRNC[[#This Row],[Prev.2]])</f>
        <v>217</v>
      </c>
      <c r="AB402" s="24" t="s">
        <v>9</v>
      </c>
      <c r="AC402" s="29" t="str">
        <f ca="1">IF(ControleRNC[[#This Row],[Real.2]]&lt;&gt;"","Concluída",
IF(ControleRNC[[#This Row],[Prev.2]]&lt;TODAY(),"Atraso","No prazo"))</f>
        <v>Concluída</v>
      </c>
      <c r="AD402" s="24" t="str">
        <f ca="1">IF(ControleRNC[[#This Row],[Status Epata 2]]="Concluída","",IF(ControleRNC[[#This Row],[Real.2]]="",TODAY()-ControleRNC[[#This Row],[Data Emissão]],ControleRNC[[#This Row],[Real.2]]-ControleRNC[[#This Row],[Data Emissão]]))</f>
        <v/>
      </c>
      <c r="AE402" s="61" t="str">
        <f ca="1">IF(ControleRNC[[#This Row],[Real.2]]&lt;&gt;"","Concluída",
IF(AND(ControleRNC[[#This Row],[Prev.2]]&lt;TODAY(),OR(ControleRNC[[#This Row],[Replan.2]]&lt;TODAY(),ControleRNC[[#This Row],[Replan.2]]="")),"Atraso","No prazo"))</f>
        <v>Concluída</v>
      </c>
      <c r="AF402" s="24"/>
      <c r="AG402" s="24" t="str">
        <f ca="1">IF(ControleRNC[[#This Row],[Área Responsável]]="Engenharia",ControleRNC[[#This Row],[Status Etapa 1]],"Contratada")</f>
        <v>Concluída</v>
      </c>
      <c r="AH402" s="24" t="str">
        <f>IF(ControleRNC[[#This Row],[Área Responsável]]="Contratada",ControleRNC[[#This Row],[Status DUCTOR]],"Engenharia")</f>
        <v>Engenharia</v>
      </c>
      <c r="AI402" s="24" t="str">
        <f ca="1">IF(ControleRNC[[#This Row],[Etapa Eng]]="Concluída","Fechado",IF(ControleRNC[[#This Row],[Etapa Eng]]="Contratada","Contratada","Aberto"))</f>
        <v>Fechado</v>
      </c>
      <c r="AJ402" s="24" t="str">
        <f>IF(ControleRNC[[#This Row],[Etapa contr]]="Concluída","Fechado",IF(ControleRNC[[#This Row],[Etapa contr]]="Engenharia","Engenharia","Aberto"))</f>
        <v>Engenharia</v>
      </c>
    </row>
    <row r="403" spans="1:36" ht="30" customHeight="1">
      <c r="A403" s="5" t="s">
        <v>869</v>
      </c>
      <c r="B403" s="5" t="s">
        <v>900</v>
      </c>
      <c r="C403" s="24" t="s">
        <v>1976</v>
      </c>
      <c r="D403" s="5" t="s">
        <v>1977</v>
      </c>
      <c r="E403" s="24" t="s">
        <v>1978</v>
      </c>
      <c r="F403" s="65" t="s">
        <v>862</v>
      </c>
      <c r="G403" s="7" t="s">
        <v>827</v>
      </c>
      <c r="H403" s="7" t="s">
        <v>1985</v>
      </c>
      <c r="I403" s="7" t="s">
        <v>1125</v>
      </c>
      <c r="J403" s="32" t="s">
        <v>1986</v>
      </c>
      <c r="K403" s="22" t="s">
        <v>788</v>
      </c>
      <c r="L403" s="6">
        <v>44284</v>
      </c>
      <c r="M403" s="6">
        <f>WORKDAY(ControleRNC[[#This Row],[Data Emissão]],VLOOKUP(K403,$F$1:$G$4,2,0))</f>
        <v>44286</v>
      </c>
      <c r="N403" s="6"/>
      <c r="O403" s="23">
        <v>44364</v>
      </c>
      <c r="P403" s="24"/>
      <c r="Q403" s="24">
        <f ca="1">IF(ControleRNC[[#This Row],[Real.1]]="",TODAY()-ControleRNC[[#This Row],[Prev.1]],ControleRNC[[#This Row],[Real.1]]-ControleRNC[[#This Row],[Prev.1]])</f>
        <v>78</v>
      </c>
      <c r="R403" s="24" t="s">
        <v>9</v>
      </c>
      <c r="S403" s="24"/>
      <c r="T403" s="29" t="str">
        <f ca="1">IF(ControleRNC[[#This Row],[Real.1]]&lt;&gt;"","Concluída",IF(ControleRNC[[#This Row],[Prev.1]]&lt;TODAY(),"Atraso","No prazo"))</f>
        <v>Concluída</v>
      </c>
      <c r="U403" s="39" t="s">
        <v>1987</v>
      </c>
      <c r="V403" s="39"/>
      <c r="W403" s="23">
        <f>WORKDAY(ControleRNC[[#This Row],[Prev.1]],ControleRNC[[#This Row],[Dias Prev.2]])</f>
        <v>44288</v>
      </c>
      <c r="X403" s="23"/>
      <c r="Y403" s="23">
        <v>44364</v>
      </c>
      <c r="Z403" s="24">
        <f>VLOOKUP(ControleRNC[[#This Row],[Crit.]],$F$1:$G$4,2,0)</f>
        <v>2</v>
      </c>
      <c r="AA403" s="24">
        <f ca="1">IF(ControleRNC[[#This Row],[Real.2]]="",TODAY()-ControleRNC[[#This Row],[Prev.2]],ControleRNC[[#This Row],[Real.2]]-ControleRNC[[#This Row],[Prev.2]])</f>
        <v>76</v>
      </c>
      <c r="AB403" s="24" t="s">
        <v>9</v>
      </c>
      <c r="AC403" s="29" t="str">
        <f ca="1">IF(ControleRNC[[#This Row],[Real.2]]&lt;&gt;"","Concluída",
IF(ControleRNC[[#This Row],[Prev.2]]&lt;TODAY(),"Atraso","No prazo"))</f>
        <v>Concluída</v>
      </c>
      <c r="AD403" s="24" t="str">
        <f ca="1">IF(ControleRNC[[#This Row],[Status Epata 2]]="Concluída","",IF(ControleRNC[[#This Row],[Real.2]]="",TODAY()-ControleRNC[[#This Row],[Data Emissão]],ControleRNC[[#This Row],[Real.2]]-ControleRNC[[#This Row],[Data Emissão]]))</f>
        <v/>
      </c>
      <c r="AE403" s="61" t="str">
        <f ca="1">IF(ControleRNC[[#This Row],[Real.2]]&lt;&gt;"","Concluída",
IF(AND(ControleRNC[[#This Row],[Prev.2]]&lt;TODAY(),OR(ControleRNC[[#This Row],[Replan.2]]&lt;TODAY(),ControleRNC[[#This Row],[Replan.2]]="")),"Atraso","No prazo"))</f>
        <v>Concluída</v>
      </c>
      <c r="AF403" s="24"/>
      <c r="AG403" s="24" t="str">
        <f ca="1">IF(ControleRNC[[#This Row],[Área Responsável]]="Engenharia",ControleRNC[[#This Row],[Status Etapa 1]],"Contratada")</f>
        <v>Concluída</v>
      </c>
      <c r="AH403" s="24" t="str">
        <f>IF(ControleRNC[[#This Row],[Área Responsável]]="Contratada",ControleRNC[[#This Row],[Status DUCTOR]],"Engenharia")</f>
        <v>Engenharia</v>
      </c>
      <c r="AI403" s="24" t="str">
        <f ca="1">IF(ControleRNC[[#This Row],[Etapa Eng]]="Concluída","Fechado",IF(ControleRNC[[#This Row],[Etapa Eng]]="Contratada","Contratada","Aberto"))</f>
        <v>Fechado</v>
      </c>
      <c r="AJ403" s="24" t="str">
        <f>IF(ControleRNC[[#This Row],[Etapa contr]]="Concluída","Fechado",IF(ControleRNC[[#This Row],[Etapa contr]]="Engenharia","Engenharia","Aberto"))</f>
        <v>Engenharia</v>
      </c>
    </row>
    <row r="404" spans="1:36" ht="30" customHeight="1">
      <c r="A404" s="5" t="s">
        <v>872</v>
      </c>
      <c r="B404" s="5" t="s">
        <v>900</v>
      </c>
      <c r="C404" s="24" t="s">
        <v>1976</v>
      </c>
      <c r="D404" s="5" t="s">
        <v>1977</v>
      </c>
      <c r="E404" s="24" t="s">
        <v>1978</v>
      </c>
      <c r="F404" s="65" t="s">
        <v>862</v>
      </c>
      <c r="G404" s="7" t="s">
        <v>827</v>
      </c>
      <c r="H404" s="7" t="s">
        <v>1988</v>
      </c>
      <c r="I404" s="7" t="s">
        <v>856</v>
      </c>
      <c r="J404" s="32" t="s">
        <v>1989</v>
      </c>
      <c r="K404" s="22" t="s">
        <v>787</v>
      </c>
      <c r="L404" s="6">
        <v>44313</v>
      </c>
      <c r="M404" s="6">
        <f>WORKDAY(ControleRNC[[#This Row],[Data Emissão]],VLOOKUP(K404,$F$1:$G$4,2,0))</f>
        <v>44316</v>
      </c>
      <c r="N404" s="6"/>
      <c r="O404" s="23">
        <v>44313</v>
      </c>
      <c r="P404" s="24"/>
      <c r="Q404" s="24">
        <f ca="1">IF(ControleRNC[[#This Row],[Real.1]]="",TODAY()-ControleRNC[[#This Row],[Prev.1]],ControleRNC[[#This Row],[Real.1]]-ControleRNC[[#This Row],[Prev.1]])</f>
        <v>-3</v>
      </c>
      <c r="R404" s="24" t="s">
        <v>9</v>
      </c>
      <c r="S404" s="24"/>
      <c r="T404" s="29" t="str">
        <f ca="1">IF(ControleRNC[[#This Row],[Real.1]]&lt;&gt;"","Concluída",IF(ControleRNC[[#This Row],[Prev.1]]&lt;TODAY(),"Atraso","No prazo"))</f>
        <v>Concluída</v>
      </c>
      <c r="U404" s="39" t="s">
        <v>1990</v>
      </c>
      <c r="V404" s="39"/>
      <c r="W404" s="23">
        <f>WORKDAY(ControleRNC[[#This Row],[Prev.1]],ControleRNC[[#This Row],[Dias Prev.2]])</f>
        <v>44321</v>
      </c>
      <c r="X404" s="23"/>
      <c r="Y404" s="23">
        <v>44313</v>
      </c>
      <c r="Z404" s="24">
        <f>VLOOKUP(ControleRNC[[#This Row],[Crit.]],$F$1:$G$4,2,0)</f>
        <v>3</v>
      </c>
      <c r="AA404" s="24">
        <f ca="1">IF(ControleRNC[[#This Row],[Real.2]]="",TODAY()-ControleRNC[[#This Row],[Prev.2]],ControleRNC[[#This Row],[Real.2]]-ControleRNC[[#This Row],[Prev.2]])</f>
        <v>-8</v>
      </c>
      <c r="AB404" s="24" t="s">
        <v>9</v>
      </c>
      <c r="AC404" s="29" t="str">
        <f ca="1">IF(ControleRNC[[#This Row],[Real.2]]&lt;&gt;"","Concluída",
IF(ControleRNC[[#This Row],[Prev.2]]&lt;TODAY(),"Atraso","No prazo"))</f>
        <v>Concluída</v>
      </c>
      <c r="AD404" s="24" t="str">
        <f ca="1">IF(ControleRNC[[#This Row],[Status Epata 2]]="Concluída","",IF(ControleRNC[[#This Row],[Real.2]]="",TODAY()-ControleRNC[[#This Row],[Data Emissão]],ControleRNC[[#This Row],[Real.2]]-ControleRNC[[#This Row],[Data Emissão]]))</f>
        <v/>
      </c>
      <c r="AE404" s="61" t="str">
        <f ca="1">IF(ControleRNC[[#This Row],[Real.2]]&lt;&gt;"","Concluída",
IF(AND(ControleRNC[[#This Row],[Prev.2]]&lt;TODAY(),OR(ControleRNC[[#This Row],[Replan.2]]&lt;TODAY(),ControleRNC[[#This Row],[Replan.2]]="")),"Atraso","No prazo"))</f>
        <v>Concluída</v>
      </c>
      <c r="AF404" s="24"/>
      <c r="AG404" s="24" t="str">
        <f ca="1">IF(ControleRNC[[#This Row],[Área Responsável]]="Engenharia",ControleRNC[[#This Row],[Status Etapa 1]],"Contratada")</f>
        <v>Concluída</v>
      </c>
      <c r="AH404" s="24" t="str">
        <f>IF(ControleRNC[[#This Row],[Área Responsável]]="Contratada",ControleRNC[[#This Row],[Status DUCTOR]],"Engenharia")</f>
        <v>Engenharia</v>
      </c>
      <c r="AI404" s="24" t="str">
        <f ca="1">IF(ControleRNC[[#This Row],[Etapa Eng]]="Concluída","Fechado",IF(ControleRNC[[#This Row],[Etapa Eng]]="Contratada","Contratada","Aberto"))</f>
        <v>Fechado</v>
      </c>
      <c r="AJ404" s="24" t="str">
        <f>IF(ControleRNC[[#This Row],[Etapa contr]]="Concluída","Fechado",IF(ControleRNC[[#This Row],[Etapa contr]]="Engenharia","Engenharia","Aberto"))</f>
        <v>Engenharia</v>
      </c>
    </row>
    <row r="405" spans="1:36" ht="30" customHeight="1">
      <c r="A405" s="5" t="s">
        <v>875</v>
      </c>
      <c r="B405" s="5" t="s">
        <v>900</v>
      </c>
      <c r="C405" s="24" t="s">
        <v>1976</v>
      </c>
      <c r="D405" s="5" t="s">
        <v>1977</v>
      </c>
      <c r="E405" s="24" t="s">
        <v>1978</v>
      </c>
      <c r="F405" s="65" t="s">
        <v>862</v>
      </c>
      <c r="G405" s="7" t="s">
        <v>827</v>
      </c>
      <c r="H405" s="7" t="s">
        <v>1991</v>
      </c>
      <c r="I405" s="7" t="s">
        <v>856</v>
      </c>
      <c r="J405" s="32" t="s">
        <v>1992</v>
      </c>
      <c r="K405" s="22" t="s">
        <v>787</v>
      </c>
      <c r="L405" s="6">
        <v>44313</v>
      </c>
      <c r="M405" s="6">
        <f>WORKDAY(ControleRNC[[#This Row],[Data Emissão]],VLOOKUP(K405,$F$1:$G$4,2,0))</f>
        <v>44316</v>
      </c>
      <c r="N405" s="6"/>
      <c r="O405" s="23">
        <v>44362</v>
      </c>
      <c r="P405" s="24"/>
      <c r="Q405" s="24">
        <f ca="1">IF(ControleRNC[[#This Row],[Real.1]]="",TODAY()-ControleRNC[[#This Row],[Prev.1]],ControleRNC[[#This Row],[Real.1]]-ControleRNC[[#This Row],[Prev.1]])</f>
        <v>46</v>
      </c>
      <c r="R405" s="24" t="s">
        <v>9</v>
      </c>
      <c r="S405" s="24"/>
      <c r="T405" s="29" t="str">
        <f ca="1">IF(ControleRNC[[#This Row],[Real.1]]&lt;&gt;"","Concluída",IF(ControleRNC[[#This Row],[Prev.1]]&lt;TODAY(),"Atraso","No prazo"))</f>
        <v>Concluída</v>
      </c>
      <c r="U405" s="39" t="s">
        <v>1993</v>
      </c>
      <c r="V405" s="39"/>
      <c r="W405" s="23">
        <f>WORKDAY(ControleRNC[[#This Row],[Prev.1]],ControleRNC[[#This Row],[Dias Prev.2]])</f>
        <v>44321</v>
      </c>
      <c r="X405" s="23"/>
      <c r="Y405" s="23">
        <v>44362</v>
      </c>
      <c r="Z405" s="24">
        <f>VLOOKUP(ControleRNC[[#This Row],[Crit.]],$F$1:$G$4,2,0)</f>
        <v>3</v>
      </c>
      <c r="AA405" s="24">
        <f ca="1">IF(ControleRNC[[#This Row],[Real.2]]="",TODAY()-ControleRNC[[#This Row],[Prev.2]],ControleRNC[[#This Row],[Real.2]]-ControleRNC[[#This Row],[Prev.2]])</f>
        <v>41</v>
      </c>
      <c r="AB405" s="24" t="s">
        <v>9</v>
      </c>
      <c r="AC405" s="29" t="str">
        <f ca="1">IF(ControleRNC[[#This Row],[Real.2]]&lt;&gt;"","Concluída",
IF(ControleRNC[[#This Row],[Prev.2]]&lt;TODAY(),"Atraso","No prazo"))</f>
        <v>Concluída</v>
      </c>
      <c r="AD405" s="24" t="str">
        <f ca="1">IF(ControleRNC[[#This Row],[Status Epata 2]]="Concluída","",IF(ControleRNC[[#This Row],[Real.2]]="",TODAY()-ControleRNC[[#This Row],[Data Emissão]],ControleRNC[[#This Row],[Real.2]]-ControleRNC[[#This Row],[Data Emissão]]))</f>
        <v/>
      </c>
      <c r="AE405" s="61" t="str">
        <f ca="1">IF(ControleRNC[[#This Row],[Real.2]]&lt;&gt;"","Concluída",
IF(AND(ControleRNC[[#This Row],[Prev.2]]&lt;TODAY(),OR(ControleRNC[[#This Row],[Replan.2]]&lt;TODAY(),ControleRNC[[#This Row],[Replan.2]]="")),"Atraso","No prazo"))</f>
        <v>Concluída</v>
      </c>
      <c r="AF405" s="24"/>
      <c r="AG405" s="24" t="str">
        <f ca="1">IF(ControleRNC[[#This Row],[Área Responsável]]="Engenharia",ControleRNC[[#This Row],[Status Etapa 1]],"Contratada")</f>
        <v>Concluída</v>
      </c>
      <c r="AH405" s="24" t="str">
        <f>IF(ControleRNC[[#This Row],[Área Responsável]]="Contratada",ControleRNC[[#This Row],[Status DUCTOR]],"Engenharia")</f>
        <v>Engenharia</v>
      </c>
      <c r="AI405" s="24" t="str">
        <f ca="1">IF(ControleRNC[[#This Row],[Etapa Eng]]="Concluída","Fechado",IF(ControleRNC[[#This Row],[Etapa Eng]]="Contratada","Contratada","Aberto"))</f>
        <v>Fechado</v>
      </c>
      <c r="AJ405" s="24" t="str">
        <f>IF(ControleRNC[[#This Row],[Etapa contr]]="Concluída","Fechado",IF(ControleRNC[[#This Row],[Etapa contr]]="Engenharia","Engenharia","Aberto"))</f>
        <v>Engenharia</v>
      </c>
    </row>
    <row r="406" spans="1:36" ht="30" customHeight="1">
      <c r="A406" s="5" t="s">
        <v>203</v>
      </c>
      <c r="B406" s="5" t="s">
        <v>822</v>
      </c>
      <c r="C406" s="24" t="s">
        <v>1154</v>
      </c>
      <c r="D406" s="5" t="s">
        <v>824</v>
      </c>
      <c r="E406" s="24" t="s">
        <v>1845</v>
      </c>
      <c r="F406" s="65" t="s">
        <v>826</v>
      </c>
      <c r="G406" s="7" t="s">
        <v>1085</v>
      </c>
      <c r="H406" s="7" t="s">
        <v>1972</v>
      </c>
      <c r="I406" s="7" t="s">
        <v>1973</v>
      </c>
      <c r="J406" s="32" t="s">
        <v>1994</v>
      </c>
      <c r="K406" s="22" t="s">
        <v>787</v>
      </c>
      <c r="L406" s="6">
        <v>44617</v>
      </c>
      <c r="M406" s="6">
        <f>WORKDAY(ControleRNC[[#This Row],[Data Emissão]],VLOOKUP(K406,$F$1:$G$4,2,0))</f>
        <v>44622</v>
      </c>
      <c r="N406" s="6"/>
      <c r="O406" s="23">
        <v>44623</v>
      </c>
      <c r="P406" s="24"/>
      <c r="Q406" s="24">
        <f ca="1">IF(ControleRNC[[#This Row],[Real.1]]="",TODAY()-ControleRNC[[#This Row],[Prev.1]],ControleRNC[[#This Row],[Real.1]]-ControleRNC[[#This Row],[Prev.1]])</f>
        <v>1</v>
      </c>
      <c r="R406" s="24" t="s">
        <v>1464</v>
      </c>
      <c r="S406" s="24"/>
      <c r="T406" s="29" t="str">
        <f ca="1">IF(ControleRNC[[#This Row],[Real.1]]&lt;&gt;"","Concluída",IF(ControleRNC[[#This Row],[Prev.1]]&lt;TODAY(),"Atraso","No prazo"))</f>
        <v>Concluída</v>
      </c>
      <c r="U406" s="39" t="s">
        <v>1995</v>
      </c>
      <c r="V406" s="39"/>
      <c r="W406" s="23">
        <f>WORKDAY(ControleRNC[[#This Row],[Prev.1]],ControleRNC[[#This Row],[Dias Prev.2]])</f>
        <v>44627</v>
      </c>
      <c r="X406" s="23">
        <v>44672</v>
      </c>
      <c r="Y406" s="23">
        <v>44677</v>
      </c>
      <c r="Z406" s="24">
        <f>VLOOKUP(ControleRNC[[#This Row],[Crit.]],$F$1:$G$4,2,0)</f>
        <v>3</v>
      </c>
      <c r="AA406" s="24">
        <f ca="1">IF(ControleRNC[[#This Row],[Real.2]]="",TODAY()-ControleRNC[[#This Row],[Prev.2]],ControleRNC[[#This Row],[Real.2]]-ControleRNC[[#This Row],[Prev.2]])</f>
        <v>50</v>
      </c>
      <c r="AB406" s="24" t="s">
        <v>1464</v>
      </c>
      <c r="AC406" s="29" t="str">
        <f ca="1">IF(ControleRNC[[#This Row],[Real.2]]&lt;&gt;"","Concluída",
IF(ControleRNC[[#This Row],[Prev.2]]&lt;TODAY(),"Atraso","No prazo"))</f>
        <v>Concluída</v>
      </c>
      <c r="AD406" s="24" t="str">
        <f ca="1">IF(ControleRNC[[#This Row],[Status Epata 2]]="Concluída","",IF(ControleRNC[[#This Row],[Real.2]]="",TODAY()-ControleRNC[[#This Row],[Data Emissão]],ControleRNC[[#This Row],[Real.2]]-ControleRNC[[#This Row],[Data Emissão]]))</f>
        <v/>
      </c>
      <c r="AE406" s="29" t="str">
        <f ca="1">IF(ControleRNC[[#This Row],[Real.2]]&lt;&gt;"","Concluída",
IF(AND(ControleRNC[[#This Row],[Prev.2]]&lt;TODAY(),OR(ControleRNC[[#This Row],[Replan.2]]&lt;TODAY(),ControleRNC[[#This Row],[Replan.2]]="")),"Atraso","No prazo"))</f>
        <v>Concluída</v>
      </c>
      <c r="AF406" s="24" t="s">
        <v>1077</v>
      </c>
      <c r="AG406" s="24" t="str">
        <f>IF(ControleRNC[[#This Row],[Área Responsável]]="Engenharia",ControleRNC[[#This Row],[Status Etapa 1]],"Contratada")</f>
        <v>Contratada</v>
      </c>
      <c r="AH406" s="24" t="str">
        <f ca="1">IF(ControleRNC[[#This Row],[Área Responsável]]="Contratada",ControleRNC[[#This Row],[Status DUCTOR]],"Engenharia")</f>
        <v>Concluída</v>
      </c>
      <c r="AI406" s="24" t="str">
        <f>IF(ControleRNC[[#This Row],[Etapa Eng]]="Concluída","Fechado",IF(ControleRNC[[#This Row],[Etapa Eng]]="Contratada","Contratada","Aberto"))</f>
        <v>Contratada</v>
      </c>
      <c r="AJ406" s="24" t="str">
        <f ca="1">IF(ControleRNC[[#This Row],[Etapa contr]]="Concluída","Fechado",IF(ControleRNC[[#This Row],[Etapa contr]]="Engenharia","Engenharia","Aberto"))</f>
        <v>Fechado</v>
      </c>
    </row>
    <row r="407" spans="1:36" ht="30" customHeight="1">
      <c r="A407" s="63" t="s">
        <v>171</v>
      </c>
      <c r="B407" s="5" t="s">
        <v>822</v>
      </c>
      <c r="C407" s="24" t="s">
        <v>1154</v>
      </c>
      <c r="D407" s="5" t="s">
        <v>824</v>
      </c>
      <c r="E407" s="24" t="s">
        <v>1845</v>
      </c>
      <c r="F407" s="65" t="s">
        <v>826</v>
      </c>
      <c r="G407" s="7" t="s">
        <v>1085</v>
      </c>
      <c r="H407" s="7" t="s">
        <v>1972</v>
      </c>
      <c r="I407" s="7" t="s">
        <v>1973</v>
      </c>
      <c r="J407" s="32" t="s">
        <v>1996</v>
      </c>
      <c r="K407" s="22" t="s">
        <v>787</v>
      </c>
      <c r="L407" s="6">
        <v>44617</v>
      </c>
      <c r="M407" s="6">
        <f>WORKDAY(ControleRNC[[#This Row],[Data Emissão]],VLOOKUP(K407,$F$1:$G$4,2,0))</f>
        <v>44622</v>
      </c>
      <c r="N407" s="6"/>
      <c r="O407" s="23">
        <v>44623</v>
      </c>
      <c r="P407" s="24"/>
      <c r="Q407" s="24">
        <f ca="1">IF(ControleRNC[[#This Row],[Real.1]]="",TODAY()-ControleRNC[[#This Row],[Prev.1]],ControleRNC[[#This Row],[Real.1]]-ControleRNC[[#This Row],[Prev.1]])</f>
        <v>1</v>
      </c>
      <c r="R407" s="24" t="s">
        <v>1464</v>
      </c>
      <c r="S407" s="24"/>
      <c r="T407" s="29" t="str">
        <f ca="1">IF(ControleRNC[[#This Row],[Real.1]]&lt;&gt;"","Concluída",IF(ControleRNC[[#This Row],[Prev.1]]&lt;TODAY(),"Atraso","No prazo"))</f>
        <v>Concluída</v>
      </c>
      <c r="U407" s="39" t="s">
        <v>1997</v>
      </c>
      <c r="V407" s="39"/>
      <c r="W407" s="23">
        <f>WORKDAY(ControleRNC[[#This Row],[Prev.1]],ControleRNC[[#This Row],[Dias Prev.2]])</f>
        <v>44627</v>
      </c>
      <c r="X407" s="23">
        <v>44848</v>
      </c>
      <c r="Y407" s="23">
        <v>44858</v>
      </c>
      <c r="Z407" s="24">
        <f>VLOOKUP(ControleRNC[[#This Row],[Crit.]],$F$1:$G$4,2,0)</f>
        <v>3</v>
      </c>
      <c r="AA407" s="24">
        <f ca="1">IF(ControleRNC[[#This Row],[Real.2]]="",TODAY()-ControleRNC[[#This Row],[Prev.2]],ControleRNC[[#This Row],[Real.2]]-ControleRNC[[#This Row],[Prev.2]])</f>
        <v>231</v>
      </c>
      <c r="AB407" s="24" t="s">
        <v>1464</v>
      </c>
      <c r="AC407" s="29" t="str">
        <f ca="1">IF(ControleRNC[[#This Row],[Real.2]]&lt;&gt;"","Concluída",
IF(ControleRNC[[#This Row],[Prev.2]]&lt;TODAY(),"Atraso","No prazo"))</f>
        <v>Concluída</v>
      </c>
      <c r="AD407" s="24" t="str">
        <f ca="1">IF(ControleRNC[[#This Row],[Status Epata 2]]="Concluída","",IF(ControleRNC[[#This Row],[Real.2]]="",TODAY()-ControleRNC[[#This Row],[Data Emissão]],ControleRNC[[#This Row],[Real.2]]-ControleRNC[[#This Row],[Data Emissão]]))</f>
        <v/>
      </c>
      <c r="AE407" s="24" t="str">
        <f ca="1">IF(ControleRNC[[#This Row],[Real.2]]&lt;&gt;"","Concluída",
IF(AND(ControleRNC[[#This Row],[Prev.2]]&lt;TODAY(),OR(ControleRNC[[#This Row],[Replan.2]]&lt;TODAY(),ControleRNC[[#This Row],[Replan.2]]="")),"Atraso","No prazo"))</f>
        <v>Concluída</v>
      </c>
      <c r="AF407" s="24" t="s">
        <v>1077</v>
      </c>
      <c r="AG407" s="24" t="str">
        <f>IF(ControleRNC[[#This Row],[Área Responsável]]="Engenharia",ControleRNC[[#This Row],[Status Etapa 1]],"Contratada")</f>
        <v>Contratada</v>
      </c>
      <c r="AH407" s="24" t="str">
        <f ca="1">IF(ControleRNC[[#This Row],[Área Responsável]]="Contratada",ControleRNC[[#This Row],[Status DUCTOR]],"Engenharia")</f>
        <v>Concluída</v>
      </c>
      <c r="AI407" s="24" t="str">
        <f>IF(ControleRNC[[#This Row],[Etapa Eng]]="Concluída","Fechado",IF(ControleRNC[[#This Row],[Etapa Eng]]="Contratada","Contratada","Aberto"))</f>
        <v>Contratada</v>
      </c>
      <c r="AJ407" s="24" t="str">
        <f ca="1">IF(ControleRNC[[#This Row],[Etapa contr]]="Concluída","Fechado",IF(ControleRNC[[#This Row],[Etapa contr]]="Engenharia","Engenharia","Aberto"))</f>
        <v>Fechado</v>
      </c>
    </row>
    <row r="408" spans="1:36" ht="30" customHeight="1">
      <c r="A408" s="5" t="s">
        <v>1998</v>
      </c>
      <c r="B408" s="5" t="s">
        <v>900</v>
      </c>
      <c r="C408" s="24" t="s">
        <v>1280</v>
      </c>
      <c r="D408" s="5" t="s">
        <v>824</v>
      </c>
      <c r="E408" s="24" t="s">
        <v>29</v>
      </c>
      <c r="F408" s="65" t="s">
        <v>826</v>
      </c>
      <c r="G408" s="7" t="s">
        <v>827</v>
      </c>
      <c r="H408" s="7" t="s">
        <v>1999</v>
      </c>
      <c r="I408" s="7" t="s">
        <v>1125</v>
      </c>
      <c r="J408" s="32" t="s">
        <v>2000</v>
      </c>
      <c r="K408" s="22" t="s">
        <v>788</v>
      </c>
      <c r="L408" s="6">
        <v>44617</v>
      </c>
      <c r="M408" s="6">
        <f>WORKDAY(ControleRNC[[#This Row],[Data Emissão]],VLOOKUP(K408,$F$1:$G$4,2,0))</f>
        <v>44621</v>
      </c>
      <c r="N408" s="6"/>
      <c r="O408" s="23">
        <v>44634</v>
      </c>
      <c r="P408" s="24"/>
      <c r="Q408" s="24">
        <f ca="1">IF(ControleRNC[[#This Row],[Real.1]]="",TODAY()-ControleRNC[[#This Row],[Prev.1]],ControleRNC[[#This Row],[Real.1]]-ControleRNC[[#This Row],[Prev.1]])</f>
        <v>13</v>
      </c>
      <c r="R408" s="24" t="s">
        <v>6</v>
      </c>
      <c r="S408" s="24"/>
      <c r="T408" s="29" t="str">
        <f ca="1">IF(ControleRNC[[#This Row],[Real.1]]&lt;&gt;"","Concluída",IF(ControleRNC[[#This Row],[Prev.1]]&lt;TODAY(),"Atraso","No prazo"))</f>
        <v>Concluída</v>
      </c>
      <c r="U408" s="39" t="s">
        <v>2001</v>
      </c>
      <c r="V408" s="39"/>
      <c r="W408" s="23">
        <f>WORKDAY(ControleRNC[[#This Row],[Prev.1]],ControleRNC[[#This Row],[Dias Prev.2]])</f>
        <v>44623</v>
      </c>
      <c r="X408" s="23">
        <v>44650</v>
      </c>
      <c r="Y408" s="23">
        <v>44635</v>
      </c>
      <c r="Z408" s="24">
        <f>VLOOKUP(ControleRNC[[#This Row],[Crit.]],$F$1:$G$4,2,0)</f>
        <v>2</v>
      </c>
      <c r="AA408" s="24">
        <f ca="1">IF(ControleRNC[[#This Row],[Real.2]]="",TODAY()-ControleRNC[[#This Row],[Prev.2]],ControleRNC[[#This Row],[Real.2]]-ControleRNC[[#This Row],[Prev.2]])</f>
        <v>12</v>
      </c>
      <c r="AB408" s="24" t="s">
        <v>6</v>
      </c>
      <c r="AC408" s="29" t="str">
        <f ca="1">IF(ControleRNC[[#This Row],[Real.2]]&lt;&gt;"","Concluída",
IF(ControleRNC[[#This Row],[Prev.2]]&lt;TODAY(),"Atraso","No prazo"))</f>
        <v>Concluída</v>
      </c>
      <c r="AD408" s="24" t="str">
        <f ca="1">IF(ControleRNC[[#This Row],[Status Epata 2]]="Concluída","",IF(ControleRNC[[#This Row],[Real.2]]="",TODAY()-ControleRNC[[#This Row],[Data Emissão]],ControleRNC[[#This Row],[Real.2]]-ControleRNC[[#This Row],[Data Emissão]]))</f>
        <v/>
      </c>
      <c r="AE408" s="24" t="str">
        <f ca="1">IF(ControleRNC[[#This Row],[Real.2]]&lt;&gt;"","Concluída",
IF(AND(ControleRNC[[#This Row],[Prev.2]]&lt;TODAY(),OR(ControleRNC[[#This Row],[Replan.2]]&lt;TODAY(),ControleRNC[[#This Row],[Replan.2]]="")),"Atraso","No prazo"))</f>
        <v>Concluída</v>
      </c>
      <c r="AF408" s="24"/>
      <c r="AG408" s="24" t="str">
        <f>IF(ControleRNC[[#This Row],[Área Responsável]]="Engenharia",ControleRNC[[#This Row],[Status Etapa 1]],"Contratada")</f>
        <v>Contratada</v>
      </c>
      <c r="AH408" s="24" t="str">
        <f ca="1">IF(ControleRNC[[#This Row],[Área Responsável]]="Contratada",ControleRNC[[#This Row],[Status DUCTOR]],"Engenharia")</f>
        <v>Concluída</v>
      </c>
      <c r="AI408" s="24" t="str">
        <f>IF(ControleRNC[[#This Row],[Etapa Eng]]="Concluída","Fechado",IF(ControleRNC[[#This Row],[Etapa Eng]]="Contratada","Contratada","Aberto"))</f>
        <v>Contratada</v>
      </c>
      <c r="AJ408" s="24" t="str">
        <f ca="1">IF(ControleRNC[[#This Row],[Etapa contr]]="Concluída","Fechado",IF(ControleRNC[[#This Row],[Etapa contr]]="Engenharia","Engenharia","Aberto"))</f>
        <v>Fechado</v>
      </c>
    </row>
    <row r="409" spans="1:36" ht="30" customHeight="1">
      <c r="A409" s="63" t="s">
        <v>168</v>
      </c>
      <c r="B409" s="5" t="s">
        <v>822</v>
      </c>
      <c r="C409" s="24" t="s">
        <v>1154</v>
      </c>
      <c r="D409" s="5" t="s">
        <v>824</v>
      </c>
      <c r="E409" s="24" t="s">
        <v>1845</v>
      </c>
      <c r="F409" s="65" t="s">
        <v>826</v>
      </c>
      <c r="G409" s="7" t="s">
        <v>1085</v>
      </c>
      <c r="H409" s="7" t="s">
        <v>2002</v>
      </c>
      <c r="I409" s="7" t="s">
        <v>1199</v>
      </c>
      <c r="J409" s="32" t="s">
        <v>2003</v>
      </c>
      <c r="K409" s="22" t="s">
        <v>787</v>
      </c>
      <c r="L409" s="6">
        <v>44617</v>
      </c>
      <c r="M409" s="6">
        <f>WORKDAY(ControleRNC[[#This Row],[Data Emissão]],VLOOKUP(K409,$F$1:$G$4,2,0))</f>
        <v>44622</v>
      </c>
      <c r="N409" s="6"/>
      <c r="O409" s="23">
        <v>44623</v>
      </c>
      <c r="P409" s="24"/>
      <c r="Q409" s="24">
        <f ca="1">IF(ControleRNC[[#This Row],[Real.1]]="",TODAY()-ControleRNC[[#This Row],[Prev.1]],ControleRNC[[#This Row],[Real.1]]-ControleRNC[[#This Row],[Prev.1]])</f>
        <v>1</v>
      </c>
      <c r="R409" s="24" t="s">
        <v>1464</v>
      </c>
      <c r="S409" s="24"/>
      <c r="T409" s="29" t="str">
        <f ca="1">IF(ControleRNC[[#This Row],[Real.1]]&lt;&gt;"","Concluída",IF(ControleRNC[[#This Row],[Prev.1]]&lt;TODAY(),"Atraso","No prazo"))</f>
        <v>Concluída</v>
      </c>
      <c r="U409" s="39" t="s">
        <v>2004</v>
      </c>
      <c r="V409" s="39"/>
      <c r="W409" s="23">
        <f>WORKDAY(ControleRNC[[#This Row],[Prev.1]],ControleRNC[[#This Row],[Dias Prev.2]])</f>
        <v>44627</v>
      </c>
      <c r="X409" s="23">
        <v>44848</v>
      </c>
      <c r="Y409" s="23">
        <v>44858</v>
      </c>
      <c r="Z409" s="24">
        <f>VLOOKUP(ControleRNC[[#This Row],[Crit.]],$F$1:$G$4,2,0)</f>
        <v>3</v>
      </c>
      <c r="AA409" s="24">
        <f ca="1">IF(ControleRNC[[#This Row],[Real.2]]="",TODAY()-ControleRNC[[#This Row],[Prev.2]],ControleRNC[[#This Row],[Real.2]]-ControleRNC[[#This Row],[Prev.2]])</f>
        <v>231</v>
      </c>
      <c r="AB409" s="24" t="s">
        <v>1464</v>
      </c>
      <c r="AC409" s="29" t="str">
        <f ca="1">IF(ControleRNC[[#This Row],[Real.2]]&lt;&gt;"","Concluída",
IF(ControleRNC[[#This Row],[Prev.2]]&lt;TODAY(),"Atraso","No prazo"))</f>
        <v>Concluída</v>
      </c>
      <c r="AD409" s="24" t="str">
        <f ca="1">IF(ControleRNC[[#This Row],[Status Epata 2]]="Concluída","",IF(ControleRNC[[#This Row],[Real.2]]="",TODAY()-ControleRNC[[#This Row],[Data Emissão]],ControleRNC[[#This Row],[Real.2]]-ControleRNC[[#This Row],[Data Emissão]]))</f>
        <v/>
      </c>
      <c r="AE409" s="24" t="str">
        <f ca="1">IF(ControleRNC[[#This Row],[Real.2]]&lt;&gt;"","Concluída",
IF(AND(ControleRNC[[#This Row],[Prev.2]]&lt;TODAY(),OR(ControleRNC[[#This Row],[Replan.2]]&lt;TODAY(),ControleRNC[[#This Row],[Replan.2]]="")),"Atraso","No prazo"))</f>
        <v>Concluída</v>
      </c>
      <c r="AF409" s="24" t="s">
        <v>1077</v>
      </c>
      <c r="AG409" s="24" t="str">
        <f>IF(ControleRNC[[#This Row],[Área Responsável]]="Engenharia",ControleRNC[[#This Row],[Status Etapa 1]],"Contratada")</f>
        <v>Contratada</v>
      </c>
      <c r="AH409" s="24" t="str">
        <f ca="1">IF(ControleRNC[[#This Row],[Área Responsável]]="Contratada",ControleRNC[[#This Row],[Status DUCTOR]],"Engenharia")</f>
        <v>Concluída</v>
      </c>
      <c r="AI409" s="24" t="str">
        <f>IF(ControleRNC[[#This Row],[Etapa Eng]]="Concluída","Fechado",IF(ControleRNC[[#This Row],[Etapa Eng]]="Contratada","Contratada","Aberto"))</f>
        <v>Contratada</v>
      </c>
      <c r="AJ409" s="24" t="str">
        <f ca="1">IF(ControleRNC[[#This Row],[Etapa contr]]="Concluída","Fechado",IF(ControleRNC[[#This Row],[Etapa contr]]="Engenharia","Engenharia","Aberto"))</f>
        <v>Fechado</v>
      </c>
    </row>
    <row r="410" spans="1:36" ht="30" customHeight="1">
      <c r="A410" s="5" t="s">
        <v>66</v>
      </c>
      <c r="B410" s="5" t="s">
        <v>822</v>
      </c>
      <c r="C410" s="24" t="s">
        <v>1299</v>
      </c>
      <c r="D410" s="5" t="s">
        <v>824</v>
      </c>
      <c r="E410" s="24" t="s">
        <v>2005</v>
      </c>
      <c r="F410" s="65" t="s">
        <v>826</v>
      </c>
      <c r="G410" s="7" t="s">
        <v>844</v>
      </c>
      <c r="H410" s="7" t="s">
        <v>2006</v>
      </c>
      <c r="I410" s="7" t="s">
        <v>1449</v>
      </c>
      <c r="J410" s="32" t="s">
        <v>2007</v>
      </c>
      <c r="K410" s="22" t="s">
        <v>787</v>
      </c>
      <c r="L410" s="6">
        <v>44617</v>
      </c>
      <c r="M410" s="6">
        <f>WORKDAY(ControleRNC[[#This Row],[Data Emissão]],VLOOKUP(K410,$F$1:$G$4,2,0))</f>
        <v>44622</v>
      </c>
      <c r="N410" s="6"/>
      <c r="O410" s="23">
        <v>44624</v>
      </c>
      <c r="P410" s="24"/>
      <c r="Q410" s="24">
        <f ca="1">IF(ControleRNC[[#This Row],[Real.1]]="",TODAY()-ControleRNC[[#This Row],[Prev.1]],ControleRNC[[#This Row],[Real.1]]-ControleRNC[[#This Row],[Prev.1]])</f>
        <v>2</v>
      </c>
      <c r="R410" s="24" t="s">
        <v>10</v>
      </c>
      <c r="S410" s="24"/>
      <c r="T410" s="29" t="str">
        <f ca="1">IF(ControleRNC[[#This Row],[Real.1]]&lt;&gt;"","Concluída",IF(ControleRNC[[#This Row],[Prev.1]]&lt;TODAY(),"Atraso","No prazo"))</f>
        <v>Concluída</v>
      </c>
      <c r="U410" s="39" t="s">
        <v>2008</v>
      </c>
      <c r="V410" s="39"/>
      <c r="W410" s="23">
        <f>WORKDAY(ControleRNC[[#This Row],[Prev.1]],ControleRNC[[#This Row],[Dias Prev.2]])</f>
        <v>44627</v>
      </c>
      <c r="X410" s="23"/>
      <c r="Y410" s="23">
        <v>44624</v>
      </c>
      <c r="Z410" s="24">
        <f>VLOOKUP(ControleRNC[[#This Row],[Crit.]],$F$1:$G$4,2,0)</f>
        <v>3</v>
      </c>
      <c r="AA410" s="24">
        <f ca="1">IF(ControleRNC[[#This Row],[Real.2]]="",TODAY()-ControleRNC[[#This Row],[Prev.2]],ControleRNC[[#This Row],[Real.2]]-ControleRNC[[#This Row],[Prev.2]])</f>
        <v>-3</v>
      </c>
      <c r="AB410" s="24" t="s">
        <v>10</v>
      </c>
      <c r="AC410" s="29" t="str">
        <f ca="1">IF(ControleRNC[[#This Row],[Real.2]]&lt;&gt;"","Concluída",
IF(ControleRNC[[#This Row],[Prev.2]]&lt;TODAY(),"Atraso","No prazo"))</f>
        <v>Concluída</v>
      </c>
      <c r="AD410" s="24" t="str">
        <f ca="1">IF(ControleRNC[[#This Row],[Status Epata 2]]="Concluída","",IF(ControleRNC[[#This Row],[Real.2]]="",TODAY()-ControleRNC[[#This Row],[Data Emissão]],ControleRNC[[#This Row],[Real.2]]-ControleRNC[[#This Row],[Data Emissão]]))</f>
        <v/>
      </c>
      <c r="AE410" s="24" t="str">
        <f ca="1">IF(ControleRNC[[#This Row],[Real.2]]&lt;&gt;"","Concluída",
IF(AND(ControleRNC[[#This Row],[Prev.2]]&lt;TODAY(),OR(ControleRNC[[#This Row],[Replan.2]]&lt;TODAY(),ControleRNC[[#This Row],[Replan.2]]="")),"Atraso","No prazo"))</f>
        <v>Concluída</v>
      </c>
      <c r="AF410" s="24"/>
      <c r="AG410" s="24" t="str">
        <f>IF(ControleRNC[[#This Row],[Área Responsável]]="Engenharia",ControleRNC[[#This Row],[Status Etapa 1]],"Contratada")</f>
        <v>Contratada</v>
      </c>
      <c r="AH410" s="24" t="str">
        <f ca="1">IF(ControleRNC[[#This Row],[Área Responsável]]="Contratada",ControleRNC[[#This Row],[Status DUCTOR]],"Engenharia")</f>
        <v>Concluída</v>
      </c>
      <c r="AI410" s="24" t="str">
        <f>IF(ControleRNC[[#This Row],[Etapa Eng]]="Concluída","Fechado",IF(ControleRNC[[#This Row],[Etapa Eng]]="Contratada","Contratada","Aberto"))</f>
        <v>Contratada</v>
      </c>
      <c r="AJ410" s="24" t="str">
        <f ca="1">IF(ControleRNC[[#This Row],[Etapa contr]]="Concluída","Fechado",IF(ControleRNC[[#This Row],[Etapa contr]]="Engenharia","Engenharia","Aberto"))</f>
        <v>Fechado</v>
      </c>
    </row>
    <row r="411" spans="1:36" ht="30" customHeight="1">
      <c r="A411" s="63" t="s">
        <v>66</v>
      </c>
      <c r="B411" s="5" t="s">
        <v>900</v>
      </c>
      <c r="C411" s="24" t="s">
        <v>823</v>
      </c>
      <c r="D411" s="5" t="s">
        <v>824</v>
      </c>
      <c r="E411" s="24" t="s">
        <v>1978</v>
      </c>
      <c r="F411" s="65" t="s">
        <v>826</v>
      </c>
      <c r="G411" s="7" t="s">
        <v>827</v>
      </c>
      <c r="H411" s="7" t="s">
        <v>2009</v>
      </c>
      <c r="I411" s="7" t="s">
        <v>829</v>
      </c>
      <c r="J411" s="32" t="s">
        <v>2010</v>
      </c>
      <c r="K411" s="22" t="s">
        <v>787</v>
      </c>
      <c r="L411" s="6">
        <v>44617</v>
      </c>
      <c r="M411" s="6">
        <f>WORKDAY(ControleRNC[[#This Row],[Data Emissão]],VLOOKUP(K411,$F$1:$G$4,2,0))</f>
        <v>44622</v>
      </c>
      <c r="N411" s="6"/>
      <c r="O411" s="23">
        <v>44636</v>
      </c>
      <c r="P411" s="24"/>
      <c r="Q411" s="24">
        <f ca="1">IF(ControleRNC[[#This Row],[Real.1]]="",TODAY()-ControleRNC[[#This Row],[Prev.1]],ControleRNC[[#This Row],[Real.1]]-ControleRNC[[#This Row],[Prev.1]])</f>
        <v>14</v>
      </c>
      <c r="R411" s="24" t="s">
        <v>9</v>
      </c>
      <c r="S411" s="24"/>
      <c r="T411" s="29" t="str">
        <f ca="1">IF(ControleRNC[[#This Row],[Real.1]]&lt;&gt;"","Concluída",IF(ControleRNC[[#This Row],[Prev.1]]&lt;TODAY(),"Atraso","No prazo"))</f>
        <v>Concluída</v>
      </c>
      <c r="U411" s="39" t="s">
        <v>2011</v>
      </c>
      <c r="V411" s="39"/>
      <c r="W411" s="23">
        <f>WORKDAY(ControleRNC[[#This Row],[Prev.1]],ControleRNC[[#This Row],[Dias Prev.2]])</f>
        <v>44627</v>
      </c>
      <c r="X411" s="23">
        <v>44645</v>
      </c>
      <c r="Y411" s="23">
        <v>44645</v>
      </c>
      <c r="Z411" s="24">
        <f>VLOOKUP(ControleRNC[[#This Row],[Crit.]],$F$1:$G$4,2,0)</f>
        <v>3</v>
      </c>
      <c r="AA411" s="24">
        <f ca="1">IF(ControleRNC[[#This Row],[Real.2]]="",TODAY()-ControleRNC[[#This Row],[Prev.2]],ControleRNC[[#This Row],[Real.2]]-ControleRNC[[#This Row],[Prev.2]])</f>
        <v>18</v>
      </c>
      <c r="AB411" s="24" t="s">
        <v>6</v>
      </c>
      <c r="AC411" s="29" t="str">
        <f ca="1">IF(ControleRNC[[#This Row],[Real.2]]&lt;&gt;"","Concluída",
IF(ControleRNC[[#This Row],[Prev.2]]&lt;TODAY(),"Atraso","No prazo"))</f>
        <v>Concluída</v>
      </c>
      <c r="AD411" s="24" t="str">
        <f ca="1">IF(ControleRNC[[#This Row],[Status Epata 2]]="Concluída","",IF(ControleRNC[[#This Row],[Real.2]]="",TODAY()-ControleRNC[[#This Row],[Data Emissão]],ControleRNC[[#This Row],[Real.2]]-ControleRNC[[#This Row],[Data Emissão]]))</f>
        <v/>
      </c>
      <c r="AE411" s="62" t="str">
        <f ca="1">IF(ControleRNC[[#This Row],[Real.2]]&lt;&gt;"","Concluída",
IF(AND(ControleRNC[[#This Row],[Prev.2]]&lt;TODAY(),OR(ControleRNC[[#This Row],[Replan.2]]&lt;TODAY(),ControleRNC[[#This Row],[Replan.2]]="")),"Atraso","No prazo"))</f>
        <v>Concluída</v>
      </c>
      <c r="AF411" s="24" t="s">
        <v>1077</v>
      </c>
      <c r="AG411" s="24" t="str">
        <f>IF(ControleRNC[[#This Row],[Área Responsável]]="Engenharia",ControleRNC[[#This Row],[Status Etapa 1]],"Contratada")</f>
        <v>Contratada</v>
      </c>
      <c r="AH411" s="24" t="str">
        <f ca="1">IF(ControleRNC[[#This Row],[Área Responsável]]="Contratada",ControleRNC[[#This Row],[Status DUCTOR]],"Engenharia")</f>
        <v>Concluída</v>
      </c>
      <c r="AI411" s="24" t="str">
        <f>IF(ControleRNC[[#This Row],[Etapa Eng]]="Concluída","Fechado",IF(ControleRNC[[#This Row],[Etapa Eng]]="Contratada","Contratada","Aberto"))</f>
        <v>Contratada</v>
      </c>
      <c r="AJ411" s="24" t="str">
        <f ca="1">IF(ControleRNC[[#This Row],[Etapa contr]]="Concluída","Fechado",IF(ControleRNC[[#This Row],[Etapa contr]]="Engenharia","Engenharia","Aberto"))</f>
        <v>Fechado</v>
      </c>
    </row>
    <row r="412" spans="1:36" ht="30" customHeight="1">
      <c r="A412" s="5" t="s">
        <v>91</v>
      </c>
      <c r="B412" s="5" t="s">
        <v>900</v>
      </c>
      <c r="C412" s="24" t="s">
        <v>823</v>
      </c>
      <c r="D412" s="5" t="s">
        <v>824</v>
      </c>
      <c r="E412" s="24" t="s">
        <v>29</v>
      </c>
      <c r="F412" s="65" t="s">
        <v>826</v>
      </c>
      <c r="G412" s="7" t="s">
        <v>827</v>
      </c>
      <c r="H412" s="7" t="s">
        <v>2012</v>
      </c>
      <c r="I412" s="7" t="s">
        <v>856</v>
      </c>
      <c r="J412" s="32" t="s">
        <v>2013</v>
      </c>
      <c r="K412" s="22" t="s">
        <v>788</v>
      </c>
      <c r="L412" s="6">
        <v>44617</v>
      </c>
      <c r="M412" s="6">
        <f>WORKDAY(ControleRNC[[#This Row],[Data Emissão]],VLOOKUP(K412,$F$1:$G$4,2,0))</f>
        <v>44621</v>
      </c>
      <c r="N412" s="6"/>
      <c r="O412" s="23">
        <v>44623</v>
      </c>
      <c r="P412" s="24"/>
      <c r="Q412" s="24">
        <f ca="1">IF(ControleRNC[[#This Row],[Real.1]]="",TODAY()-ControleRNC[[#This Row],[Prev.1]],ControleRNC[[#This Row],[Real.1]]-ControleRNC[[#This Row],[Prev.1]])</f>
        <v>2</v>
      </c>
      <c r="R412" s="24" t="s">
        <v>6</v>
      </c>
      <c r="S412" s="24"/>
      <c r="T412" s="29" t="str">
        <f ca="1">IF(ControleRNC[[#This Row],[Real.1]]&lt;&gt;"","Concluída",IF(ControleRNC[[#This Row],[Prev.1]]&lt;TODAY(),"Atraso","No prazo"))</f>
        <v>Concluída</v>
      </c>
      <c r="U412" s="39" t="s">
        <v>2014</v>
      </c>
      <c r="V412" s="39"/>
      <c r="W412" s="23">
        <f>WORKDAY(ControleRNC[[#This Row],[Prev.1]],ControleRNC[[#This Row],[Dias Prev.2]])</f>
        <v>44623</v>
      </c>
      <c r="X412" s="23"/>
      <c r="Y412" s="23">
        <v>44635</v>
      </c>
      <c r="Z412" s="24">
        <f>VLOOKUP(ControleRNC[[#This Row],[Crit.]],$F$1:$G$4,2,0)</f>
        <v>2</v>
      </c>
      <c r="AA412" s="24">
        <f ca="1">IF(ControleRNC[[#This Row],[Real.2]]="",TODAY()-ControleRNC[[#This Row],[Prev.2]],ControleRNC[[#This Row],[Real.2]]-ControleRNC[[#This Row],[Prev.2]])</f>
        <v>12</v>
      </c>
      <c r="AB412" s="24" t="s">
        <v>6</v>
      </c>
      <c r="AC412" s="29" t="str">
        <f ca="1">IF(ControleRNC[[#This Row],[Real.2]]&lt;&gt;"","Concluída",
IF(ControleRNC[[#This Row],[Prev.2]]&lt;TODAY(),"Atraso","No prazo"))</f>
        <v>Concluída</v>
      </c>
      <c r="AD412" s="24" t="str">
        <f ca="1">IF(ControleRNC[[#This Row],[Status Epata 2]]="Concluída","",IF(ControleRNC[[#This Row],[Real.2]]="",TODAY()-ControleRNC[[#This Row],[Data Emissão]],ControleRNC[[#This Row],[Real.2]]-ControleRNC[[#This Row],[Data Emissão]]))</f>
        <v/>
      </c>
      <c r="AE412" s="24" t="str">
        <f ca="1">IF(ControleRNC[[#This Row],[Real.2]]&lt;&gt;"","Concluída",
IF(AND(ControleRNC[[#This Row],[Prev.2]]&lt;TODAY(),OR(ControleRNC[[#This Row],[Replan.2]]&lt;TODAY(),ControleRNC[[#This Row],[Replan.2]]="")),"Atraso","No prazo"))</f>
        <v>Concluída</v>
      </c>
      <c r="AF412" s="24"/>
      <c r="AG412" s="24" t="str">
        <f>IF(ControleRNC[[#This Row],[Área Responsável]]="Engenharia",ControleRNC[[#This Row],[Status Etapa 1]],"Contratada")</f>
        <v>Contratada</v>
      </c>
      <c r="AH412" s="24" t="str">
        <f ca="1">IF(ControleRNC[[#This Row],[Área Responsável]]="Contratada",ControleRNC[[#This Row],[Status DUCTOR]],"Engenharia")</f>
        <v>Concluída</v>
      </c>
      <c r="AI412" s="24" t="str">
        <f>IF(ControleRNC[[#This Row],[Etapa Eng]]="Concluída","Fechado",IF(ControleRNC[[#This Row],[Etapa Eng]]="Contratada","Contratada","Aberto"))</f>
        <v>Contratada</v>
      </c>
      <c r="AJ412" s="24" t="str">
        <f ca="1">IF(ControleRNC[[#This Row],[Etapa contr]]="Concluída","Fechado",IF(ControleRNC[[#This Row],[Etapa contr]]="Engenharia","Engenharia","Aberto"))</f>
        <v>Fechado</v>
      </c>
    </row>
    <row r="413" spans="1:36" ht="30" customHeight="1">
      <c r="A413" s="5" t="s">
        <v>2015</v>
      </c>
      <c r="B413" s="5" t="s">
        <v>900</v>
      </c>
      <c r="C413" s="24" t="s">
        <v>860</v>
      </c>
      <c r="D413" s="5" t="s">
        <v>861</v>
      </c>
      <c r="E413" s="24" t="s">
        <v>87</v>
      </c>
      <c r="F413" s="65" t="s">
        <v>862</v>
      </c>
      <c r="G413" s="7" t="s">
        <v>827</v>
      </c>
      <c r="H413" s="7" t="s">
        <v>1310</v>
      </c>
      <c r="I413" s="7" t="s">
        <v>856</v>
      </c>
      <c r="J413" s="32" t="s">
        <v>2016</v>
      </c>
      <c r="K413" s="22" t="s">
        <v>788</v>
      </c>
      <c r="L413" s="6">
        <v>44620</v>
      </c>
      <c r="M413" s="6">
        <f>WORKDAY(ControleRNC[[#This Row],[Data Emissão]],VLOOKUP(K413,$F$1:$G$4,2,0))</f>
        <v>44622</v>
      </c>
      <c r="N413" s="6"/>
      <c r="O413" s="23">
        <v>44642</v>
      </c>
      <c r="P413" s="24"/>
      <c r="Q413" s="24">
        <f ca="1">IF(ControleRNC[[#This Row],[Real.1]]="",TODAY()-ControleRNC[[#This Row],[Prev.1]],ControleRNC[[#This Row],[Real.1]]-ControleRNC[[#This Row],[Prev.1]])</f>
        <v>20</v>
      </c>
      <c r="R413" s="24" t="s">
        <v>5</v>
      </c>
      <c r="S413" s="24"/>
      <c r="T413" s="29" t="str">
        <f ca="1">IF(ControleRNC[[#This Row],[Real.1]]&lt;&gt;"","Concluída",IF(ControleRNC[[#This Row],[Prev.1]]&lt;TODAY(),"Atraso","No prazo"))</f>
        <v>Concluída</v>
      </c>
      <c r="U413" s="39" t="s">
        <v>2017</v>
      </c>
      <c r="V413" s="39"/>
      <c r="W413" s="23">
        <f>WORKDAY(ControleRNC[[#This Row],[Prev.1]],ControleRNC[[#This Row],[Dias Prev.2]])</f>
        <v>44624</v>
      </c>
      <c r="X413" s="23">
        <v>44642</v>
      </c>
      <c r="Y413" s="23">
        <v>44655</v>
      </c>
      <c r="Z413" s="24">
        <f>VLOOKUP(ControleRNC[[#This Row],[Crit.]],$F$1:$G$4,2,0)</f>
        <v>2</v>
      </c>
      <c r="AA413" s="24">
        <f ca="1">IF(ControleRNC[[#This Row],[Real.2]]="",TODAY()-ControleRNC[[#This Row],[Prev.2]],ControleRNC[[#This Row],[Real.2]]-ControleRNC[[#This Row],[Prev.2]])</f>
        <v>31</v>
      </c>
      <c r="AB413" s="24" t="s">
        <v>5</v>
      </c>
      <c r="AC413" s="29" t="str">
        <f ca="1">IF(ControleRNC[[#This Row],[Real.2]]&lt;&gt;"","Concluída",
IF(ControleRNC[[#This Row],[Prev.2]]&lt;TODAY(),"Atraso","No prazo"))</f>
        <v>Concluída</v>
      </c>
      <c r="AD413" s="24" t="str">
        <f ca="1">IF(ControleRNC[[#This Row],[Status Epata 2]]="Concluída","",IF(ControleRNC[[#This Row],[Real.2]]="",TODAY()-ControleRNC[[#This Row],[Data Emissão]],ControleRNC[[#This Row],[Real.2]]-ControleRNC[[#This Row],[Data Emissão]]))</f>
        <v/>
      </c>
      <c r="AE413" s="24" t="str">
        <f ca="1">IF(ControleRNC[[#This Row],[Real.2]]&lt;&gt;"","Concluída",
IF(AND(ControleRNC[[#This Row],[Prev.2]]&lt;TODAY(),OR(ControleRNC[[#This Row],[Replan.2]]&lt;TODAY(),ControleRNC[[#This Row],[Replan.2]]="")),"Atraso","No prazo"))</f>
        <v>Concluída</v>
      </c>
      <c r="AF413" s="24"/>
      <c r="AG413" s="24" t="str">
        <f ca="1">IF(ControleRNC[[#This Row],[Área Responsável]]="Engenharia",ControleRNC[[#This Row],[Status Etapa 1]],"Contratada")</f>
        <v>Concluída</v>
      </c>
      <c r="AH413" s="24" t="str">
        <f>IF(ControleRNC[[#This Row],[Área Responsável]]="Contratada",ControleRNC[[#This Row],[Status DUCTOR]],"Engenharia")</f>
        <v>Engenharia</v>
      </c>
      <c r="AI413" s="24" t="str">
        <f ca="1">IF(ControleRNC[[#This Row],[Etapa Eng]]="Concluída","Fechado",IF(ControleRNC[[#This Row],[Etapa Eng]]="Contratada","Contratada","Aberto"))</f>
        <v>Fechado</v>
      </c>
      <c r="AJ413" s="24" t="str">
        <f>IF(ControleRNC[[#This Row],[Etapa contr]]="Concluída","Fechado",IF(ControleRNC[[#This Row],[Etapa contr]]="Engenharia","Engenharia","Aberto"))</f>
        <v>Engenharia</v>
      </c>
    </row>
    <row r="414" spans="1:36" ht="30" customHeight="1">
      <c r="A414" s="63" t="s">
        <v>2018</v>
      </c>
      <c r="B414" s="5" t="s">
        <v>900</v>
      </c>
      <c r="C414" s="24" t="s">
        <v>860</v>
      </c>
      <c r="D414" s="5" t="s">
        <v>861</v>
      </c>
      <c r="E414" s="24" t="s">
        <v>87</v>
      </c>
      <c r="F414" s="65" t="s">
        <v>862</v>
      </c>
      <c r="G414" s="7" t="s">
        <v>827</v>
      </c>
      <c r="H414" s="7" t="s">
        <v>2019</v>
      </c>
      <c r="I414" s="7" t="s">
        <v>856</v>
      </c>
      <c r="J414" s="32" t="s">
        <v>2020</v>
      </c>
      <c r="K414" s="22" t="s">
        <v>787</v>
      </c>
      <c r="L414" s="6">
        <v>44621</v>
      </c>
      <c r="M414" s="6">
        <f>WORKDAY(ControleRNC[[#This Row],[Data Emissão]],VLOOKUP(K414,$F$1:$G$4,2,0))</f>
        <v>44624</v>
      </c>
      <c r="N414" s="6"/>
      <c r="O414" s="23">
        <v>44642</v>
      </c>
      <c r="P414" s="24"/>
      <c r="Q414" s="24">
        <f ca="1">IF(ControleRNC[[#This Row],[Real.1]]="",TODAY()-ControleRNC[[#This Row],[Prev.1]],ControleRNC[[#This Row],[Real.1]]-ControleRNC[[#This Row],[Prev.1]])</f>
        <v>18</v>
      </c>
      <c r="R414" s="24" t="s">
        <v>5</v>
      </c>
      <c r="S414" s="24"/>
      <c r="T414" s="29" t="str">
        <f ca="1">IF(ControleRNC[[#This Row],[Real.1]]&lt;&gt;"","Concluída",IF(ControleRNC[[#This Row],[Prev.1]]&lt;TODAY(),"Atraso","No prazo"))</f>
        <v>Concluída</v>
      </c>
      <c r="U414" s="39" t="s">
        <v>2021</v>
      </c>
      <c r="V414" s="39" t="s">
        <v>2022</v>
      </c>
      <c r="W414" s="23">
        <f>WORKDAY(ControleRNC[[#This Row],[Prev.1]],ControleRNC[[#This Row],[Dias Prev.2]])</f>
        <v>44629</v>
      </c>
      <c r="X414" s="23">
        <v>44717</v>
      </c>
      <c r="Y414" s="23">
        <v>44764</v>
      </c>
      <c r="Z414" s="24">
        <f>VLOOKUP(ControleRNC[[#This Row],[Crit.]],$F$1:$G$4,2,0)</f>
        <v>3</v>
      </c>
      <c r="AA414" s="24">
        <f ca="1">IF(ControleRNC[[#This Row],[Real.2]]="",TODAY()-ControleRNC[[#This Row],[Prev.2]],ControleRNC[[#This Row],[Real.2]]-ControleRNC[[#This Row],[Prev.2]])</f>
        <v>135</v>
      </c>
      <c r="AB414" s="24" t="s">
        <v>5</v>
      </c>
      <c r="AC414" s="29" t="str">
        <f ca="1">IF(ControleRNC[[#This Row],[Real.2]]&lt;&gt;"","Concluída",
IF(ControleRNC[[#This Row],[Prev.2]]&lt;TODAY(),"Atraso","No prazo"))</f>
        <v>Concluída</v>
      </c>
      <c r="AD414" s="24" t="str">
        <f ca="1">IF(ControleRNC[[#This Row],[Status Epata 2]]="Concluída","",IF(ControleRNC[[#This Row],[Real.2]]="",TODAY()-ControleRNC[[#This Row],[Data Emissão]],ControleRNC[[#This Row],[Real.2]]-ControleRNC[[#This Row],[Data Emissão]]))</f>
        <v/>
      </c>
      <c r="AE414" s="24" t="str">
        <f ca="1">IF(ControleRNC[[#This Row],[Real.2]]&lt;&gt;"","Concluída",
IF(AND(ControleRNC[[#This Row],[Prev.2]]&lt;TODAY(),OR(ControleRNC[[#This Row],[Replan.2]]&lt;TODAY(),ControleRNC[[#This Row],[Replan.2]]="")),"Atraso","No prazo"))</f>
        <v>Concluída</v>
      </c>
      <c r="AF414" s="24"/>
      <c r="AG414" s="24" t="str">
        <f ca="1">IF(ControleRNC[[#This Row],[Área Responsável]]="Engenharia",ControleRNC[[#This Row],[Status Etapa 1]],"Contratada")</f>
        <v>Concluída</v>
      </c>
      <c r="AH414" s="24" t="str">
        <f>IF(ControleRNC[[#This Row],[Área Responsável]]="Contratada",ControleRNC[[#This Row],[Status DUCTOR]],"Engenharia")</f>
        <v>Engenharia</v>
      </c>
      <c r="AI414" s="24" t="str">
        <f ca="1">IF(ControleRNC[[#This Row],[Etapa Eng]]="Concluída","Fechado",IF(ControleRNC[[#This Row],[Etapa Eng]]="Contratada","Contratada","Aberto"))</f>
        <v>Fechado</v>
      </c>
      <c r="AJ414" s="24" t="str">
        <f>IF(ControleRNC[[#This Row],[Etapa contr]]="Concluída","Fechado",IF(ControleRNC[[#This Row],[Etapa contr]]="Engenharia","Engenharia","Aberto"))</f>
        <v>Engenharia</v>
      </c>
    </row>
    <row r="415" spans="1:36" ht="30" customHeight="1">
      <c r="A415" s="63" t="s">
        <v>2023</v>
      </c>
      <c r="B415" s="5" t="s">
        <v>900</v>
      </c>
      <c r="C415" s="24" t="s">
        <v>1303</v>
      </c>
      <c r="D415" s="5" t="s">
        <v>824</v>
      </c>
      <c r="E415" s="24" t="s">
        <v>29</v>
      </c>
      <c r="F415" s="65" t="s">
        <v>826</v>
      </c>
      <c r="G415" s="7" t="s">
        <v>844</v>
      </c>
      <c r="H415" s="7" t="s">
        <v>2024</v>
      </c>
      <c r="I415" s="7" t="s">
        <v>1449</v>
      </c>
      <c r="J415" s="32" t="s">
        <v>2025</v>
      </c>
      <c r="K415" s="22" t="s">
        <v>787</v>
      </c>
      <c r="L415" s="6">
        <v>44623</v>
      </c>
      <c r="M415" s="6">
        <f>WORKDAY(ControleRNC[[#This Row],[Data Emissão]],VLOOKUP(K415,$F$1:$G$4,2,0))</f>
        <v>44628</v>
      </c>
      <c r="N415" s="6"/>
      <c r="O415" s="23">
        <v>44627</v>
      </c>
      <c r="P415" s="24"/>
      <c r="Q415" s="24">
        <f ca="1">IF(ControleRNC[[#This Row],[Real.1]]="",TODAY()-ControleRNC[[#This Row],[Prev.1]],ControleRNC[[#This Row],[Real.1]]-ControleRNC[[#This Row],[Prev.1]])</f>
        <v>-1</v>
      </c>
      <c r="R415" s="24" t="s">
        <v>6</v>
      </c>
      <c r="S415" s="24"/>
      <c r="T415" s="29" t="str">
        <f ca="1">IF(ControleRNC[[#This Row],[Real.1]]&lt;&gt;"","Concluída",IF(ControleRNC[[#This Row],[Prev.1]]&lt;TODAY(),"Atraso","No prazo"))</f>
        <v>Concluída</v>
      </c>
      <c r="U415" s="39" t="s">
        <v>2026</v>
      </c>
      <c r="V415" s="39"/>
      <c r="W415" s="23">
        <f>WORKDAY(ControleRNC[[#This Row],[Prev.1]],ControleRNC[[#This Row],[Dias Prev.2]])</f>
        <v>44631</v>
      </c>
      <c r="X415" s="23">
        <v>44711</v>
      </c>
      <c r="Y415" s="23">
        <v>44908</v>
      </c>
      <c r="Z415" s="24">
        <f>VLOOKUP(ControleRNC[[#This Row],[Crit.]],$F$1:$G$4,2,0)</f>
        <v>3</v>
      </c>
      <c r="AA415" s="24">
        <f ca="1">IF(ControleRNC[[#This Row],[Real.2]]="",TODAY()-ControleRNC[[#This Row],[Prev.2]],ControleRNC[[#This Row],[Real.2]]-ControleRNC[[#This Row],[Prev.2]])</f>
        <v>277</v>
      </c>
      <c r="AB415" s="24" t="s">
        <v>6</v>
      </c>
      <c r="AC415" s="29" t="str">
        <f ca="1">IF(ControleRNC[[#This Row],[Real.2]]&lt;&gt;"","Concluída",
IF(ControleRNC[[#This Row],[Prev.2]]&lt;TODAY(),"Atraso","No prazo"))</f>
        <v>Concluída</v>
      </c>
      <c r="AD415" s="24" t="str">
        <f ca="1">IF(ControleRNC[[#This Row],[Status Epata 2]]="Concluída","",IF(ControleRNC[[#This Row],[Real.2]]="",TODAY()-ControleRNC[[#This Row],[Data Emissão]],ControleRNC[[#This Row],[Real.2]]-ControleRNC[[#This Row],[Data Emissão]]))</f>
        <v/>
      </c>
      <c r="AE415" s="24" t="str">
        <f ca="1">IF(ControleRNC[[#This Row],[Real.2]]&lt;&gt;"","Concluída",
IF(AND(ControleRNC[[#This Row],[Prev.2]]&lt;TODAY(),OR(ControleRNC[[#This Row],[Replan.2]]&lt;TODAY(),ControleRNC[[#This Row],[Replan.2]]="")),"Atraso","No prazo"))</f>
        <v>Concluída</v>
      </c>
      <c r="AF415" s="24" t="s">
        <v>1577</v>
      </c>
      <c r="AG415" s="24" t="str">
        <f>IF(ControleRNC[[#This Row],[Área Responsável]]="Engenharia",ControleRNC[[#This Row],[Status Etapa 1]],"Contratada")</f>
        <v>Contratada</v>
      </c>
      <c r="AH415" s="24" t="str">
        <f ca="1">IF(ControleRNC[[#This Row],[Área Responsável]]="Contratada",ControleRNC[[#This Row],[Status DUCTOR]],"Engenharia")</f>
        <v>Concluída</v>
      </c>
      <c r="AI415" s="24" t="str">
        <f>IF(ControleRNC[[#This Row],[Etapa Eng]]="Concluída","Fechado",IF(ControleRNC[[#This Row],[Etapa Eng]]="Contratada","Contratada","Aberto"))</f>
        <v>Contratada</v>
      </c>
      <c r="AJ415" s="24" t="str">
        <f ca="1">IF(ControleRNC[[#This Row],[Etapa contr]]="Concluída","Fechado",IF(ControleRNC[[#This Row],[Etapa contr]]="Engenharia","Engenharia","Aberto"))</f>
        <v>Fechado</v>
      </c>
    </row>
    <row r="416" spans="1:36" ht="30" customHeight="1">
      <c r="A416" s="63" t="s">
        <v>71</v>
      </c>
      <c r="B416" s="5" t="s">
        <v>822</v>
      </c>
      <c r="C416" s="24" t="s">
        <v>1182</v>
      </c>
      <c r="D416" s="5" t="s">
        <v>824</v>
      </c>
      <c r="E416" s="24" t="s">
        <v>1845</v>
      </c>
      <c r="F416" s="24" t="s">
        <v>826</v>
      </c>
      <c r="G416" s="7" t="s">
        <v>827</v>
      </c>
      <c r="H416" s="7" t="s">
        <v>2027</v>
      </c>
      <c r="I416" s="7" t="s">
        <v>1143</v>
      </c>
      <c r="J416" s="32" t="s">
        <v>2028</v>
      </c>
      <c r="K416" s="22" t="s">
        <v>788</v>
      </c>
      <c r="L416" s="6">
        <v>44623</v>
      </c>
      <c r="M416" s="6">
        <f>WORKDAY(ControleRNC[[#This Row],[Data Emissão]],VLOOKUP(K416,$F$1:$G$4,2,0))</f>
        <v>44627</v>
      </c>
      <c r="N416" s="6"/>
      <c r="O416" s="23">
        <v>44627</v>
      </c>
      <c r="P416" s="24"/>
      <c r="Q416" s="24">
        <f ca="1">IF(ControleRNC[[#This Row],[Real.1]]="",TODAY()-ControleRNC[[#This Row],[Prev.1]],ControleRNC[[#This Row],[Real.1]]-ControleRNC[[#This Row],[Prev.1]])</f>
        <v>0</v>
      </c>
      <c r="R416" s="24" t="s">
        <v>1464</v>
      </c>
      <c r="S416" s="24"/>
      <c r="T416" s="29" t="str">
        <f ca="1">IF(ControleRNC[[#This Row],[Real.1]]&lt;&gt;"","Concluída",IF(ControleRNC[[#This Row],[Prev.1]]&lt;TODAY(),"Atraso","No prazo"))</f>
        <v>Concluída</v>
      </c>
      <c r="U416" s="39" t="s">
        <v>2029</v>
      </c>
      <c r="V416" s="39"/>
      <c r="W416" s="23">
        <f>WORKDAY(ControleRNC[[#This Row],[Prev.1]],ControleRNC[[#This Row],[Dias Prev.2]])</f>
        <v>44629</v>
      </c>
      <c r="X416" s="23">
        <v>44672</v>
      </c>
      <c r="Y416" s="23">
        <v>44721</v>
      </c>
      <c r="Z416" s="24">
        <f>VLOOKUP(ControleRNC[[#This Row],[Crit.]],$F$1:$G$4,2,0)</f>
        <v>2</v>
      </c>
      <c r="AA416" s="24">
        <f ca="1">IF(ControleRNC[[#This Row],[Real.2]]="",TODAY()-ControleRNC[[#This Row],[Prev.2]],ControleRNC[[#This Row],[Real.2]]-ControleRNC[[#This Row],[Prev.2]])</f>
        <v>92</v>
      </c>
      <c r="AB416" s="24" t="s">
        <v>1464</v>
      </c>
      <c r="AC416" s="29" t="str">
        <f ca="1">IF(ControleRNC[[#This Row],[Real.2]]&lt;&gt;"","Concluída",
IF(ControleRNC[[#This Row],[Prev.2]]&lt;TODAY(),"Atraso","No prazo"))</f>
        <v>Concluída</v>
      </c>
      <c r="AD416" s="24" t="str">
        <f ca="1">IF(ControleRNC[[#This Row],[Status Epata 2]]="Concluída","",IF(ControleRNC[[#This Row],[Real.2]]="",TODAY()-ControleRNC[[#This Row],[Data Emissão]],ControleRNC[[#This Row],[Real.2]]-ControleRNC[[#This Row],[Data Emissão]]))</f>
        <v/>
      </c>
      <c r="AE416" s="24" t="str">
        <f ca="1">IF(ControleRNC[[#This Row],[Real.2]]&lt;&gt;"","Concluída",
IF(AND(ControleRNC[[#This Row],[Prev.2]]&lt;TODAY(),OR(ControleRNC[[#This Row],[Replan.2]]&lt;TODAY(),ControleRNC[[#This Row],[Replan.2]]="")),"Atraso","No prazo"))</f>
        <v>Concluída</v>
      </c>
      <c r="AF416" s="24" t="s">
        <v>1077</v>
      </c>
      <c r="AG416" s="24" t="str">
        <f>IF(ControleRNC[[#This Row],[Área Responsável]]="Engenharia",ControleRNC[[#This Row],[Status Etapa 1]],"Contratada")</f>
        <v>Contratada</v>
      </c>
      <c r="AH416" s="24" t="str">
        <f ca="1">IF(ControleRNC[[#This Row],[Área Responsável]]="Contratada",ControleRNC[[#This Row],[Status DUCTOR]],"Engenharia")</f>
        <v>Concluída</v>
      </c>
      <c r="AI416" s="24" t="str">
        <f>IF(ControleRNC[[#This Row],[Etapa Eng]]="Concluída","Fechado",IF(ControleRNC[[#This Row],[Etapa Eng]]="Contratada","Contratada","Aberto"))</f>
        <v>Contratada</v>
      </c>
      <c r="AJ416" s="24" t="str">
        <f ca="1">IF(ControleRNC[[#This Row],[Etapa contr]]="Concluída","Fechado",IF(ControleRNC[[#This Row],[Etapa contr]]="Engenharia","Engenharia","Aberto"))</f>
        <v>Fechado</v>
      </c>
    </row>
    <row r="417" spans="1:36" ht="30" customHeight="1">
      <c r="A417" s="5" t="s">
        <v>171</v>
      </c>
      <c r="B417" s="5" t="s">
        <v>822</v>
      </c>
      <c r="C417" s="24" t="s">
        <v>823</v>
      </c>
      <c r="D417" s="5" t="s">
        <v>824</v>
      </c>
      <c r="E417" s="24" t="s">
        <v>77</v>
      </c>
      <c r="F417" s="65" t="s">
        <v>826</v>
      </c>
      <c r="G417" s="7" t="s">
        <v>827</v>
      </c>
      <c r="H417" s="7" t="s">
        <v>2030</v>
      </c>
      <c r="I417" s="7" t="s">
        <v>1143</v>
      </c>
      <c r="J417" s="32" t="s">
        <v>2031</v>
      </c>
      <c r="K417" s="22" t="s">
        <v>788</v>
      </c>
      <c r="L417" s="6">
        <v>44624</v>
      </c>
      <c r="M417" s="6">
        <f>WORKDAY(ControleRNC[[#This Row],[Data Emissão]],VLOOKUP(K417,$F$1:$G$4,2,0))</f>
        <v>44628</v>
      </c>
      <c r="N417" s="6"/>
      <c r="O417" s="23">
        <v>44634</v>
      </c>
      <c r="P417" s="24"/>
      <c r="Q417" s="24">
        <f ca="1">IF(ControleRNC[[#This Row],[Real.1]]="",TODAY()-ControleRNC[[#This Row],[Prev.1]],ControleRNC[[#This Row],[Real.1]]-ControleRNC[[#This Row],[Prev.1]])</f>
        <v>6</v>
      </c>
      <c r="R417" s="24" t="s">
        <v>8</v>
      </c>
      <c r="S417" s="24"/>
      <c r="T417" s="29" t="str">
        <f ca="1">IF(ControleRNC[[#This Row],[Real.1]]&lt;&gt;"","Concluída",IF(ControleRNC[[#This Row],[Prev.1]]&lt;TODAY(),"Atraso","No prazo"))</f>
        <v>Concluída</v>
      </c>
      <c r="U417" s="39" t="s">
        <v>2032</v>
      </c>
      <c r="V417" s="39"/>
      <c r="W417" s="23">
        <f>WORKDAY(ControleRNC[[#This Row],[Prev.1]],ControleRNC[[#This Row],[Dias Prev.2]])</f>
        <v>44630</v>
      </c>
      <c r="X417" s="23">
        <v>44665</v>
      </c>
      <c r="Y417" s="23">
        <v>44637</v>
      </c>
      <c r="Z417" s="24">
        <f>VLOOKUP(ControleRNC[[#This Row],[Crit.]],$F$1:$G$4,2,0)</f>
        <v>2</v>
      </c>
      <c r="AA417" s="24">
        <f ca="1">IF(ControleRNC[[#This Row],[Real.2]]="",TODAY()-ControleRNC[[#This Row],[Prev.2]],ControleRNC[[#This Row],[Real.2]]-ControleRNC[[#This Row],[Prev.2]])</f>
        <v>7</v>
      </c>
      <c r="AB417" s="24" t="s">
        <v>8</v>
      </c>
      <c r="AC417" s="29" t="str">
        <f ca="1">IF(ControleRNC[[#This Row],[Real.2]]&lt;&gt;"","Concluída",
IF(ControleRNC[[#This Row],[Prev.2]]&lt;TODAY(),"Atraso","No prazo"))</f>
        <v>Concluída</v>
      </c>
      <c r="AD417" s="24" t="str">
        <f ca="1">IF(ControleRNC[[#This Row],[Status Epata 2]]="Concluída","",IF(ControleRNC[[#This Row],[Real.2]]="",TODAY()-ControleRNC[[#This Row],[Data Emissão]],ControleRNC[[#This Row],[Real.2]]-ControleRNC[[#This Row],[Data Emissão]]))</f>
        <v/>
      </c>
      <c r="AE417" s="24" t="str">
        <f ca="1">IF(ControleRNC[[#This Row],[Real.2]]&lt;&gt;"","Concluída",
IF(AND(ControleRNC[[#This Row],[Prev.2]]&lt;TODAY(),OR(ControleRNC[[#This Row],[Replan.2]]&lt;TODAY(),ControleRNC[[#This Row],[Replan.2]]="")),"Atraso","No prazo"))</f>
        <v>Concluída</v>
      </c>
      <c r="AF417" s="24"/>
      <c r="AG417" s="24" t="str">
        <f>IF(ControleRNC[[#This Row],[Área Responsável]]="Engenharia",ControleRNC[[#This Row],[Status Etapa 1]],"Contratada")</f>
        <v>Contratada</v>
      </c>
      <c r="AH417" s="24" t="str">
        <f ca="1">IF(ControleRNC[[#This Row],[Área Responsável]]="Contratada",ControleRNC[[#This Row],[Status DUCTOR]],"Engenharia")</f>
        <v>Concluída</v>
      </c>
      <c r="AI417" s="24" t="str">
        <f>IF(ControleRNC[[#This Row],[Etapa Eng]]="Concluída","Fechado",IF(ControleRNC[[#This Row],[Etapa Eng]]="Contratada","Contratada","Aberto"))</f>
        <v>Contratada</v>
      </c>
      <c r="AJ417" s="24" t="str">
        <f ca="1">IF(ControleRNC[[#This Row],[Etapa contr]]="Concluída","Fechado",IF(ControleRNC[[#This Row],[Etapa contr]]="Engenharia","Engenharia","Aberto"))</f>
        <v>Fechado</v>
      </c>
    </row>
    <row r="418" spans="1:36" ht="30" customHeight="1">
      <c r="A418" s="5" t="s">
        <v>2033</v>
      </c>
      <c r="B418" s="5" t="s">
        <v>900</v>
      </c>
      <c r="C418" s="24" t="s">
        <v>1303</v>
      </c>
      <c r="D418" s="5" t="s">
        <v>824</v>
      </c>
      <c r="E418" s="24" t="s">
        <v>29</v>
      </c>
      <c r="F418" s="65" t="s">
        <v>826</v>
      </c>
      <c r="G418" s="7" t="s">
        <v>844</v>
      </c>
      <c r="H418" s="7" t="s">
        <v>2034</v>
      </c>
      <c r="I418" s="7" t="s">
        <v>918</v>
      </c>
      <c r="J418" s="32" t="s">
        <v>2035</v>
      </c>
      <c r="K418" s="22" t="s">
        <v>788</v>
      </c>
      <c r="L418" s="6">
        <v>44624</v>
      </c>
      <c r="M418" s="6">
        <f>WORKDAY(ControleRNC[[#This Row],[Data Emissão]],VLOOKUP(K418,$F$1:$G$4,2,0))</f>
        <v>44628</v>
      </c>
      <c r="N418" s="6"/>
      <c r="O418" s="23">
        <v>44637</v>
      </c>
      <c r="P418" s="24"/>
      <c r="Q418" s="24">
        <f ca="1">IF(ControleRNC[[#This Row],[Real.1]]="",TODAY()-ControleRNC[[#This Row],[Prev.1]],ControleRNC[[#This Row],[Real.1]]-ControleRNC[[#This Row],[Prev.1]])</f>
        <v>9</v>
      </c>
      <c r="R418" s="24" t="s">
        <v>6</v>
      </c>
      <c r="S418" s="24"/>
      <c r="T418" s="29" t="str">
        <f ca="1">IF(ControleRNC[[#This Row],[Real.1]]&lt;&gt;"","Concluída",IF(ControleRNC[[#This Row],[Prev.1]]&lt;TODAY(),"Atraso","No prazo"))</f>
        <v>Concluída</v>
      </c>
      <c r="U418" s="39" t="s">
        <v>2036</v>
      </c>
      <c r="V418" s="39"/>
      <c r="W418" s="23">
        <f>WORKDAY(ControleRNC[[#This Row],[Prev.1]],ControleRNC[[#This Row],[Dias Prev.2]])</f>
        <v>44630</v>
      </c>
      <c r="X418" s="23">
        <v>44680</v>
      </c>
      <c r="Y418" s="23">
        <v>44665</v>
      </c>
      <c r="Z418" s="24">
        <f>VLOOKUP(ControleRNC[[#This Row],[Crit.]],$F$1:$G$4,2,0)</f>
        <v>2</v>
      </c>
      <c r="AA418" s="24">
        <f ca="1">IF(ControleRNC[[#This Row],[Real.2]]="",TODAY()-ControleRNC[[#This Row],[Prev.2]],ControleRNC[[#This Row],[Real.2]]-ControleRNC[[#This Row],[Prev.2]])</f>
        <v>35</v>
      </c>
      <c r="AB418" s="24" t="s">
        <v>6</v>
      </c>
      <c r="AC418" s="29" t="str">
        <f ca="1">IF(ControleRNC[[#This Row],[Real.2]]&lt;&gt;"","Concluída",
IF(ControleRNC[[#This Row],[Prev.2]]&lt;TODAY(),"Atraso","No prazo"))</f>
        <v>Concluída</v>
      </c>
      <c r="AD418" s="24" t="str">
        <f ca="1">IF(ControleRNC[[#This Row],[Status Epata 2]]="Concluída","",IF(ControleRNC[[#This Row],[Real.2]]="",TODAY()-ControleRNC[[#This Row],[Data Emissão]],ControleRNC[[#This Row],[Real.2]]-ControleRNC[[#This Row],[Data Emissão]]))</f>
        <v/>
      </c>
      <c r="AE418" s="24" t="str">
        <f ca="1">IF(ControleRNC[[#This Row],[Real.2]]&lt;&gt;"","Concluída",
IF(AND(ControleRNC[[#This Row],[Prev.2]]&lt;TODAY(),OR(ControleRNC[[#This Row],[Replan.2]]&lt;TODAY(),ControleRNC[[#This Row],[Replan.2]]="")),"Atraso","No prazo"))</f>
        <v>Concluída</v>
      </c>
      <c r="AF418" s="24" t="s">
        <v>1577</v>
      </c>
      <c r="AG418" s="24" t="str">
        <f>IF(ControleRNC[[#This Row],[Área Responsável]]="Engenharia",ControleRNC[[#This Row],[Status Etapa 1]],"Contratada")</f>
        <v>Contratada</v>
      </c>
      <c r="AH418" s="24" t="str">
        <f ca="1">IF(ControleRNC[[#This Row],[Área Responsável]]="Contratada",ControleRNC[[#This Row],[Status DUCTOR]],"Engenharia")</f>
        <v>Concluída</v>
      </c>
      <c r="AI418" s="24" t="str">
        <f>IF(ControleRNC[[#This Row],[Etapa Eng]]="Concluída","Fechado",IF(ControleRNC[[#This Row],[Etapa Eng]]="Contratada","Contratada","Aberto"))</f>
        <v>Contratada</v>
      </c>
      <c r="AJ418" s="24" t="str">
        <f ca="1">IF(ControleRNC[[#This Row],[Etapa contr]]="Concluída","Fechado",IF(ControleRNC[[#This Row],[Etapa contr]]="Engenharia","Engenharia","Aberto"))</f>
        <v>Fechado</v>
      </c>
    </row>
    <row r="419" spans="1:36" ht="30" customHeight="1">
      <c r="A419" s="63" t="s">
        <v>2037</v>
      </c>
      <c r="B419" s="5" t="s">
        <v>900</v>
      </c>
      <c r="C419" s="24" t="s">
        <v>860</v>
      </c>
      <c r="D419" s="5" t="s">
        <v>861</v>
      </c>
      <c r="E419" s="24" t="s">
        <v>87</v>
      </c>
      <c r="F419" s="65" t="s">
        <v>862</v>
      </c>
      <c r="G419" s="7" t="s">
        <v>827</v>
      </c>
      <c r="H419" s="7" t="s">
        <v>2019</v>
      </c>
      <c r="I419" s="7" t="s">
        <v>856</v>
      </c>
      <c r="J419" s="32" t="s">
        <v>2038</v>
      </c>
      <c r="K419" s="22" t="s">
        <v>787</v>
      </c>
      <c r="L419" s="6">
        <v>44625</v>
      </c>
      <c r="M419" s="6">
        <f>WORKDAY(ControleRNC[[#This Row],[Data Emissão]],VLOOKUP(K419,$F$1:$G$4,2,0))</f>
        <v>44629</v>
      </c>
      <c r="N419" s="6"/>
      <c r="O419" s="23">
        <v>44627</v>
      </c>
      <c r="P419" s="24"/>
      <c r="Q419" s="24">
        <f ca="1">IF(ControleRNC[[#This Row],[Real.1]]="",TODAY()-ControleRNC[[#This Row],[Prev.1]],ControleRNC[[#This Row],[Real.1]]-ControleRNC[[#This Row],[Prev.1]])</f>
        <v>-2</v>
      </c>
      <c r="R419" s="24" t="s">
        <v>5</v>
      </c>
      <c r="S419" s="24"/>
      <c r="T419" s="29" t="str">
        <f ca="1">IF(ControleRNC[[#This Row],[Real.1]]&lt;&gt;"","Concluída",IF(ControleRNC[[#This Row],[Prev.1]]&lt;TODAY(),"Atraso","No prazo"))</f>
        <v>Concluída</v>
      </c>
      <c r="U419" s="39" t="s">
        <v>2039</v>
      </c>
      <c r="V419" s="39" t="s">
        <v>2040</v>
      </c>
      <c r="W419" s="23">
        <f>WORKDAY(ControleRNC[[#This Row],[Prev.1]],ControleRNC[[#This Row],[Dias Prev.2]])</f>
        <v>44634</v>
      </c>
      <c r="X419" s="23">
        <v>44676</v>
      </c>
      <c r="Y419" s="23">
        <v>44720</v>
      </c>
      <c r="Z419" s="24">
        <f>VLOOKUP(ControleRNC[[#This Row],[Crit.]],$F$1:$G$4,2,0)</f>
        <v>3</v>
      </c>
      <c r="AA419" s="24">
        <f ca="1">IF(ControleRNC[[#This Row],[Real.2]]="",TODAY()-ControleRNC[[#This Row],[Prev.2]],ControleRNC[[#This Row],[Real.2]]-ControleRNC[[#This Row],[Prev.2]])</f>
        <v>86</v>
      </c>
      <c r="AB419" s="24" t="s">
        <v>5</v>
      </c>
      <c r="AC419" s="29" t="str">
        <f ca="1">IF(ControleRNC[[#This Row],[Real.2]]&lt;&gt;"","Concluída",
IF(ControleRNC[[#This Row],[Prev.2]]&lt;TODAY(),"Atraso","No prazo"))</f>
        <v>Concluída</v>
      </c>
      <c r="AD419" s="24" t="str">
        <f ca="1">IF(ControleRNC[[#This Row],[Status Epata 2]]="Concluída","",IF(ControleRNC[[#This Row],[Real.2]]="",TODAY()-ControleRNC[[#This Row],[Data Emissão]],ControleRNC[[#This Row],[Real.2]]-ControleRNC[[#This Row],[Data Emissão]]))</f>
        <v/>
      </c>
      <c r="AE419" s="24" t="str">
        <f ca="1">IF(ControleRNC[[#This Row],[Real.2]]&lt;&gt;"","Concluída",
IF(AND(ControleRNC[[#This Row],[Prev.2]]&lt;TODAY(),OR(ControleRNC[[#This Row],[Replan.2]]&lt;TODAY(),ControleRNC[[#This Row],[Replan.2]]="")),"Atraso","No prazo"))</f>
        <v>Concluída</v>
      </c>
      <c r="AF419" s="24"/>
      <c r="AG419" s="24" t="str">
        <f ca="1">IF(ControleRNC[[#This Row],[Área Responsável]]="Engenharia",ControleRNC[[#This Row],[Status Etapa 1]],"Contratada")</f>
        <v>Concluída</v>
      </c>
      <c r="AH419" s="24" t="str">
        <f>IF(ControleRNC[[#This Row],[Área Responsável]]="Contratada",ControleRNC[[#This Row],[Status DUCTOR]],"Engenharia")</f>
        <v>Engenharia</v>
      </c>
      <c r="AI419" s="24" t="str">
        <f ca="1">IF(ControleRNC[[#This Row],[Etapa Eng]]="Concluída","Fechado",IF(ControleRNC[[#This Row],[Etapa Eng]]="Contratada","Contratada","Aberto"))</f>
        <v>Fechado</v>
      </c>
      <c r="AJ419" s="24" t="str">
        <f>IF(ControleRNC[[#This Row],[Etapa contr]]="Concluída","Fechado",IF(ControleRNC[[#This Row],[Etapa contr]]="Engenharia","Engenharia","Aberto"))</f>
        <v>Engenharia</v>
      </c>
    </row>
    <row r="420" spans="1:36" ht="30" customHeight="1">
      <c r="A420" s="5" t="s">
        <v>2041</v>
      </c>
      <c r="B420" s="5" t="s">
        <v>900</v>
      </c>
      <c r="C420" s="24" t="s">
        <v>860</v>
      </c>
      <c r="D420" s="5" t="s">
        <v>861</v>
      </c>
      <c r="E420" s="24" t="s">
        <v>87</v>
      </c>
      <c r="F420" s="65" t="s">
        <v>862</v>
      </c>
      <c r="G420" s="7" t="s">
        <v>827</v>
      </c>
      <c r="H420" s="7" t="s">
        <v>1310</v>
      </c>
      <c r="I420" s="7" t="s">
        <v>856</v>
      </c>
      <c r="J420" s="32" t="s">
        <v>2042</v>
      </c>
      <c r="K420" s="22" t="s">
        <v>787</v>
      </c>
      <c r="L420" s="6">
        <v>44625</v>
      </c>
      <c r="M420" s="6">
        <f>WORKDAY(ControleRNC[[#This Row],[Data Emissão]],VLOOKUP(K420,$F$1:$G$4,2,0))</f>
        <v>44629</v>
      </c>
      <c r="N420" s="6"/>
      <c r="O420" s="23">
        <v>44627</v>
      </c>
      <c r="P420" s="24"/>
      <c r="Q420" s="24">
        <f ca="1">IF(ControleRNC[[#This Row],[Real.1]]="",TODAY()-ControleRNC[[#This Row],[Prev.1]],ControleRNC[[#This Row],[Real.1]]-ControleRNC[[#This Row],[Prev.1]])</f>
        <v>-2</v>
      </c>
      <c r="R420" s="24" t="s">
        <v>5</v>
      </c>
      <c r="S420" s="24"/>
      <c r="T420" s="29" t="str">
        <f ca="1">IF(ControleRNC[[#This Row],[Real.1]]&lt;&gt;"","Concluída",IF(ControleRNC[[#This Row],[Prev.1]]&lt;TODAY(),"Atraso","No prazo"))</f>
        <v>Concluída</v>
      </c>
      <c r="U420" s="39" t="s">
        <v>2043</v>
      </c>
      <c r="V420" s="39"/>
      <c r="W420" s="23">
        <f>WORKDAY(ControleRNC[[#This Row],[Prev.1]],ControleRNC[[#This Row],[Dias Prev.2]])</f>
        <v>44634</v>
      </c>
      <c r="X420" s="23">
        <v>44642</v>
      </c>
      <c r="Y420" s="23">
        <v>44655</v>
      </c>
      <c r="Z420" s="24">
        <f>VLOOKUP(ControleRNC[[#This Row],[Crit.]],$F$1:$G$4,2,0)</f>
        <v>3</v>
      </c>
      <c r="AA420" s="24">
        <f ca="1">IF(ControleRNC[[#This Row],[Real.2]]="",TODAY()-ControleRNC[[#This Row],[Prev.2]],ControleRNC[[#This Row],[Real.2]]-ControleRNC[[#This Row],[Prev.2]])</f>
        <v>21</v>
      </c>
      <c r="AB420" s="24" t="s">
        <v>5</v>
      </c>
      <c r="AC420" s="29" t="str">
        <f ca="1">IF(ControleRNC[[#This Row],[Real.2]]&lt;&gt;"","Concluída",
IF(ControleRNC[[#This Row],[Prev.2]]&lt;TODAY(),"Atraso","No prazo"))</f>
        <v>Concluída</v>
      </c>
      <c r="AD420" s="24" t="str">
        <f ca="1">IF(ControleRNC[[#This Row],[Status Epata 2]]="Concluída","",IF(ControleRNC[[#This Row],[Real.2]]="",TODAY()-ControleRNC[[#This Row],[Data Emissão]],ControleRNC[[#This Row],[Real.2]]-ControleRNC[[#This Row],[Data Emissão]]))</f>
        <v/>
      </c>
      <c r="AE420" s="24" t="str">
        <f ca="1">IF(ControleRNC[[#This Row],[Real.2]]&lt;&gt;"","Concluída",
IF(AND(ControleRNC[[#This Row],[Prev.2]]&lt;TODAY(),OR(ControleRNC[[#This Row],[Replan.2]]&lt;TODAY(),ControleRNC[[#This Row],[Replan.2]]="")),"Atraso","No prazo"))</f>
        <v>Concluída</v>
      </c>
      <c r="AF420" s="24"/>
      <c r="AG420" s="24" t="str">
        <f ca="1">IF(ControleRNC[[#This Row],[Área Responsável]]="Engenharia",ControleRNC[[#This Row],[Status Etapa 1]],"Contratada")</f>
        <v>Concluída</v>
      </c>
      <c r="AH420" s="24" t="str">
        <f>IF(ControleRNC[[#This Row],[Área Responsável]]="Contratada",ControleRNC[[#This Row],[Status DUCTOR]],"Engenharia")</f>
        <v>Engenharia</v>
      </c>
      <c r="AI420" s="24" t="str">
        <f ca="1">IF(ControleRNC[[#This Row],[Etapa Eng]]="Concluída","Fechado",IF(ControleRNC[[#This Row],[Etapa Eng]]="Contratada","Contratada","Aberto"))</f>
        <v>Fechado</v>
      </c>
      <c r="AJ420" s="24" t="str">
        <f>IF(ControleRNC[[#This Row],[Etapa contr]]="Concluída","Fechado",IF(ControleRNC[[#This Row],[Etapa contr]]="Engenharia","Engenharia","Aberto"))</f>
        <v>Engenharia</v>
      </c>
    </row>
    <row r="421" spans="1:36" ht="30" customHeight="1">
      <c r="A421" s="5" t="s">
        <v>66</v>
      </c>
      <c r="B421" s="5" t="s">
        <v>900</v>
      </c>
      <c r="C421" s="24" t="s">
        <v>1299</v>
      </c>
      <c r="D421" s="5" t="s">
        <v>824</v>
      </c>
      <c r="E421" s="24" t="s">
        <v>186</v>
      </c>
      <c r="F421" s="65" t="s">
        <v>826</v>
      </c>
      <c r="G421" s="7" t="s">
        <v>844</v>
      </c>
      <c r="H421" s="7" t="s">
        <v>2044</v>
      </c>
      <c r="I421" s="7" t="s">
        <v>952</v>
      </c>
      <c r="J421" s="32" t="s">
        <v>2045</v>
      </c>
      <c r="K421" s="22" t="s">
        <v>787</v>
      </c>
      <c r="L421" s="6">
        <v>44627</v>
      </c>
      <c r="M421" s="6">
        <f>WORKDAY(ControleRNC[[#This Row],[Data Emissão]],VLOOKUP(K421,$F$1:$G$4,2,0))</f>
        <v>44630</v>
      </c>
      <c r="N421" s="6"/>
      <c r="O421" s="23">
        <v>44637</v>
      </c>
      <c r="P421" s="24"/>
      <c r="Q421" s="24">
        <f ca="1">IF(ControleRNC[[#This Row],[Real.1]]="",TODAY()-ControleRNC[[#This Row],[Prev.1]],ControleRNC[[#This Row],[Real.1]]-ControleRNC[[#This Row],[Prev.1]])</f>
        <v>7</v>
      </c>
      <c r="R421" s="24" t="s">
        <v>15</v>
      </c>
      <c r="S421" s="24"/>
      <c r="T421" s="29" t="str">
        <f ca="1">IF(ControleRNC[[#This Row],[Real.1]]&lt;&gt;"","Concluída",IF(ControleRNC[[#This Row],[Prev.1]]&lt;TODAY(),"Atraso","No prazo"))</f>
        <v>Concluída</v>
      </c>
      <c r="U421" s="39" t="s">
        <v>2046</v>
      </c>
      <c r="V421" s="39"/>
      <c r="W421" s="23">
        <f>WORKDAY(ControleRNC[[#This Row],[Prev.1]],ControleRNC[[#This Row],[Dias Prev.2]])</f>
        <v>44635</v>
      </c>
      <c r="X421" s="23"/>
      <c r="Y421" s="23">
        <v>44637</v>
      </c>
      <c r="Z421" s="24">
        <f>VLOOKUP(ControleRNC[[#This Row],[Crit.]],$F$1:$G$4,2,0)</f>
        <v>3</v>
      </c>
      <c r="AA421" s="24">
        <f ca="1">IF(ControleRNC[[#This Row],[Real.2]]="",TODAY()-ControleRNC[[#This Row],[Prev.2]],ControleRNC[[#This Row],[Real.2]]-ControleRNC[[#This Row],[Prev.2]])</f>
        <v>2</v>
      </c>
      <c r="AB421" s="24" t="s">
        <v>15</v>
      </c>
      <c r="AC421" s="29" t="str">
        <f ca="1">IF(ControleRNC[[#This Row],[Real.2]]&lt;&gt;"","Concluída",
IF(ControleRNC[[#This Row],[Prev.2]]&lt;TODAY(),"Atraso","No prazo"))</f>
        <v>Concluída</v>
      </c>
      <c r="AD421" s="24" t="str">
        <f ca="1">IF(ControleRNC[[#This Row],[Status Epata 2]]="Concluída","",IF(ControleRNC[[#This Row],[Real.2]]="",TODAY()-ControleRNC[[#This Row],[Data Emissão]],ControleRNC[[#This Row],[Real.2]]-ControleRNC[[#This Row],[Data Emissão]]))</f>
        <v/>
      </c>
      <c r="AE421" s="24" t="str">
        <f ca="1">IF(ControleRNC[[#This Row],[Real.2]]&lt;&gt;"","Concluída",
IF(AND(ControleRNC[[#This Row],[Prev.2]]&lt;TODAY(),OR(ControleRNC[[#This Row],[Replan.2]]&lt;TODAY(),ControleRNC[[#This Row],[Replan.2]]="")),"Atraso","No prazo"))</f>
        <v>Concluída</v>
      </c>
      <c r="AF421" s="24"/>
      <c r="AG421" s="24" t="str">
        <f>IF(ControleRNC[[#This Row],[Área Responsável]]="Engenharia",ControleRNC[[#This Row],[Status Etapa 1]],"Contratada")</f>
        <v>Contratada</v>
      </c>
      <c r="AH421" s="24" t="str">
        <f ca="1">IF(ControleRNC[[#This Row],[Área Responsável]]="Contratada",ControleRNC[[#This Row],[Status DUCTOR]],"Engenharia")</f>
        <v>Concluída</v>
      </c>
      <c r="AI421" s="24" t="str">
        <f>IF(ControleRNC[[#This Row],[Etapa Eng]]="Concluída","Fechado",IF(ControleRNC[[#This Row],[Etapa Eng]]="Contratada","Contratada","Aberto"))</f>
        <v>Contratada</v>
      </c>
      <c r="AJ421" s="24" t="str">
        <f ca="1">IF(ControleRNC[[#This Row],[Etapa contr]]="Concluída","Fechado",IF(ControleRNC[[#This Row],[Etapa contr]]="Engenharia","Engenharia","Aberto"))</f>
        <v>Fechado</v>
      </c>
    </row>
    <row r="422" spans="1:36" ht="30" customHeight="1">
      <c r="A422" s="5" t="s">
        <v>206</v>
      </c>
      <c r="B422" s="5" t="s">
        <v>900</v>
      </c>
      <c r="C422" s="24" t="s">
        <v>823</v>
      </c>
      <c r="D422" s="5" t="s">
        <v>824</v>
      </c>
      <c r="E422" s="24" t="s">
        <v>87</v>
      </c>
      <c r="F422" s="65" t="s">
        <v>826</v>
      </c>
      <c r="G422" s="7" t="s">
        <v>827</v>
      </c>
      <c r="H422" s="7" t="s">
        <v>2047</v>
      </c>
      <c r="I422" s="7" t="s">
        <v>856</v>
      </c>
      <c r="J422" s="32" t="s">
        <v>2048</v>
      </c>
      <c r="K422" s="22" t="s">
        <v>788</v>
      </c>
      <c r="L422" s="6">
        <v>44627</v>
      </c>
      <c r="M422" s="6">
        <f>WORKDAY(ControleRNC[[#This Row],[Data Emissão]],VLOOKUP(K422,$F$1:$G$4,2,0))</f>
        <v>44629</v>
      </c>
      <c r="N422" s="6"/>
      <c r="O422" s="23">
        <v>44636</v>
      </c>
      <c r="P422" s="24"/>
      <c r="Q422" s="24">
        <f ca="1">IF(ControleRNC[[#This Row],[Real.1]]="",TODAY()-ControleRNC[[#This Row],[Prev.1]],ControleRNC[[#This Row],[Real.1]]-ControleRNC[[#This Row],[Prev.1]])</f>
        <v>7</v>
      </c>
      <c r="R422" s="24" t="s">
        <v>5</v>
      </c>
      <c r="S422" s="24"/>
      <c r="T422" s="29" t="str">
        <f ca="1">IF(ControleRNC[[#This Row],[Real.1]]&lt;&gt;"","Concluída",IF(ControleRNC[[#This Row],[Prev.1]]&lt;TODAY(),"Atraso","No prazo"))</f>
        <v>Concluída</v>
      </c>
      <c r="U422" s="39" t="s">
        <v>2049</v>
      </c>
      <c r="V422" s="39"/>
      <c r="W422" s="23">
        <f>WORKDAY(ControleRNC[[#This Row],[Prev.1]],ControleRNC[[#This Row],[Dias Prev.2]])</f>
        <v>44631</v>
      </c>
      <c r="X422" s="23"/>
      <c r="Y422" s="23">
        <v>44636</v>
      </c>
      <c r="Z422" s="24">
        <f>VLOOKUP(ControleRNC[[#This Row],[Crit.]],$F$1:$G$4,2,0)</f>
        <v>2</v>
      </c>
      <c r="AA422" s="24">
        <f ca="1">IF(ControleRNC[[#This Row],[Real.2]]="",TODAY()-ControleRNC[[#This Row],[Prev.2]],ControleRNC[[#This Row],[Real.2]]-ControleRNC[[#This Row],[Prev.2]])</f>
        <v>5</v>
      </c>
      <c r="AB422" s="24" t="s">
        <v>5</v>
      </c>
      <c r="AC422" s="29" t="str">
        <f ca="1">IF(ControleRNC[[#This Row],[Real.2]]&lt;&gt;"","Concluída",
IF(ControleRNC[[#This Row],[Prev.2]]&lt;TODAY(),"Atraso","No prazo"))</f>
        <v>Concluída</v>
      </c>
      <c r="AD422" s="24" t="str">
        <f ca="1">IF(ControleRNC[[#This Row],[Status Epata 2]]="Concluída","",IF(ControleRNC[[#This Row],[Real.2]]="",TODAY()-ControleRNC[[#This Row],[Data Emissão]],ControleRNC[[#This Row],[Real.2]]-ControleRNC[[#This Row],[Data Emissão]]))</f>
        <v/>
      </c>
      <c r="AE422" s="29" t="str">
        <f ca="1">IF(ControleRNC[[#This Row],[Real.2]]&lt;&gt;"","Concluída",
IF(AND(ControleRNC[[#This Row],[Prev.2]]&lt;TODAY(),OR(ControleRNC[[#This Row],[Replan.2]]&lt;TODAY(),ControleRNC[[#This Row],[Replan.2]]="")),"Atraso","No prazo"))</f>
        <v>Concluída</v>
      </c>
      <c r="AF422" s="24"/>
      <c r="AG422" s="24" t="str">
        <f>IF(ControleRNC[[#This Row],[Área Responsável]]="Engenharia",ControleRNC[[#This Row],[Status Etapa 1]],"Contratada")</f>
        <v>Contratada</v>
      </c>
      <c r="AH422" s="24" t="str">
        <f ca="1">IF(ControleRNC[[#This Row],[Área Responsável]]="Contratada",ControleRNC[[#This Row],[Status DUCTOR]],"Engenharia")</f>
        <v>Concluída</v>
      </c>
      <c r="AI422" s="24" t="str">
        <f>IF(ControleRNC[[#This Row],[Etapa Eng]]="Concluída","Fechado",IF(ControleRNC[[#This Row],[Etapa Eng]]="Contratada","Contratada","Aberto"))</f>
        <v>Contratada</v>
      </c>
      <c r="AJ422" s="24" t="str">
        <f ca="1">IF(ControleRNC[[#This Row],[Etapa contr]]="Concluída","Fechado",IF(ControleRNC[[#This Row],[Etapa contr]]="Engenharia","Engenharia","Aberto"))</f>
        <v>Fechado</v>
      </c>
    </row>
    <row r="423" spans="1:36" ht="30" customHeight="1">
      <c r="A423" s="5" t="s">
        <v>197</v>
      </c>
      <c r="B423" s="5" t="s">
        <v>900</v>
      </c>
      <c r="C423" s="24" t="s">
        <v>823</v>
      </c>
      <c r="D423" s="5" t="s">
        <v>824</v>
      </c>
      <c r="E423" s="24" t="s">
        <v>87</v>
      </c>
      <c r="F423" s="65" t="s">
        <v>826</v>
      </c>
      <c r="G423" s="7" t="s">
        <v>827</v>
      </c>
      <c r="H423" s="7" t="s">
        <v>2047</v>
      </c>
      <c r="I423" s="7" t="s">
        <v>1125</v>
      </c>
      <c r="J423" s="32" t="s">
        <v>2050</v>
      </c>
      <c r="K423" s="22" t="s">
        <v>788</v>
      </c>
      <c r="L423" s="6">
        <v>44627</v>
      </c>
      <c r="M423" s="6">
        <f>WORKDAY(ControleRNC[[#This Row],[Data Emissão]],VLOOKUP(K423,$F$1:$G$4,2,0))</f>
        <v>44629</v>
      </c>
      <c r="N423" s="6"/>
      <c r="O423" s="23">
        <v>44636</v>
      </c>
      <c r="P423" s="24"/>
      <c r="Q423" s="24">
        <f ca="1">IF(ControleRNC[[#This Row],[Real.1]]="",TODAY()-ControleRNC[[#This Row],[Prev.1]],ControleRNC[[#This Row],[Real.1]]-ControleRNC[[#This Row],[Prev.1]])</f>
        <v>7</v>
      </c>
      <c r="R423" s="24" t="s">
        <v>5</v>
      </c>
      <c r="S423" s="24"/>
      <c r="T423" s="29" t="str">
        <f ca="1">IF(ControleRNC[[#This Row],[Real.1]]&lt;&gt;"","Concluída",IF(ControleRNC[[#This Row],[Prev.1]]&lt;TODAY(),"Atraso","No prazo"))</f>
        <v>Concluída</v>
      </c>
      <c r="U423" s="39" t="s">
        <v>2051</v>
      </c>
      <c r="V423" s="39"/>
      <c r="W423" s="23">
        <f>WORKDAY(ControleRNC[[#This Row],[Prev.1]],ControleRNC[[#This Row],[Dias Prev.2]])</f>
        <v>44631</v>
      </c>
      <c r="X423" s="23"/>
      <c r="Y423" s="23">
        <v>44636</v>
      </c>
      <c r="Z423" s="24">
        <f>VLOOKUP(ControleRNC[[#This Row],[Crit.]],$F$1:$G$4,2,0)</f>
        <v>2</v>
      </c>
      <c r="AA423" s="24">
        <f ca="1">IF(ControleRNC[[#This Row],[Real.2]]="",TODAY()-ControleRNC[[#This Row],[Prev.2]],ControleRNC[[#This Row],[Real.2]]-ControleRNC[[#This Row],[Prev.2]])</f>
        <v>5</v>
      </c>
      <c r="AB423" s="24" t="s">
        <v>5</v>
      </c>
      <c r="AC423" s="29" t="str">
        <f ca="1">IF(ControleRNC[[#This Row],[Real.2]]&lt;&gt;"","Concluída",
IF(ControleRNC[[#This Row],[Prev.2]]&lt;TODAY(),"Atraso","No prazo"))</f>
        <v>Concluída</v>
      </c>
      <c r="AD423" s="24" t="str">
        <f ca="1">IF(ControleRNC[[#This Row],[Status Epata 2]]="Concluída","",IF(ControleRNC[[#This Row],[Real.2]]="",TODAY()-ControleRNC[[#This Row],[Data Emissão]],ControleRNC[[#This Row],[Real.2]]-ControleRNC[[#This Row],[Data Emissão]]))</f>
        <v/>
      </c>
      <c r="AE423" s="29" t="str">
        <f ca="1">IF(ControleRNC[[#This Row],[Real.2]]&lt;&gt;"","Concluída",
IF(AND(ControleRNC[[#This Row],[Prev.2]]&lt;TODAY(),OR(ControleRNC[[#This Row],[Replan.2]]&lt;TODAY(),ControleRNC[[#This Row],[Replan.2]]="")),"Atraso","No prazo"))</f>
        <v>Concluída</v>
      </c>
      <c r="AF423" s="24"/>
      <c r="AG423" s="24" t="str">
        <f>IF(ControleRNC[[#This Row],[Área Responsável]]="Engenharia",ControleRNC[[#This Row],[Status Etapa 1]],"Contratada")</f>
        <v>Contratada</v>
      </c>
      <c r="AH423" s="24" t="str">
        <f ca="1">IF(ControleRNC[[#This Row],[Área Responsável]]="Contratada",ControleRNC[[#This Row],[Status DUCTOR]],"Engenharia")</f>
        <v>Concluída</v>
      </c>
      <c r="AI423" s="24" t="str">
        <f>IF(ControleRNC[[#This Row],[Etapa Eng]]="Concluída","Fechado",IF(ControleRNC[[#This Row],[Etapa Eng]]="Contratada","Contratada","Aberto"))</f>
        <v>Contratada</v>
      </c>
      <c r="AJ423" s="24" t="str">
        <f ca="1">IF(ControleRNC[[#This Row],[Etapa contr]]="Concluída","Fechado",IF(ControleRNC[[#This Row],[Etapa contr]]="Engenharia","Engenharia","Aberto"))</f>
        <v>Fechado</v>
      </c>
    </row>
    <row r="424" spans="1:36" ht="30" customHeight="1">
      <c r="A424" s="63" t="s">
        <v>2052</v>
      </c>
      <c r="B424" s="5" t="s">
        <v>900</v>
      </c>
      <c r="C424" s="24" t="s">
        <v>860</v>
      </c>
      <c r="D424" s="5" t="s">
        <v>861</v>
      </c>
      <c r="E424" s="24" t="s">
        <v>87</v>
      </c>
      <c r="F424" s="65" t="s">
        <v>862</v>
      </c>
      <c r="G424" s="7" t="s">
        <v>827</v>
      </c>
      <c r="H424" s="7" t="s">
        <v>1310</v>
      </c>
      <c r="I424" s="7" t="s">
        <v>1143</v>
      </c>
      <c r="J424" s="32" t="s">
        <v>2053</v>
      </c>
      <c r="K424" s="22" t="s">
        <v>787</v>
      </c>
      <c r="L424" s="6">
        <v>44627</v>
      </c>
      <c r="M424" s="6">
        <f>WORKDAY(ControleRNC[[#This Row],[Data Emissão]],VLOOKUP(K424,$F$1:$G$4,2,0))</f>
        <v>44630</v>
      </c>
      <c r="N424" s="6"/>
      <c r="O424" s="23">
        <v>44628</v>
      </c>
      <c r="P424" s="24"/>
      <c r="Q424" s="24">
        <f ca="1">IF(ControleRNC[[#This Row],[Real.1]]="",TODAY()-ControleRNC[[#This Row],[Prev.1]],ControleRNC[[#This Row],[Real.1]]-ControleRNC[[#This Row],[Prev.1]])</f>
        <v>-2</v>
      </c>
      <c r="R424" s="24" t="s">
        <v>5</v>
      </c>
      <c r="S424" s="24"/>
      <c r="T424" s="29" t="str">
        <f ca="1">IF(ControleRNC[[#This Row],[Real.1]]&lt;&gt;"","Concluída",IF(ControleRNC[[#This Row],[Prev.1]]&lt;TODAY(),"Atraso","No prazo"))</f>
        <v>Concluída</v>
      </c>
      <c r="U424" s="39" t="s">
        <v>2054</v>
      </c>
      <c r="V424" s="39" t="s">
        <v>2040</v>
      </c>
      <c r="W424" s="23">
        <f>WORKDAY(ControleRNC[[#This Row],[Prev.1]],ControleRNC[[#This Row],[Dias Prev.2]])</f>
        <v>44635</v>
      </c>
      <c r="X424" s="23">
        <v>44676</v>
      </c>
      <c r="Y424" s="23">
        <v>44727</v>
      </c>
      <c r="Z424" s="24">
        <f>VLOOKUP(ControleRNC[[#This Row],[Crit.]],$F$1:$G$4,2,0)</f>
        <v>3</v>
      </c>
      <c r="AA424" s="24">
        <f ca="1">IF(ControleRNC[[#This Row],[Real.2]]="",TODAY()-ControleRNC[[#This Row],[Prev.2]],ControleRNC[[#This Row],[Real.2]]-ControleRNC[[#This Row],[Prev.2]])</f>
        <v>92</v>
      </c>
      <c r="AB424" s="24" t="s">
        <v>5</v>
      </c>
      <c r="AC424" s="29" t="str">
        <f ca="1">IF(ControleRNC[[#This Row],[Real.2]]&lt;&gt;"","Concluída",
IF(ControleRNC[[#This Row],[Prev.2]]&lt;TODAY(),"Atraso","No prazo"))</f>
        <v>Concluída</v>
      </c>
      <c r="AD424" s="24" t="str">
        <f ca="1">IF(ControleRNC[[#This Row],[Status Epata 2]]="Concluída","",IF(ControleRNC[[#This Row],[Real.2]]="",TODAY()-ControleRNC[[#This Row],[Data Emissão]],ControleRNC[[#This Row],[Real.2]]-ControleRNC[[#This Row],[Data Emissão]]))</f>
        <v/>
      </c>
      <c r="AE424" s="24" t="str">
        <f ca="1">IF(ControleRNC[[#This Row],[Real.2]]&lt;&gt;"","Concluída",
IF(AND(ControleRNC[[#This Row],[Prev.2]]&lt;TODAY(),OR(ControleRNC[[#This Row],[Replan.2]]&lt;TODAY(),ControleRNC[[#This Row],[Replan.2]]="")),"Atraso","No prazo"))</f>
        <v>Concluída</v>
      </c>
      <c r="AF424" s="24"/>
      <c r="AG424" s="24" t="str">
        <f ca="1">IF(ControleRNC[[#This Row],[Área Responsável]]="Engenharia",ControleRNC[[#This Row],[Status Etapa 1]],"Contratada")</f>
        <v>Concluída</v>
      </c>
      <c r="AH424" s="24" t="str">
        <f>IF(ControleRNC[[#This Row],[Área Responsável]]="Contratada",ControleRNC[[#This Row],[Status DUCTOR]],"Engenharia")</f>
        <v>Engenharia</v>
      </c>
      <c r="AI424" s="24" t="str">
        <f ca="1">IF(ControleRNC[[#This Row],[Etapa Eng]]="Concluída","Fechado",IF(ControleRNC[[#This Row],[Etapa Eng]]="Contratada","Contratada","Aberto"))</f>
        <v>Fechado</v>
      </c>
      <c r="AJ424" s="24" t="str">
        <f>IF(ControleRNC[[#This Row],[Etapa contr]]="Concluída","Fechado",IF(ControleRNC[[#This Row],[Etapa contr]]="Engenharia","Engenharia","Aberto"))</f>
        <v>Engenharia</v>
      </c>
    </row>
    <row r="425" spans="1:36" ht="30" customHeight="1">
      <c r="A425" s="5" t="s">
        <v>200</v>
      </c>
      <c r="B425" s="5" t="s">
        <v>900</v>
      </c>
      <c r="C425" s="24" t="s">
        <v>823</v>
      </c>
      <c r="D425" s="5" t="s">
        <v>824</v>
      </c>
      <c r="E425" s="24" t="s">
        <v>87</v>
      </c>
      <c r="F425" s="65" t="s">
        <v>826</v>
      </c>
      <c r="G425" s="7" t="s">
        <v>827</v>
      </c>
      <c r="H425" s="7" t="s">
        <v>2047</v>
      </c>
      <c r="I425" s="7" t="s">
        <v>1125</v>
      </c>
      <c r="J425" s="32" t="s">
        <v>2055</v>
      </c>
      <c r="K425" s="22" t="s">
        <v>788</v>
      </c>
      <c r="L425" s="6">
        <v>44627</v>
      </c>
      <c r="M425" s="6">
        <f>WORKDAY(ControleRNC[[#This Row],[Data Emissão]],VLOOKUP(K425,$F$1:$G$4,2,0))</f>
        <v>44629</v>
      </c>
      <c r="N425" s="6"/>
      <c r="O425" s="23">
        <v>44636</v>
      </c>
      <c r="P425" s="24"/>
      <c r="Q425" s="24">
        <f ca="1">IF(ControleRNC[[#This Row],[Real.1]]="",TODAY()-ControleRNC[[#This Row],[Prev.1]],ControleRNC[[#This Row],[Real.1]]-ControleRNC[[#This Row],[Prev.1]])</f>
        <v>7</v>
      </c>
      <c r="R425" s="24" t="s">
        <v>5</v>
      </c>
      <c r="S425" s="24"/>
      <c r="T425" s="29" t="str">
        <f ca="1">IF(ControleRNC[[#This Row],[Real.1]]&lt;&gt;"","Concluída",IF(ControleRNC[[#This Row],[Prev.1]]&lt;TODAY(),"Atraso","No prazo"))</f>
        <v>Concluída</v>
      </c>
      <c r="U425" s="39" t="s">
        <v>2056</v>
      </c>
      <c r="V425" s="39"/>
      <c r="W425" s="23">
        <f>WORKDAY(ControleRNC[[#This Row],[Prev.1]],ControleRNC[[#This Row],[Dias Prev.2]])</f>
        <v>44631</v>
      </c>
      <c r="X425" s="23"/>
      <c r="Y425" s="23">
        <v>44636</v>
      </c>
      <c r="Z425" s="24">
        <f>VLOOKUP(ControleRNC[[#This Row],[Crit.]],$F$1:$G$4,2,0)</f>
        <v>2</v>
      </c>
      <c r="AA425" s="24">
        <f ca="1">IF(ControleRNC[[#This Row],[Real.2]]="",TODAY()-ControleRNC[[#This Row],[Prev.2]],ControleRNC[[#This Row],[Real.2]]-ControleRNC[[#This Row],[Prev.2]])</f>
        <v>5</v>
      </c>
      <c r="AB425" s="24" t="s">
        <v>5</v>
      </c>
      <c r="AC425" s="29" t="str">
        <f ca="1">IF(ControleRNC[[#This Row],[Real.2]]&lt;&gt;"","Concluída",
IF(ControleRNC[[#This Row],[Prev.2]]&lt;TODAY(),"Atraso","No prazo"))</f>
        <v>Concluída</v>
      </c>
      <c r="AD425" s="24" t="str">
        <f ca="1">IF(ControleRNC[[#This Row],[Status Epata 2]]="Concluída","",IF(ControleRNC[[#This Row],[Real.2]]="",TODAY()-ControleRNC[[#This Row],[Data Emissão]],ControleRNC[[#This Row],[Real.2]]-ControleRNC[[#This Row],[Data Emissão]]))</f>
        <v/>
      </c>
      <c r="AE425" s="29" t="str">
        <f ca="1">IF(ControleRNC[[#This Row],[Real.2]]&lt;&gt;"","Concluída",
IF(AND(ControleRNC[[#This Row],[Prev.2]]&lt;TODAY(),OR(ControleRNC[[#This Row],[Replan.2]]&lt;TODAY(),ControleRNC[[#This Row],[Replan.2]]="")),"Atraso","No prazo"))</f>
        <v>Concluída</v>
      </c>
      <c r="AF425" s="24"/>
      <c r="AG425" s="24" t="str">
        <f>IF(ControleRNC[[#This Row],[Área Responsável]]="Engenharia",ControleRNC[[#This Row],[Status Etapa 1]],"Contratada")</f>
        <v>Contratada</v>
      </c>
      <c r="AH425" s="24" t="str">
        <f ca="1">IF(ControleRNC[[#This Row],[Área Responsável]]="Contratada",ControleRNC[[#This Row],[Status DUCTOR]],"Engenharia")</f>
        <v>Concluída</v>
      </c>
      <c r="AI425" s="24" t="str">
        <f>IF(ControleRNC[[#This Row],[Etapa Eng]]="Concluída","Fechado",IF(ControleRNC[[#This Row],[Etapa Eng]]="Contratada","Contratada","Aberto"))</f>
        <v>Contratada</v>
      </c>
      <c r="AJ425" s="24" t="str">
        <f ca="1">IF(ControleRNC[[#This Row],[Etapa contr]]="Concluída","Fechado",IF(ControleRNC[[#This Row],[Etapa contr]]="Engenharia","Engenharia","Aberto"))</f>
        <v>Fechado</v>
      </c>
    </row>
    <row r="426" spans="1:36" ht="30" customHeight="1">
      <c r="A426" s="5" t="s">
        <v>219</v>
      </c>
      <c r="B426" s="5" t="s">
        <v>900</v>
      </c>
      <c r="C426" s="24" t="s">
        <v>1303</v>
      </c>
      <c r="D426" s="5" t="s">
        <v>824</v>
      </c>
      <c r="E426" s="24" t="s">
        <v>87</v>
      </c>
      <c r="F426" s="65" t="s">
        <v>826</v>
      </c>
      <c r="G426" s="7" t="s">
        <v>844</v>
      </c>
      <c r="H426" s="7" t="s">
        <v>2057</v>
      </c>
      <c r="I426" s="7" t="s">
        <v>921</v>
      </c>
      <c r="J426" s="32" t="s">
        <v>2058</v>
      </c>
      <c r="K426" s="22" t="s">
        <v>787</v>
      </c>
      <c r="L426" s="6">
        <v>44628</v>
      </c>
      <c r="M426" s="6">
        <f>WORKDAY(ControleRNC[[#This Row],[Data Emissão]],VLOOKUP(K426,$F$1:$G$4,2,0))</f>
        <v>44631</v>
      </c>
      <c r="N426" s="6"/>
      <c r="O426" s="23">
        <v>44636</v>
      </c>
      <c r="P426" s="24"/>
      <c r="Q426" s="24">
        <f ca="1">IF(ControleRNC[[#This Row],[Real.1]]="",TODAY()-ControleRNC[[#This Row],[Prev.1]],ControleRNC[[#This Row],[Real.1]]-ControleRNC[[#This Row],[Prev.1]])</f>
        <v>5</v>
      </c>
      <c r="R426" s="24" t="s">
        <v>5</v>
      </c>
      <c r="S426" s="24"/>
      <c r="T426" s="29" t="str">
        <f ca="1">IF(ControleRNC[[#This Row],[Real.1]]&lt;&gt;"","Concluída",IF(ControleRNC[[#This Row],[Prev.1]]&lt;TODAY(),"Atraso","No prazo"))</f>
        <v>Concluída</v>
      </c>
      <c r="U426" s="39" t="s">
        <v>2059</v>
      </c>
      <c r="V426" s="39" t="s">
        <v>2060</v>
      </c>
      <c r="W426" s="23">
        <f>WORKDAY(ControleRNC[[#This Row],[Prev.1]],ControleRNC[[#This Row],[Dias Prev.2]])</f>
        <v>44636</v>
      </c>
      <c r="X426" s="23">
        <v>44651</v>
      </c>
      <c r="Y426" s="23">
        <v>44655</v>
      </c>
      <c r="Z426" s="24">
        <f>VLOOKUP(ControleRNC[[#This Row],[Crit.]],$F$1:$G$4,2,0)</f>
        <v>3</v>
      </c>
      <c r="AA426" s="24">
        <f ca="1">IF(ControleRNC[[#This Row],[Real.2]]="",TODAY()-ControleRNC[[#This Row],[Prev.2]],ControleRNC[[#This Row],[Real.2]]-ControleRNC[[#This Row],[Prev.2]])</f>
        <v>19</v>
      </c>
      <c r="AB426" s="24" t="s">
        <v>5</v>
      </c>
      <c r="AC426" s="29" t="str">
        <f ca="1">IF(ControleRNC[[#This Row],[Real.2]]&lt;&gt;"","Concluída",
IF(ControleRNC[[#This Row],[Prev.2]]&lt;TODAY(),"Atraso","No prazo"))</f>
        <v>Concluída</v>
      </c>
      <c r="AD426" s="24" t="str">
        <f ca="1">IF(ControleRNC[[#This Row],[Status Epata 2]]="Concluída","",IF(ControleRNC[[#This Row],[Real.2]]="",TODAY()-ControleRNC[[#This Row],[Data Emissão]],ControleRNC[[#This Row],[Real.2]]-ControleRNC[[#This Row],[Data Emissão]]))</f>
        <v/>
      </c>
      <c r="AE426" s="29" t="str">
        <f ca="1">IF(ControleRNC[[#This Row],[Real.2]]&lt;&gt;"","Concluída",
IF(AND(ControleRNC[[#This Row],[Prev.2]]&lt;TODAY(),OR(ControleRNC[[#This Row],[Replan.2]]&lt;TODAY(),ControleRNC[[#This Row],[Replan.2]]="")),"Atraso","No prazo"))</f>
        <v>Concluída</v>
      </c>
      <c r="AF426" s="24"/>
      <c r="AG426" s="24" t="str">
        <f>IF(ControleRNC[[#This Row],[Área Responsável]]="Engenharia",ControleRNC[[#This Row],[Status Etapa 1]],"Contratada")</f>
        <v>Contratada</v>
      </c>
      <c r="AH426" s="24" t="str">
        <f ca="1">IF(ControleRNC[[#This Row],[Área Responsável]]="Contratada",ControleRNC[[#This Row],[Status DUCTOR]],"Engenharia")</f>
        <v>Concluída</v>
      </c>
      <c r="AI426" s="24" t="str">
        <f>IF(ControleRNC[[#This Row],[Etapa Eng]]="Concluída","Fechado",IF(ControleRNC[[#This Row],[Etapa Eng]]="Contratada","Contratada","Aberto"))</f>
        <v>Contratada</v>
      </c>
      <c r="AJ426" s="24" t="str">
        <f ca="1">IF(ControleRNC[[#This Row],[Etapa contr]]="Concluída","Fechado",IF(ControleRNC[[#This Row],[Etapa contr]]="Engenharia","Engenharia","Aberto"))</f>
        <v>Fechado</v>
      </c>
    </row>
    <row r="427" spans="1:36" ht="30" customHeight="1">
      <c r="A427" s="5" t="s">
        <v>290</v>
      </c>
      <c r="B427" s="5" t="s">
        <v>900</v>
      </c>
      <c r="C427" s="24" t="s">
        <v>1283</v>
      </c>
      <c r="D427" s="5" t="s">
        <v>824</v>
      </c>
      <c r="E427" s="24" t="s">
        <v>29</v>
      </c>
      <c r="F427" s="65" t="s">
        <v>826</v>
      </c>
      <c r="G427" s="7" t="s">
        <v>844</v>
      </c>
      <c r="H427" s="7" t="s">
        <v>2061</v>
      </c>
      <c r="I427" s="7" t="s">
        <v>914</v>
      </c>
      <c r="J427" s="32" t="s">
        <v>2062</v>
      </c>
      <c r="K427" s="22" t="s">
        <v>787</v>
      </c>
      <c r="L427" s="6">
        <v>44629</v>
      </c>
      <c r="M427" s="6">
        <f>WORKDAY(ControleRNC[[#This Row],[Data Emissão]],VLOOKUP(K427,$F$1:$G$4,2,0))</f>
        <v>44634</v>
      </c>
      <c r="N427" s="6"/>
      <c r="O427" s="23">
        <v>44634</v>
      </c>
      <c r="P427" s="24"/>
      <c r="Q427" s="24">
        <f ca="1">IF(ControleRNC[[#This Row],[Real.1]]="",TODAY()-ControleRNC[[#This Row],[Prev.1]],ControleRNC[[#This Row],[Real.1]]-ControleRNC[[#This Row],[Prev.1]])</f>
        <v>0</v>
      </c>
      <c r="R427" s="24" t="s">
        <v>6</v>
      </c>
      <c r="S427" s="24"/>
      <c r="T427" s="29" t="str">
        <f ca="1">IF(ControleRNC[[#This Row],[Real.1]]&lt;&gt;"","Concluída",IF(ControleRNC[[#This Row],[Prev.1]]&lt;TODAY(),"Atraso","No prazo"))</f>
        <v>Concluída</v>
      </c>
      <c r="U427" s="39" t="s">
        <v>2063</v>
      </c>
      <c r="V427" s="39"/>
      <c r="W427" s="23">
        <f>WORKDAY(ControleRNC[[#This Row],[Prev.1]],ControleRNC[[#This Row],[Dias Prev.2]])</f>
        <v>44637</v>
      </c>
      <c r="X427" s="23">
        <v>44680</v>
      </c>
      <c r="Y427" s="23">
        <v>44671</v>
      </c>
      <c r="Z427" s="24">
        <f>VLOOKUP(ControleRNC[[#This Row],[Crit.]],$F$1:$G$4,2,0)</f>
        <v>3</v>
      </c>
      <c r="AA427" s="24">
        <f ca="1">IF(ControleRNC[[#This Row],[Real.2]]="",TODAY()-ControleRNC[[#This Row],[Prev.2]],ControleRNC[[#This Row],[Real.2]]-ControleRNC[[#This Row],[Prev.2]])</f>
        <v>34</v>
      </c>
      <c r="AB427" s="24" t="s">
        <v>6</v>
      </c>
      <c r="AC427" s="29" t="str">
        <f ca="1">IF(ControleRNC[[#This Row],[Real.2]]&lt;&gt;"","Concluída",
IF(ControleRNC[[#This Row],[Prev.2]]&lt;TODAY(),"Atraso","No prazo"))</f>
        <v>Concluída</v>
      </c>
      <c r="AD427" s="24" t="str">
        <f ca="1">IF(ControleRNC[[#This Row],[Status Epata 2]]="Concluída","",IF(ControleRNC[[#This Row],[Real.2]]="",TODAY()-ControleRNC[[#This Row],[Data Emissão]],ControleRNC[[#This Row],[Real.2]]-ControleRNC[[#This Row],[Data Emissão]]))</f>
        <v/>
      </c>
      <c r="AE427" s="24" t="str">
        <f ca="1">IF(ControleRNC[[#This Row],[Real.2]]&lt;&gt;"","Concluída",
IF(AND(ControleRNC[[#This Row],[Prev.2]]&lt;TODAY(),OR(ControleRNC[[#This Row],[Replan.2]]&lt;TODAY(),ControleRNC[[#This Row],[Replan.2]]="")),"Atraso","No prazo"))</f>
        <v>Concluída</v>
      </c>
      <c r="AF427" s="24" t="s">
        <v>1077</v>
      </c>
      <c r="AG427" s="24" t="str">
        <f>IF(ControleRNC[[#This Row],[Área Responsável]]="Engenharia",ControleRNC[[#This Row],[Status Etapa 1]],"Contratada")</f>
        <v>Contratada</v>
      </c>
      <c r="AH427" s="24" t="str">
        <f ca="1">IF(ControleRNC[[#This Row],[Área Responsável]]="Contratada",ControleRNC[[#This Row],[Status DUCTOR]],"Engenharia")</f>
        <v>Concluída</v>
      </c>
      <c r="AI427" s="24" t="str">
        <f>IF(ControleRNC[[#This Row],[Etapa Eng]]="Concluída","Fechado",IF(ControleRNC[[#This Row],[Etapa Eng]]="Contratada","Contratada","Aberto"))</f>
        <v>Contratada</v>
      </c>
      <c r="AJ427" s="24" t="str">
        <f ca="1">IF(ControleRNC[[#This Row],[Etapa contr]]="Concluída","Fechado",IF(ControleRNC[[#This Row],[Etapa contr]]="Engenharia","Engenharia","Aberto"))</f>
        <v>Fechado</v>
      </c>
    </row>
    <row r="428" spans="1:36" ht="30" customHeight="1">
      <c r="A428" s="63" t="s">
        <v>216</v>
      </c>
      <c r="B428" s="5" t="s">
        <v>900</v>
      </c>
      <c r="C428" s="24" t="s">
        <v>823</v>
      </c>
      <c r="D428" s="5" t="s">
        <v>824</v>
      </c>
      <c r="E428" s="24" t="s">
        <v>87</v>
      </c>
      <c r="F428" s="65" t="s">
        <v>826</v>
      </c>
      <c r="G428" s="7" t="s">
        <v>827</v>
      </c>
      <c r="H428" s="7" t="s">
        <v>2064</v>
      </c>
      <c r="I428" s="7" t="s">
        <v>856</v>
      </c>
      <c r="J428" s="32" t="s">
        <v>2065</v>
      </c>
      <c r="K428" s="22" t="s">
        <v>787</v>
      </c>
      <c r="L428" s="6">
        <v>44630</v>
      </c>
      <c r="M428" s="6">
        <f>WORKDAY(ControleRNC[[#This Row],[Data Emissão]],VLOOKUP(K428,$F$1:$G$4,2,0))</f>
        <v>44635</v>
      </c>
      <c r="N428" s="6"/>
      <c r="O428" s="23">
        <v>44630</v>
      </c>
      <c r="P428" s="24"/>
      <c r="Q428" s="24">
        <f ca="1">IF(ControleRNC[[#This Row],[Real.1]]="",TODAY()-ControleRNC[[#This Row],[Prev.1]],ControleRNC[[#This Row],[Real.1]]-ControleRNC[[#This Row],[Prev.1]])</f>
        <v>-5</v>
      </c>
      <c r="R428" s="24" t="s">
        <v>5</v>
      </c>
      <c r="S428" s="24"/>
      <c r="T428" s="29" t="str">
        <f ca="1">IF(ControleRNC[[#This Row],[Real.1]]&lt;&gt;"","Concluída",IF(ControleRNC[[#This Row],[Prev.1]]&lt;TODAY(),"Atraso","No prazo"))</f>
        <v>Concluída</v>
      </c>
      <c r="U428" s="39" t="s">
        <v>2066</v>
      </c>
      <c r="V428" s="39"/>
      <c r="W428" s="23">
        <f>WORKDAY(ControleRNC[[#This Row],[Prev.1]],ControleRNC[[#This Row],[Dias Prev.2]])</f>
        <v>44638</v>
      </c>
      <c r="X428" s="23">
        <v>44645</v>
      </c>
      <c r="Y428" s="23">
        <v>44796</v>
      </c>
      <c r="Z428" s="24">
        <f>VLOOKUP(ControleRNC[[#This Row],[Crit.]],$F$1:$G$4,2,0)</f>
        <v>3</v>
      </c>
      <c r="AA428" s="24">
        <f ca="1">IF(ControleRNC[[#This Row],[Real.2]]="",TODAY()-ControleRNC[[#This Row],[Prev.2]],ControleRNC[[#This Row],[Real.2]]-ControleRNC[[#This Row],[Prev.2]])</f>
        <v>158</v>
      </c>
      <c r="AB428" s="24" t="s">
        <v>5</v>
      </c>
      <c r="AC428" s="29" t="str">
        <f ca="1">IF(ControleRNC[[#This Row],[Real.2]]&lt;&gt;"","Concluída",
IF(ControleRNC[[#This Row],[Prev.2]]&lt;TODAY(),"Atraso","No prazo"))</f>
        <v>Concluída</v>
      </c>
      <c r="AD428" s="24" t="str">
        <f ca="1">IF(ControleRNC[[#This Row],[Status Epata 2]]="Concluída","",IF(ControleRNC[[#This Row],[Real.2]]="",TODAY()-ControleRNC[[#This Row],[Data Emissão]],ControleRNC[[#This Row],[Real.2]]-ControleRNC[[#This Row],[Data Emissão]]))</f>
        <v/>
      </c>
      <c r="AE428" s="29" t="str">
        <f ca="1">IF(ControleRNC[[#This Row],[Real.2]]&lt;&gt;"","Concluída",
IF(AND(ControleRNC[[#This Row],[Prev.2]]&lt;TODAY(),OR(ControleRNC[[#This Row],[Replan.2]]&lt;TODAY(),ControleRNC[[#This Row],[Replan.2]]="")),"Atraso","No prazo"))</f>
        <v>Concluída</v>
      </c>
      <c r="AF428" s="24"/>
      <c r="AG428" s="24" t="str">
        <f>IF(ControleRNC[[#This Row],[Área Responsável]]="Engenharia",ControleRNC[[#This Row],[Status Etapa 1]],"Contratada")</f>
        <v>Contratada</v>
      </c>
      <c r="AH428" s="24" t="str">
        <f ca="1">IF(ControleRNC[[#This Row],[Área Responsável]]="Contratada",ControleRNC[[#This Row],[Status DUCTOR]],"Engenharia")</f>
        <v>Concluída</v>
      </c>
      <c r="AI428" s="24" t="str">
        <f>IF(ControleRNC[[#This Row],[Etapa Eng]]="Concluída","Fechado",IF(ControleRNC[[#This Row],[Etapa Eng]]="Contratada","Contratada","Aberto"))</f>
        <v>Contratada</v>
      </c>
      <c r="AJ428" s="24" t="str">
        <f ca="1">IF(ControleRNC[[#This Row],[Etapa contr]]="Concluída","Fechado",IF(ControleRNC[[#This Row],[Etapa contr]]="Engenharia","Engenharia","Aberto"))</f>
        <v>Fechado</v>
      </c>
    </row>
    <row r="429" spans="1:36" ht="30" customHeight="1">
      <c r="A429" s="5" t="s">
        <v>94</v>
      </c>
      <c r="B429" s="5" t="s">
        <v>900</v>
      </c>
      <c r="C429" s="24" t="s">
        <v>1303</v>
      </c>
      <c r="D429" s="5" t="s">
        <v>824</v>
      </c>
      <c r="E429" s="24" t="s">
        <v>29</v>
      </c>
      <c r="F429" s="65" t="s">
        <v>826</v>
      </c>
      <c r="G429" s="7" t="s">
        <v>844</v>
      </c>
      <c r="H429" s="7" t="s">
        <v>2067</v>
      </c>
      <c r="I429" s="7" t="s">
        <v>1449</v>
      </c>
      <c r="J429" s="32" t="s">
        <v>2068</v>
      </c>
      <c r="K429" s="22" t="s">
        <v>788</v>
      </c>
      <c r="L429" s="6">
        <v>44635</v>
      </c>
      <c r="M429" s="6">
        <f>WORKDAY(ControleRNC[[#This Row],[Data Emissão]],VLOOKUP(K429,$F$1:$G$4,2,0))</f>
        <v>44637</v>
      </c>
      <c r="N429" s="6"/>
      <c r="O429" s="23">
        <v>44638</v>
      </c>
      <c r="P429" s="24"/>
      <c r="Q429" s="24">
        <f ca="1">IF(ControleRNC[[#This Row],[Real.1]]="",TODAY()-ControleRNC[[#This Row],[Prev.1]],ControleRNC[[#This Row],[Real.1]]-ControleRNC[[#This Row],[Prev.1]])</f>
        <v>1</v>
      </c>
      <c r="R429" s="24" t="s">
        <v>6</v>
      </c>
      <c r="S429" s="24"/>
      <c r="T429" s="29" t="str">
        <f ca="1">IF(ControleRNC[[#This Row],[Real.1]]&lt;&gt;"","Concluída",IF(ControleRNC[[#This Row],[Prev.1]]&lt;TODAY(),"Atraso","No prazo"))</f>
        <v>Concluída</v>
      </c>
      <c r="U429" s="39" t="s">
        <v>2069</v>
      </c>
      <c r="V429" s="39"/>
      <c r="W429" s="23">
        <f>WORKDAY(ControleRNC[[#This Row],[Prev.1]],ControleRNC[[#This Row],[Dias Prev.2]])</f>
        <v>44641</v>
      </c>
      <c r="X429" s="23"/>
      <c r="Y429" s="23">
        <v>44671</v>
      </c>
      <c r="Z429" s="24">
        <f>VLOOKUP(ControleRNC[[#This Row],[Crit.]],$F$1:$G$4,2,0)</f>
        <v>2</v>
      </c>
      <c r="AA429" s="24">
        <f ca="1">IF(ControleRNC[[#This Row],[Real.2]]="",TODAY()-ControleRNC[[#This Row],[Prev.2]],ControleRNC[[#This Row],[Real.2]]-ControleRNC[[#This Row],[Prev.2]])</f>
        <v>30</v>
      </c>
      <c r="AB429" s="24" t="s">
        <v>6</v>
      </c>
      <c r="AC429" s="29" t="str">
        <f ca="1">IF(ControleRNC[[#This Row],[Real.2]]&lt;&gt;"","Concluída",
IF(ControleRNC[[#This Row],[Prev.2]]&lt;TODAY(),"Atraso","No prazo"))</f>
        <v>Concluída</v>
      </c>
      <c r="AD429" s="24" t="str">
        <f ca="1">IF(ControleRNC[[#This Row],[Status Epata 2]]="Concluída","",IF(ControleRNC[[#This Row],[Real.2]]="",TODAY()-ControleRNC[[#This Row],[Data Emissão]],ControleRNC[[#This Row],[Real.2]]-ControleRNC[[#This Row],[Data Emissão]]))</f>
        <v/>
      </c>
      <c r="AE429" s="24" t="str">
        <f ca="1">IF(ControleRNC[[#This Row],[Real.2]]&lt;&gt;"","Concluída",
IF(AND(ControleRNC[[#This Row],[Prev.2]]&lt;TODAY(),OR(ControleRNC[[#This Row],[Replan.2]]&lt;TODAY(),ControleRNC[[#This Row],[Replan.2]]="")),"Atraso","No prazo"))</f>
        <v>Concluída</v>
      </c>
      <c r="AF429" s="24" t="s">
        <v>1577</v>
      </c>
      <c r="AG429" s="24" t="str">
        <f>IF(ControleRNC[[#This Row],[Área Responsável]]="Engenharia",ControleRNC[[#This Row],[Status Etapa 1]],"Contratada")</f>
        <v>Contratada</v>
      </c>
      <c r="AH429" s="24" t="str">
        <f ca="1">IF(ControleRNC[[#This Row],[Área Responsável]]="Contratada",ControleRNC[[#This Row],[Status DUCTOR]],"Engenharia")</f>
        <v>Concluída</v>
      </c>
      <c r="AI429" s="24" t="str">
        <f>IF(ControleRNC[[#This Row],[Etapa Eng]]="Concluída","Fechado",IF(ControleRNC[[#This Row],[Etapa Eng]]="Contratada","Contratada","Aberto"))</f>
        <v>Contratada</v>
      </c>
      <c r="AJ429" s="24" t="str">
        <f ca="1">IF(ControleRNC[[#This Row],[Etapa contr]]="Concluída","Fechado",IF(ControleRNC[[#This Row],[Etapa contr]]="Engenharia","Engenharia","Aberto"))</f>
        <v>Fechado</v>
      </c>
    </row>
    <row r="430" spans="1:36" ht="30" customHeight="1">
      <c r="A430" s="63" t="s">
        <v>2070</v>
      </c>
      <c r="B430" s="5" t="s">
        <v>900</v>
      </c>
      <c r="C430" s="24" t="s">
        <v>860</v>
      </c>
      <c r="D430" s="5" t="s">
        <v>861</v>
      </c>
      <c r="E430" s="24" t="s">
        <v>87</v>
      </c>
      <c r="F430" s="65" t="s">
        <v>862</v>
      </c>
      <c r="G430" s="7" t="s">
        <v>827</v>
      </c>
      <c r="H430" s="7" t="s">
        <v>1310</v>
      </c>
      <c r="I430" s="7" t="s">
        <v>846</v>
      </c>
      <c r="J430" s="32" t="s">
        <v>2071</v>
      </c>
      <c r="K430" s="22" t="s">
        <v>788</v>
      </c>
      <c r="L430" s="6">
        <v>44636</v>
      </c>
      <c r="M430" s="6">
        <f>WORKDAY(ControleRNC[[#This Row],[Data Emissão]],VLOOKUP(K430,$F$1:$G$4,2,0))</f>
        <v>44638</v>
      </c>
      <c r="N430" s="6"/>
      <c r="O430" s="23">
        <v>44638</v>
      </c>
      <c r="P430" s="24"/>
      <c r="Q430" s="24">
        <f ca="1">IF(ControleRNC[[#This Row],[Real.1]]="",TODAY()-ControleRNC[[#This Row],[Prev.1]],ControleRNC[[#This Row],[Real.1]]-ControleRNC[[#This Row],[Prev.1]])</f>
        <v>0</v>
      </c>
      <c r="R430" s="24" t="s">
        <v>5</v>
      </c>
      <c r="S430" s="24"/>
      <c r="T430" s="29" t="str">
        <f ca="1">IF(ControleRNC[[#This Row],[Real.1]]&lt;&gt;"","Concluída",IF(ControleRNC[[#This Row],[Prev.1]]&lt;TODAY(),"Atraso","No prazo"))</f>
        <v>Concluída</v>
      </c>
      <c r="U430" s="39" t="s">
        <v>2072</v>
      </c>
      <c r="V430" s="39" t="s">
        <v>2040</v>
      </c>
      <c r="W430" s="23">
        <f>WORKDAY(ControleRNC[[#This Row],[Prev.1]],ControleRNC[[#This Row],[Dias Prev.2]])</f>
        <v>44642</v>
      </c>
      <c r="X430" s="23">
        <v>44676</v>
      </c>
      <c r="Y430" s="23">
        <v>44727</v>
      </c>
      <c r="Z430" s="24">
        <f>VLOOKUP(ControleRNC[[#This Row],[Crit.]],$F$1:$G$4,2,0)</f>
        <v>2</v>
      </c>
      <c r="AA430" s="24">
        <f ca="1">IF(ControleRNC[[#This Row],[Real.2]]="",TODAY()-ControleRNC[[#This Row],[Prev.2]],ControleRNC[[#This Row],[Real.2]]-ControleRNC[[#This Row],[Prev.2]])</f>
        <v>85</v>
      </c>
      <c r="AB430" s="24" t="s">
        <v>5</v>
      </c>
      <c r="AC430" s="29" t="str">
        <f ca="1">IF(ControleRNC[[#This Row],[Real.2]]&lt;&gt;"","Concluída",
IF(ControleRNC[[#This Row],[Prev.2]]&lt;TODAY(),"Atraso","No prazo"))</f>
        <v>Concluída</v>
      </c>
      <c r="AD430" s="24" t="str">
        <f ca="1">IF(ControleRNC[[#This Row],[Status Epata 2]]="Concluída","",IF(ControleRNC[[#This Row],[Real.2]]="",TODAY()-ControleRNC[[#This Row],[Data Emissão]],ControleRNC[[#This Row],[Real.2]]-ControleRNC[[#This Row],[Data Emissão]]))</f>
        <v/>
      </c>
      <c r="AE430" s="24" t="str">
        <f ca="1">IF(ControleRNC[[#This Row],[Real.2]]&lt;&gt;"","Concluída",
IF(AND(ControleRNC[[#This Row],[Prev.2]]&lt;TODAY(),OR(ControleRNC[[#This Row],[Replan.2]]&lt;TODAY(),ControleRNC[[#This Row],[Replan.2]]="")),"Atraso","No prazo"))</f>
        <v>Concluída</v>
      </c>
      <c r="AF430" s="24"/>
      <c r="AG430" s="24" t="str">
        <f ca="1">IF(ControleRNC[[#This Row],[Área Responsável]]="Engenharia",ControleRNC[[#This Row],[Status Etapa 1]],"Contratada")</f>
        <v>Concluída</v>
      </c>
      <c r="AH430" s="24" t="str">
        <f>IF(ControleRNC[[#This Row],[Área Responsável]]="Contratada",ControleRNC[[#This Row],[Status DUCTOR]],"Engenharia")</f>
        <v>Engenharia</v>
      </c>
      <c r="AI430" s="24" t="str">
        <f ca="1">IF(ControleRNC[[#This Row],[Etapa Eng]]="Concluída","Fechado",IF(ControleRNC[[#This Row],[Etapa Eng]]="Contratada","Contratada","Aberto"))</f>
        <v>Fechado</v>
      </c>
      <c r="AJ430" s="24" t="str">
        <f>IF(ControleRNC[[#This Row],[Etapa contr]]="Concluída","Fechado",IF(ControleRNC[[#This Row],[Etapa contr]]="Engenharia","Engenharia","Aberto"))</f>
        <v>Engenharia</v>
      </c>
    </row>
    <row r="431" spans="1:36" ht="30" customHeight="1">
      <c r="A431" s="5" t="s">
        <v>66</v>
      </c>
      <c r="B431" s="5" t="s">
        <v>900</v>
      </c>
      <c r="C431" s="24" t="s">
        <v>1283</v>
      </c>
      <c r="D431" s="5" t="s">
        <v>824</v>
      </c>
      <c r="E431" s="24" t="s">
        <v>2073</v>
      </c>
      <c r="F431" s="65" t="s">
        <v>826</v>
      </c>
      <c r="G431" s="7" t="s">
        <v>844</v>
      </c>
      <c r="H431" s="7" t="s">
        <v>2074</v>
      </c>
      <c r="I431" s="7" t="s">
        <v>846</v>
      </c>
      <c r="J431" s="32" t="s">
        <v>2075</v>
      </c>
      <c r="K431" s="22" t="s">
        <v>787</v>
      </c>
      <c r="L431" s="6">
        <v>44636</v>
      </c>
      <c r="M431" s="6">
        <f>WORKDAY(ControleRNC[[#This Row],[Data Emissão]],VLOOKUP(K431,$F$1:$G$4,2,0))</f>
        <v>44641</v>
      </c>
      <c r="N431" s="6"/>
      <c r="O431" s="23">
        <v>44643</v>
      </c>
      <c r="P431" s="24"/>
      <c r="Q431" s="24">
        <f ca="1">IF(ControleRNC[[#This Row],[Real.1]]="",TODAY()-ControleRNC[[#This Row],[Prev.1]],ControleRNC[[#This Row],[Real.1]]-ControleRNC[[#This Row],[Prev.1]])</f>
        <v>2</v>
      </c>
      <c r="R431" s="24" t="s">
        <v>2076</v>
      </c>
      <c r="S431" s="24"/>
      <c r="T431" s="29" t="str">
        <f ca="1">IF(ControleRNC[[#This Row],[Real.1]]&lt;&gt;"","Concluída",IF(ControleRNC[[#This Row],[Prev.1]]&lt;TODAY(),"Atraso","No prazo"))</f>
        <v>Concluída</v>
      </c>
      <c r="U431" s="39" t="s">
        <v>2077</v>
      </c>
      <c r="V431" s="39"/>
      <c r="W431" s="23">
        <f>WORKDAY(ControleRNC[[#This Row],[Prev.1]],ControleRNC[[#This Row],[Dias Prev.2]])</f>
        <v>44644</v>
      </c>
      <c r="X431" s="23"/>
      <c r="Y431" s="23">
        <v>44643</v>
      </c>
      <c r="Z431" s="24">
        <f>VLOOKUP(ControleRNC[[#This Row],[Crit.]],$F$1:$G$4,2,0)</f>
        <v>3</v>
      </c>
      <c r="AA431" s="24">
        <f ca="1">IF(ControleRNC[[#This Row],[Real.2]]="",TODAY()-ControleRNC[[#This Row],[Prev.2]],ControleRNC[[#This Row],[Real.2]]-ControleRNC[[#This Row],[Prev.2]])</f>
        <v>-1</v>
      </c>
      <c r="AB431" s="24" t="s">
        <v>2076</v>
      </c>
      <c r="AC431" s="29" t="str">
        <f ca="1">IF(ControleRNC[[#This Row],[Real.2]]&lt;&gt;"","Concluída",
IF(ControleRNC[[#This Row],[Prev.2]]&lt;TODAY(),"Atraso","No prazo"))</f>
        <v>Concluída</v>
      </c>
      <c r="AD431" s="24" t="str">
        <f ca="1">IF(ControleRNC[[#This Row],[Status Epata 2]]="Concluída","",IF(ControleRNC[[#This Row],[Real.2]]="",TODAY()-ControleRNC[[#This Row],[Data Emissão]],ControleRNC[[#This Row],[Real.2]]-ControleRNC[[#This Row],[Data Emissão]]))</f>
        <v/>
      </c>
      <c r="AE431" s="24" t="str">
        <f ca="1">IF(ControleRNC[[#This Row],[Real.2]]&lt;&gt;"","Concluída",
IF(AND(ControleRNC[[#This Row],[Prev.2]]&lt;TODAY(),OR(ControleRNC[[#This Row],[Replan.2]]&lt;TODAY(),ControleRNC[[#This Row],[Replan.2]]="")),"Atraso","No prazo"))</f>
        <v>Concluída</v>
      </c>
      <c r="AF431" s="24"/>
      <c r="AG431" s="24" t="str">
        <f>IF(ControleRNC[[#This Row],[Área Responsável]]="Engenharia",ControleRNC[[#This Row],[Status Etapa 1]],"Contratada")</f>
        <v>Contratada</v>
      </c>
      <c r="AH431" s="24" t="str">
        <f ca="1">IF(ControleRNC[[#This Row],[Área Responsável]]="Contratada",ControleRNC[[#This Row],[Status DUCTOR]],"Engenharia")</f>
        <v>Concluída</v>
      </c>
      <c r="AI431" s="24" t="str">
        <f>IF(ControleRNC[[#This Row],[Etapa Eng]]="Concluída","Fechado",IF(ControleRNC[[#This Row],[Etapa Eng]]="Contratada","Contratada","Aberto"))</f>
        <v>Contratada</v>
      </c>
      <c r="AJ431" s="24" t="str">
        <f ca="1">IF(ControleRNC[[#This Row],[Etapa contr]]="Concluída","Fechado",IF(ControleRNC[[#This Row],[Etapa contr]]="Engenharia","Engenharia","Aberto"))</f>
        <v>Fechado</v>
      </c>
    </row>
    <row r="432" spans="1:36" ht="30" customHeight="1">
      <c r="A432" s="5" t="s">
        <v>104</v>
      </c>
      <c r="B432" s="5" t="s">
        <v>900</v>
      </c>
      <c r="C432" s="24" t="s">
        <v>1280</v>
      </c>
      <c r="D432" s="5" t="s">
        <v>824</v>
      </c>
      <c r="E432" s="24" t="s">
        <v>29</v>
      </c>
      <c r="F432" s="65" t="s">
        <v>826</v>
      </c>
      <c r="G432" s="7" t="s">
        <v>827</v>
      </c>
      <c r="H432" s="7" t="s">
        <v>2078</v>
      </c>
      <c r="I432" s="7" t="s">
        <v>856</v>
      </c>
      <c r="J432" s="32" t="s">
        <v>2079</v>
      </c>
      <c r="K432" s="22" t="s">
        <v>788</v>
      </c>
      <c r="L432" s="6">
        <v>44636</v>
      </c>
      <c r="M432" s="6">
        <f>WORKDAY(ControleRNC[[#This Row],[Data Emissão]],VLOOKUP(K432,$F$1:$G$4,2,0))</f>
        <v>44638</v>
      </c>
      <c r="N432" s="6"/>
      <c r="O432" s="23">
        <v>44641</v>
      </c>
      <c r="P432" s="24"/>
      <c r="Q432" s="24">
        <f ca="1">IF(ControleRNC[[#This Row],[Real.1]]="",TODAY()-ControleRNC[[#This Row],[Prev.1]],ControleRNC[[#This Row],[Real.1]]-ControleRNC[[#This Row],[Prev.1]])</f>
        <v>3</v>
      </c>
      <c r="R432" s="24" t="s">
        <v>6</v>
      </c>
      <c r="S432" s="24"/>
      <c r="T432" s="29" t="str">
        <f ca="1">IF(ControleRNC[[#This Row],[Real.1]]&lt;&gt;"","Concluída",IF(ControleRNC[[#This Row],[Prev.1]]&lt;TODAY(),"Atraso","No prazo"))</f>
        <v>Concluída</v>
      </c>
      <c r="U432" s="39" t="s">
        <v>2080</v>
      </c>
      <c r="V432" s="39"/>
      <c r="W432" s="23">
        <f>WORKDAY(ControleRNC[[#This Row],[Prev.1]],ControleRNC[[#This Row],[Dias Prev.2]])</f>
        <v>44642</v>
      </c>
      <c r="X432" s="23"/>
      <c r="Y432" s="23">
        <v>44673</v>
      </c>
      <c r="Z432" s="24">
        <f>VLOOKUP(ControleRNC[[#This Row],[Crit.]],$F$1:$G$4,2,0)</f>
        <v>2</v>
      </c>
      <c r="AA432" s="24">
        <f ca="1">IF(ControleRNC[[#This Row],[Real.2]]="",TODAY()-ControleRNC[[#This Row],[Prev.2]],ControleRNC[[#This Row],[Real.2]]-ControleRNC[[#This Row],[Prev.2]])</f>
        <v>31</v>
      </c>
      <c r="AB432" s="24" t="s">
        <v>6</v>
      </c>
      <c r="AC432" s="29" t="str">
        <f ca="1">IF(ControleRNC[[#This Row],[Real.2]]&lt;&gt;"","Concluída",
IF(ControleRNC[[#This Row],[Prev.2]]&lt;TODAY(),"Atraso","No prazo"))</f>
        <v>Concluída</v>
      </c>
      <c r="AD432" s="24" t="str">
        <f ca="1">IF(ControleRNC[[#This Row],[Status Epata 2]]="Concluída","",IF(ControleRNC[[#This Row],[Real.2]]="",TODAY()-ControleRNC[[#This Row],[Data Emissão]],ControleRNC[[#This Row],[Real.2]]-ControleRNC[[#This Row],[Data Emissão]]))</f>
        <v/>
      </c>
      <c r="AE432" s="24" t="str">
        <f ca="1">IF(ControleRNC[[#This Row],[Real.2]]&lt;&gt;"","Concluída",
IF(AND(ControleRNC[[#This Row],[Prev.2]]&lt;TODAY(),OR(ControleRNC[[#This Row],[Replan.2]]&lt;TODAY(),ControleRNC[[#This Row],[Replan.2]]="")),"Atraso","No prazo"))</f>
        <v>Concluída</v>
      </c>
      <c r="AF432" s="24" t="s">
        <v>1077</v>
      </c>
      <c r="AG432" s="24" t="str">
        <f>IF(ControleRNC[[#This Row],[Área Responsável]]="Engenharia",ControleRNC[[#This Row],[Status Etapa 1]],"Contratada")</f>
        <v>Contratada</v>
      </c>
      <c r="AH432" s="24" t="str">
        <f ca="1">IF(ControleRNC[[#This Row],[Área Responsável]]="Contratada",ControleRNC[[#This Row],[Status DUCTOR]],"Engenharia")</f>
        <v>Concluída</v>
      </c>
      <c r="AI432" s="24" t="str">
        <f>IF(ControleRNC[[#This Row],[Etapa Eng]]="Concluída","Fechado",IF(ControleRNC[[#This Row],[Etapa Eng]]="Contratada","Contratada","Aberto"))</f>
        <v>Contratada</v>
      </c>
      <c r="AJ432" s="24" t="str">
        <f ca="1">IF(ControleRNC[[#This Row],[Etapa contr]]="Concluída","Fechado",IF(ControleRNC[[#This Row],[Etapa contr]]="Engenharia","Engenharia","Aberto"))</f>
        <v>Fechado</v>
      </c>
    </row>
    <row r="433" spans="1:36" ht="30" customHeight="1">
      <c r="A433" s="63" t="s">
        <v>110</v>
      </c>
      <c r="B433" s="5" t="s">
        <v>900</v>
      </c>
      <c r="C433" s="24" t="s">
        <v>1525</v>
      </c>
      <c r="D433" s="5" t="s">
        <v>824</v>
      </c>
      <c r="E433" s="24" t="s">
        <v>29</v>
      </c>
      <c r="F433" s="65" t="s">
        <v>826</v>
      </c>
      <c r="G433" s="7" t="s">
        <v>827</v>
      </c>
      <c r="H433" s="7" t="s">
        <v>1916</v>
      </c>
      <c r="I433" s="7" t="s">
        <v>904</v>
      </c>
      <c r="J433" s="32" t="s">
        <v>2081</v>
      </c>
      <c r="K433" s="22" t="s">
        <v>788</v>
      </c>
      <c r="L433" s="6">
        <v>44637</v>
      </c>
      <c r="M433" s="6">
        <f>WORKDAY(ControleRNC[[#This Row],[Data Emissão]],VLOOKUP(K433,$F$1:$G$4,2,0))</f>
        <v>44641</v>
      </c>
      <c r="N433" s="6"/>
      <c r="O433" s="23">
        <v>44676</v>
      </c>
      <c r="P433" s="24"/>
      <c r="Q433" s="24">
        <f ca="1">IF(ControleRNC[[#This Row],[Real.1]]="",TODAY()-ControleRNC[[#This Row],[Prev.1]],ControleRNC[[#This Row],[Real.1]]-ControleRNC[[#This Row],[Prev.1]])</f>
        <v>35</v>
      </c>
      <c r="R433" s="24" t="s">
        <v>6</v>
      </c>
      <c r="S433" s="24"/>
      <c r="T433" s="29" t="str">
        <f ca="1">IF(ControleRNC[[#This Row],[Real.1]]&lt;&gt;"","Concluída",IF(ControleRNC[[#This Row],[Prev.1]]&lt;TODAY(),"Atraso","No prazo"))</f>
        <v>Concluída</v>
      </c>
      <c r="U433" s="39" t="s">
        <v>2082</v>
      </c>
      <c r="V433" s="39"/>
      <c r="W433" s="23">
        <f>WORKDAY(ControleRNC[[#This Row],[Prev.1]],ControleRNC[[#This Row],[Dias Prev.2]])</f>
        <v>44643</v>
      </c>
      <c r="X433" s="23">
        <v>44741</v>
      </c>
      <c r="Y433" s="23">
        <v>44908</v>
      </c>
      <c r="Z433" s="24">
        <f>VLOOKUP(ControleRNC[[#This Row],[Crit.]],$F$1:$G$4,2,0)</f>
        <v>2</v>
      </c>
      <c r="AA433" s="24">
        <f ca="1">IF(ControleRNC[[#This Row],[Real.2]]="",TODAY()-ControleRNC[[#This Row],[Prev.2]],ControleRNC[[#This Row],[Real.2]]-ControleRNC[[#This Row],[Prev.2]])</f>
        <v>265</v>
      </c>
      <c r="AB433" s="24" t="s">
        <v>6</v>
      </c>
      <c r="AC433" s="29" t="str">
        <f ca="1">IF(ControleRNC[[#This Row],[Real.2]]&lt;&gt;"","Concluída",
IF(ControleRNC[[#This Row],[Prev.2]]&lt;TODAY(),"Atraso","No prazo"))</f>
        <v>Concluída</v>
      </c>
      <c r="AD433" s="24" t="str">
        <f ca="1">IF(ControleRNC[[#This Row],[Status Epata 2]]="Concluída","",IF(ControleRNC[[#This Row],[Real.2]]="",TODAY()-ControleRNC[[#This Row],[Data Emissão]],ControleRNC[[#This Row],[Real.2]]-ControleRNC[[#This Row],[Data Emissão]]))</f>
        <v/>
      </c>
      <c r="AE433" s="24" t="str">
        <f ca="1">IF(ControleRNC[[#This Row],[Real.2]]&lt;&gt;"","Concluída",
IF(AND(ControleRNC[[#This Row],[Prev.2]]&lt;TODAY(),OR(ControleRNC[[#This Row],[Replan.2]]&lt;TODAY(),ControleRNC[[#This Row],[Replan.2]]="")),"Atraso","No prazo"))</f>
        <v>Concluída</v>
      </c>
      <c r="AF433" s="24" t="s">
        <v>1077</v>
      </c>
      <c r="AG433" s="24" t="str">
        <f>IF(ControleRNC[[#This Row],[Área Responsável]]="Engenharia",ControleRNC[[#This Row],[Status Etapa 1]],"Contratada")</f>
        <v>Contratada</v>
      </c>
      <c r="AH433" s="24" t="str">
        <f ca="1">IF(ControleRNC[[#This Row],[Área Responsável]]="Contratada",ControleRNC[[#This Row],[Status DUCTOR]],"Engenharia")</f>
        <v>Concluída</v>
      </c>
      <c r="AI433" s="24" t="str">
        <f>IF(ControleRNC[[#This Row],[Etapa Eng]]="Concluída","Fechado",IF(ControleRNC[[#This Row],[Etapa Eng]]="Contratada","Contratada","Aberto"))</f>
        <v>Contratada</v>
      </c>
      <c r="AJ433" s="24" t="str">
        <f ca="1">IF(ControleRNC[[#This Row],[Etapa contr]]="Concluída","Fechado",IF(ControleRNC[[#This Row],[Etapa contr]]="Engenharia","Engenharia","Aberto"))</f>
        <v>Fechado</v>
      </c>
    </row>
    <row r="434" spans="1:36" ht="30" customHeight="1">
      <c r="A434" s="63" t="s">
        <v>245</v>
      </c>
      <c r="B434" s="5" t="s">
        <v>900</v>
      </c>
      <c r="C434" s="24" t="s">
        <v>1280</v>
      </c>
      <c r="D434" s="5" t="s">
        <v>824</v>
      </c>
      <c r="E434" s="24" t="s">
        <v>87</v>
      </c>
      <c r="F434" s="65" t="s">
        <v>826</v>
      </c>
      <c r="G434" s="7" t="s">
        <v>827</v>
      </c>
      <c r="H434" s="7" t="s">
        <v>1310</v>
      </c>
      <c r="I434" s="7" t="s">
        <v>1973</v>
      </c>
      <c r="J434" s="32" t="s">
        <v>2083</v>
      </c>
      <c r="K434" s="22" t="s">
        <v>787</v>
      </c>
      <c r="L434" s="6">
        <v>44638</v>
      </c>
      <c r="M434" s="6">
        <f>WORKDAY(ControleRNC[[#This Row],[Data Emissão]],VLOOKUP(K434,$F$1:$G$4,2,0))</f>
        <v>44643</v>
      </c>
      <c r="N434" s="6"/>
      <c r="O434" s="23">
        <v>44642</v>
      </c>
      <c r="P434" s="24"/>
      <c r="Q434" s="24">
        <f ca="1">IF(ControleRNC[[#This Row],[Real.1]]="",TODAY()-ControleRNC[[#This Row],[Prev.1]],ControleRNC[[#This Row],[Real.1]]-ControleRNC[[#This Row],[Prev.1]])</f>
        <v>-1</v>
      </c>
      <c r="R434" s="24" t="s">
        <v>5</v>
      </c>
      <c r="S434" s="24"/>
      <c r="T434" s="29" t="str">
        <f ca="1">IF(ControleRNC[[#This Row],[Real.1]]&lt;&gt;"","Concluída",IF(ControleRNC[[#This Row],[Prev.1]]&lt;TODAY(),"Atraso","No prazo"))</f>
        <v>Concluída</v>
      </c>
      <c r="U434" s="39" t="s">
        <v>2084</v>
      </c>
      <c r="V434" s="39"/>
      <c r="W434" s="23">
        <f>WORKDAY(ControleRNC[[#This Row],[Prev.1]],ControleRNC[[#This Row],[Dias Prev.2]])</f>
        <v>44648</v>
      </c>
      <c r="X434" s="23">
        <v>44648</v>
      </c>
      <c r="Y434" s="23">
        <v>44796</v>
      </c>
      <c r="Z434" s="24">
        <f>VLOOKUP(ControleRNC[[#This Row],[Crit.]],$F$1:$G$4,2,0)</f>
        <v>3</v>
      </c>
      <c r="AA434" s="24">
        <f ca="1">IF(ControleRNC[[#This Row],[Real.2]]="",TODAY()-ControleRNC[[#This Row],[Prev.2]],ControleRNC[[#This Row],[Real.2]]-ControleRNC[[#This Row],[Prev.2]])</f>
        <v>148</v>
      </c>
      <c r="AB434" s="24" t="s">
        <v>5</v>
      </c>
      <c r="AC434" s="29" t="str">
        <f ca="1">IF(ControleRNC[[#This Row],[Real.2]]&lt;&gt;"","Concluída",
IF(ControleRNC[[#This Row],[Prev.2]]&lt;TODAY(),"Atraso","No prazo"))</f>
        <v>Concluída</v>
      </c>
      <c r="AD434" s="24" t="str">
        <f ca="1">IF(ControleRNC[[#This Row],[Status Epata 2]]="Concluída","",IF(ControleRNC[[#This Row],[Real.2]]="",TODAY()-ControleRNC[[#This Row],[Data Emissão]],ControleRNC[[#This Row],[Real.2]]-ControleRNC[[#This Row],[Data Emissão]]))</f>
        <v/>
      </c>
      <c r="AE434" s="29" t="str">
        <f ca="1">IF(ControleRNC[[#This Row],[Real.2]]&lt;&gt;"","Concluída",
IF(AND(ControleRNC[[#This Row],[Prev.2]]&lt;TODAY(),OR(ControleRNC[[#This Row],[Replan.2]]&lt;TODAY(),ControleRNC[[#This Row],[Replan.2]]="")),"Atraso","No prazo"))</f>
        <v>Concluída</v>
      </c>
      <c r="AF434" s="24" t="s">
        <v>1077</v>
      </c>
      <c r="AG434" s="24" t="str">
        <f>IF(ControleRNC[[#This Row],[Área Responsável]]="Engenharia",ControleRNC[[#This Row],[Status Etapa 1]],"Contratada")</f>
        <v>Contratada</v>
      </c>
      <c r="AH434" s="24" t="str">
        <f ca="1">IF(ControleRNC[[#This Row],[Área Responsável]]="Contratada",ControleRNC[[#This Row],[Status DUCTOR]],"Engenharia")</f>
        <v>Concluída</v>
      </c>
      <c r="AI434" s="24" t="str">
        <f>IF(ControleRNC[[#This Row],[Etapa Eng]]="Concluída","Fechado",IF(ControleRNC[[#This Row],[Etapa Eng]]="Contratada","Contratada","Aberto"))</f>
        <v>Contratada</v>
      </c>
      <c r="AJ434" s="24" t="str">
        <f ca="1">IF(ControleRNC[[#This Row],[Etapa contr]]="Concluída","Fechado",IF(ControleRNC[[#This Row],[Etapa contr]]="Engenharia","Engenharia","Aberto"))</f>
        <v>Fechado</v>
      </c>
    </row>
    <row r="435" spans="1:36" ht="30" customHeight="1">
      <c r="A435" s="63" t="s">
        <v>115</v>
      </c>
      <c r="B435" s="5" t="s">
        <v>900</v>
      </c>
      <c r="C435" s="24" t="s">
        <v>1283</v>
      </c>
      <c r="D435" s="5" t="s">
        <v>824</v>
      </c>
      <c r="E435" s="24" t="s">
        <v>29</v>
      </c>
      <c r="F435" s="65" t="s">
        <v>826</v>
      </c>
      <c r="G435" s="7" t="s">
        <v>844</v>
      </c>
      <c r="H435" s="7" t="s">
        <v>2085</v>
      </c>
      <c r="I435" s="7" t="s">
        <v>1449</v>
      </c>
      <c r="J435" s="32" t="s">
        <v>2086</v>
      </c>
      <c r="K435" s="22" t="s">
        <v>787</v>
      </c>
      <c r="L435" s="6">
        <v>44638</v>
      </c>
      <c r="M435" s="6">
        <f>WORKDAY(ControleRNC[[#This Row],[Data Emissão]],VLOOKUP(K435,$F$1:$G$4,2,0))</f>
        <v>44643</v>
      </c>
      <c r="N435" s="6"/>
      <c r="O435" s="23">
        <v>44645</v>
      </c>
      <c r="P435" s="24"/>
      <c r="Q435" s="24">
        <f ca="1">IF(ControleRNC[[#This Row],[Real.1]]="",TODAY()-ControleRNC[[#This Row],[Prev.1]],ControleRNC[[#This Row],[Real.1]]-ControleRNC[[#This Row],[Prev.1]])</f>
        <v>2</v>
      </c>
      <c r="R435" s="24" t="s">
        <v>6</v>
      </c>
      <c r="S435" s="24"/>
      <c r="T435" s="29" t="str">
        <f ca="1">IF(ControleRNC[[#This Row],[Real.1]]&lt;&gt;"","Concluída",IF(ControleRNC[[#This Row],[Prev.1]]&lt;TODAY(),"Atraso","No prazo"))</f>
        <v>Concluída</v>
      </c>
      <c r="U435" s="39" t="s">
        <v>2087</v>
      </c>
      <c r="V435" s="39"/>
      <c r="W435" s="23">
        <f>WORKDAY(ControleRNC[[#This Row],[Prev.1]],ControleRNC[[#This Row],[Dias Prev.2]])</f>
        <v>44648</v>
      </c>
      <c r="X435" s="23">
        <v>44741</v>
      </c>
      <c r="Y435" s="23">
        <v>44764</v>
      </c>
      <c r="Z435" s="24">
        <f>VLOOKUP(ControleRNC[[#This Row],[Crit.]],$F$1:$G$4,2,0)</f>
        <v>3</v>
      </c>
      <c r="AA435" s="24">
        <f ca="1">IF(ControleRNC[[#This Row],[Real.2]]="",TODAY()-ControleRNC[[#This Row],[Prev.2]],ControleRNC[[#This Row],[Real.2]]-ControleRNC[[#This Row],[Prev.2]])</f>
        <v>116</v>
      </c>
      <c r="AB435" s="24" t="s">
        <v>6</v>
      </c>
      <c r="AC435" s="29" t="str">
        <f ca="1">IF(ControleRNC[[#This Row],[Real.2]]&lt;&gt;"","Concluída",
IF(ControleRNC[[#This Row],[Prev.2]]&lt;TODAY(),"Atraso","No prazo"))</f>
        <v>Concluída</v>
      </c>
      <c r="AD435" s="24" t="str">
        <f ca="1">IF(ControleRNC[[#This Row],[Status Epata 2]]="Concluída","",IF(ControleRNC[[#This Row],[Real.2]]="",TODAY()-ControleRNC[[#This Row],[Data Emissão]],ControleRNC[[#This Row],[Real.2]]-ControleRNC[[#This Row],[Data Emissão]]))</f>
        <v/>
      </c>
      <c r="AE435" s="24" t="str">
        <f ca="1">IF(ControleRNC[[#This Row],[Real.2]]&lt;&gt;"","Concluída",
IF(AND(ControleRNC[[#This Row],[Prev.2]]&lt;TODAY(),OR(ControleRNC[[#This Row],[Replan.2]]&lt;TODAY(),ControleRNC[[#This Row],[Replan.2]]="")),"Atraso","No prazo"))</f>
        <v>Concluída</v>
      </c>
      <c r="AF435" s="24" t="s">
        <v>1077</v>
      </c>
      <c r="AG435" s="24" t="str">
        <f>IF(ControleRNC[[#This Row],[Área Responsável]]="Engenharia",ControleRNC[[#This Row],[Status Etapa 1]],"Contratada")</f>
        <v>Contratada</v>
      </c>
      <c r="AH435" s="24" t="str">
        <f ca="1">IF(ControleRNC[[#This Row],[Área Responsável]]="Contratada",ControleRNC[[#This Row],[Status DUCTOR]],"Engenharia")</f>
        <v>Concluída</v>
      </c>
      <c r="AI435" s="24" t="str">
        <f>IF(ControleRNC[[#This Row],[Etapa Eng]]="Concluída","Fechado",IF(ControleRNC[[#This Row],[Etapa Eng]]="Contratada","Contratada","Aberto"))</f>
        <v>Contratada</v>
      </c>
      <c r="AJ435" s="24" t="str">
        <f ca="1">IF(ControleRNC[[#This Row],[Etapa contr]]="Concluída","Fechado",IF(ControleRNC[[#This Row],[Etapa contr]]="Engenharia","Engenharia","Aberto"))</f>
        <v>Fechado</v>
      </c>
    </row>
    <row r="436" spans="1:36" ht="30" customHeight="1">
      <c r="A436" s="63" t="s">
        <v>171</v>
      </c>
      <c r="B436" s="5" t="s">
        <v>900</v>
      </c>
      <c r="C436" s="24" t="s">
        <v>823</v>
      </c>
      <c r="D436" s="5" t="s">
        <v>824</v>
      </c>
      <c r="E436" s="24" t="s">
        <v>39</v>
      </c>
      <c r="F436" s="65" t="s">
        <v>826</v>
      </c>
      <c r="G436" s="7" t="s">
        <v>827</v>
      </c>
      <c r="H436" s="7" t="s">
        <v>2088</v>
      </c>
      <c r="I436" s="7" t="s">
        <v>1296</v>
      </c>
      <c r="J436" s="32" t="s">
        <v>2089</v>
      </c>
      <c r="K436" s="22" t="s">
        <v>787</v>
      </c>
      <c r="L436" s="6">
        <v>44641</v>
      </c>
      <c r="M436" s="6">
        <f>WORKDAY(ControleRNC[[#This Row],[Data Emissão]],VLOOKUP(K436,$F$1:$G$4,2,0))</f>
        <v>44644</v>
      </c>
      <c r="N436" s="6"/>
      <c r="O436" s="23">
        <v>44665</v>
      </c>
      <c r="P436" s="24"/>
      <c r="Q436" s="24">
        <f ca="1">IF(ControleRNC[[#This Row],[Real.1]]="",TODAY()-ControleRNC[[#This Row],[Prev.1]],ControleRNC[[#This Row],[Real.1]]-ControleRNC[[#This Row],[Prev.1]])</f>
        <v>21</v>
      </c>
      <c r="R436" s="24" t="s">
        <v>6</v>
      </c>
      <c r="S436" s="24"/>
      <c r="T436" s="29" t="str">
        <f ca="1">IF(ControleRNC[[#This Row],[Real.1]]&lt;&gt;"","Concluída",IF(ControleRNC[[#This Row],[Prev.1]]&lt;TODAY(),"Atraso","No prazo"))</f>
        <v>Concluída</v>
      </c>
      <c r="U436" s="39" t="s">
        <v>2090</v>
      </c>
      <c r="V436" s="39"/>
      <c r="W436" s="23">
        <f>WORKDAY(ControleRNC[[#This Row],[Prev.1]],ControleRNC[[#This Row],[Dias Prev.2]])</f>
        <v>44649</v>
      </c>
      <c r="X436" s="23"/>
      <c r="Y436" s="23">
        <v>44705</v>
      </c>
      <c r="Z436" s="24">
        <f>VLOOKUP(ControleRNC[[#This Row],[Crit.]],$F$1:$G$4,2,0)</f>
        <v>3</v>
      </c>
      <c r="AA436" s="24">
        <f ca="1">IF(ControleRNC[[#This Row],[Real.2]]="",TODAY()-ControleRNC[[#This Row],[Prev.2]],ControleRNC[[#This Row],[Real.2]]-ControleRNC[[#This Row],[Prev.2]])</f>
        <v>56</v>
      </c>
      <c r="AB436" s="24" t="s">
        <v>6</v>
      </c>
      <c r="AC436" s="29" t="str">
        <f ca="1">IF(ControleRNC[[#This Row],[Real.2]]&lt;&gt;"","Concluída",
IF(ControleRNC[[#This Row],[Prev.2]]&lt;TODAY(),"Atraso","No prazo"))</f>
        <v>Concluída</v>
      </c>
      <c r="AD436" s="24" t="str">
        <f ca="1">IF(ControleRNC[[#This Row],[Status Epata 2]]="Concluída","",IF(ControleRNC[[#This Row],[Real.2]]="",TODAY()-ControleRNC[[#This Row],[Data Emissão]],ControleRNC[[#This Row],[Real.2]]-ControleRNC[[#This Row],[Data Emissão]]))</f>
        <v/>
      </c>
      <c r="AE436" s="29" t="str">
        <f ca="1">IF(ControleRNC[[#This Row],[Real.2]]&lt;&gt;"","Concluída",
IF(AND(ControleRNC[[#This Row],[Prev.2]]&lt;TODAY(),OR(ControleRNC[[#This Row],[Replan.2]]&lt;TODAY(),ControleRNC[[#This Row],[Replan.2]]="")),"Atraso","No prazo"))</f>
        <v>Concluída</v>
      </c>
      <c r="AF436" s="24"/>
      <c r="AG436" s="24" t="str">
        <f>IF(ControleRNC[[#This Row],[Área Responsável]]="Engenharia",ControleRNC[[#This Row],[Status Etapa 1]],"Contratada")</f>
        <v>Contratada</v>
      </c>
      <c r="AH436" s="24" t="str">
        <f ca="1">IF(ControleRNC[[#This Row],[Área Responsável]]="Contratada",ControleRNC[[#This Row],[Status DUCTOR]],"Engenharia")</f>
        <v>Concluída</v>
      </c>
      <c r="AI436" s="24" t="str">
        <f>IF(ControleRNC[[#This Row],[Etapa Eng]]="Concluída","Fechado",IF(ControleRNC[[#This Row],[Etapa Eng]]="Contratada","Contratada","Aberto"))</f>
        <v>Contratada</v>
      </c>
      <c r="AJ436" s="24" t="str">
        <f ca="1">IF(ControleRNC[[#This Row],[Etapa contr]]="Concluída","Fechado",IF(ControleRNC[[#This Row],[Etapa contr]]="Engenharia","Engenharia","Aberto"))</f>
        <v>Fechado</v>
      </c>
    </row>
    <row r="437" spans="1:36" ht="30" customHeight="1">
      <c r="A437" s="63" t="s">
        <v>2091</v>
      </c>
      <c r="B437" s="5" t="s">
        <v>900</v>
      </c>
      <c r="C437" s="24" t="s">
        <v>860</v>
      </c>
      <c r="D437" s="5" t="s">
        <v>861</v>
      </c>
      <c r="E437" s="24" t="s">
        <v>87</v>
      </c>
      <c r="F437" s="65" t="s">
        <v>862</v>
      </c>
      <c r="G437" s="7" t="s">
        <v>827</v>
      </c>
      <c r="H437" s="7" t="s">
        <v>1310</v>
      </c>
      <c r="I437" s="7" t="s">
        <v>863</v>
      </c>
      <c r="J437" s="32" t="s">
        <v>2092</v>
      </c>
      <c r="K437" s="22" t="s">
        <v>787</v>
      </c>
      <c r="L437" s="6">
        <v>44642</v>
      </c>
      <c r="M437" s="6">
        <f>WORKDAY(ControleRNC[[#This Row],[Data Emissão]],VLOOKUP(K437,$F$1:$G$4,2,0))</f>
        <v>44645</v>
      </c>
      <c r="N437" s="6"/>
      <c r="O437" s="23">
        <v>44642</v>
      </c>
      <c r="P437" s="24"/>
      <c r="Q437" s="24">
        <f ca="1">IF(ControleRNC[[#This Row],[Real.1]]="",TODAY()-ControleRNC[[#This Row],[Prev.1]],ControleRNC[[#This Row],[Real.1]]-ControleRNC[[#This Row],[Prev.1]])</f>
        <v>-3</v>
      </c>
      <c r="R437" s="24" t="s">
        <v>5</v>
      </c>
      <c r="S437" s="24"/>
      <c r="T437" s="29" t="str">
        <f ca="1">IF(ControleRNC[[#This Row],[Real.1]]&lt;&gt;"","Concluída",IF(ControleRNC[[#This Row],[Prev.1]]&lt;TODAY(),"Atraso","No prazo"))</f>
        <v>Concluída</v>
      </c>
      <c r="U437" s="39" t="s">
        <v>2093</v>
      </c>
      <c r="V437" s="39" t="s">
        <v>2040</v>
      </c>
      <c r="W437" s="23">
        <f>WORKDAY(ControleRNC[[#This Row],[Prev.1]],ControleRNC[[#This Row],[Dias Prev.2]])</f>
        <v>44650</v>
      </c>
      <c r="X437" s="23">
        <v>44676</v>
      </c>
      <c r="Y437" s="23">
        <v>44732</v>
      </c>
      <c r="Z437" s="24">
        <f>VLOOKUP(ControleRNC[[#This Row],[Crit.]],$F$1:$G$4,2,0)</f>
        <v>3</v>
      </c>
      <c r="AA437" s="24">
        <f ca="1">IF(ControleRNC[[#This Row],[Real.2]]="",TODAY()-ControleRNC[[#This Row],[Prev.2]],ControleRNC[[#This Row],[Real.2]]-ControleRNC[[#This Row],[Prev.2]])</f>
        <v>82</v>
      </c>
      <c r="AB437" s="24" t="s">
        <v>5</v>
      </c>
      <c r="AC437" s="29" t="str">
        <f ca="1">IF(ControleRNC[[#This Row],[Real.2]]&lt;&gt;"","Concluída",
IF(ControleRNC[[#This Row],[Prev.2]]&lt;TODAY(),"Atraso","No prazo"))</f>
        <v>Concluída</v>
      </c>
      <c r="AD437" s="24" t="str">
        <f ca="1">IF(ControleRNC[[#This Row],[Status Epata 2]]="Concluída","",IF(ControleRNC[[#This Row],[Real.2]]="",TODAY()-ControleRNC[[#This Row],[Data Emissão]],ControleRNC[[#This Row],[Real.2]]-ControleRNC[[#This Row],[Data Emissão]]))</f>
        <v/>
      </c>
      <c r="AE437" s="24" t="str">
        <f ca="1">IF(ControleRNC[[#This Row],[Real.2]]&lt;&gt;"","Concluída",
IF(AND(ControleRNC[[#This Row],[Prev.2]]&lt;TODAY(),OR(ControleRNC[[#This Row],[Replan.2]]&lt;TODAY(),ControleRNC[[#This Row],[Replan.2]]="")),"Atraso","No prazo"))</f>
        <v>Concluída</v>
      </c>
      <c r="AF437" s="24"/>
      <c r="AG437" s="24" t="str">
        <f ca="1">IF(ControleRNC[[#This Row],[Área Responsável]]="Engenharia",ControleRNC[[#This Row],[Status Etapa 1]],"Contratada")</f>
        <v>Concluída</v>
      </c>
      <c r="AH437" s="24" t="str">
        <f>IF(ControleRNC[[#This Row],[Área Responsável]]="Contratada",ControleRNC[[#This Row],[Status DUCTOR]],"Engenharia")</f>
        <v>Engenharia</v>
      </c>
      <c r="AI437" s="24" t="str">
        <f ca="1">IF(ControleRNC[[#This Row],[Etapa Eng]]="Concluída","Fechado",IF(ControleRNC[[#This Row],[Etapa Eng]]="Contratada","Contratada","Aberto"))</f>
        <v>Fechado</v>
      </c>
      <c r="AJ437" s="24" t="str">
        <f>IF(ControleRNC[[#This Row],[Etapa contr]]="Concluída","Fechado",IF(ControleRNC[[#This Row],[Etapa contr]]="Engenharia","Engenharia","Aberto"))</f>
        <v>Engenharia</v>
      </c>
    </row>
    <row r="438" spans="1:36" ht="30" customHeight="1">
      <c r="A438" s="14" t="s">
        <v>66</v>
      </c>
      <c r="B438" s="5" t="s">
        <v>900</v>
      </c>
      <c r="C438" s="24" t="s">
        <v>2094</v>
      </c>
      <c r="D438" s="16" t="s">
        <v>833</v>
      </c>
      <c r="E438" s="24" t="s">
        <v>29</v>
      </c>
      <c r="F438" s="65" t="s">
        <v>862</v>
      </c>
      <c r="G438" s="7" t="s">
        <v>844</v>
      </c>
      <c r="H438" s="7" t="s">
        <v>2095</v>
      </c>
      <c r="I438" s="7" t="s">
        <v>1449</v>
      </c>
      <c r="J438" s="32" t="s">
        <v>2096</v>
      </c>
      <c r="K438" s="22" t="s">
        <v>788</v>
      </c>
      <c r="L438" s="6">
        <v>44643</v>
      </c>
      <c r="M438" s="6">
        <f>WORKDAY(ControleRNC[[#This Row],[Data Emissão]],VLOOKUP(K438,$F$1:$G$4,2,0))</f>
        <v>44645</v>
      </c>
      <c r="N438" s="6"/>
      <c r="O438" s="23">
        <v>44645</v>
      </c>
      <c r="P438" s="24"/>
      <c r="Q438" s="24">
        <f ca="1">IF(ControleRNC[[#This Row],[Real.1]]="",TODAY()-ControleRNC[[#This Row],[Prev.1]],ControleRNC[[#This Row],[Real.1]]-ControleRNC[[#This Row],[Prev.1]])</f>
        <v>0</v>
      </c>
      <c r="R438" s="24" t="s">
        <v>6</v>
      </c>
      <c r="S438" s="24"/>
      <c r="T438" s="29" t="str">
        <f ca="1">IF(ControleRNC[[#This Row],[Real.1]]&lt;&gt;"","Concluída",IF(ControleRNC[[#This Row],[Prev.1]]&lt;TODAY(),"Atraso","No prazo"))</f>
        <v>Concluída</v>
      </c>
      <c r="U438" s="39" t="s">
        <v>2097</v>
      </c>
      <c r="V438" s="39"/>
      <c r="W438" s="23">
        <f>WORKDAY(ControleRNC[[#This Row],[Prev.1]],ControleRNC[[#This Row],[Dias Prev.2]])</f>
        <v>44649</v>
      </c>
      <c r="X438" s="23"/>
      <c r="Y438" s="23">
        <v>44664</v>
      </c>
      <c r="Z438" s="24">
        <f>VLOOKUP(ControleRNC[[#This Row],[Crit.]],$F$1:$G$4,2,0)</f>
        <v>2</v>
      </c>
      <c r="AA438" s="24">
        <f ca="1">IF(ControleRNC[[#This Row],[Real.2]]="",TODAY()-ControleRNC[[#This Row],[Prev.2]],ControleRNC[[#This Row],[Real.2]]-ControleRNC[[#This Row],[Prev.2]])</f>
        <v>15</v>
      </c>
      <c r="AB438" s="24" t="s">
        <v>6</v>
      </c>
      <c r="AC438" s="29" t="str">
        <f ca="1">IF(ControleRNC[[#This Row],[Real.2]]&lt;&gt;"","Concluída",
IF(ControleRNC[[#This Row],[Prev.2]]&lt;TODAY(),"Atraso","No prazo"))</f>
        <v>Concluída</v>
      </c>
      <c r="AD438" s="24" t="str">
        <f ca="1">IF(ControleRNC[[#This Row],[Status Epata 2]]="Concluída","",IF(ControleRNC[[#This Row],[Real.2]]="",TODAY()-ControleRNC[[#This Row],[Data Emissão]],ControleRNC[[#This Row],[Real.2]]-ControleRNC[[#This Row],[Data Emissão]]))</f>
        <v/>
      </c>
      <c r="AE438" s="29" t="str">
        <f ca="1">IF(ControleRNC[[#This Row],[Real.2]]&lt;&gt;"","Concluída",
IF(AND(ControleRNC[[#This Row],[Prev.2]]&lt;TODAY(),OR(ControleRNC[[#This Row],[Replan.2]]&lt;TODAY(),ControleRNC[[#This Row],[Replan.2]]="")),"Atraso","No prazo"))</f>
        <v>Concluída</v>
      </c>
      <c r="AF438" s="24" t="s">
        <v>1077</v>
      </c>
      <c r="AG438" s="24" t="str">
        <f ca="1">IF(ControleRNC[[#This Row],[Área Responsável]]="Engenharia",ControleRNC[[#This Row],[Status Etapa 1]],"Contratada")</f>
        <v>Concluída</v>
      </c>
      <c r="AH438" s="24" t="str">
        <f>IF(ControleRNC[[#This Row],[Área Responsável]]="Contratada",ControleRNC[[#This Row],[Status DUCTOR]],"Engenharia")</f>
        <v>Engenharia</v>
      </c>
      <c r="AI438" s="24" t="str">
        <f ca="1">IF(ControleRNC[[#This Row],[Etapa Eng]]="Concluída","Fechado",IF(ControleRNC[[#This Row],[Etapa Eng]]="Contratada","Contratada","Aberto"))</f>
        <v>Fechado</v>
      </c>
      <c r="AJ438" s="24" t="str">
        <f>IF(ControleRNC[[#This Row],[Etapa contr]]="Concluída","Fechado",IF(ControleRNC[[#This Row],[Etapa contr]]="Engenharia","Engenharia","Aberto"))</f>
        <v>Engenharia</v>
      </c>
    </row>
    <row r="439" spans="1:36" ht="30" customHeight="1">
      <c r="A439" s="5" t="s">
        <v>78</v>
      </c>
      <c r="B439" s="5" t="s">
        <v>900</v>
      </c>
      <c r="C439" s="24" t="s">
        <v>1896</v>
      </c>
      <c r="D439" s="5" t="s">
        <v>824</v>
      </c>
      <c r="E439" s="24" t="s">
        <v>1515</v>
      </c>
      <c r="F439" s="65" t="s">
        <v>826</v>
      </c>
      <c r="G439" s="7" t="s">
        <v>827</v>
      </c>
      <c r="H439" s="7" t="s">
        <v>1897</v>
      </c>
      <c r="I439" s="7" t="s">
        <v>829</v>
      </c>
      <c r="J439" s="32" t="s">
        <v>2098</v>
      </c>
      <c r="K439" s="22" t="s">
        <v>788</v>
      </c>
      <c r="L439" s="6">
        <v>44644</v>
      </c>
      <c r="M439" s="6">
        <f>WORKDAY(ControleRNC[[#This Row],[Data Emissão]],VLOOKUP(K439,$F$1:$G$4,2,0))</f>
        <v>44648</v>
      </c>
      <c r="N439" s="6"/>
      <c r="O439" s="23">
        <v>44652</v>
      </c>
      <c r="P439" s="24"/>
      <c r="Q439" s="24">
        <f ca="1">IF(ControleRNC[[#This Row],[Real.1]]="",TODAY()-ControleRNC[[#This Row],[Prev.1]],ControleRNC[[#This Row],[Real.1]]-ControleRNC[[#This Row],[Prev.1]])</f>
        <v>4</v>
      </c>
      <c r="R439" s="24" t="s">
        <v>8</v>
      </c>
      <c r="S439" s="24"/>
      <c r="T439" s="29" t="str">
        <f ca="1">IF(ControleRNC[[#This Row],[Real.1]]&lt;&gt;"","Concluída",IF(ControleRNC[[#This Row],[Prev.1]]&lt;TODAY(),"Atraso","No prazo"))</f>
        <v>Concluída</v>
      </c>
      <c r="U439" s="39" t="s">
        <v>2099</v>
      </c>
      <c r="V439" s="39"/>
      <c r="W439" s="23">
        <f>WORKDAY(ControleRNC[[#This Row],[Prev.1]],ControleRNC[[#This Row],[Dias Prev.2]])</f>
        <v>44650</v>
      </c>
      <c r="X439" s="23"/>
      <c r="Y439" s="23">
        <v>44655</v>
      </c>
      <c r="Z439" s="24">
        <f>VLOOKUP(ControleRNC[[#This Row],[Crit.]],$F$1:$G$4,2,0)</f>
        <v>2</v>
      </c>
      <c r="AA439" s="24">
        <f ca="1">IF(ControleRNC[[#This Row],[Real.2]]="",TODAY()-ControleRNC[[#This Row],[Prev.2]],ControleRNC[[#This Row],[Real.2]]-ControleRNC[[#This Row],[Prev.2]])</f>
        <v>5</v>
      </c>
      <c r="AB439" s="24" t="s">
        <v>8</v>
      </c>
      <c r="AC439" s="29" t="str">
        <f ca="1">IF(ControleRNC[[#This Row],[Real.2]]&lt;&gt;"","Concluída",
IF(ControleRNC[[#This Row],[Prev.2]]&lt;TODAY(),"Atraso","No prazo"))</f>
        <v>Concluída</v>
      </c>
      <c r="AD439" s="24" t="str">
        <f ca="1">IF(ControleRNC[[#This Row],[Status Epata 2]]="Concluída","",IF(ControleRNC[[#This Row],[Real.2]]="",TODAY()-ControleRNC[[#This Row],[Data Emissão]],ControleRNC[[#This Row],[Real.2]]-ControleRNC[[#This Row],[Data Emissão]]))</f>
        <v/>
      </c>
      <c r="AE439" s="29" t="str">
        <f ca="1">IF(ControleRNC[[#This Row],[Real.2]]&lt;&gt;"","Concluída",
IF(AND(ControleRNC[[#This Row],[Prev.2]]&lt;TODAY(),OR(ControleRNC[[#This Row],[Replan.2]]&lt;TODAY(),ControleRNC[[#This Row],[Replan.2]]="")),"Atraso","No prazo"))</f>
        <v>Concluída</v>
      </c>
      <c r="AF439" s="24" t="s">
        <v>1077</v>
      </c>
      <c r="AG439" s="24" t="str">
        <f>IF(ControleRNC[[#This Row],[Área Responsável]]="Engenharia",ControleRNC[[#This Row],[Status Etapa 1]],"Contratada")</f>
        <v>Contratada</v>
      </c>
      <c r="AH439" s="24" t="str">
        <f ca="1">IF(ControleRNC[[#This Row],[Área Responsável]]="Contratada",ControleRNC[[#This Row],[Status DUCTOR]],"Engenharia")</f>
        <v>Concluída</v>
      </c>
      <c r="AI439" s="24" t="str">
        <f>IF(ControleRNC[[#This Row],[Etapa Eng]]="Concluída","Fechado",IF(ControleRNC[[#This Row],[Etapa Eng]]="Contratada","Contratada","Aberto"))</f>
        <v>Contratada</v>
      </c>
      <c r="AJ439" s="24" t="str">
        <f ca="1">IF(ControleRNC[[#This Row],[Etapa contr]]="Concluída","Fechado",IF(ControleRNC[[#This Row],[Etapa contr]]="Engenharia","Engenharia","Aberto"))</f>
        <v>Fechado</v>
      </c>
    </row>
    <row r="440" spans="1:36" ht="30" customHeight="1">
      <c r="A440" s="63" t="s">
        <v>66</v>
      </c>
      <c r="B440" s="5" t="s">
        <v>900</v>
      </c>
      <c r="C440" s="24" t="s">
        <v>823</v>
      </c>
      <c r="D440" s="5" t="s">
        <v>824</v>
      </c>
      <c r="E440" s="24" t="s">
        <v>2100</v>
      </c>
      <c r="F440" s="65" t="s">
        <v>826</v>
      </c>
      <c r="G440" s="7" t="s">
        <v>827</v>
      </c>
      <c r="H440" s="7" t="s">
        <v>2101</v>
      </c>
      <c r="I440" s="7" t="s">
        <v>829</v>
      </c>
      <c r="J440" s="32" t="s">
        <v>2102</v>
      </c>
      <c r="K440" s="22" t="s">
        <v>787</v>
      </c>
      <c r="L440" s="6">
        <v>44648</v>
      </c>
      <c r="M440" s="6">
        <f>WORKDAY(ControleRNC[[#This Row],[Data Emissão]],VLOOKUP(K440,$F$1:$G$4,2,0))</f>
        <v>44651</v>
      </c>
      <c r="N440" s="6"/>
      <c r="O440" s="23">
        <v>44655</v>
      </c>
      <c r="P440" s="24"/>
      <c r="Q440" s="24">
        <f ca="1">IF(ControleRNC[[#This Row],[Real.1]]="",TODAY()-ControleRNC[[#This Row],[Prev.1]],ControleRNC[[#This Row],[Real.1]]-ControleRNC[[#This Row],[Prev.1]])</f>
        <v>4</v>
      </c>
      <c r="R440" s="24" t="s">
        <v>5</v>
      </c>
      <c r="S440" s="24"/>
      <c r="T440" s="29" t="str">
        <f ca="1">IF(ControleRNC[[#This Row],[Real.1]]&lt;&gt;"","Concluída",IF(ControleRNC[[#This Row],[Prev.1]]&lt;TODAY(),"Atraso","No prazo"))</f>
        <v>Concluída</v>
      </c>
      <c r="U440" s="39" t="s">
        <v>2103</v>
      </c>
      <c r="V440" s="39"/>
      <c r="W440" s="23">
        <f>WORKDAY(ControleRNC[[#This Row],[Prev.1]],ControleRNC[[#This Row],[Dias Prev.2]])</f>
        <v>44656</v>
      </c>
      <c r="X440" s="23">
        <v>44680</v>
      </c>
      <c r="Y440" s="23">
        <v>44690</v>
      </c>
      <c r="Z440" s="24">
        <f>VLOOKUP(ControleRNC[[#This Row],[Crit.]],$F$1:$G$4,2,0)</f>
        <v>3</v>
      </c>
      <c r="AA440" s="24">
        <f ca="1">IF(ControleRNC[[#This Row],[Real.2]]="",TODAY()-ControleRNC[[#This Row],[Prev.2]],ControleRNC[[#This Row],[Real.2]]-ControleRNC[[#This Row],[Prev.2]])</f>
        <v>34</v>
      </c>
      <c r="AB440" s="24" t="s">
        <v>5</v>
      </c>
      <c r="AC440" s="29" t="str">
        <f ca="1">IF(ControleRNC[[#This Row],[Real.2]]&lt;&gt;"","Concluída",
IF(ControleRNC[[#This Row],[Prev.2]]&lt;TODAY(),"Atraso","No prazo"))</f>
        <v>Concluída</v>
      </c>
      <c r="AD440" s="24" t="str">
        <f ca="1">IF(ControleRNC[[#This Row],[Status Epata 2]]="Concluída","",IF(ControleRNC[[#This Row],[Real.2]]="",TODAY()-ControleRNC[[#This Row],[Data Emissão]],ControleRNC[[#This Row],[Real.2]]-ControleRNC[[#This Row],[Data Emissão]]))</f>
        <v/>
      </c>
      <c r="AE440" s="29" t="str">
        <f ca="1">IF(ControleRNC[[#This Row],[Real.2]]&lt;&gt;"","Concluída",
IF(AND(ControleRNC[[#This Row],[Prev.2]]&lt;TODAY(),OR(ControleRNC[[#This Row],[Replan.2]]&lt;TODAY(),ControleRNC[[#This Row],[Replan.2]]="")),"Atraso","No prazo"))</f>
        <v>Concluída</v>
      </c>
      <c r="AF440" s="24"/>
      <c r="AG440" s="24" t="str">
        <f>IF(ControleRNC[[#This Row],[Área Responsável]]="Engenharia",ControleRNC[[#This Row],[Status Etapa 1]],"Contratada")</f>
        <v>Contratada</v>
      </c>
      <c r="AH440" s="24" t="str">
        <f ca="1">IF(ControleRNC[[#This Row],[Área Responsável]]="Contratada",ControleRNC[[#This Row],[Status DUCTOR]],"Engenharia")</f>
        <v>Concluída</v>
      </c>
      <c r="AI440" s="24" t="str">
        <f>IF(ControleRNC[[#This Row],[Etapa Eng]]="Concluída","Fechado",IF(ControleRNC[[#This Row],[Etapa Eng]]="Contratada","Contratada","Aberto"))</f>
        <v>Contratada</v>
      </c>
      <c r="AJ440" s="24" t="str">
        <f ca="1">IF(ControleRNC[[#This Row],[Etapa contr]]="Concluída","Fechado",IF(ControleRNC[[#This Row],[Etapa contr]]="Engenharia","Engenharia","Aberto"))</f>
        <v>Fechado</v>
      </c>
    </row>
    <row r="441" spans="1:36" ht="30" customHeight="1">
      <c r="A441" s="63" t="s">
        <v>2104</v>
      </c>
      <c r="B441" s="5" t="s">
        <v>900</v>
      </c>
      <c r="C441" s="24" t="s">
        <v>860</v>
      </c>
      <c r="D441" s="5" t="s">
        <v>861</v>
      </c>
      <c r="E441" s="24" t="s">
        <v>87</v>
      </c>
      <c r="F441" s="65" t="s">
        <v>862</v>
      </c>
      <c r="G441" s="7" t="s">
        <v>827</v>
      </c>
      <c r="H441" s="7" t="s">
        <v>2105</v>
      </c>
      <c r="I441" s="7" t="s">
        <v>856</v>
      </c>
      <c r="J441" s="32" t="s">
        <v>2106</v>
      </c>
      <c r="K441" s="22" t="s">
        <v>787</v>
      </c>
      <c r="L441" s="6">
        <v>44649</v>
      </c>
      <c r="M441" s="6">
        <f>WORKDAY(ControleRNC[[#This Row],[Data Emissão]],VLOOKUP(K441,$F$1:$G$4,2,0))</f>
        <v>44652</v>
      </c>
      <c r="N441" s="6"/>
      <c r="O441" s="23">
        <v>44650</v>
      </c>
      <c r="P441" s="24"/>
      <c r="Q441" s="24">
        <f ca="1">IF(ControleRNC[[#This Row],[Real.1]]="",TODAY()-ControleRNC[[#This Row],[Prev.1]],ControleRNC[[#This Row],[Real.1]]-ControleRNC[[#This Row],[Prev.1]])</f>
        <v>-2</v>
      </c>
      <c r="R441" s="24" t="s">
        <v>5</v>
      </c>
      <c r="S441" s="24"/>
      <c r="T441" s="29" t="str">
        <f ca="1">IF(ControleRNC[[#This Row],[Real.1]]&lt;&gt;"","Concluída",IF(ControleRNC[[#This Row],[Prev.1]]&lt;TODAY(),"Atraso","No prazo"))</f>
        <v>Concluída</v>
      </c>
      <c r="U441" s="39" t="s">
        <v>2107</v>
      </c>
      <c r="V441" s="39"/>
      <c r="W441" s="23">
        <f>WORKDAY(ControleRNC[[#This Row],[Prev.1]],ControleRNC[[#This Row],[Dias Prev.2]])</f>
        <v>44657</v>
      </c>
      <c r="X441" s="23"/>
      <c r="Y441" s="23">
        <v>44761</v>
      </c>
      <c r="Z441" s="24">
        <f>VLOOKUP(ControleRNC[[#This Row],[Crit.]],$F$1:$G$4,2,0)</f>
        <v>3</v>
      </c>
      <c r="AA441" s="24">
        <f ca="1">IF(ControleRNC[[#This Row],[Real.2]]="",TODAY()-ControleRNC[[#This Row],[Prev.2]],ControleRNC[[#This Row],[Real.2]]-ControleRNC[[#This Row],[Prev.2]])</f>
        <v>104</v>
      </c>
      <c r="AB441" s="24" t="s">
        <v>5</v>
      </c>
      <c r="AC441" s="29" t="str">
        <f ca="1">IF(ControleRNC[[#This Row],[Real.2]]&lt;&gt;"","Concluída",
IF(ControleRNC[[#This Row],[Prev.2]]&lt;TODAY(),"Atraso","No prazo"))</f>
        <v>Concluída</v>
      </c>
      <c r="AD441" s="24" t="str">
        <f ca="1">IF(ControleRNC[[#This Row],[Status Epata 2]]="Concluída","",IF(ControleRNC[[#This Row],[Real.2]]="",TODAY()-ControleRNC[[#This Row],[Data Emissão]],ControleRNC[[#This Row],[Real.2]]-ControleRNC[[#This Row],[Data Emissão]]))</f>
        <v/>
      </c>
      <c r="AE441" s="24" t="str">
        <f ca="1">IF(ControleRNC[[#This Row],[Real.2]]&lt;&gt;"","Concluída",
IF(AND(ControleRNC[[#This Row],[Prev.2]]&lt;TODAY(),OR(ControleRNC[[#This Row],[Replan.2]]&lt;TODAY(),ControleRNC[[#This Row],[Replan.2]]="")),"Atraso","No prazo"))</f>
        <v>Concluída</v>
      </c>
      <c r="AF441" s="24"/>
      <c r="AG441" s="24" t="str">
        <f ca="1">IF(ControleRNC[[#This Row],[Área Responsável]]="Engenharia",ControleRNC[[#This Row],[Status Etapa 1]],"Contratada")</f>
        <v>Concluída</v>
      </c>
      <c r="AH441" s="24" t="str">
        <f>IF(ControleRNC[[#This Row],[Área Responsável]]="Contratada",ControleRNC[[#This Row],[Status DUCTOR]],"Engenharia")</f>
        <v>Engenharia</v>
      </c>
      <c r="AI441" s="24" t="str">
        <f ca="1">IF(ControleRNC[[#This Row],[Etapa Eng]]="Concluída","Fechado",IF(ControleRNC[[#This Row],[Etapa Eng]]="Contratada","Contratada","Aberto"))</f>
        <v>Fechado</v>
      </c>
      <c r="AJ441" s="24" t="str">
        <f>IF(ControleRNC[[#This Row],[Etapa contr]]="Concluída","Fechado",IF(ControleRNC[[#This Row],[Etapa contr]]="Engenharia","Engenharia","Aberto"))</f>
        <v>Engenharia</v>
      </c>
    </row>
    <row r="442" spans="1:36" ht="30" customHeight="1">
      <c r="A442" s="5" t="s">
        <v>2108</v>
      </c>
      <c r="B442" s="5" t="s">
        <v>900</v>
      </c>
      <c r="C442" s="24" t="s">
        <v>1320</v>
      </c>
      <c r="D442" s="5" t="s">
        <v>902</v>
      </c>
      <c r="E442" s="24" t="s">
        <v>29</v>
      </c>
      <c r="F442" s="24" t="s">
        <v>826</v>
      </c>
      <c r="G442" s="7" t="s">
        <v>844</v>
      </c>
      <c r="H442" s="7" t="s">
        <v>2109</v>
      </c>
      <c r="I442" s="7" t="s">
        <v>1449</v>
      </c>
      <c r="J442" s="32" t="s">
        <v>2110</v>
      </c>
      <c r="K442" s="22" t="s">
        <v>787</v>
      </c>
      <c r="L442" s="6">
        <v>44635</v>
      </c>
      <c r="M442" s="6">
        <f>WORKDAY(ControleRNC[[#This Row],[Data Emissão]],VLOOKUP(K442,$F$1:$G$4,2,0))</f>
        <v>44638</v>
      </c>
      <c r="N442" s="6"/>
      <c r="O442" s="23">
        <v>44635</v>
      </c>
      <c r="P442" s="24"/>
      <c r="Q442" s="24">
        <f ca="1">IF(ControleRNC[[#This Row],[Real.1]]="",TODAY()-ControleRNC[[#This Row],[Prev.1]],ControleRNC[[#This Row],[Real.1]]-ControleRNC[[#This Row],[Prev.1]])</f>
        <v>-3</v>
      </c>
      <c r="R442" s="24" t="s">
        <v>6</v>
      </c>
      <c r="S442" s="24"/>
      <c r="T442" s="29" t="str">
        <f ca="1">IF(ControleRNC[[#This Row],[Real.1]]&lt;&gt;"","Concluída",IF(ControleRNC[[#This Row],[Prev.1]]&lt;TODAY(),"Atraso","No prazo"))</f>
        <v>Concluída</v>
      </c>
      <c r="U442" s="39" t="s">
        <v>2111</v>
      </c>
      <c r="V442" s="39"/>
      <c r="W442" s="23">
        <f>WORKDAY(ControleRNC[[#This Row],[Prev.1]],ControleRNC[[#This Row],[Dias Prev.2]])</f>
        <v>44643</v>
      </c>
      <c r="X442" s="23">
        <v>44655</v>
      </c>
      <c r="Y442" s="23">
        <v>44664</v>
      </c>
      <c r="Z442" s="24">
        <f>VLOOKUP(ControleRNC[[#This Row],[Crit.]],$F$1:$G$4,2,0)</f>
        <v>3</v>
      </c>
      <c r="AA442" s="24">
        <f ca="1">IF(ControleRNC[[#This Row],[Real.2]]="",TODAY()-ControleRNC[[#This Row],[Prev.2]],ControleRNC[[#This Row],[Real.2]]-ControleRNC[[#This Row],[Prev.2]])</f>
        <v>21</v>
      </c>
      <c r="AB442" s="24" t="s">
        <v>6</v>
      </c>
      <c r="AC442" s="29" t="str">
        <f ca="1">IF(ControleRNC[[#This Row],[Real.2]]&lt;&gt;"","Concluída",
IF(ControleRNC[[#This Row],[Prev.2]]&lt;TODAY(),"Atraso","No prazo"))</f>
        <v>Concluída</v>
      </c>
      <c r="AD442" s="24" t="str">
        <f ca="1">IF(ControleRNC[[#This Row],[Status Epata 2]]="Concluída","",IF(ControleRNC[[#This Row],[Real.2]]="",TODAY()-ControleRNC[[#This Row],[Data Emissão]],ControleRNC[[#This Row],[Real.2]]-ControleRNC[[#This Row],[Data Emissão]]))</f>
        <v/>
      </c>
      <c r="AE442" s="24" t="str">
        <f ca="1">IF(ControleRNC[[#This Row],[Real.2]]&lt;&gt;"","Concluída",
IF(AND(ControleRNC[[#This Row],[Prev.2]]&lt;TODAY(),OR(ControleRNC[[#This Row],[Replan.2]]&lt;TODAY(),ControleRNC[[#This Row],[Replan.2]]="")),"Atraso","No prazo"))</f>
        <v>Concluída</v>
      </c>
      <c r="AF442" s="24" t="s">
        <v>1077</v>
      </c>
      <c r="AG442" s="24" t="str">
        <f>IF(ControleRNC[[#This Row],[Área Responsável]]="Engenharia",ControleRNC[[#This Row],[Status Etapa 1]],"Contratada")</f>
        <v>Contratada</v>
      </c>
      <c r="AH442" s="24" t="str">
        <f ca="1">IF(ControleRNC[[#This Row],[Área Responsável]]="Contratada",ControleRNC[[#This Row],[Status DUCTOR]],"Engenharia")</f>
        <v>Concluída</v>
      </c>
      <c r="AI442" s="24" t="str">
        <f>IF(ControleRNC[[#This Row],[Etapa Eng]]="Concluída","Fechado",IF(ControleRNC[[#This Row],[Etapa Eng]]="Contratada","Contratada","Aberto"))</f>
        <v>Contratada</v>
      </c>
      <c r="AJ442" s="24" t="str">
        <f ca="1">IF(ControleRNC[[#This Row],[Etapa contr]]="Concluída","Fechado",IF(ControleRNC[[#This Row],[Etapa contr]]="Engenharia","Engenharia","Aberto"))</f>
        <v>Fechado</v>
      </c>
    </row>
    <row r="443" spans="1:36" ht="30" customHeight="1">
      <c r="A443" s="63" t="s">
        <v>2112</v>
      </c>
      <c r="B443" s="5" t="s">
        <v>900</v>
      </c>
      <c r="C443" s="24" t="s">
        <v>1369</v>
      </c>
      <c r="D443" s="5" t="s">
        <v>902</v>
      </c>
      <c r="E443" s="24" t="s">
        <v>29</v>
      </c>
      <c r="F443" s="24" t="s">
        <v>826</v>
      </c>
      <c r="G443" s="7" t="s">
        <v>844</v>
      </c>
      <c r="H443" s="7" t="s">
        <v>2113</v>
      </c>
      <c r="I443" s="7" t="s">
        <v>1449</v>
      </c>
      <c r="J443" s="32" t="s">
        <v>2114</v>
      </c>
      <c r="K443" s="22" t="s">
        <v>787</v>
      </c>
      <c r="L443" s="6">
        <v>44649</v>
      </c>
      <c r="M443" s="6">
        <f>WORKDAY(ControleRNC[[#This Row],[Data Emissão]],VLOOKUP(K443,$F$1:$G$4,2,0))</f>
        <v>44652</v>
      </c>
      <c r="N443" s="6"/>
      <c r="O443" s="23">
        <v>44671</v>
      </c>
      <c r="P443" s="24"/>
      <c r="Q443" s="24">
        <f ca="1">IF(ControleRNC[[#This Row],[Real.1]]="",TODAY()-ControleRNC[[#This Row],[Prev.1]],ControleRNC[[#This Row],[Real.1]]-ControleRNC[[#This Row],[Prev.1]])</f>
        <v>19</v>
      </c>
      <c r="R443" s="24" t="s">
        <v>6</v>
      </c>
      <c r="S443" s="24"/>
      <c r="T443" s="29" t="str">
        <f ca="1">IF(ControleRNC[[#This Row],[Real.1]]&lt;&gt;"","Concluída",IF(ControleRNC[[#This Row],[Prev.1]]&lt;TODAY(),"Atraso","No prazo"))</f>
        <v>Concluída</v>
      </c>
      <c r="U443" s="39" t="s">
        <v>2115</v>
      </c>
      <c r="V443" s="39"/>
      <c r="W443" s="23">
        <f>WORKDAY(ControleRNC[[#This Row],[Prev.1]],ControleRNC[[#This Row],[Dias Prev.2]])</f>
        <v>44657</v>
      </c>
      <c r="X443" s="23"/>
      <c r="Y443" s="23">
        <v>44823</v>
      </c>
      <c r="Z443" s="24">
        <f>VLOOKUP(ControleRNC[[#This Row],[Crit.]],$F$1:$G$4,2,0)</f>
        <v>3</v>
      </c>
      <c r="AA443" s="24">
        <f ca="1">IF(ControleRNC[[#This Row],[Real.2]]="",TODAY()-ControleRNC[[#This Row],[Prev.2]],ControleRNC[[#This Row],[Real.2]]-ControleRNC[[#This Row],[Prev.2]])</f>
        <v>166</v>
      </c>
      <c r="AB443" s="24" t="s">
        <v>6</v>
      </c>
      <c r="AC443" s="29" t="str">
        <f ca="1">IF(ControleRNC[[#This Row],[Real.2]]&lt;&gt;"","Concluída",
IF(ControleRNC[[#This Row],[Prev.2]]&lt;TODAY(),"Atraso","No prazo"))</f>
        <v>Concluída</v>
      </c>
      <c r="AD443" s="24" t="str">
        <f ca="1">IF(ControleRNC[[#This Row],[Status Epata 2]]="Concluída","",IF(ControleRNC[[#This Row],[Real.2]]="",TODAY()-ControleRNC[[#This Row],[Data Emissão]],ControleRNC[[#This Row],[Real.2]]-ControleRNC[[#This Row],[Data Emissão]]))</f>
        <v/>
      </c>
      <c r="AE443" s="24" t="str">
        <f ca="1">IF(ControleRNC[[#This Row],[Real.2]]&lt;&gt;"","Concluída",
IF(AND(ControleRNC[[#This Row],[Prev.2]]&lt;TODAY(),OR(ControleRNC[[#This Row],[Replan.2]]&lt;TODAY(),ControleRNC[[#This Row],[Replan.2]]="")),"Atraso","No prazo"))</f>
        <v>Concluída</v>
      </c>
      <c r="AF443" s="24" t="s">
        <v>1077</v>
      </c>
      <c r="AG443" s="24" t="str">
        <f>IF(ControleRNC[[#This Row],[Área Responsável]]="Engenharia",ControleRNC[[#This Row],[Status Etapa 1]],"Contratada")</f>
        <v>Contratada</v>
      </c>
      <c r="AH443" s="24" t="str">
        <f ca="1">IF(ControleRNC[[#This Row],[Área Responsável]]="Contratada",ControleRNC[[#This Row],[Status DUCTOR]],"Engenharia")</f>
        <v>Concluída</v>
      </c>
      <c r="AI443" s="24" t="str">
        <f>IF(ControleRNC[[#This Row],[Etapa Eng]]="Concluída","Fechado",IF(ControleRNC[[#This Row],[Etapa Eng]]="Contratada","Contratada","Aberto"))</f>
        <v>Contratada</v>
      </c>
      <c r="AJ443" s="24" t="str">
        <f ca="1">IF(ControleRNC[[#This Row],[Etapa contr]]="Concluída","Fechado",IF(ControleRNC[[#This Row],[Etapa contr]]="Engenharia","Engenharia","Aberto"))</f>
        <v>Fechado</v>
      </c>
    </row>
    <row r="444" spans="1:36" ht="30" customHeight="1">
      <c r="A444" s="5" t="s">
        <v>203</v>
      </c>
      <c r="B444" s="5" t="s">
        <v>900</v>
      </c>
      <c r="C444" s="24" t="s">
        <v>1896</v>
      </c>
      <c r="D444" s="5" t="s">
        <v>824</v>
      </c>
      <c r="E444" s="24" t="s">
        <v>1515</v>
      </c>
      <c r="F444" s="65" t="s">
        <v>826</v>
      </c>
      <c r="G444" s="7" t="s">
        <v>827</v>
      </c>
      <c r="H444" s="7" t="s">
        <v>2116</v>
      </c>
      <c r="I444" s="7" t="s">
        <v>1125</v>
      </c>
      <c r="J444" s="32" t="s">
        <v>2117</v>
      </c>
      <c r="K444" s="22" t="s">
        <v>788</v>
      </c>
      <c r="L444" s="6">
        <v>44651</v>
      </c>
      <c r="M444" s="6">
        <f>WORKDAY(ControleRNC[[#This Row],[Data Emissão]],VLOOKUP(K444,$F$1:$G$4,2,0))</f>
        <v>44655</v>
      </c>
      <c r="N444" s="6"/>
      <c r="O444" s="23">
        <v>44652</v>
      </c>
      <c r="P444" s="24"/>
      <c r="Q444" s="24">
        <f ca="1">IF(ControleRNC[[#This Row],[Real.1]]="",TODAY()-ControleRNC[[#This Row],[Prev.1]],ControleRNC[[#This Row],[Real.1]]-ControleRNC[[#This Row],[Prev.1]])</f>
        <v>-3</v>
      </c>
      <c r="R444" s="24" t="s">
        <v>8</v>
      </c>
      <c r="S444" s="24"/>
      <c r="T444" s="29" t="str">
        <f ca="1">IF(ControleRNC[[#This Row],[Real.1]]&lt;&gt;"","Concluída",IF(ControleRNC[[#This Row],[Prev.1]]&lt;TODAY(),"Atraso","No prazo"))</f>
        <v>Concluída</v>
      </c>
      <c r="U444" s="39" t="s">
        <v>2118</v>
      </c>
      <c r="V444" s="39"/>
      <c r="W444" s="23">
        <f>WORKDAY(ControleRNC[[#This Row],[Prev.1]],ControleRNC[[#This Row],[Dias Prev.2]])</f>
        <v>44657</v>
      </c>
      <c r="X444" s="23"/>
      <c r="Y444" s="23">
        <v>44655</v>
      </c>
      <c r="Z444" s="24">
        <f>VLOOKUP(ControleRNC[[#This Row],[Crit.]],$F$1:$G$4,2,0)</f>
        <v>2</v>
      </c>
      <c r="AA444" s="24">
        <f ca="1">IF(ControleRNC[[#This Row],[Real.2]]="",TODAY()-ControleRNC[[#This Row],[Prev.2]],ControleRNC[[#This Row],[Real.2]]-ControleRNC[[#This Row],[Prev.2]])</f>
        <v>-2</v>
      </c>
      <c r="AB444" s="24" t="s">
        <v>8</v>
      </c>
      <c r="AC444" s="29" t="str">
        <f ca="1">IF(ControleRNC[[#This Row],[Real.2]]&lt;&gt;"","Concluída",
IF(ControleRNC[[#This Row],[Prev.2]]&lt;TODAY(),"Atraso","No prazo"))</f>
        <v>Concluída</v>
      </c>
      <c r="AD444" s="24" t="str">
        <f ca="1">IF(ControleRNC[[#This Row],[Status Epata 2]]="Concluída","",IF(ControleRNC[[#This Row],[Real.2]]="",TODAY()-ControleRNC[[#This Row],[Data Emissão]],ControleRNC[[#This Row],[Real.2]]-ControleRNC[[#This Row],[Data Emissão]]))</f>
        <v/>
      </c>
      <c r="AE444" s="29" t="str">
        <f ca="1">IF(ControleRNC[[#This Row],[Real.2]]&lt;&gt;"","Concluída",
IF(AND(ControleRNC[[#This Row],[Prev.2]]&lt;TODAY(),OR(ControleRNC[[#This Row],[Replan.2]]&lt;TODAY(),ControleRNC[[#This Row],[Replan.2]]="")),"Atraso","No prazo"))</f>
        <v>Concluída</v>
      </c>
      <c r="AF444" s="24"/>
      <c r="AG444" s="24" t="str">
        <f>IF(ControleRNC[[#This Row],[Área Responsável]]="Engenharia",ControleRNC[[#This Row],[Status Etapa 1]],"Contratada")</f>
        <v>Contratada</v>
      </c>
      <c r="AH444" s="24" t="str">
        <f ca="1">IF(ControleRNC[[#This Row],[Área Responsável]]="Contratada",ControleRNC[[#This Row],[Status DUCTOR]],"Engenharia")</f>
        <v>Concluída</v>
      </c>
      <c r="AI444" s="24" t="str">
        <f>IF(ControleRNC[[#This Row],[Etapa Eng]]="Concluída","Fechado",IF(ControleRNC[[#This Row],[Etapa Eng]]="Contratada","Contratada","Aberto"))</f>
        <v>Contratada</v>
      </c>
      <c r="AJ444" s="24" t="str">
        <f ca="1">IF(ControleRNC[[#This Row],[Etapa contr]]="Concluída","Fechado",IF(ControleRNC[[#This Row],[Etapa contr]]="Engenharia","Engenharia","Aberto"))</f>
        <v>Fechado</v>
      </c>
    </row>
    <row r="445" spans="1:36" ht="30" customHeight="1">
      <c r="A445" s="63" t="s">
        <v>2119</v>
      </c>
      <c r="B445" s="5" t="s">
        <v>900</v>
      </c>
      <c r="C445" s="24" t="s">
        <v>860</v>
      </c>
      <c r="D445" s="5" t="s">
        <v>861</v>
      </c>
      <c r="E445" s="24" t="s">
        <v>87</v>
      </c>
      <c r="F445" s="65" t="s">
        <v>862</v>
      </c>
      <c r="G445" s="7" t="s">
        <v>827</v>
      </c>
      <c r="H445" s="7" t="s">
        <v>2019</v>
      </c>
      <c r="I445" s="7" t="s">
        <v>856</v>
      </c>
      <c r="J445" s="32" t="s">
        <v>2120</v>
      </c>
      <c r="K445" s="22" t="s">
        <v>788</v>
      </c>
      <c r="L445" s="6">
        <v>44655</v>
      </c>
      <c r="M445" s="6">
        <f>WORKDAY(ControleRNC[[#This Row],[Data Emissão]],VLOOKUP(K445,$F$1:$G$4,2,0))</f>
        <v>44657</v>
      </c>
      <c r="N445" s="6"/>
      <c r="O445" s="23">
        <v>44657</v>
      </c>
      <c r="P445" s="24"/>
      <c r="Q445" s="24">
        <f ca="1">IF(ControleRNC[[#This Row],[Real.1]]="",TODAY()-ControleRNC[[#This Row],[Prev.1]],ControleRNC[[#This Row],[Real.1]]-ControleRNC[[#This Row],[Prev.1]])</f>
        <v>0</v>
      </c>
      <c r="R445" s="24" t="s">
        <v>5</v>
      </c>
      <c r="S445" s="24"/>
      <c r="T445" s="29" t="str">
        <f ca="1">IF(ControleRNC[[#This Row],[Real.1]]&lt;&gt;"","Concluída",IF(ControleRNC[[#This Row],[Prev.1]]&lt;TODAY(),"Atraso","No prazo"))</f>
        <v>Concluída</v>
      </c>
      <c r="U445" s="39" t="s">
        <v>2121</v>
      </c>
      <c r="V445" s="39"/>
      <c r="W445" s="23">
        <f>WORKDAY(ControleRNC[[#This Row],[Prev.1]],ControleRNC[[#This Row],[Dias Prev.2]])</f>
        <v>44659</v>
      </c>
      <c r="X445" s="23"/>
      <c r="Y445" s="23">
        <v>44732</v>
      </c>
      <c r="Z445" s="24">
        <f>VLOOKUP(ControleRNC[[#This Row],[Crit.]],$F$1:$G$4,2,0)</f>
        <v>2</v>
      </c>
      <c r="AA445" s="24">
        <f ca="1">IF(ControleRNC[[#This Row],[Real.2]]="",TODAY()-ControleRNC[[#This Row],[Prev.2]],ControleRNC[[#This Row],[Real.2]]-ControleRNC[[#This Row],[Prev.2]])</f>
        <v>73</v>
      </c>
      <c r="AB445" s="24" t="s">
        <v>5</v>
      </c>
      <c r="AC445" s="29" t="str">
        <f ca="1">IF(ControleRNC[[#This Row],[Real.2]]&lt;&gt;"","Concluída",
IF(ControleRNC[[#This Row],[Prev.2]]&lt;TODAY(),"Atraso","No prazo"))</f>
        <v>Concluída</v>
      </c>
      <c r="AD445" s="24" t="str">
        <f ca="1">IF(ControleRNC[[#This Row],[Status Epata 2]]="Concluída","",IF(ControleRNC[[#This Row],[Real.2]]="",TODAY()-ControleRNC[[#This Row],[Data Emissão]],ControleRNC[[#This Row],[Real.2]]-ControleRNC[[#This Row],[Data Emissão]]))</f>
        <v/>
      </c>
      <c r="AE445" s="24" t="str">
        <f ca="1">IF(ControleRNC[[#This Row],[Real.2]]&lt;&gt;"","Concluída",
IF(AND(ControleRNC[[#This Row],[Prev.2]]&lt;TODAY(),OR(ControleRNC[[#This Row],[Replan.2]]&lt;TODAY(),ControleRNC[[#This Row],[Replan.2]]="")),"Atraso","No prazo"))</f>
        <v>Concluída</v>
      </c>
      <c r="AF445" s="24"/>
      <c r="AG445" s="24" t="str">
        <f ca="1">IF(ControleRNC[[#This Row],[Área Responsável]]="Engenharia",ControleRNC[[#This Row],[Status Etapa 1]],"Contratada")</f>
        <v>Concluída</v>
      </c>
      <c r="AH445" s="24" t="str">
        <f>IF(ControleRNC[[#This Row],[Área Responsável]]="Contratada",ControleRNC[[#This Row],[Status DUCTOR]],"Engenharia")</f>
        <v>Engenharia</v>
      </c>
      <c r="AI445" s="24" t="str">
        <f ca="1">IF(ControleRNC[[#This Row],[Etapa Eng]]="Concluída","Fechado",IF(ControleRNC[[#This Row],[Etapa Eng]]="Contratada","Contratada","Aberto"))</f>
        <v>Fechado</v>
      </c>
      <c r="AJ445" s="24" t="str">
        <f>IF(ControleRNC[[#This Row],[Etapa contr]]="Concluída","Fechado",IF(ControleRNC[[#This Row],[Etapa contr]]="Engenharia","Engenharia","Aberto"))</f>
        <v>Engenharia</v>
      </c>
    </row>
    <row r="446" spans="1:36" ht="30" customHeight="1">
      <c r="A446" s="63" t="s">
        <v>2122</v>
      </c>
      <c r="B446" s="5" t="s">
        <v>900</v>
      </c>
      <c r="C446" s="24" t="s">
        <v>860</v>
      </c>
      <c r="D446" s="5" t="s">
        <v>861</v>
      </c>
      <c r="E446" s="24" t="s">
        <v>87</v>
      </c>
      <c r="F446" s="65" t="s">
        <v>862</v>
      </c>
      <c r="G446" s="7" t="s">
        <v>827</v>
      </c>
      <c r="H446" s="7" t="s">
        <v>2123</v>
      </c>
      <c r="I446" s="7" t="s">
        <v>1143</v>
      </c>
      <c r="J446" s="32" t="s">
        <v>2124</v>
      </c>
      <c r="K446" s="22" t="s">
        <v>787</v>
      </c>
      <c r="L446" s="6">
        <v>44655</v>
      </c>
      <c r="M446" s="6">
        <f>WORKDAY(ControleRNC[[#This Row],[Data Emissão]],VLOOKUP(K446,$F$1:$G$4,2,0))</f>
        <v>44658</v>
      </c>
      <c r="N446" s="6"/>
      <c r="O446" s="23">
        <v>44655</v>
      </c>
      <c r="P446" s="24"/>
      <c r="Q446" s="24">
        <f ca="1">IF(ControleRNC[[#This Row],[Real.1]]="",TODAY()-ControleRNC[[#This Row],[Prev.1]],ControleRNC[[#This Row],[Real.1]]-ControleRNC[[#This Row],[Prev.1]])</f>
        <v>-3</v>
      </c>
      <c r="R446" s="24" t="s">
        <v>5</v>
      </c>
      <c r="S446" s="24"/>
      <c r="T446" s="29" t="str">
        <f ca="1">IF(ControleRNC[[#This Row],[Real.1]]&lt;&gt;"","Concluída",IF(ControleRNC[[#This Row],[Prev.1]]&lt;TODAY(),"Atraso","No prazo"))</f>
        <v>Concluída</v>
      </c>
      <c r="U446" s="39" t="s">
        <v>2125</v>
      </c>
      <c r="V446" s="39"/>
      <c r="W446" s="23">
        <f>WORKDAY(ControleRNC[[#This Row],[Prev.1]],ControleRNC[[#This Row],[Dias Prev.2]])</f>
        <v>44663</v>
      </c>
      <c r="X446" s="23"/>
      <c r="Y446" s="23">
        <v>44732</v>
      </c>
      <c r="Z446" s="24">
        <f>VLOOKUP(ControleRNC[[#This Row],[Crit.]],$F$1:$G$4,2,0)</f>
        <v>3</v>
      </c>
      <c r="AA446" s="24">
        <f ca="1">IF(ControleRNC[[#This Row],[Real.2]]="",TODAY()-ControleRNC[[#This Row],[Prev.2]],ControleRNC[[#This Row],[Real.2]]-ControleRNC[[#This Row],[Prev.2]])</f>
        <v>69</v>
      </c>
      <c r="AB446" s="24" t="s">
        <v>5</v>
      </c>
      <c r="AC446" s="29" t="str">
        <f ca="1">IF(ControleRNC[[#This Row],[Real.2]]&lt;&gt;"","Concluída",
IF(ControleRNC[[#This Row],[Prev.2]]&lt;TODAY(),"Atraso","No prazo"))</f>
        <v>Concluída</v>
      </c>
      <c r="AD446" s="24" t="str">
        <f ca="1">IF(ControleRNC[[#This Row],[Status Epata 2]]="Concluída","",IF(ControleRNC[[#This Row],[Real.2]]="",TODAY()-ControleRNC[[#This Row],[Data Emissão]],ControleRNC[[#This Row],[Real.2]]-ControleRNC[[#This Row],[Data Emissão]]))</f>
        <v/>
      </c>
      <c r="AE446" s="24" t="str">
        <f ca="1">IF(ControleRNC[[#This Row],[Real.2]]&lt;&gt;"","Concluída",
IF(AND(ControleRNC[[#This Row],[Prev.2]]&lt;TODAY(),OR(ControleRNC[[#This Row],[Replan.2]]&lt;TODAY(),ControleRNC[[#This Row],[Replan.2]]="")),"Atraso","No prazo"))</f>
        <v>Concluída</v>
      </c>
      <c r="AF446" s="24"/>
      <c r="AG446" s="24" t="str">
        <f ca="1">IF(ControleRNC[[#This Row],[Área Responsável]]="Engenharia",ControleRNC[[#This Row],[Status Etapa 1]],"Contratada")</f>
        <v>Concluída</v>
      </c>
      <c r="AH446" s="24" t="str">
        <f>IF(ControleRNC[[#This Row],[Área Responsável]]="Contratada",ControleRNC[[#This Row],[Status DUCTOR]],"Engenharia")</f>
        <v>Engenharia</v>
      </c>
      <c r="AI446" s="24" t="str">
        <f ca="1">IF(ControleRNC[[#This Row],[Etapa Eng]]="Concluída","Fechado",IF(ControleRNC[[#This Row],[Etapa Eng]]="Contratada","Contratada","Aberto"))</f>
        <v>Fechado</v>
      </c>
      <c r="AJ446" s="24" t="str">
        <f>IF(ControleRNC[[#This Row],[Etapa contr]]="Concluída","Fechado",IF(ControleRNC[[#This Row],[Etapa contr]]="Engenharia","Engenharia","Aberto"))</f>
        <v>Engenharia</v>
      </c>
    </row>
    <row r="447" spans="1:36" ht="30" customHeight="1">
      <c r="A447" s="5" t="s">
        <v>171</v>
      </c>
      <c r="B447" s="5" t="s">
        <v>900</v>
      </c>
      <c r="C447" s="24" t="s">
        <v>1896</v>
      </c>
      <c r="D447" s="5" t="s">
        <v>824</v>
      </c>
      <c r="E447" s="24" t="s">
        <v>1515</v>
      </c>
      <c r="F447" s="65" t="s">
        <v>826</v>
      </c>
      <c r="G447" s="7" t="s">
        <v>827</v>
      </c>
      <c r="H447" s="7" t="s">
        <v>2116</v>
      </c>
      <c r="I447" s="7" t="s">
        <v>856</v>
      </c>
      <c r="J447" s="32" t="s">
        <v>2126</v>
      </c>
      <c r="K447" s="22" t="s">
        <v>787</v>
      </c>
      <c r="L447" s="6">
        <v>44656</v>
      </c>
      <c r="M447" s="6">
        <f>WORKDAY(ControleRNC[[#This Row],[Data Emissão]],VLOOKUP(K447,$F$1:$G$4,2,0))</f>
        <v>44659</v>
      </c>
      <c r="N447" s="6"/>
      <c r="O447" s="23">
        <v>44658</v>
      </c>
      <c r="P447" s="24"/>
      <c r="Q447" s="24">
        <f ca="1">IF(ControleRNC[[#This Row],[Real.1]]="",TODAY()-ControleRNC[[#This Row],[Prev.1]],ControleRNC[[#This Row],[Real.1]]-ControleRNC[[#This Row],[Prev.1]])</f>
        <v>-1</v>
      </c>
      <c r="R447" s="24" t="s">
        <v>8</v>
      </c>
      <c r="S447" s="24"/>
      <c r="T447" s="29" t="str">
        <f ca="1">IF(ControleRNC[[#This Row],[Real.1]]&lt;&gt;"","Concluída",IF(ControleRNC[[#This Row],[Prev.1]]&lt;TODAY(),"Atraso","No prazo"))</f>
        <v>Concluída</v>
      </c>
      <c r="U447" s="39" t="s">
        <v>2127</v>
      </c>
      <c r="V447" s="39"/>
      <c r="W447" s="23">
        <f>WORKDAY(ControleRNC[[#This Row],[Prev.1]],ControleRNC[[#This Row],[Dias Prev.2]])</f>
        <v>44664</v>
      </c>
      <c r="X447" s="23"/>
      <c r="Y447" s="23">
        <v>44658</v>
      </c>
      <c r="Z447" s="24">
        <f>VLOOKUP(ControleRNC[[#This Row],[Crit.]],$F$1:$G$4,2,0)</f>
        <v>3</v>
      </c>
      <c r="AA447" s="24">
        <f ca="1">IF(ControleRNC[[#This Row],[Real.2]]="",TODAY()-ControleRNC[[#This Row],[Prev.2]],ControleRNC[[#This Row],[Real.2]]-ControleRNC[[#This Row],[Prev.2]])</f>
        <v>-6</v>
      </c>
      <c r="AB447" s="24" t="s">
        <v>8</v>
      </c>
      <c r="AC447" s="29" t="str">
        <f ca="1">IF(ControleRNC[[#This Row],[Real.2]]&lt;&gt;"","Concluída",
IF(ControleRNC[[#This Row],[Prev.2]]&lt;TODAY(),"Atraso","No prazo"))</f>
        <v>Concluída</v>
      </c>
      <c r="AD447" s="24" t="str">
        <f ca="1">IF(ControleRNC[[#This Row],[Status Epata 2]]="Concluída","",IF(ControleRNC[[#This Row],[Real.2]]="",TODAY()-ControleRNC[[#This Row],[Data Emissão]],ControleRNC[[#This Row],[Real.2]]-ControleRNC[[#This Row],[Data Emissão]]))</f>
        <v/>
      </c>
      <c r="AE447" s="29" t="str">
        <f ca="1">IF(ControleRNC[[#This Row],[Real.2]]&lt;&gt;"","Concluída",
IF(AND(ControleRNC[[#This Row],[Prev.2]]&lt;TODAY(),OR(ControleRNC[[#This Row],[Replan.2]]&lt;TODAY(),ControleRNC[[#This Row],[Replan.2]]="")),"Atraso","No prazo"))</f>
        <v>Concluída</v>
      </c>
      <c r="AF447" s="24"/>
      <c r="AG447" s="24" t="str">
        <f>IF(ControleRNC[[#This Row],[Área Responsável]]="Engenharia",ControleRNC[[#This Row],[Status Etapa 1]],"Contratada")</f>
        <v>Contratada</v>
      </c>
      <c r="AH447" s="24" t="str">
        <f ca="1">IF(ControleRNC[[#This Row],[Área Responsável]]="Contratada",ControleRNC[[#This Row],[Status DUCTOR]],"Engenharia")</f>
        <v>Concluída</v>
      </c>
      <c r="AI447" s="24" t="str">
        <f>IF(ControleRNC[[#This Row],[Etapa Eng]]="Concluída","Fechado",IF(ControleRNC[[#This Row],[Etapa Eng]]="Contratada","Contratada","Aberto"))</f>
        <v>Contratada</v>
      </c>
      <c r="AJ447" s="24" t="str">
        <f ca="1">IF(ControleRNC[[#This Row],[Etapa contr]]="Concluída","Fechado",IF(ControleRNC[[#This Row],[Etapa contr]]="Engenharia","Engenharia","Aberto"))</f>
        <v>Fechado</v>
      </c>
    </row>
    <row r="448" spans="1:36" ht="30" customHeight="1">
      <c r="A448" s="63" t="s">
        <v>168</v>
      </c>
      <c r="B448" s="5" t="s">
        <v>900</v>
      </c>
      <c r="C448" s="24" t="s">
        <v>1299</v>
      </c>
      <c r="D448" s="5" t="s">
        <v>824</v>
      </c>
      <c r="E448" s="24" t="s">
        <v>39</v>
      </c>
      <c r="F448" s="65" t="s">
        <v>826</v>
      </c>
      <c r="G448" s="7" t="s">
        <v>844</v>
      </c>
      <c r="H448" s="7" t="s">
        <v>2128</v>
      </c>
      <c r="I448" s="7" t="s">
        <v>1449</v>
      </c>
      <c r="J448" s="32" t="s">
        <v>2129</v>
      </c>
      <c r="K448" s="22" t="s">
        <v>787</v>
      </c>
      <c r="L448" s="6">
        <v>44657</v>
      </c>
      <c r="M448" s="6">
        <f>WORKDAY(ControleRNC[[#This Row],[Data Emissão]],VLOOKUP(K448,$F$1:$G$4,2,0))</f>
        <v>44662</v>
      </c>
      <c r="N448" s="6"/>
      <c r="O448" s="23">
        <v>44665</v>
      </c>
      <c r="P448" s="24"/>
      <c r="Q448" s="24">
        <f ca="1">IF(ControleRNC[[#This Row],[Real.1]]="",TODAY()-ControleRNC[[#This Row],[Prev.1]],ControleRNC[[#This Row],[Real.1]]-ControleRNC[[#This Row],[Prev.1]])</f>
        <v>3</v>
      </c>
      <c r="R448" s="24" t="s">
        <v>6</v>
      </c>
      <c r="S448" s="24"/>
      <c r="T448" s="29" t="str">
        <f ca="1">IF(ControleRNC[[#This Row],[Real.1]]&lt;&gt;"","Concluída",IF(ControleRNC[[#This Row],[Prev.1]]&lt;TODAY(),"Atraso","No prazo"))</f>
        <v>Concluída</v>
      </c>
      <c r="U448" s="39" t="s">
        <v>2130</v>
      </c>
      <c r="V448" s="39"/>
      <c r="W448" s="23">
        <f>WORKDAY(ControleRNC[[#This Row],[Prev.1]],ControleRNC[[#This Row],[Dias Prev.2]])</f>
        <v>44665</v>
      </c>
      <c r="X448" s="23">
        <v>44741</v>
      </c>
      <c r="Y448" s="23">
        <v>44798</v>
      </c>
      <c r="Z448" s="24">
        <f>VLOOKUP(ControleRNC[[#This Row],[Crit.]],$F$1:$G$4,2,0)</f>
        <v>3</v>
      </c>
      <c r="AA448" s="24">
        <f ca="1">IF(ControleRNC[[#This Row],[Real.2]]="",TODAY()-ControleRNC[[#This Row],[Prev.2]],ControleRNC[[#This Row],[Real.2]]-ControleRNC[[#This Row],[Prev.2]])</f>
        <v>133</v>
      </c>
      <c r="AB448" s="24" t="s">
        <v>6</v>
      </c>
      <c r="AC448" s="29" t="str">
        <f ca="1">IF(ControleRNC[[#This Row],[Real.2]]&lt;&gt;"","Concluída",
IF(ControleRNC[[#This Row],[Prev.2]]&lt;TODAY(),"Atraso","No prazo"))</f>
        <v>Concluída</v>
      </c>
      <c r="AD448" s="24" t="str">
        <f ca="1">IF(ControleRNC[[#This Row],[Status Epata 2]]="Concluída","",IF(ControleRNC[[#This Row],[Real.2]]="",TODAY()-ControleRNC[[#This Row],[Data Emissão]],ControleRNC[[#This Row],[Real.2]]-ControleRNC[[#This Row],[Data Emissão]]))</f>
        <v/>
      </c>
      <c r="AE448" s="29" t="str">
        <f ca="1">IF(ControleRNC[[#This Row],[Real.2]]&lt;&gt;"","Concluída",
IF(AND(ControleRNC[[#This Row],[Prev.2]]&lt;TODAY(),OR(ControleRNC[[#This Row],[Replan.2]]&lt;TODAY(),ControleRNC[[#This Row],[Replan.2]]="")),"Atraso","No prazo"))</f>
        <v>Concluída</v>
      </c>
      <c r="AF448" s="24"/>
      <c r="AG448" s="24" t="str">
        <f>IF(ControleRNC[[#This Row],[Área Responsável]]="Engenharia",ControleRNC[[#This Row],[Status Etapa 1]],"Contratada")</f>
        <v>Contratada</v>
      </c>
      <c r="AH448" s="24" t="str">
        <f ca="1">IF(ControleRNC[[#This Row],[Área Responsável]]="Contratada",ControleRNC[[#This Row],[Status DUCTOR]],"Engenharia")</f>
        <v>Concluída</v>
      </c>
      <c r="AI448" s="24" t="str">
        <f>IF(ControleRNC[[#This Row],[Etapa Eng]]="Concluída","Fechado",IF(ControleRNC[[#This Row],[Etapa Eng]]="Contratada","Contratada","Aberto"))</f>
        <v>Contratada</v>
      </c>
      <c r="AJ448" s="24" t="str">
        <f ca="1">IF(ControleRNC[[#This Row],[Etapa contr]]="Concluída","Fechado",IF(ControleRNC[[#This Row],[Etapa contr]]="Engenharia","Engenharia","Aberto"))</f>
        <v>Fechado</v>
      </c>
    </row>
    <row r="449" spans="1:36" ht="30" customHeight="1">
      <c r="A449" s="63" t="s">
        <v>2131</v>
      </c>
      <c r="B449" s="5" t="s">
        <v>900</v>
      </c>
      <c r="C449" s="24" t="s">
        <v>860</v>
      </c>
      <c r="D449" s="5" t="s">
        <v>861</v>
      </c>
      <c r="E449" s="24" t="s">
        <v>87</v>
      </c>
      <c r="F449" s="65" t="s">
        <v>862</v>
      </c>
      <c r="G449" s="7" t="s">
        <v>827</v>
      </c>
      <c r="H449" s="7" t="s">
        <v>2132</v>
      </c>
      <c r="I449" s="7" t="s">
        <v>836</v>
      </c>
      <c r="J449" s="32" t="s">
        <v>2133</v>
      </c>
      <c r="K449" s="22" t="s">
        <v>788</v>
      </c>
      <c r="L449" s="6">
        <v>44662</v>
      </c>
      <c r="M449" s="6">
        <f>WORKDAY(ControleRNC[[#This Row],[Data Emissão]],VLOOKUP(K449,$F$1:$G$4,2,0))</f>
        <v>44664</v>
      </c>
      <c r="N449" s="6"/>
      <c r="O449" s="23">
        <v>44662</v>
      </c>
      <c r="P449" s="24"/>
      <c r="Q449" s="24">
        <f ca="1">IF(ControleRNC[[#This Row],[Real.1]]="",TODAY()-ControleRNC[[#This Row],[Prev.1]],ControleRNC[[#This Row],[Real.1]]-ControleRNC[[#This Row],[Prev.1]])</f>
        <v>-2</v>
      </c>
      <c r="R449" s="24" t="s">
        <v>5</v>
      </c>
      <c r="S449" s="24"/>
      <c r="T449" s="29" t="str">
        <f ca="1">IF(ControleRNC[[#This Row],[Real.1]]&lt;&gt;"","Concluída",IF(ControleRNC[[#This Row],[Prev.1]]&lt;TODAY(),"Atraso","No prazo"))</f>
        <v>Concluída</v>
      </c>
      <c r="U449" s="39" t="s">
        <v>2134</v>
      </c>
      <c r="V449" s="39"/>
      <c r="W449" s="23">
        <f>WORKDAY(ControleRNC[[#This Row],[Prev.1]],ControleRNC[[#This Row],[Dias Prev.2]])</f>
        <v>44666</v>
      </c>
      <c r="X449" s="23"/>
      <c r="Y449" s="23">
        <v>44732</v>
      </c>
      <c r="Z449" s="24">
        <f>VLOOKUP(ControleRNC[[#This Row],[Crit.]],$F$1:$G$4,2,0)</f>
        <v>2</v>
      </c>
      <c r="AA449" s="24">
        <f ca="1">IF(ControleRNC[[#This Row],[Real.2]]="",TODAY()-ControleRNC[[#This Row],[Prev.2]],ControleRNC[[#This Row],[Real.2]]-ControleRNC[[#This Row],[Prev.2]])</f>
        <v>66</v>
      </c>
      <c r="AB449" s="24" t="s">
        <v>5</v>
      </c>
      <c r="AC449" s="29" t="str">
        <f ca="1">IF(ControleRNC[[#This Row],[Real.2]]&lt;&gt;"","Concluída",
IF(ControleRNC[[#This Row],[Prev.2]]&lt;TODAY(),"Atraso","No prazo"))</f>
        <v>Concluída</v>
      </c>
      <c r="AD449" s="24" t="str">
        <f ca="1">IF(ControleRNC[[#This Row],[Status Epata 2]]="Concluída","",IF(ControleRNC[[#This Row],[Real.2]]="",TODAY()-ControleRNC[[#This Row],[Data Emissão]],ControleRNC[[#This Row],[Real.2]]-ControleRNC[[#This Row],[Data Emissão]]))</f>
        <v/>
      </c>
      <c r="AE449" s="24" t="str">
        <f ca="1">IF(ControleRNC[[#This Row],[Real.2]]&lt;&gt;"","Concluída",
IF(AND(ControleRNC[[#This Row],[Prev.2]]&lt;TODAY(),OR(ControleRNC[[#This Row],[Replan.2]]&lt;TODAY(),ControleRNC[[#This Row],[Replan.2]]="")),"Atraso","No prazo"))</f>
        <v>Concluída</v>
      </c>
      <c r="AF449" s="24"/>
      <c r="AG449" s="24" t="str">
        <f ca="1">IF(ControleRNC[[#This Row],[Área Responsável]]="Engenharia",ControleRNC[[#This Row],[Status Etapa 1]],"Contratada")</f>
        <v>Concluída</v>
      </c>
      <c r="AH449" s="24" t="str">
        <f>IF(ControleRNC[[#This Row],[Área Responsável]]="Contratada",ControleRNC[[#This Row],[Status DUCTOR]],"Engenharia")</f>
        <v>Engenharia</v>
      </c>
      <c r="AI449" s="24" t="str">
        <f ca="1">IF(ControleRNC[[#This Row],[Etapa Eng]]="Concluída","Fechado",IF(ControleRNC[[#This Row],[Etapa Eng]]="Contratada","Contratada","Aberto"))</f>
        <v>Fechado</v>
      </c>
      <c r="AJ449" s="24" t="str">
        <f>IF(ControleRNC[[#This Row],[Etapa contr]]="Concluída","Fechado",IF(ControleRNC[[#This Row],[Etapa contr]]="Engenharia","Engenharia","Aberto"))</f>
        <v>Engenharia</v>
      </c>
    </row>
    <row r="450" spans="1:36" ht="30" customHeight="1">
      <c r="A450" s="63" t="s">
        <v>2135</v>
      </c>
      <c r="B450" s="5" t="s">
        <v>900</v>
      </c>
      <c r="C450" s="24" t="s">
        <v>860</v>
      </c>
      <c r="D450" s="5" t="s">
        <v>861</v>
      </c>
      <c r="E450" s="24" t="s">
        <v>87</v>
      </c>
      <c r="F450" s="65" t="s">
        <v>862</v>
      </c>
      <c r="G450" s="7" t="s">
        <v>827</v>
      </c>
      <c r="H450" s="7" t="s">
        <v>2136</v>
      </c>
      <c r="I450" s="7" t="s">
        <v>836</v>
      </c>
      <c r="J450" s="32" t="s">
        <v>2137</v>
      </c>
      <c r="K450" s="22" t="s">
        <v>788</v>
      </c>
      <c r="L450" s="6">
        <v>44662</v>
      </c>
      <c r="M450" s="6">
        <f>WORKDAY(ControleRNC[[#This Row],[Data Emissão]],VLOOKUP(K450,$F$1:$G$4,2,0))</f>
        <v>44664</v>
      </c>
      <c r="N450" s="6"/>
      <c r="O450" s="23">
        <v>44662</v>
      </c>
      <c r="P450" s="24"/>
      <c r="Q450" s="24">
        <f ca="1">IF(ControleRNC[[#This Row],[Real.1]]="",TODAY()-ControleRNC[[#This Row],[Prev.1]],ControleRNC[[#This Row],[Real.1]]-ControleRNC[[#This Row],[Prev.1]])</f>
        <v>-2</v>
      </c>
      <c r="R450" s="24" t="s">
        <v>5</v>
      </c>
      <c r="S450" s="24"/>
      <c r="T450" s="29" t="str">
        <f ca="1">IF(ControleRNC[[#This Row],[Real.1]]&lt;&gt;"","Concluída",IF(ControleRNC[[#This Row],[Prev.1]]&lt;TODAY(),"Atraso","No prazo"))</f>
        <v>Concluída</v>
      </c>
      <c r="U450" s="39" t="s">
        <v>2138</v>
      </c>
      <c r="V450" s="39"/>
      <c r="W450" s="23">
        <f>WORKDAY(ControleRNC[[#This Row],[Prev.1]],ControleRNC[[#This Row],[Dias Prev.2]])</f>
        <v>44666</v>
      </c>
      <c r="X450" s="23"/>
      <c r="Y450" s="23">
        <v>44735</v>
      </c>
      <c r="Z450" s="24">
        <f>VLOOKUP(ControleRNC[[#This Row],[Crit.]],$F$1:$G$4,2,0)</f>
        <v>2</v>
      </c>
      <c r="AA450" s="24">
        <f ca="1">IF(ControleRNC[[#This Row],[Real.2]]="",TODAY()-ControleRNC[[#This Row],[Prev.2]],ControleRNC[[#This Row],[Real.2]]-ControleRNC[[#This Row],[Prev.2]])</f>
        <v>69</v>
      </c>
      <c r="AB450" s="24" t="s">
        <v>5</v>
      </c>
      <c r="AC450" s="29" t="str">
        <f ca="1">IF(ControleRNC[[#This Row],[Real.2]]&lt;&gt;"","Concluída",
IF(ControleRNC[[#This Row],[Prev.2]]&lt;TODAY(),"Atraso","No prazo"))</f>
        <v>Concluída</v>
      </c>
      <c r="AD450" s="24" t="str">
        <f ca="1">IF(ControleRNC[[#This Row],[Status Epata 2]]="Concluída","",IF(ControleRNC[[#This Row],[Real.2]]="",TODAY()-ControleRNC[[#This Row],[Data Emissão]],ControleRNC[[#This Row],[Real.2]]-ControleRNC[[#This Row],[Data Emissão]]))</f>
        <v/>
      </c>
      <c r="AE450" s="24" t="str">
        <f ca="1">IF(ControleRNC[[#This Row],[Real.2]]&lt;&gt;"","Concluída",
IF(AND(ControleRNC[[#This Row],[Prev.2]]&lt;TODAY(),OR(ControleRNC[[#This Row],[Replan.2]]&lt;TODAY(),ControleRNC[[#This Row],[Replan.2]]="")),"Atraso","No prazo"))</f>
        <v>Concluída</v>
      </c>
      <c r="AF450" s="24"/>
      <c r="AG450" s="24" t="str">
        <f ca="1">IF(ControleRNC[[#This Row],[Área Responsável]]="Engenharia",ControleRNC[[#This Row],[Status Etapa 1]],"Contratada")</f>
        <v>Concluída</v>
      </c>
      <c r="AH450" s="24" t="str">
        <f>IF(ControleRNC[[#This Row],[Área Responsável]]="Contratada",ControleRNC[[#This Row],[Status DUCTOR]],"Engenharia")</f>
        <v>Engenharia</v>
      </c>
      <c r="AI450" s="24" t="str">
        <f ca="1">IF(ControleRNC[[#This Row],[Etapa Eng]]="Concluída","Fechado",IF(ControleRNC[[#This Row],[Etapa Eng]]="Contratada","Contratada","Aberto"))</f>
        <v>Fechado</v>
      </c>
      <c r="AJ450" s="24" t="str">
        <f>IF(ControleRNC[[#This Row],[Etapa contr]]="Concluída","Fechado",IF(ControleRNC[[#This Row],[Etapa contr]]="Engenharia","Engenharia","Aberto"))</f>
        <v>Engenharia</v>
      </c>
    </row>
    <row r="451" spans="1:36" ht="30" customHeight="1">
      <c r="A451" s="63" t="s">
        <v>248</v>
      </c>
      <c r="B451" s="5" t="s">
        <v>900</v>
      </c>
      <c r="C451" s="24" t="s">
        <v>1280</v>
      </c>
      <c r="D451" s="5" t="s">
        <v>824</v>
      </c>
      <c r="E451" s="24" t="s">
        <v>87</v>
      </c>
      <c r="F451" s="65" t="s">
        <v>826</v>
      </c>
      <c r="G451" s="7" t="s">
        <v>827</v>
      </c>
      <c r="H451" s="7" t="s">
        <v>1310</v>
      </c>
      <c r="I451" s="7" t="s">
        <v>856</v>
      </c>
      <c r="J451" s="32" t="s">
        <v>2139</v>
      </c>
      <c r="K451" s="22" t="s">
        <v>787</v>
      </c>
      <c r="L451" s="6">
        <v>44662</v>
      </c>
      <c r="M451" s="6">
        <f>WORKDAY(ControleRNC[[#This Row],[Data Emissão]],VLOOKUP(K451,$F$1:$G$4,2,0))</f>
        <v>44665</v>
      </c>
      <c r="N451" s="6"/>
      <c r="O451" s="23">
        <v>44764</v>
      </c>
      <c r="P451" s="24"/>
      <c r="Q451" s="24">
        <f ca="1">IF(ControleRNC[[#This Row],[Real.1]]="",TODAY()-ControleRNC[[#This Row],[Prev.1]],ControleRNC[[#This Row],[Real.1]]-ControleRNC[[#This Row],[Prev.1]])</f>
        <v>99</v>
      </c>
      <c r="R451" s="24" t="s">
        <v>5</v>
      </c>
      <c r="S451" s="24"/>
      <c r="T451" s="29" t="str">
        <f ca="1">IF(ControleRNC[[#This Row],[Real.1]]&lt;&gt;"","Concluída",IF(ControleRNC[[#This Row],[Prev.1]]&lt;TODAY(),"Atraso","No prazo"))</f>
        <v>Concluída</v>
      </c>
      <c r="U451" s="39"/>
      <c r="V451" s="39"/>
      <c r="W451" s="23">
        <f>WORKDAY(ControleRNC[[#This Row],[Prev.1]],ControleRNC[[#This Row],[Dias Prev.2]])</f>
        <v>44670</v>
      </c>
      <c r="X451" s="23"/>
      <c r="Y451" s="23">
        <v>44764</v>
      </c>
      <c r="Z451" s="24">
        <f>VLOOKUP(ControleRNC[[#This Row],[Crit.]],$F$1:$G$4,2,0)</f>
        <v>3</v>
      </c>
      <c r="AA451" s="24">
        <f ca="1">IF(ControleRNC[[#This Row],[Real.2]]="",TODAY()-ControleRNC[[#This Row],[Prev.2]],ControleRNC[[#This Row],[Real.2]]-ControleRNC[[#This Row],[Prev.2]])</f>
        <v>94</v>
      </c>
      <c r="AB451" s="24" t="s">
        <v>5</v>
      </c>
      <c r="AC451" s="29" t="str">
        <f ca="1">IF(ControleRNC[[#This Row],[Real.2]]&lt;&gt;"","Concluída",
IF(ControleRNC[[#This Row],[Prev.2]]&lt;TODAY(),"Atraso","No prazo"))</f>
        <v>Concluída</v>
      </c>
      <c r="AD451" s="24" t="str">
        <f ca="1">IF(ControleRNC[[#This Row],[Status Epata 2]]="Concluída","",IF(ControleRNC[[#This Row],[Real.2]]="",TODAY()-ControleRNC[[#This Row],[Data Emissão]],ControleRNC[[#This Row],[Real.2]]-ControleRNC[[#This Row],[Data Emissão]]))</f>
        <v/>
      </c>
      <c r="AE451" s="29" t="str">
        <f ca="1">IF(ControleRNC[[#This Row],[Real.2]]&lt;&gt;"","Concluída",
IF(AND(ControleRNC[[#This Row],[Prev.2]]&lt;TODAY(),OR(ControleRNC[[#This Row],[Replan.2]]&lt;TODAY(),ControleRNC[[#This Row],[Replan.2]]="")),"Atraso","No prazo"))</f>
        <v>Concluída</v>
      </c>
      <c r="AF451" s="24"/>
      <c r="AG451" s="24" t="str">
        <f>IF(ControleRNC[[#This Row],[Área Responsável]]="Engenharia",ControleRNC[[#This Row],[Status Etapa 1]],"Contratada")</f>
        <v>Contratada</v>
      </c>
      <c r="AH451" s="24" t="str">
        <f ca="1">IF(ControleRNC[[#This Row],[Área Responsável]]="Contratada",ControleRNC[[#This Row],[Status DUCTOR]],"Engenharia")</f>
        <v>Concluída</v>
      </c>
      <c r="AI451" s="24" t="str">
        <f>IF(ControleRNC[[#This Row],[Etapa Eng]]="Concluída","Fechado",IF(ControleRNC[[#This Row],[Etapa Eng]]="Contratada","Contratada","Aberto"))</f>
        <v>Contratada</v>
      </c>
      <c r="AJ451" s="24" t="str">
        <f ca="1">IF(ControleRNC[[#This Row],[Etapa contr]]="Concluída","Fechado",IF(ControleRNC[[#This Row],[Etapa contr]]="Engenharia","Engenharia","Aberto"))</f>
        <v>Fechado</v>
      </c>
    </row>
    <row r="452" spans="1:36" ht="30" customHeight="1">
      <c r="A452" s="63" t="s">
        <v>235</v>
      </c>
      <c r="B452" s="5" t="s">
        <v>822</v>
      </c>
      <c r="C452" s="24" t="s">
        <v>1182</v>
      </c>
      <c r="D452" s="5" t="s">
        <v>824</v>
      </c>
      <c r="E452" s="24" t="s">
        <v>834</v>
      </c>
      <c r="F452" s="24" t="s">
        <v>826</v>
      </c>
      <c r="G452" s="7" t="s">
        <v>827</v>
      </c>
      <c r="H452" s="7" t="s">
        <v>2140</v>
      </c>
      <c r="I452" s="7" t="s">
        <v>1296</v>
      </c>
      <c r="J452" s="32" t="s">
        <v>2141</v>
      </c>
      <c r="K452" s="22" t="s">
        <v>787</v>
      </c>
      <c r="L452" s="6">
        <v>44663</v>
      </c>
      <c r="M452" s="6">
        <f>WORKDAY(ControleRNC[[#This Row],[Data Emissão]],VLOOKUP(K452,$F$1:$G$4,2,0))</f>
        <v>44666</v>
      </c>
      <c r="N452" s="6"/>
      <c r="O452" s="23">
        <v>44629</v>
      </c>
      <c r="P452" s="24"/>
      <c r="Q452" s="24">
        <f ca="1">IF(ControleRNC[[#This Row],[Real.1]]="",TODAY()-ControleRNC[[#This Row],[Prev.1]],ControleRNC[[#This Row],[Real.1]]-ControleRNC[[#This Row],[Prev.1]])</f>
        <v>-37</v>
      </c>
      <c r="R452" s="24" t="s">
        <v>7</v>
      </c>
      <c r="S452" s="24"/>
      <c r="T452" s="29" t="s">
        <v>2142</v>
      </c>
      <c r="U452" s="39" t="s">
        <v>2143</v>
      </c>
      <c r="V452" s="39"/>
      <c r="W452" s="23">
        <f>WORKDAY(ControleRNC[[#This Row],[Prev.1]],ControleRNC[[#This Row],[Dias Prev.2]])</f>
        <v>44671</v>
      </c>
      <c r="X452" s="23"/>
      <c r="Y452" s="23">
        <v>44804</v>
      </c>
      <c r="Z452" s="24">
        <f>VLOOKUP(ControleRNC[[#This Row],[Crit.]],$F$1:$G$4,2,0)</f>
        <v>3</v>
      </c>
      <c r="AA452" s="24">
        <f ca="1">IF(ControleRNC[[#This Row],[Real.2]]="",TODAY()-ControleRNC[[#This Row],[Prev.2]],ControleRNC[[#This Row],[Real.2]]-ControleRNC[[#This Row],[Prev.2]])</f>
        <v>133</v>
      </c>
      <c r="AB452" s="24" t="s">
        <v>7</v>
      </c>
      <c r="AC452" s="29" t="str">
        <f ca="1">IF(ControleRNC[[#This Row],[Real.2]]&lt;&gt;"","Concluída",
IF(ControleRNC[[#This Row],[Prev.2]]&lt;TODAY(),"Atraso","No prazo"))</f>
        <v>Concluída</v>
      </c>
      <c r="AD452" s="24" t="str">
        <f ca="1">IF(ControleRNC[[#This Row],[Status Epata 2]]="Concluída","",IF(ControleRNC[[#This Row],[Real.2]]="",TODAY()-ControleRNC[[#This Row],[Data Emissão]],ControleRNC[[#This Row],[Real.2]]-ControleRNC[[#This Row],[Data Emissão]]))</f>
        <v/>
      </c>
      <c r="AE452" s="29" t="str">
        <f ca="1">IF(ControleRNC[[#This Row],[Real.2]]&lt;&gt;"","Concluída",
IF(AND(ControleRNC[[#This Row],[Prev.2]]&lt;TODAY(),OR(ControleRNC[[#This Row],[Replan.2]]&lt;TODAY(),ControleRNC[[#This Row],[Replan.2]]="")),"Atraso","No prazo"))</f>
        <v>Concluída</v>
      </c>
      <c r="AF452" s="24"/>
      <c r="AG452" s="24" t="str">
        <f>IF(ControleRNC[[#This Row],[Área Responsável]]="Engenharia",ControleRNC[[#This Row],[Status Etapa 1]],"Contratada")</f>
        <v>Contratada</v>
      </c>
      <c r="AH452" s="24" t="str">
        <f ca="1">IF(ControleRNC[[#This Row],[Área Responsável]]="Contratada",ControleRNC[[#This Row],[Status DUCTOR]],"Engenharia")</f>
        <v>Concluída</v>
      </c>
      <c r="AI452" s="24" t="str">
        <f>IF(ControleRNC[[#This Row],[Etapa Eng]]="Concluída","Fechado",IF(ControleRNC[[#This Row],[Etapa Eng]]="Contratada","Contratada","Aberto"))</f>
        <v>Contratada</v>
      </c>
      <c r="AJ452" s="24" t="str">
        <f ca="1">IF(ControleRNC[[#This Row],[Etapa contr]]="Concluída","Fechado",IF(ControleRNC[[#This Row],[Etapa contr]]="Engenharia","Engenharia","Aberto"))</f>
        <v>Fechado</v>
      </c>
    </row>
    <row r="453" spans="1:36" ht="30" customHeight="1">
      <c r="A453" s="63" t="s">
        <v>238</v>
      </c>
      <c r="B453" s="5" t="s">
        <v>822</v>
      </c>
      <c r="C453" s="24" t="s">
        <v>2144</v>
      </c>
      <c r="D453" s="5" t="s">
        <v>2005</v>
      </c>
      <c r="E453" s="24" t="s">
        <v>2005</v>
      </c>
      <c r="F453" s="65" t="s">
        <v>862</v>
      </c>
      <c r="G453" s="7" t="s">
        <v>844</v>
      </c>
      <c r="H453" s="7" t="s">
        <v>2145</v>
      </c>
      <c r="I453" s="7" t="s">
        <v>952</v>
      </c>
      <c r="J453" s="32" t="s">
        <v>2146</v>
      </c>
      <c r="K453" s="22" t="s">
        <v>787</v>
      </c>
      <c r="L453" s="6">
        <v>44627</v>
      </c>
      <c r="M453" s="6">
        <f>WORKDAY(ControleRNC[[#This Row],[Data Emissão]],VLOOKUP(K453,$F$1:$G$4,2,0))</f>
        <v>44630</v>
      </c>
      <c r="N453" s="6"/>
      <c r="O453" s="23">
        <v>44641</v>
      </c>
      <c r="P453" s="24"/>
      <c r="Q453" s="24">
        <f ca="1">IF(ControleRNC[[#This Row],[Real.1]]="",TODAY()-ControleRNC[[#This Row],[Prev.1]],ControleRNC[[#This Row],[Real.1]]-ControleRNC[[#This Row],[Prev.1]])</f>
        <v>11</v>
      </c>
      <c r="R453" s="24" t="s">
        <v>10</v>
      </c>
      <c r="S453" s="24"/>
      <c r="T453" s="29" t="str">
        <f ca="1">IF(ControleRNC[[#This Row],[Real.1]]&lt;&gt;"","Concluída",IF(ControleRNC[[#This Row],[Prev.1]]&lt;TODAY(),"Atraso","No prazo"))</f>
        <v>Concluída</v>
      </c>
      <c r="U453" s="39" t="s">
        <v>2147</v>
      </c>
      <c r="V453" s="39"/>
      <c r="W453" s="23">
        <f>WORKDAY(ControleRNC[[#This Row],[Prev.1]],ControleRNC[[#This Row],[Dias Prev.2]])</f>
        <v>44635</v>
      </c>
      <c r="X453" s="23"/>
      <c r="Y453" s="23">
        <v>44761</v>
      </c>
      <c r="Z453" s="24">
        <f>VLOOKUP(ControleRNC[[#This Row],[Crit.]],$F$1:$G$4,2,0)</f>
        <v>3</v>
      </c>
      <c r="AA453" s="24">
        <f ca="1">IF(ControleRNC[[#This Row],[Real.2]]="",TODAY()-ControleRNC[[#This Row],[Prev.2]],ControleRNC[[#This Row],[Real.2]]-ControleRNC[[#This Row],[Prev.2]])</f>
        <v>126</v>
      </c>
      <c r="AB453" s="24" t="s">
        <v>10</v>
      </c>
      <c r="AC453" s="29" t="str">
        <f ca="1">IF(ControleRNC[[#This Row],[Real.2]]&lt;&gt;"","Concluída",
IF(ControleRNC[[#This Row],[Prev.2]]&lt;TODAY(),"Atraso","No prazo"))</f>
        <v>Concluída</v>
      </c>
      <c r="AD453" s="24" t="str">
        <f ca="1">IF(ControleRNC[[#This Row],[Status Epata 2]]="Concluída","",IF(ControleRNC[[#This Row],[Real.2]]="",TODAY()-ControleRNC[[#This Row],[Data Emissão]],ControleRNC[[#This Row],[Real.2]]-ControleRNC[[#This Row],[Data Emissão]]))</f>
        <v/>
      </c>
      <c r="AE453" s="24" t="str">
        <f ca="1">IF(ControleRNC[[#This Row],[Real.2]]&lt;&gt;"","Concluída",
IF(AND(ControleRNC[[#This Row],[Prev.2]]&lt;TODAY(),OR(ControleRNC[[#This Row],[Replan.2]]&lt;TODAY(),ControleRNC[[#This Row],[Replan.2]]="")),"Atraso","No prazo"))</f>
        <v>Concluída</v>
      </c>
      <c r="AF453" s="24"/>
      <c r="AG453" s="24" t="str">
        <f ca="1">IF(ControleRNC[[#This Row],[Área Responsável]]="Engenharia",ControleRNC[[#This Row],[Status Etapa 1]],"Contratada")</f>
        <v>Concluída</v>
      </c>
      <c r="AH453" s="24" t="str">
        <f>IF(ControleRNC[[#This Row],[Área Responsável]]="Contratada",ControleRNC[[#This Row],[Status DUCTOR]],"Engenharia")</f>
        <v>Engenharia</v>
      </c>
      <c r="AI453" s="24" t="str">
        <f ca="1">IF(ControleRNC[[#This Row],[Etapa Eng]]="Concluída","Fechado",IF(ControleRNC[[#This Row],[Etapa Eng]]="Contratada","Contratada","Aberto"))</f>
        <v>Fechado</v>
      </c>
      <c r="AJ453" s="24" t="str">
        <f>IF(ControleRNC[[#This Row],[Etapa contr]]="Concluída","Fechado",IF(ControleRNC[[#This Row],[Etapa contr]]="Engenharia","Engenharia","Aberto"))</f>
        <v>Engenharia</v>
      </c>
    </row>
    <row r="454" spans="1:36" ht="30" customHeight="1">
      <c r="A454" s="63" t="s">
        <v>81</v>
      </c>
      <c r="B454" s="5" t="s">
        <v>822</v>
      </c>
      <c r="C454" s="24" t="s">
        <v>2144</v>
      </c>
      <c r="D454" s="5" t="s">
        <v>2005</v>
      </c>
      <c r="E454" s="24" t="s">
        <v>2005</v>
      </c>
      <c r="F454" s="65" t="s">
        <v>862</v>
      </c>
      <c r="G454" s="7" t="s">
        <v>844</v>
      </c>
      <c r="H454" s="7" t="s">
        <v>2145</v>
      </c>
      <c r="I454" s="7" t="s">
        <v>952</v>
      </c>
      <c r="J454" s="32" t="s">
        <v>2148</v>
      </c>
      <c r="K454" s="22" t="s">
        <v>787</v>
      </c>
      <c r="L454" s="6">
        <v>44627</v>
      </c>
      <c r="M454" s="6">
        <f>WORKDAY(ControleRNC[[#This Row],[Data Emissão]],VLOOKUP(K454,$F$1:$G$4,2,0))</f>
        <v>44630</v>
      </c>
      <c r="N454" s="6"/>
      <c r="O454" s="23">
        <v>44641</v>
      </c>
      <c r="P454" s="24"/>
      <c r="Q454" s="24">
        <f ca="1">IF(ControleRNC[[#This Row],[Real.1]]="",TODAY()-ControleRNC[[#This Row],[Prev.1]],ControleRNC[[#This Row],[Real.1]]-ControleRNC[[#This Row],[Prev.1]])</f>
        <v>11</v>
      </c>
      <c r="R454" s="24" t="s">
        <v>10</v>
      </c>
      <c r="S454" s="24"/>
      <c r="T454" s="29" t="str">
        <f ca="1">IF(ControleRNC[[#This Row],[Real.1]]&lt;&gt;"","Concluída",IF(ControleRNC[[#This Row],[Prev.1]]&lt;TODAY(),"Atraso","No prazo"))</f>
        <v>Concluída</v>
      </c>
      <c r="U454" s="39" t="s">
        <v>2149</v>
      </c>
      <c r="V454" s="39"/>
      <c r="W454" s="23">
        <f>WORKDAY(ControleRNC[[#This Row],[Prev.1]],ControleRNC[[#This Row],[Dias Prev.2]])</f>
        <v>44635</v>
      </c>
      <c r="X454" s="23"/>
      <c r="Y454" s="23">
        <v>44761</v>
      </c>
      <c r="Z454" s="24">
        <f>VLOOKUP(ControleRNC[[#This Row],[Crit.]],$F$1:$G$4,2,0)</f>
        <v>3</v>
      </c>
      <c r="AA454" s="24">
        <f ca="1">IF(ControleRNC[[#This Row],[Real.2]]="",TODAY()-ControleRNC[[#This Row],[Prev.2]],ControleRNC[[#This Row],[Real.2]]-ControleRNC[[#This Row],[Prev.2]])</f>
        <v>126</v>
      </c>
      <c r="AB454" s="24" t="s">
        <v>10</v>
      </c>
      <c r="AC454" s="29" t="str">
        <f ca="1">IF(ControleRNC[[#This Row],[Real.2]]&lt;&gt;"","Concluída",
IF(ControleRNC[[#This Row],[Prev.2]]&lt;TODAY(),"Atraso","No prazo"))</f>
        <v>Concluída</v>
      </c>
      <c r="AD454" s="24" t="str">
        <f ca="1">IF(ControleRNC[[#This Row],[Status Epata 2]]="Concluída","",IF(ControleRNC[[#This Row],[Real.2]]="",TODAY()-ControleRNC[[#This Row],[Data Emissão]],ControleRNC[[#This Row],[Real.2]]-ControleRNC[[#This Row],[Data Emissão]]))</f>
        <v/>
      </c>
      <c r="AE454" s="24" t="str">
        <f ca="1">IF(ControleRNC[[#This Row],[Real.2]]&lt;&gt;"","Concluída",
IF(AND(ControleRNC[[#This Row],[Prev.2]]&lt;TODAY(),OR(ControleRNC[[#This Row],[Replan.2]]&lt;TODAY(),ControleRNC[[#This Row],[Replan.2]]="")),"Atraso","No prazo"))</f>
        <v>Concluída</v>
      </c>
      <c r="AF454" s="24"/>
      <c r="AG454" s="24" t="str">
        <f ca="1">IF(ControleRNC[[#This Row],[Área Responsável]]="Engenharia",ControleRNC[[#This Row],[Status Etapa 1]],"Contratada")</f>
        <v>Concluída</v>
      </c>
      <c r="AH454" s="24" t="str">
        <f>IF(ControleRNC[[#This Row],[Área Responsável]]="Contratada",ControleRNC[[#This Row],[Status DUCTOR]],"Engenharia")</f>
        <v>Engenharia</v>
      </c>
      <c r="AI454" s="24" t="str">
        <f ca="1">IF(ControleRNC[[#This Row],[Etapa Eng]]="Concluída","Fechado",IF(ControleRNC[[#This Row],[Etapa Eng]]="Contratada","Contratada","Aberto"))</f>
        <v>Fechado</v>
      </c>
      <c r="AJ454" s="24" t="str">
        <f>IF(ControleRNC[[#This Row],[Etapa contr]]="Concluída","Fechado",IF(ControleRNC[[#This Row],[Etapa contr]]="Engenharia","Engenharia","Aberto"))</f>
        <v>Engenharia</v>
      </c>
    </row>
    <row r="455" spans="1:36" ht="30" customHeight="1">
      <c r="A455" s="5" t="s">
        <v>2150</v>
      </c>
      <c r="B455" s="5" t="s">
        <v>900</v>
      </c>
      <c r="C455" s="24" t="s">
        <v>1369</v>
      </c>
      <c r="D455" s="5" t="s">
        <v>902</v>
      </c>
      <c r="E455" s="24" t="s">
        <v>29</v>
      </c>
      <c r="F455" s="24" t="s">
        <v>826</v>
      </c>
      <c r="G455" s="7" t="s">
        <v>844</v>
      </c>
      <c r="H455" s="7" t="s">
        <v>2151</v>
      </c>
      <c r="I455" s="7" t="s">
        <v>1449</v>
      </c>
      <c r="J455" s="32" t="s">
        <v>2152</v>
      </c>
      <c r="K455" s="22" t="s">
        <v>787</v>
      </c>
      <c r="L455" s="6">
        <v>44665</v>
      </c>
      <c r="M455" s="6">
        <f>WORKDAY(ControleRNC[[#This Row],[Data Emissão]],VLOOKUP(K455,$F$1:$G$4,2,0))</f>
        <v>44670</v>
      </c>
      <c r="N455" s="6"/>
      <c r="O455" s="23">
        <v>44665</v>
      </c>
      <c r="P455" s="24"/>
      <c r="Q455" s="24">
        <f ca="1">IF(ControleRNC[[#This Row],[Real.1]]="",TODAY()-ControleRNC[[#This Row],[Prev.1]],ControleRNC[[#This Row],[Real.1]]-ControleRNC[[#This Row],[Prev.1]])</f>
        <v>-5</v>
      </c>
      <c r="R455" s="24" t="s">
        <v>6</v>
      </c>
      <c r="S455" s="24"/>
      <c r="T455" s="29" t="str">
        <f ca="1">IF(ControleRNC[[#This Row],[Real.1]]&lt;&gt;"","Concluída",IF(ControleRNC[[#This Row],[Prev.1]]&lt;TODAY(),"Atraso","No prazo"))</f>
        <v>Concluída</v>
      </c>
      <c r="U455" s="39" t="s">
        <v>2153</v>
      </c>
      <c r="V455" s="39"/>
      <c r="W455" s="23">
        <f>WORKDAY(ControleRNC[[#This Row],[Prev.1]],ControleRNC[[#This Row],[Dias Prev.2]])</f>
        <v>44673</v>
      </c>
      <c r="X455" s="23">
        <v>44681</v>
      </c>
      <c r="Y455" s="23">
        <v>44673</v>
      </c>
      <c r="Z455" s="24">
        <f>VLOOKUP(ControleRNC[[#This Row],[Crit.]],$F$1:$G$4,2,0)</f>
        <v>3</v>
      </c>
      <c r="AA455" s="24">
        <f ca="1">IF(ControleRNC[[#This Row],[Real.2]]="",TODAY()-ControleRNC[[#This Row],[Prev.2]],ControleRNC[[#This Row],[Real.2]]-ControleRNC[[#This Row],[Prev.2]])</f>
        <v>0</v>
      </c>
      <c r="AB455" s="24" t="s">
        <v>6</v>
      </c>
      <c r="AC455" s="29" t="str">
        <f ca="1">IF(ControleRNC[[#This Row],[Real.2]]&lt;&gt;"","Concluída",
IF(ControleRNC[[#This Row],[Prev.2]]&lt;TODAY(),"Atraso","No prazo"))</f>
        <v>Concluída</v>
      </c>
      <c r="AD455" s="24" t="str">
        <f ca="1">IF(ControleRNC[[#This Row],[Status Epata 2]]="Concluída","",IF(ControleRNC[[#This Row],[Real.2]]="",TODAY()-ControleRNC[[#This Row],[Data Emissão]],ControleRNC[[#This Row],[Real.2]]-ControleRNC[[#This Row],[Data Emissão]]))</f>
        <v/>
      </c>
      <c r="AE455" s="24" t="str">
        <f ca="1">IF(ControleRNC[[#This Row],[Real.2]]&lt;&gt;"","Concluída",
IF(AND(ControleRNC[[#This Row],[Prev.2]]&lt;TODAY(),OR(ControleRNC[[#This Row],[Replan.2]]&lt;TODAY(),ControleRNC[[#This Row],[Replan.2]]="")),"Atraso","No prazo"))</f>
        <v>Concluída</v>
      </c>
      <c r="AF455" s="24"/>
      <c r="AG455" s="24" t="str">
        <f>IF(ControleRNC[[#This Row],[Área Responsável]]="Engenharia",ControleRNC[[#This Row],[Status Etapa 1]],"Contratada")</f>
        <v>Contratada</v>
      </c>
      <c r="AH455" s="24" t="str">
        <f ca="1">IF(ControleRNC[[#This Row],[Área Responsável]]="Contratada",ControleRNC[[#This Row],[Status DUCTOR]],"Engenharia")</f>
        <v>Concluída</v>
      </c>
      <c r="AI455" s="24" t="str">
        <f>IF(ControleRNC[[#This Row],[Etapa Eng]]="Concluída","Fechado",IF(ControleRNC[[#This Row],[Etapa Eng]]="Contratada","Contratada","Aberto"))</f>
        <v>Contratada</v>
      </c>
      <c r="AJ455" s="24" t="str">
        <f ca="1">IF(ControleRNC[[#This Row],[Etapa contr]]="Concluída","Fechado",IF(ControleRNC[[#This Row],[Etapa contr]]="Engenharia","Engenharia","Aberto"))</f>
        <v>Fechado</v>
      </c>
    </row>
    <row r="456" spans="1:36" ht="30" customHeight="1">
      <c r="A456" s="63" t="s">
        <v>2154</v>
      </c>
      <c r="B456" s="5" t="s">
        <v>900</v>
      </c>
      <c r="C456" s="24" t="s">
        <v>860</v>
      </c>
      <c r="D456" s="5" t="s">
        <v>861</v>
      </c>
      <c r="E456" s="24" t="s">
        <v>87</v>
      </c>
      <c r="F456" s="65" t="s">
        <v>862</v>
      </c>
      <c r="G456" s="7" t="s">
        <v>827</v>
      </c>
      <c r="H456" s="7" t="s">
        <v>1310</v>
      </c>
      <c r="I456" s="7" t="s">
        <v>863</v>
      </c>
      <c r="J456" s="32" t="s">
        <v>2155</v>
      </c>
      <c r="K456" s="22" t="s">
        <v>787</v>
      </c>
      <c r="L456" s="6">
        <v>44665</v>
      </c>
      <c r="M456" s="6">
        <f>WORKDAY(ControleRNC[[#This Row],[Data Emissão]],VLOOKUP(K456,$F$1:$G$4,2,0))</f>
        <v>44670</v>
      </c>
      <c r="N456" s="6"/>
      <c r="O456" s="23">
        <v>44669</v>
      </c>
      <c r="P456" s="24"/>
      <c r="Q456" s="24">
        <f ca="1">IF(ControleRNC[[#This Row],[Real.1]]="",TODAY()-ControleRNC[[#This Row],[Prev.1]],ControleRNC[[#This Row],[Real.1]]-ControleRNC[[#This Row],[Prev.1]])</f>
        <v>-1</v>
      </c>
      <c r="R456" s="24" t="s">
        <v>5</v>
      </c>
      <c r="S456" s="24"/>
      <c r="T456" s="29" t="str">
        <f ca="1">IF(ControleRNC[[#This Row],[Real.1]]&lt;&gt;"","Concluída",IF(ControleRNC[[#This Row],[Prev.1]]&lt;TODAY(),"Atraso","No prazo"))</f>
        <v>Concluída</v>
      </c>
      <c r="U456" s="39" t="s">
        <v>2156</v>
      </c>
      <c r="V456" s="39"/>
      <c r="W456" s="23">
        <f>WORKDAY(ControleRNC[[#This Row],[Prev.1]],ControleRNC[[#This Row],[Dias Prev.2]])</f>
        <v>44673</v>
      </c>
      <c r="X456" s="23"/>
      <c r="Y456" s="23">
        <v>44732</v>
      </c>
      <c r="Z456" s="24">
        <f>VLOOKUP(ControleRNC[[#This Row],[Crit.]],$F$1:$G$4,2,0)</f>
        <v>3</v>
      </c>
      <c r="AA456" s="24">
        <f ca="1">IF(ControleRNC[[#This Row],[Real.2]]="",TODAY()-ControleRNC[[#This Row],[Prev.2]],ControleRNC[[#This Row],[Real.2]]-ControleRNC[[#This Row],[Prev.2]])</f>
        <v>59</v>
      </c>
      <c r="AB456" s="24" t="s">
        <v>5</v>
      </c>
      <c r="AC456" s="29" t="str">
        <f ca="1">IF(ControleRNC[[#This Row],[Real.2]]&lt;&gt;"","Concluída",
IF(ControleRNC[[#This Row],[Prev.2]]&lt;TODAY(),"Atraso","No prazo"))</f>
        <v>Concluída</v>
      </c>
      <c r="AD456" s="24" t="str">
        <f ca="1">IF(ControleRNC[[#This Row],[Status Epata 2]]="Concluída","",IF(ControleRNC[[#This Row],[Real.2]]="",TODAY()-ControleRNC[[#This Row],[Data Emissão]],ControleRNC[[#This Row],[Real.2]]-ControleRNC[[#This Row],[Data Emissão]]))</f>
        <v/>
      </c>
      <c r="AE456" s="24" t="str">
        <f ca="1">IF(ControleRNC[[#This Row],[Real.2]]&lt;&gt;"","Concluída",
IF(AND(ControleRNC[[#This Row],[Prev.2]]&lt;TODAY(),OR(ControleRNC[[#This Row],[Replan.2]]&lt;TODAY(),ControleRNC[[#This Row],[Replan.2]]="")),"Atraso","No prazo"))</f>
        <v>Concluída</v>
      </c>
      <c r="AF456" s="24"/>
      <c r="AG456" s="24" t="str">
        <f ca="1">IF(ControleRNC[[#This Row],[Área Responsável]]="Engenharia",ControleRNC[[#This Row],[Status Etapa 1]],"Contratada")</f>
        <v>Concluída</v>
      </c>
      <c r="AH456" s="24" t="str">
        <f>IF(ControleRNC[[#This Row],[Área Responsável]]="Contratada",ControleRNC[[#This Row],[Status DUCTOR]],"Engenharia")</f>
        <v>Engenharia</v>
      </c>
      <c r="AI456" s="24" t="str">
        <f ca="1">IF(ControleRNC[[#This Row],[Etapa Eng]]="Concluída","Fechado",IF(ControleRNC[[#This Row],[Etapa Eng]]="Contratada","Contratada","Aberto"))</f>
        <v>Fechado</v>
      </c>
      <c r="AJ456" s="24" t="str">
        <f>IF(ControleRNC[[#This Row],[Etapa contr]]="Concluída","Fechado",IF(ControleRNC[[#This Row],[Etapa contr]]="Engenharia","Engenharia","Aberto"))</f>
        <v>Engenharia</v>
      </c>
    </row>
    <row r="457" spans="1:36" ht="30" customHeight="1">
      <c r="A457" s="63" t="s">
        <v>168</v>
      </c>
      <c r="B457" s="5" t="s">
        <v>822</v>
      </c>
      <c r="C457" s="24" t="s">
        <v>1299</v>
      </c>
      <c r="D457" s="5" t="s">
        <v>824</v>
      </c>
      <c r="E457" s="24" t="s">
        <v>77</v>
      </c>
      <c r="F457" s="65" t="s">
        <v>826</v>
      </c>
      <c r="G457" s="7" t="s">
        <v>844</v>
      </c>
      <c r="H457" s="7" t="s">
        <v>2157</v>
      </c>
      <c r="I457" s="7" t="s">
        <v>1449</v>
      </c>
      <c r="J457" s="32" t="s">
        <v>2158</v>
      </c>
      <c r="K457" s="22" t="s">
        <v>787</v>
      </c>
      <c r="L457" s="6">
        <v>44669</v>
      </c>
      <c r="M457" s="6">
        <f>WORKDAY(ControleRNC[[#This Row],[Data Emissão]],VLOOKUP(K457,$F$1:$G$4,2,0))</f>
        <v>44672</v>
      </c>
      <c r="N457" s="6"/>
      <c r="O457" s="23">
        <v>44687</v>
      </c>
      <c r="P457" s="24"/>
      <c r="Q457" s="24">
        <f ca="1">IF(ControleRNC[[#This Row],[Real.1]]="",TODAY()-ControleRNC[[#This Row],[Prev.1]],ControleRNC[[#This Row],[Real.1]]-ControleRNC[[#This Row],[Prev.1]])</f>
        <v>15</v>
      </c>
      <c r="R457" s="24" t="s">
        <v>8</v>
      </c>
      <c r="S457" s="24"/>
      <c r="T457" s="29" t="str">
        <f ca="1">IF(ControleRNC[[#This Row],[Real.1]]&lt;&gt;"","Concluída",IF(ControleRNC[[#This Row],[Prev.1]]&lt;TODAY(),"Atraso","No prazo"))</f>
        <v>Concluída</v>
      </c>
      <c r="U457" s="39" t="s">
        <v>2159</v>
      </c>
      <c r="V457" s="39"/>
      <c r="W457" s="23">
        <f>WORKDAY(ControleRNC[[#This Row],[Prev.1]],ControleRNC[[#This Row],[Dias Prev.2]])</f>
        <v>44677</v>
      </c>
      <c r="X457" s="23"/>
      <c r="Y457" s="23">
        <v>44972</v>
      </c>
      <c r="Z457" s="24">
        <f>VLOOKUP(ControleRNC[[#This Row],[Crit.]],$F$1:$G$4,2,0)</f>
        <v>3</v>
      </c>
      <c r="AA457" s="24">
        <f ca="1">IF(ControleRNC[[#This Row],[Real.2]]="",TODAY()-ControleRNC[[#This Row],[Prev.2]],ControleRNC[[#This Row],[Real.2]]-ControleRNC[[#This Row],[Prev.2]])</f>
        <v>295</v>
      </c>
      <c r="AB457" s="24" t="s">
        <v>8</v>
      </c>
      <c r="AC457" s="29" t="str">
        <f ca="1">IF(ControleRNC[[#This Row],[Real.2]]&lt;&gt;"","Concluída",
IF(ControleRNC[[#This Row],[Prev.2]]&lt;TODAY(),"Atraso","No prazo"))</f>
        <v>Concluída</v>
      </c>
      <c r="AD457" s="24" t="str">
        <f ca="1">IF(ControleRNC[[#This Row],[Status Epata 2]]="Concluída","",IF(ControleRNC[[#This Row],[Real.2]]="",TODAY()-ControleRNC[[#This Row],[Data Emissão]],ControleRNC[[#This Row],[Real.2]]-ControleRNC[[#This Row],[Data Emissão]]))</f>
        <v/>
      </c>
      <c r="AE457" s="24" t="str">
        <f ca="1">IF(ControleRNC[[#This Row],[Real.2]]&lt;&gt;"","Concluída",
IF(AND(ControleRNC[[#This Row],[Prev.2]]&lt;TODAY(),OR(ControleRNC[[#This Row],[Replan.2]]&lt;TODAY(),ControleRNC[[#This Row],[Replan.2]]="")),"Atraso","No prazo"))</f>
        <v>Concluída</v>
      </c>
      <c r="AF457" s="24"/>
      <c r="AG457" s="24" t="str">
        <f>IF(ControleRNC[[#This Row],[Área Responsável]]="Engenharia",ControleRNC[[#This Row],[Status Etapa 1]],"Contratada")</f>
        <v>Contratada</v>
      </c>
      <c r="AH457" s="24" t="str">
        <f ca="1">IF(ControleRNC[[#This Row],[Área Responsável]]="Contratada",ControleRNC[[#This Row],[Status DUCTOR]],"Engenharia")</f>
        <v>Concluída</v>
      </c>
      <c r="AI457" s="24" t="str">
        <f>IF(ControleRNC[[#This Row],[Etapa Eng]]="Concluída","Fechado",IF(ControleRNC[[#This Row],[Etapa Eng]]="Contratada","Contratada","Aberto"))</f>
        <v>Contratada</v>
      </c>
      <c r="AJ457" s="24" t="str">
        <f ca="1">IF(ControleRNC[[#This Row],[Etapa contr]]="Concluída","Fechado",IF(ControleRNC[[#This Row],[Etapa contr]]="Engenharia","Engenharia","Aberto"))</f>
        <v>Fechado</v>
      </c>
    </row>
    <row r="458" spans="1:36" ht="30" customHeight="1">
      <c r="A458" s="63" t="s">
        <v>2160</v>
      </c>
      <c r="B458" s="5" t="s">
        <v>900</v>
      </c>
      <c r="C458" s="24" t="s">
        <v>860</v>
      </c>
      <c r="D458" s="5" t="s">
        <v>861</v>
      </c>
      <c r="E458" s="24" t="s">
        <v>87</v>
      </c>
      <c r="F458" s="65" t="s">
        <v>862</v>
      </c>
      <c r="G458" s="7" t="s">
        <v>827</v>
      </c>
      <c r="H458" s="7" t="s">
        <v>2161</v>
      </c>
      <c r="I458" s="7" t="s">
        <v>836</v>
      </c>
      <c r="J458" s="32" t="s">
        <v>2162</v>
      </c>
      <c r="K458" s="22" t="s">
        <v>788</v>
      </c>
      <c r="L458" s="6">
        <v>44669</v>
      </c>
      <c r="M458" s="6">
        <f>WORKDAY(ControleRNC[[#This Row],[Data Emissão]],VLOOKUP(K458,$F$1:$G$4,2,0))</f>
        <v>44671</v>
      </c>
      <c r="N458" s="6"/>
      <c r="O458" s="23">
        <v>44678</v>
      </c>
      <c r="P458" s="24"/>
      <c r="Q458" s="24">
        <f ca="1">IF(ControleRNC[[#This Row],[Real.1]]="",TODAY()-ControleRNC[[#This Row],[Prev.1]],ControleRNC[[#This Row],[Real.1]]-ControleRNC[[#This Row],[Prev.1]])</f>
        <v>7</v>
      </c>
      <c r="R458" s="24" t="s">
        <v>5</v>
      </c>
      <c r="S458" s="24"/>
      <c r="T458" s="29" t="str">
        <f ca="1">IF(ControleRNC[[#This Row],[Real.1]]&lt;&gt;"","Concluída",IF(ControleRNC[[#This Row],[Prev.1]]&lt;TODAY(),"Atraso","No prazo"))</f>
        <v>Concluída</v>
      </c>
      <c r="U458" s="39" t="s">
        <v>2163</v>
      </c>
      <c r="V458" s="39"/>
      <c r="W458" s="23">
        <f>WORKDAY(ControleRNC[[#This Row],[Prev.1]],ControleRNC[[#This Row],[Dias Prev.2]])</f>
        <v>44673</v>
      </c>
      <c r="X458" s="23"/>
      <c r="Y458" s="23">
        <v>44735</v>
      </c>
      <c r="Z458" s="24">
        <f>VLOOKUP(ControleRNC[[#This Row],[Crit.]],$F$1:$G$4,2,0)</f>
        <v>2</v>
      </c>
      <c r="AA458" s="24">
        <f ca="1">IF(ControleRNC[[#This Row],[Real.2]]="",TODAY()-ControleRNC[[#This Row],[Prev.2]],ControleRNC[[#This Row],[Real.2]]-ControleRNC[[#This Row],[Prev.2]])</f>
        <v>62</v>
      </c>
      <c r="AB458" s="24" t="s">
        <v>5</v>
      </c>
      <c r="AC458" s="29" t="str">
        <f ca="1">IF(ControleRNC[[#This Row],[Real.2]]&lt;&gt;"","Concluída",
IF(ControleRNC[[#This Row],[Prev.2]]&lt;TODAY(),"Atraso","No prazo"))</f>
        <v>Concluída</v>
      </c>
      <c r="AD458" s="24" t="str">
        <f ca="1">IF(ControleRNC[[#This Row],[Status Epata 2]]="Concluída","",IF(ControleRNC[[#This Row],[Real.2]]="",TODAY()-ControleRNC[[#This Row],[Data Emissão]],ControleRNC[[#This Row],[Real.2]]-ControleRNC[[#This Row],[Data Emissão]]))</f>
        <v/>
      </c>
      <c r="AE458" s="24" t="str">
        <f ca="1">IF(ControleRNC[[#This Row],[Real.2]]&lt;&gt;"","Concluída",
IF(AND(ControleRNC[[#This Row],[Prev.2]]&lt;TODAY(),OR(ControleRNC[[#This Row],[Replan.2]]&lt;TODAY(),ControleRNC[[#This Row],[Replan.2]]="")),"Atraso","No prazo"))</f>
        <v>Concluída</v>
      </c>
      <c r="AF458" s="24"/>
      <c r="AG458" s="24" t="str">
        <f ca="1">IF(ControleRNC[[#This Row],[Área Responsável]]="Engenharia",ControleRNC[[#This Row],[Status Etapa 1]],"Contratada")</f>
        <v>Concluída</v>
      </c>
      <c r="AH458" s="24" t="str">
        <f>IF(ControleRNC[[#This Row],[Área Responsável]]="Contratada",ControleRNC[[#This Row],[Status DUCTOR]],"Engenharia")</f>
        <v>Engenharia</v>
      </c>
      <c r="AI458" s="24" t="str">
        <f ca="1">IF(ControleRNC[[#This Row],[Etapa Eng]]="Concluída","Fechado",IF(ControleRNC[[#This Row],[Etapa Eng]]="Contratada","Contratada","Aberto"))</f>
        <v>Fechado</v>
      </c>
      <c r="AJ458" s="24" t="str">
        <f>IF(ControleRNC[[#This Row],[Etapa contr]]="Concluída","Fechado",IF(ControleRNC[[#This Row],[Etapa contr]]="Engenharia","Engenharia","Aberto"))</f>
        <v>Engenharia</v>
      </c>
    </row>
    <row r="459" spans="1:36" ht="30" customHeight="1">
      <c r="A459" s="5" t="s">
        <v>168</v>
      </c>
      <c r="B459" s="5" t="s">
        <v>900</v>
      </c>
      <c r="C459" s="24" t="s">
        <v>1896</v>
      </c>
      <c r="D459" s="5" t="s">
        <v>824</v>
      </c>
      <c r="E459" s="24" t="s">
        <v>1515</v>
      </c>
      <c r="F459" s="65" t="s">
        <v>826</v>
      </c>
      <c r="G459" s="7" t="s">
        <v>827</v>
      </c>
      <c r="H459" s="7" t="s">
        <v>2116</v>
      </c>
      <c r="I459" s="7" t="s">
        <v>829</v>
      </c>
      <c r="J459" s="32" t="s">
        <v>2164</v>
      </c>
      <c r="K459" s="22" t="s">
        <v>788</v>
      </c>
      <c r="L459" s="6">
        <v>44670</v>
      </c>
      <c r="M459" s="6">
        <f>WORKDAY(ControleRNC[[#This Row],[Data Emissão]],VLOOKUP(K459,$F$1:$G$4,2,0))</f>
        <v>44672</v>
      </c>
      <c r="N459" s="6"/>
      <c r="O459" s="23">
        <v>44678</v>
      </c>
      <c r="P459" s="24"/>
      <c r="Q459" s="24">
        <f ca="1">IF(ControleRNC[[#This Row],[Real.1]]="",TODAY()-ControleRNC[[#This Row],[Prev.1]],ControleRNC[[#This Row],[Real.1]]-ControleRNC[[#This Row],[Prev.1]])</f>
        <v>6</v>
      </c>
      <c r="R459" s="24" t="s">
        <v>8</v>
      </c>
      <c r="S459" s="24"/>
      <c r="T459" s="29" t="str">
        <f ca="1">IF(ControleRNC[[#This Row],[Real.1]]&lt;&gt;"","Concluída",IF(ControleRNC[[#This Row],[Prev.1]]&lt;TODAY(),"Atraso","No prazo"))</f>
        <v>Concluída</v>
      </c>
      <c r="U459" s="39" t="s">
        <v>2165</v>
      </c>
      <c r="V459" s="39"/>
      <c r="W459" s="23">
        <f>WORKDAY(ControleRNC[[#This Row],[Prev.1]],ControleRNC[[#This Row],[Dias Prev.2]])</f>
        <v>44676</v>
      </c>
      <c r="X459" s="23"/>
      <c r="Y459" s="23">
        <v>44679</v>
      </c>
      <c r="Z459" s="24">
        <f>VLOOKUP(ControleRNC[[#This Row],[Crit.]],$F$1:$G$4,2,0)</f>
        <v>2</v>
      </c>
      <c r="AA459" s="24">
        <f ca="1">IF(ControleRNC[[#This Row],[Real.2]]="",TODAY()-ControleRNC[[#This Row],[Prev.2]],ControleRNC[[#This Row],[Real.2]]-ControleRNC[[#This Row],[Prev.2]])</f>
        <v>3</v>
      </c>
      <c r="AB459" s="24" t="s">
        <v>8</v>
      </c>
      <c r="AC459" s="29" t="str">
        <f ca="1">IF(ControleRNC[[#This Row],[Real.2]]&lt;&gt;"","Concluída",
IF(ControleRNC[[#This Row],[Prev.2]]&lt;TODAY(),"Atraso","No prazo"))</f>
        <v>Concluída</v>
      </c>
      <c r="AD459" s="24" t="str">
        <f ca="1">IF(ControleRNC[[#This Row],[Status Epata 2]]="Concluída","",IF(ControleRNC[[#This Row],[Real.2]]="",TODAY()-ControleRNC[[#This Row],[Data Emissão]],ControleRNC[[#This Row],[Real.2]]-ControleRNC[[#This Row],[Data Emissão]]))</f>
        <v/>
      </c>
      <c r="AE459" s="29" t="str">
        <f ca="1">IF(ControleRNC[[#This Row],[Real.2]]&lt;&gt;"","Concluída",
IF(AND(ControleRNC[[#This Row],[Prev.2]]&lt;TODAY(),OR(ControleRNC[[#This Row],[Replan.2]]&lt;TODAY(),ControleRNC[[#This Row],[Replan.2]]="")),"Atraso","No prazo"))</f>
        <v>Concluída</v>
      </c>
      <c r="AF459" s="24"/>
      <c r="AG459" s="24" t="str">
        <f>IF(ControleRNC[[#This Row],[Área Responsável]]="Engenharia",ControleRNC[[#This Row],[Status Etapa 1]],"Contratada")</f>
        <v>Contratada</v>
      </c>
      <c r="AH459" s="24" t="str">
        <f ca="1">IF(ControleRNC[[#This Row],[Área Responsável]]="Contratada",ControleRNC[[#This Row],[Status DUCTOR]],"Engenharia")</f>
        <v>Concluída</v>
      </c>
      <c r="AI459" s="24" t="str">
        <f>IF(ControleRNC[[#This Row],[Etapa Eng]]="Concluída","Fechado",IF(ControleRNC[[#This Row],[Etapa Eng]]="Contratada","Contratada","Aberto"))</f>
        <v>Contratada</v>
      </c>
      <c r="AJ459" s="24" t="str">
        <f ca="1">IF(ControleRNC[[#This Row],[Etapa contr]]="Concluída","Fechado",IF(ControleRNC[[#This Row],[Etapa contr]]="Engenharia","Engenharia","Aberto"))</f>
        <v>Fechado</v>
      </c>
    </row>
    <row r="460" spans="1:36" ht="30" customHeight="1">
      <c r="A460" s="63" t="s">
        <v>2166</v>
      </c>
      <c r="B460" s="5" t="s">
        <v>900</v>
      </c>
      <c r="C460" s="24" t="s">
        <v>1731</v>
      </c>
      <c r="D460" s="5" t="s">
        <v>902</v>
      </c>
      <c r="E460" s="24" t="s">
        <v>29</v>
      </c>
      <c r="F460" s="24" t="s">
        <v>826</v>
      </c>
      <c r="G460" s="7" t="s">
        <v>844</v>
      </c>
      <c r="H460" s="7" t="s">
        <v>2167</v>
      </c>
      <c r="I460" s="7" t="s">
        <v>1449</v>
      </c>
      <c r="J460" s="32" t="s">
        <v>2168</v>
      </c>
      <c r="K460" s="22" t="s">
        <v>787</v>
      </c>
      <c r="L460" s="6">
        <v>44671</v>
      </c>
      <c r="M460" s="6">
        <f>WORKDAY(ControleRNC[[#This Row],[Data Emissão]],VLOOKUP(K460,$F$1:$G$4,2,0))</f>
        <v>44676</v>
      </c>
      <c r="N460" s="6"/>
      <c r="O460" s="23">
        <v>44705</v>
      </c>
      <c r="P460" s="24"/>
      <c r="Q460" s="24">
        <f ca="1">IF(ControleRNC[[#This Row],[Real.1]]="",TODAY()-ControleRNC[[#This Row],[Prev.1]],ControleRNC[[#This Row],[Real.1]]-ControleRNC[[#This Row],[Prev.1]])</f>
        <v>29</v>
      </c>
      <c r="R460" s="24" t="s">
        <v>6</v>
      </c>
      <c r="S460" s="24"/>
      <c r="T460" s="29" t="str">
        <f ca="1">IF(ControleRNC[[#This Row],[Real.1]]&lt;&gt;"","Concluída",IF(ControleRNC[[#This Row],[Prev.1]]&lt;TODAY(),"Atraso","No prazo"))</f>
        <v>Concluída</v>
      </c>
      <c r="U460" s="39" t="s">
        <v>2169</v>
      </c>
      <c r="V460" s="39"/>
      <c r="W460" s="23">
        <f>WORKDAY(ControleRNC[[#This Row],[Prev.1]],ControleRNC[[#This Row],[Dias Prev.2]])</f>
        <v>44679</v>
      </c>
      <c r="X460" s="23"/>
      <c r="Y460" s="23">
        <v>44705</v>
      </c>
      <c r="Z460" s="24">
        <f>VLOOKUP(ControleRNC[[#This Row],[Crit.]],$F$1:$G$4,2,0)</f>
        <v>3</v>
      </c>
      <c r="AA460" s="24">
        <f ca="1">IF(ControleRNC[[#This Row],[Real.2]]="",TODAY()-ControleRNC[[#This Row],[Prev.2]],ControleRNC[[#This Row],[Real.2]]-ControleRNC[[#This Row],[Prev.2]])</f>
        <v>26</v>
      </c>
      <c r="AB460" s="24" t="s">
        <v>6</v>
      </c>
      <c r="AC460" s="29" t="str">
        <f ca="1">IF(ControleRNC[[#This Row],[Real.2]]&lt;&gt;"","Concluída",
IF(ControleRNC[[#This Row],[Prev.2]]&lt;TODAY(),"Atraso","No prazo"))</f>
        <v>Concluída</v>
      </c>
      <c r="AD460" s="24" t="str">
        <f ca="1">IF(ControleRNC[[#This Row],[Status Epata 2]]="Concluída","",IF(ControleRNC[[#This Row],[Real.2]]="",TODAY()-ControleRNC[[#This Row],[Data Emissão]],ControleRNC[[#This Row],[Real.2]]-ControleRNC[[#This Row],[Data Emissão]]))</f>
        <v/>
      </c>
      <c r="AE460" s="24" t="str">
        <f ca="1">IF(ControleRNC[[#This Row],[Real.2]]&lt;&gt;"","Concluída",
IF(AND(ControleRNC[[#This Row],[Prev.2]]&lt;TODAY(),OR(ControleRNC[[#This Row],[Replan.2]]&lt;TODAY(),ControleRNC[[#This Row],[Replan.2]]="")),"Atraso","No prazo"))</f>
        <v>Concluída</v>
      </c>
      <c r="AF460" s="24"/>
      <c r="AG460" s="24" t="str">
        <f>IF(ControleRNC[[#This Row],[Área Responsável]]="Engenharia",ControleRNC[[#This Row],[Status Etapa 1]],"Contratada")</f>
        <v>Contratada</v>
      </c>
      <c r="AH460" s="24" t="str">
        <f ca="1">IF(ControleRNC[[#This Row],[Área Responsável]]="Contratada",ControleRNC[[#This Row],[Status DUCTOR]],"Engenharia")</f>
        <v>Concluída</v>
      </c>
      <c r="AI460" s="24" t="str">
        <f>IF(ControleRNC[[#This Row],[Etapa Eng]]="Concluída","Fechado",IF(ControleRNC[[#This Row],[Etapa Eng]]="Contratada","Contratada","Aberto"))</f>
        <v>Contratada</v>
      </c>
      <c r="AJ460" s="24" t="str">
        <f ca="1">IF(ControleRNC[[#This Row],[Etapa contr]]="Concluída","Fechado",IF(ControleRNC[[#This Row],[Etapa contr]]="Engenharia","Engenharia","Aberto"))</f>
        <v>Fechado</v>
      </c>
    </row>
    <row r="461" spans="1:36" ht="30" customHeight="1">
      <c r="A461" s="63" t="s">
        <v>238</v>
      </c>
      <c r="B461" s="5" t="s">
        <v>900</v>
      </c>
      <c r="C461" s="24" t="s">
        <v>2170</v>
      </c>
      <c r="D461" s="5" t="s">
        <v>824</v>
      </c>
      <c r="E461" s="24" t="s">
        <v>2171</v>
      </c>
      <c r="F461" s="65" t="s">
        <v>826</v>
      </c>
      <c r="G461" s="7" t="s">
        <v>827</v>
      </c>
      <c r="H461" s="7" t="s">
        <v>2172</v>
      </c>
      <c r="I461" s="7" t="s">
        <v>1296</v>
      </c>
      <c r="J461" s="32" t="s">
        <v>2173</v>
      </c>
      <c r="K461" s="22" t="s">
        <v>788</v>
      </c>
      <c r="L461" s="6">
        <v>44673</v>
      </c>
      <c r="M461" s="6">
        <f>WORKDAY(ControleRNC[[#This Row],[Data Emissão]],VLOOKUP(K461,$F$1:$G$4,2,0))</f>
        <v>44677</v>
      </c>
      <c r="N461" s="6"/>
      <c r="O461" s="23">
        <v>44776</v>
      </c>
      <c r="P461" s="24"/>
      <c r="Q461" s="24">
        <f ca="1">IF(ControleRNC[[#This Row],[Real.1]]="",TODAY()-ControleRNC[[#This Row],[Prev.1]],ControleRNC[[#This Row],[Real.1]]-ControleRNC[[#This Row],[Prev.1]])</f>
        <v>99</v>
      </c>
      <c r="R461" s="24" t="s">
        <v>1942</v>
      </c>
      <c r="S461" s="24"/>
      <c r="T461" s="29" t="str">
        <f ca="1">IF(ControleRNC[[#This Row],[Real.1]]&lt;&gt;"","Concluída",IF(ControleRNC[[#This Row],[Prev.1]]&lt;TODAY(),"Atraso","No prazo"))</f>
        <v>Concluída</v>
      </c>
      <c r="U461" s="39"/>
      <c r="V461" s="39"/>
      <c r="W461" s="23">
        <f>WORKDAY(ControleRNC[[#This Row],[Prev.1]],ControleRNC[[#This Row],[Dias Prev.2]])</f>
        <v>44679</v>
      </c>
      <c r="X461" s="23"/>
      <c r="Y461" s="23">
        <v>44776</v>
      </c>
      <c r="Z461" s="24">
        <f>VLOOKUP(ControleRNC[[#This Row],[Crit.]],$F$1:$G$4,2,0)</f>
        <v>2</v>
      </c>
      <c r="AA461" s="24">
        <f ca="1">IF(ControleRNC[[#This Row],[Real.2]]="",TODAY()-ControleRNC[[#This Row],[Prev.2]],ControleRNC[[#This Row],[Real.2]]-ControleRNC[[#This Row],[Prev.2]])</f>
        <v>97</v>
      </c>
      <c r="AB461" s="24" t="s">
        <v>1942</v>
      </c>
      <c r="AC461" s="29" t="str">
        <f ca="1">IF(ControleRNC[[#This Row],[Real.2]]&lt;&gt;"","Concluída",
IF(ControleRNC[[#This Row],[Prev.2]]&lt;TODAY(),"Atraso","No prazo"))</f>
        <v>Concluída</v>
      </c>
      <c r="AD461" s="24" t="str">
        <f ca="1">IF(ControleRNC[[#This Row],[Status Epata 2]]="Concluída","",IF(ControleRNC[[#This Row],[Real.2]]="",TODAY()-ControleRNC[[#This Row],[Data Emissão]],ControleRNC[[#This Row],[Real.2]]-ControleRNC[[#This Row],[Data Emissão]]))</f>
        <v/>
      </c>
      <c r="AE461" s="24" t="str">
        <f ca="1">IF(ControleRNC[[#This Row],[Real.2]]&lt;&gt;"","Concluída",
IF(AND(ControleRNC[[#This Row],[Prev.2]]&lt;TODAY(),OR(ControleRNC[[#This Row],[Replan.2]]&lt;TODAY(),ControleRNC[[#This Row],[Replan.2]]="")),"Atraso","No prazo"))</f>
        <v>Concluída</v>
      </c>
      <c r="AF461" s="24"/>
      <c r="AG461" s="24" t="str">
        <f>IF(ControleRNC[[#This Row],[Área Responsável]]="Engenharia",ControleRNC[[#This Row],[Status Etapa 1]],"Contratada")</f>
        <v>Contratada</v>
      </c>
      <c r="AH461" s="24" t="str">
        <f ca="1">IF(ControleRNC[[#This Row],[Área Responsável]]="Contratada",ControleRNC[[#This Row],[Status DUCTOR]],"Engenharia")</f>
        <v>Concluída</v>
      </c>
      <c r="AI461" s="24" t="str">
        <f>IF(ControleRNC[[#This Row],[Etapa Eng]]="Concluída","Fechado",IF(ControleRNC[[#This Row],[Etapa Eng]]="Contratada","Contratada","Aberto"))</f>
        <v>Contratada</v>
      </c>
      <c r="AJ461" s="24" t="str">
        <f ca="1">IF(ControleRNC[[#This Row],[Etapa contr]]="Concluída","Fechado",IF(ControleRNC[[#This Row],[Etapa contr]]="Engenharia","Engenharia","Aberto"))</f>
        <v>Fechado</v>
      </c>
    </row>
    <row r="462" spans="1:36" ht="30" customHeight="1">
      <c r="A462" s="63" t="s">
        <v>81</v>
      </c>
      <c r="B462" s="5" t="s">
        <v>900</v>
      </c>
      <c r="C462" s="24" t="s">
        <v>2170</v>
      </c>
      <c r="D462" s="5" t="s">
        <v>824</v>
      </c>
      <c r="E462" s="24" t="s">
        <v>2171</v>
      </c>
      <c r="F462" s="65" t="s">
        <v>826</v>
      </c>
      <c r="G462" s="7" t="s">
        <v>827</v>
      </c>
      <c r="H462" s="7" t="s">
        <v>2172</v>
      </c>
      <c r="I462" s="7" t="s">
        <v>1296</v>
      </c>
      <c r="J462" s="32" t="s">
        <v>2174</v>
      </c>
      <c r="K462" s="22" t="s">
        <v>788</v>
      </c>
      <c r="L462" s="6">
        <v>44673</v>
      </c>
      <c r="M462" s="6">
        <f>WORKDAY(ControleRNC[[#This Row],[Data Emissão]],VLOOKUP(K462,$F$1:$G$4,2,0))</f>
        <v>44677</v>
      </c>
      <c r="N462" s="6"/>
      <c r="O462" s="23">
        <v>44776</v>
      </c>
      <c r="P462" s="24"/>
      <c r="Q462" s="24">
        <f ca="1">IF(ControleRNC[[#This Row],[Real.1]]="",TODAY()-ControleRNC[[#This Row],[Prev.1]],ControleRNC[[#This Row],[Real.1]]-ControleRNC[[#This Row],[Prev.1]])</f>
        <v>99</v>
      </c>
      <c r="R462" s="24" t="s">
        <v>1942</v>
      </c>
      <c r="S462" s="24"/>
      <c r="T462" s="29" t="str">
        <f ca="1">IF(ControleRNC[[#This Row],[Real.1]]&lt;&gt;"","Concluída",IF(ControleRNC[[#This Row],[Prev.1]]&lt;TODAY(),"Atraso","No prazo"))</f>
        <v>Concluída</v>
      </c>
      <c r="U462" s="39"/>
      <c r="V462" s="39"/>
      <c r="W462" s="23">
        <f>WORKDAY(ControleRNC[[#This Row],[Prev.1]],ControleRNC[[#This Row],[Dias Prev.2]])</f>
        <v>44679</v>
      </c>
      <c r="X462" s="23"/>
      <c r="Y462" s="23">
        <v>44776</v>
      </c>
      <c r="Z462" s="24">
        <f>VLOOKUP(ControleRNC[[#This Row],[Crit.]],$F$1:$G$4,2,0)</f>
        <v>2</v>
      </c>
      <c r="AA462" s="24">
        <f ca="1">IF(ControleRNC[[#This Row],[Real.2]]="",TODAY()-ControleRNC[[#This Row],[Prev.2]],ControleRNC[[#This Row],[Real.2]]-ControleRNC[[#This Row],[Prev.2]])</f>
        <v>97</v>
      </c>
      <c r="AB462" s="24" t="s">
        <v>1942</v>
      </c>
      <c r="AC462" s="29" t="str">
        <f ca="1">IF(ControleRNC[[#This Row],[Real.2]]&lt;&gt;"","Concluída",
IF(ControleRNC[[#This Row],[Prev.2]]&lt;TODAY(),"Atraso","No prazo"))</f>
        <v>Concluída</v>
      </c>
      <c r="AD462" s="24" t="str">
        <f ca="1">IF(ControleRNC[[#This Row],[Status Epata 2]]="Concluída","",IF(ControleRNC[[#This Row],[Real.2]]="",TODAY()-ControleRNC[[#This Row],[Data Emissão]],ControleRNC[[#This Row],[Real.2]]-ControleRNC[[#This Row],[Data Emissão]]))</f>
        <v/>
      </c>
      <c r="AE462" s="24" t="str">
        <f ca="1">IF(ControleRNC[[#This Row],[Real.2]]&lt;&gt;"","Concluída",
IF(AND(ControleRNC[[#This Row],[Prev.2]]&lt;TODAY(),OR(ControleRNC[[#This Row],[Replan.2]]&lt;TODAY(),ControleRNC[[#This Row],[Replan.2]]="")),"Atraso","No prazo"))</f>
        <v>Concluída</v>
      </c>
      <c r="AF462" s="24"/>
      <c r="AG462" s="24" t="str">
        <f>IF(ControleRNC[[#This Row],[Área Responsável]]="Engenharia",ControleRNC[[#This Row],[Status Etapa 1]],"Contratada")</f>
        <v>Contratada</v>
      </c>
      <c r="AH462" s="24" t="str">
        <f ca="1">IF(ControleRNC[[#This Row],[Área Responsável]]="Contratada",ControleRNC[[#This Row],[Status DUCTOR]],"Engenharia")</f>
        <v>Concluída</v>
      </c>
      <c r="AI462" s="24" t="str">
        <f>IF(ControleRNC[[#This Row],[Etapa Eng]]="Concluída","Fechado",IF(ControleRNC[[#This Row],[Etapa Eng]]="Contratada","Contratada","Aberto"))</f>
        <v>Contratada</v>
      </c>
      <c r="AJ462" s="24" t="str">
        <f ca="1">IF(ControleRNC[[#This Row],[Etapa contr]]="Concluída","Fechado",IF(ControleRNC[[#This Row],[Etapa contr]]="Engenharia","Engenharia","Aberto"))</f>
        <v>Fechado</v>
      </c>
    </row>
    <row r="463" spans="1:36" ht="30" customHeight="1">
      <c r="A463" s="63" t="s">
        <v>243</v>
      </c>
      <c r="B463" s="5" t="s">
        <v>900</v>
      </c>
      <c r="C463" s="24" t="s">
        <v>2170</v>
      </c>
      <c r="D463" s="5" t="s">
        <v>824</v>
      </c>
      <c r="E463" s="24" t="s">
        <v>2171</v>
      </c>
      <c r="F463" s="65" t="s">
        <v>826</v>
      </c>
      <c r="G463" s="7" t="s">
        <v>827</v>
      </c>
      <c r="H463" s="7" t="s">
        <v>2172</v>
      </c>
      <c r="I463" s="7" t="s">
        <v>1125</v>
      </c>
      <c r="J463" s="32" t="s">
        <v>2175</v>
      </c>
      <c r="K463" s="22" t="s">
        <v>788</v>
      </c>
      <c r="L463" s="6">
        <v>44673</v>
      </c>
      <c r="M463" s="6">
        <f>WORKDAY(ControleRNC[[#This Row],[Data Emissão]],VLOOKUP(K463,$F$1:$G$4,2,0))</f>
        <v>44677</v>
      </c>
      <c r="N463" s="6"/>
      <c r="O463" s="23">
        <v>44776</v>
      </c>
      <c r="P463" s="24"/>
      <c r="Q463" s="24">
        <f ca="1">IF(ControleRNC[[#This Row],[Real.1]]="",TODAY()-ControleRNC[[#This Row],[Prev.1]],ControleRNC[[#This Row],[Real.1]]-ControleRNC[[#This Row],[Prev.1]])</f>
        <v>99</v>
      </c>
      <c r="R463" s="24" t="s">
        <v>1942</v>
      </c>
      <c r="S463" s="24"/>
      <c r="T463" s="29" t="str">
        <f ca="1">IF(ControleRNC[[#This Row],[Real.1]]&lt;&gt;"","Concluída",IF(ControleRNC[[#This Row],[Prev.1]]&lt;TODAY(),"Atraso","No prazo"))</f>
        <v>Concluída</v>
      </c>
      <c r="U463" s="39"/>
      <c r="V463" s="39"/>
      <c r="W463" s="23">
        <f>WORKDAY(ControleRNC[[#This Row],[Prev.1]],ControleRNC[[#This Row],[Dias Prev.2]])</f>
        <v>44679</v>
      </c>
      <c r="X463" s="23"/>
      <c r="Y463" s="23">
        <v>44776</v>
      </c>
      <c r="Z463" s="24">
        <f>VLOOKUP(ControleRNC[[#This Row],[Crit.]],$F$1:$G$4,2,0)</f>
        <v>2</v>
      </c>
      <c r="AA463" s="24">
        <f ca="1">IF(ControleRNC[[#This Row],[Real.2]]="",TODAY()-ControleRNC[[#This Row],[Prev.2]],ControleRNC[[#This Row],[Real.2]]-ControleRNC[[#This Row],[Prev.2]])</f>
        <v>97</v>
      </c>
      <c r="AB463" s="24" t="s">
        <v>1942</v>
      </c>
      <c r="AC463" s="29" t="str">
        <f ca="1">IF(ControleRNC[[#This Row],[Real.2]]&lt;&gt;"","Concluída",
IF(ControleRNC[[#This Row],[Prev.2]]&lt;TODAY(),"Atraso","No prazo"))</f>
        <v>Concluída</v>
      </c>
      <c r="AD463" s="24" t="str">
        <f ca="1">IF(ControleRNC[[#This Row],[Status Epata 2]]="Concluída","",IF(ControleRNC[[#This Row],[Real.2]]="",TODAY()-ControleRNC[[#This Row],[Data Emissão]],ControleRNC[[#This Row],[Real.2]]-ControleRNC[[#This Row],[Data Emissão]]))</f>
        <v/>
      </c>
      <c r="AE463" s="24" t="str">
        <f ca="1">IF(ControleRNC[[#This Row],[Real.2]]&lt;&gt;"","Concluída",
IF(AND(ControleRNC[[#This Row],[Prev.2]]&lt;TODAY(),OR(ControleRNC[[#This Row],[Replan.2]]&lt;TODAY(),ControleRNC[[#This Row],[Replan.2]]="")),"Atraso","No prazo"))</f>
        <v>Concluída</v>
      </c>
      <c r="AF463" s="24"/>
      <c r="AG463" s="24" t="str">
        <f>IF(ControleRNC[[#This Row],[Área Responsável]]="Engenharia",ControleRNC[[#This Row],[Status Etapa 1]],"Contratada")</f>
        <v>Contratada</v>
      </c>
      <c r="AH463" s="24" t="str">
        <f ca="1">IF(ControleRNC[[#This Row],[Área Responsável]]="Contratada",ControleRNC[[#This Row],[Status DUCTOR]],"Engenharia")</f>
        <v>Concluída</v>
      </c>
      <c r="AI463" s="24" t="str">
        <f>IF(ControleRNC[[#This Row],[Etapa Eng]]="Concluída","Fechado",IF(ControleRNC[[#This Row],[Etapa Eng]]="Contratada","Contratada","Aberto"))</f>
        <v>Contratada</v>
      </c>
      <c r="AJ463" s="24" t="str">
        <f ca="1">IF(ControleRNC[[#This Row],[Etapa contr]]="Concluída","Fechado",IF(ControleRNC[[#This Row],[Etapa contr]]="Engenharia","Engenharia","Aberto"))</f>
        <v>Fechado</v>
      </c>
    </row>
    <row r="464" spans="1:36" ht="30" customHeight="1">
      <c r="A464" s="63" t="s">
        <v>235</v>
      </c>
      <c r="B464" s="5" t="s">
        <v>900</v>
      </c>
      <c r="C464" s="24" t="s">
        <v>2170</v>
      </c>
      <c r="D464" s="5" t="s">
        <v>824</v>
      </c>
      <c r="E464" s="24" t="s">
        <v>2171</v>
      </c>
      <c r="F464" s="65" t="s">
        <v>826</v>
      </c>
      <c r="G464" s="7" t="s">
        <v>827</v>
      </c>
      <c r="H464" s="7" t="s">
        <v>2172</v>
      </c>
      <c r="I464" s="7" t="s">
        <v>856</v>
      </c>
      <c r="J464" s="32" t="s">
        <v>2176</v>
      </c>
      <c r="K464" s="22" t="s">
        <v>788</v>
      </c>
      <c r="L464" s="6">
        <v>44673</v>
      </c>
      <c r="M464" s="6">
        <f>WORKDAY(ControleRNC[[#This Row],[Data Emissão]],VLOOKUP(K464,$F$1:$G$4,2,0))</f>
        <v>44677</v>
      </c>
      <c r="N464" s="6"/>
      <c r="O464" s="23">
        <v>44690</v>
      </c>
      <c r="P464" s="24"/>
      <c r="Q464" s="24">
        <f ca="1">IF(ControleRNC[[#This Row],[Real.1]]="",TODAY()-ControleRNC[[#This Row],[Prev.1]],ControleRNC[[#This Row],[Real.1]]-ControleRNC[[#This Row],[Prev.1]])</f>
        <v>13</v>
      </c>
      <c r="R464" s="24" t="s">
        <v>1942</v>
      </c>
      <c r="S464" s="24"/>
      <c r="T464" s="29" t="str">
        <f ca="1">IF(ControleRNC[[#This Row],[Real.1]]&lt;&gt;"","Concluída",IF(ControleRNC[[#This Row],[Prev.1]]&lt;TODAY(),"Atraso","No prazo"))</f>
        <v>Concluída</v>
      </c>
      <c r="U464" s="39" t="s">
        <v>2177</v>
      </c>
      <c r="V464" s="39"/>
      <c r="W464" s="23">
        <f>WORKDAY(ControleRNC[[#This Row],[Prev.1]],ControleRNC[[#This Row],[Dias Prev.2]])</f>
        <v>44679</v>
      </c>
      <c r="X464" s="23">
        <v>44701</v>
      </c>
      <c r="Y464" s="23">
        <v>44776</v>
      </c>
      <c r="Z464" s="24">
        <f>VLOOKUP(ControleRNC[[#This Row],[Crit.]],$F$1:$G$4,2,0)</f>
        <v>2</v>
      </c>
      <c r="AA464" s="24">
        <f ca="1">IF(ControleRNC[[#This Row],[Real.2]]="",TODAY()-ControleRNC[[#This Row],[Prev.2]],ControleRNC[[#This Row],[Real.2]]-ControleRNC[[#This Row],[Prev.2]])</f>
        <v>97</v>
      </c>
      <c r="AB464" s="24" t="s">
        <v>1942</v>
      </c>
      <c r="AC464" s="29" t="str">
        <f ca="1">IF(ControleRNC[[#This Row],[Real.2]]&lt;&gt;"","Concluída",
IF(ControleRNC[[#This Row],[Prev.2]]&lt;TODAY(),"Atraso","No prazo"))</f>
        <v>Concluída</v>
      </c>
      <c r="AD464" s="24" t="str">
        <f ca="1">IF(ControleRNC[[#This Row],[Status Epata 2]]="Concluída","",IF(ControleRNC[[#This Row],[Real.2]]="",TODAY()-ControleRNC[[#This Row],[Data Emissão]],ControleRNC[[#This Row],[Real.2]]-ControleRNC[[#This Row],[Data Emissão]]))</f>
        <v/>
      </c>
      <c r="AE464" s="24" t="str">
        <f ca="1">IF(ControleRNC[[#This Row],[Real.2]]&lt;&gt;"","Concluída",
IF(AND(ControleRNC[[#This Row],[Prev.2]]&lt;TODAY(),OR(ControleRNC[[#This Row],[Replan.2]]&lt;TODAY(),ControleRNC[[#This Row],[Replan.2]]="")),"Atraso","No prazo"))</f>
        <v>Concluída</v>
      </c>
      <c r="AF464" s="24"/>
      <c r="AG464" s="24" t="str">
        <f>IF(ControleRNC[[#This Row],[Área Responsável]]="Engenharia",ControleRNC[[#This Row],[Status Etapa 1]],"Contratada")</f>
        <v>Contratada</v>
      </c>
      <c r="AH464" s="24" t="str">
        <f ca="1">IF(ControleRNC[[#This Row],[Área Responsável]]="Contratada",ControleRNC[[#This Row],[Status DUCTOR]],"Engenharia")</f>
        <v>Concluída</v>
      </c>
      <c r="AI464" s="24" t="str">
        <f>IF(ControleRNC[[#This Row],[Etapa Eng]]="Concluída","Fechado",IF(ControleRNC[[#This Row],[Etapa Eng]]="Contratada","Contratada","Aberto"))</f>
        <v>Contratada</v>
      </c>
      <c r="AJ464" s="24" t="str">
        <f ca="1">IF(ControleRNC[[#This Row],[Etapa contr]]="Concluída","Fechado",IF(ControleRNC[[#This Row],[Etapa contr]]="Engenharia","Engenharia","Aberto"))</f>
        <v>Fechado</v>
      </c>
    </row>
    <row r="465" spans="1:36" ht="30" customHeight="1">
      <c r="A465" s="63" t="s">
        <v>152</v>
      </c>
      <c r="B465" s="5" t="s">
        <v>900</v>
      </c>
      <c r="C465" s="24" t="s">
        <v>823</v>
      </c>
      <c r="D465" s="5" t="s">
        <v>824</v>
      </c>
      <c r="E465" s="24" t="s">
        <v>87</v>
      </c>
      <c r="F465" s="65" t="s">
        <v>826</v>
      </c>
      <c r="G465" s="7" t="s">
        <v>827</v>
      </c>
      <c r="H465" s="7" t="s">
        <v>2178</v>
      </c>
      <c r="I465" s="7" t="s">
        <v>856</v>
      </c>
      <c r="J465" s="32" t="s">
        <v>2179</v>
      </c>
      <c r="K465" s="22" t="s">
        <v>788</v>
      </c>
      <c r="L465" s="6">
        <v>44676</v>
      </c>
      <c r="M465" s="6">
        <f>WORKDAY(ControleRNC[[#This Row],[Data Emissão]],VLOOKUP(K465,$F$1:$G$4,2,0))</f>
        <v>44678</v>
      </c>
      <c r="N465" s="6"/>
      <c r="O465" s="23">
        <v>44764</v>
      </c>
      <c r="P465" s="24"/>
      <c r="Q465" s="24">
        <f ca="1">IF(ControleRNC[[#This Row],[Real.1]]="",TODAY()-ControleRNC[[#This Row],[Prev.1]],ControleRNC[[#This Row],[Real.1]]-ControleRNC[[#This Row],[Prev.1]])</f>
        <v>86</v>
      </c>
      <c r="R465" s="24" t="s">
        <v>5</v>
      </c>
      <c r="S465" s="24"/>
      <c r="T465" s="29" t="str">
        <f ca="1">IF(ControleRNC[[#This Row],[Real.1]]&lt;&gt;"","Concluída",IF(ControleRNC[[#This Row],[Prev.1]]&lt;TODAY(),"Atraso","No prazo"))</f>
        <v>Concluída</v>
      </c>
      <c r="U465" s="39" t="s">
        <v>2180</v>
      </c>
      <c r="V465" s="39"/>
      <c r="W465" s="23">
        <f>WORKDAY(ControleRNC[[#This Row],[Prev.1]],ControleRNC[[#This Row],[Dias Prev.2]])</f>
        <v>44680</v>
      </c>
      <c r="X465" s="23"/>
      <c r="Y465" s="23">
        <v>44796</v>
      </c>
      <c r="Z465" s="24">
        <f>VLOOKUP(ControleRNC[[#This Row],[Crit.]],$F$1:$G$4,2,0)</f>
        <v>2</v>
      </c>
      <c r="AA465" s="24">
        <f ca="1">IF(ControleRNC[[#This Row],[Real.2]]="",TODAY()-ControleRNC[[#This Row],[Prev.2]],ControleRNC[[#This Row],[Real.2]]-ControleRNC[[#This Row],[Prev.2]])</f>
        <v>116</v>
      </c>
      <c r="AB465" s="24" t="s">
        <v>5</v>
      </c>
      <c r="AC465" s="29" t="str">
        <f ca="1">IF(ControleRNC[[#This Row],[Real.2]]&lt;&gt;"","Concluída",
IF(ControleRNC[[#This Row],[Prev.2]]&lt;TODAY(),"Atraso","No prazo"))</f>
        <v>Concluída</v>
      </c>
      <c r="AD465" s="24" t="str">
        <f ca="1">IF(ControleRNC[[#This Row],[Status Epata 2]]="Concluída","",IF(ControleRNC[[#This Row],[Real.2]]="",TODAY()-ControleRNC[[#This Row],[Data Emissão]],ControleRNC[[#This Row],[Real.2]]-ControleRNC[[#This Row],[Data Emissão]]))</f>
        <v/>
      </c>
      <c r="AE465" s="29" t="str">
        <f ca="1">IF(ControleRNC[[#This Row],[Real.2]]&lt;&gt;"","Concluída",
IF(AND(ControleRNC[[#This Row],[Prev.2]]&lt;TODAY(),OR(ControleRNC[[#This Row],[Replan.2]]&lt;TODAY(),ControleRNC[[#This Row],[Replan.2]]="")),"Atraso","No prazo"))</f>
        <v>Concluída</v>
      </c>
      <c r="AF465" s="24"/>
      <c r="AG465" s="24" t="str">
        <f>IF(ControleRNC[[#This Row],[Área Responsável]]="Engenharia",ControleRNC[[#This Row],[Status Etapa 1]],"Contratada")</f>
        <v>Contratada</v>
      </c>
      <c r="AH465" s="24" t="str">
        <f ca="1">IF(ControleRNC[[#This Row],[Área Responsável]]="Contratada",ControleRNC[[#This Row],[Status DUCTOR]],"Engenharia")</f>
        <v>Concluída</v>
      </c>
      <c r="AI465" s="24" t="str">
        <f>IF(ControleRNC[[#This Row],[Etapa Eng]]="Concluída","Fechado",IF(ControleRNC[[#This Row],[Etapa Eng]]="Contratada","Contratada","Aberto"))</f>
        <v>Contratada</v>
      </c>
      <c r="AJ465" s="24" t="str">
        <f ca="1">IF(ControleRNC[[#This Row],[Etapa contr]]="Concluída","Fechado",IF(ControleRNC[[#This Row],[Etapa contr]]="Engenharia","Engenharia","Aberto"))</f>
        <v>Fechado</v>
      </c>
    </row>
    <row r="466" spans="1:36" ht="30" customHeight="1">
      <c r="A466" s="63" t="s">
        <v>71</v>
      </c>
      <c r="B466" s="5" t="s">
        <v>822</v>
      </c>
      <c r="C466" s="24" t="s">
        <v>1299</v>
      </c>
      <c r="D466" s="5" t="s">
        <v>824</v>
      </c>
      <c r="E466" s="24" t="s">
        <v>77</v>
      </c>
      <c r="F466" s="65" t="s">
        <v>826</v>
      </c>
      <c r="G466" s="7" t="s">
        <v>844</v>
      </c>
      <c r="H466" s="7" t="s">
        <v>2157</v>
      </c>
      <c r="I466" s="7" t="s">
        <v>952</v>
      </c>
      <c r="J466" s="32" t="s">
        <v>2181</v>
      </c>
      <c r="K466" s="22" t="s">
        <v>787</v>
      </c>
      <c r="L466" s="6">
        <v>44678</v>
      </c>
      <c r="M466" s="6">
        <f>WORKDAY(ControleRNC[[#This Row],[Data Emissão]],VLOOKUP(K466,$F$1:$G$4,2,0))</f>
        <v>44683</v>
      </c>
      <c r="N466" s="6"/>
      <c r="O466" s="23">
        <v>44685</v>
      </c>
      <c r="P466" s="24"/>
      <c r="Q466" s="24">
        <f ca="1">IF(ControleRNC[[#This Row],[Real.1]]="",TODAY()-ControleRNC[[#This Row],[Prev.1]],ControleRNC[[#This Row],[Real.1]]-ControleRNC[[#This Row],[Prev.1]])</f>
        <v>2</v>
      </c>
      <c r="R466" s="24" t="s">
        <v>8</v>
      </c>
      <c r="S466" s="24"/>
      <c r="T466" s="29" t="str">
        <f ca="1">IF(ControleRNC[[#This Row],[Real.1]]&lt;&gt;"","Concluída",IF(ControleRNC[[#This Row],[Prev.1]]&lt;TODAY(),"Atraso","No prazo"))</f>
        <v>Concluída</v>
      </c>
      <c r="U466" s="39" t="s">
        <v>2182</v>
      </c>
      <c r="V466" s="39"/>
      <c r="W466" s="23">
        <f>WORKDAY(ControleRNC[[#This Row],[Prev.1]],ControleRNC[[#This Row],[Dias Prev.2]])</f>
        <v>44686</v>
      </c>
      <c r="X466" s="23">
        <v>44693</v>
      </c>
      <c r="Y466" s="23">
        <v>44697</v>
      </c>
      <c r="Z466" s="24">
        <f>VLOOKUP(ControleRNC[[#This Row],[Crit.]],$F$1:$G$4,2,0)</f>
        <v>3</v>
      </c>
      <c r="AA466" s="24">
        <f ca="1">IF(ControleRNC[[#This Row],[Real.2]]="",TODAY()-ControleRNC[[#This Row],[Prev.2]],ControleRNC[[#This Row],[Real.2]]-ControleRNC[[#This Row],[Prev.2]])</f>
        <v>11</v>
      </c>
      <c r="AB466" s="24" t="s">
        <v>8</v>
      </c>
      <c r="AC466" s="29" t="str">
        <f ca="1">IF(ControleRNC[[#This Row],[Real.2]]&lt;&gt;"","Concluída",
IF(ControleRNC[[#This Row],[Prev.2]]&lt;TODAY(),"Atraso","No prazo"))</f>
        <v>Concluída</v>
      </c>
      <c r="AD466" s="24" t="str">
        <f ca="1">IF(ControleRNC[[#This Row],[Status Epata 2]]="Concluída","",IF(ControleRNC[[#This Row],[Real.2]]="",TODAY()-ControleRNC[[#This Row],[Data Emissão]],ControleRNC[[#This Row],[Real.2]]-ControleRNC[[#This Row],[Data Emissão]]))</f>
        <v/>
      </c>
      <c r="AE466" s="24" t="str">
        <f ca="1">IF(ControleRNC[[#This Row],[Real.2]]&lt;&gt;"","Concluída",
IF(AND(ControleRNC[[#This Row],[Prev.2]]&lt;TODAY(),OR(ControleRNC[[#This Row],[Replan.2]]&lt;TODAY(),ControleRNC[[#This Row],[Replan.2]]="")),"Atraso","No prazo"))</f>
        <v>Concluída</v>
      </c>
      <c r="AF466" s="24"/>
      <c r="AG466" s="24" t="str">
        <f>IF(ControleRNC[[#This Row],[Área Responsável]]="Engenharia",ControleRNC[[#This Row],[Status Etapa 1]],"Contratada")</f>
        <v>Contratada</v>
      </c>
      <c r="AH466" s="24" t="str">
        <f ca="1">IF(ControleRNC[[#This Row],[Área Responsável]]="Contratada",ControleRNC[[#This Row],[Status DUCTOR]],"Engenharia")</f>
        <v>Concluída</v>
      </c>
      <c r="AI466" s="24" t="str">
        <f>IF(ControleRNC[[#This Row],[Etapa Eng]]="Concluída","Fechado",IF(ControleRNC[[#This Row],[Etapa Eng]]="Contratada","Contratada","Aberto"))</f>
        <v>Contratada</v>
      </c>
      <c r="AJ466" s="24" t="str">
        <f ca="1">IF(ControleRNC[[#This Row],[Etapa contr]]="Concluída","Fechado",IF(ControleRNC[[#This Row],[Etapa contr]]="Engenharia","Engenharia","Aberto"))</f>
        <v>Fechado</v>
      </c>
    </row>
    <row r="467" spans="1:36" ht="30" customHeight="1">
      <c r="A467" s="63" t="s">
        <v>311</v>
      </c>
      <c r="B467" s="5" t="s">
        <v>900</v>
      </c>
      <c r="C467" s="24" t="s">
        <v>1525</v>
      </c>
      <c r="D467" s="5" t="s">
        <v>824</v>
      </c>
      <c r="E467" s="24" t="s">
        <v>29</v>
      </c>
      <c r="F467" s="65" t="s">
        <v>826</v>
      </c>
      <c r="G467" s="7" t="s">
        <v>844</v>
      </c>
      <c r="H467" s="7" t="s">
        <v>1628</v>
      </c>
      <c r="I467" s="7" t="s">
        <v>918</v>
      </c>
      <c r="J467" s="32" t="s">
        <v>2183</v>
      </c>
      <c r="K467" s="22" t="s">
        <v>787</v>
      </c>
      <c r="L467" s="6">
        <v>44678</v>
      </c>
      <c r="M467" s="6">
        <f>WORKDAY(ControleRNC[[#This Row],[Data Emissão]],VLOOKUP(K467,$F$1:$G$4,2,0))</f>
        <v>44683</v>
      </c>
      <c r="N467" s="6"/>
      <c r="O467" s="23">
        <v>44844</v>
      </c>
      <c r="P467" s="24"/>
      <c r="Q467" s="24">
        <f ca="1">IF(ControleRNC[[#This Row],[Real.1]]="",TODAY()-ControleRNC[[#This Row],[Prev.1]],ControleRNC[[#This Row],[Real.1]]-ControleRNC[[#This Row],[Prev.1]])</f>
        <v>161</v>
      </c>
      <c r="R467" s="24" t="s">
        <v>6</v>
      </c>
      <c r="S467" s="24"/>
      <c r="T467" s="29" t="str">
        <f ca="1">IF(ControleRNC[[#This Row],[Real.1]]&lt;&gt;"","Concluída",IF(ControleRNC[[#This Row],[Prev.1]]&lt;TODAY(),"Atraso","No prazo"))</f>
        <v>Concluída</v>
      </c>
      <c r="U467" s="39" t="s">
        <v>2184</v>
      </c>
      <c r="V467" s="39"/>
      <c r="W467" s="23">
        <f>WORKDAY(ControleRNC[[#This Row],[Prev.1]],ControleRNC[[#This Row],[Dias Prev.2]])</f>
        <v>44686</v>
      </c>
      <c r="X467" s="23"/>
      <c r="Y467" s="23">
        <v>44896</v>
      </c>
      <c r="Z467" s="24">
        <f>VLOOKUP(ControleRNC[[#This Row],[Crit.]],$F$1:$G$4,2,0)</f>
        <v>3</v>
      </c>
      <c r="AA467" s="24">
        <f ca="1">IF(ControleRNC[[#This Row],[Real.2]]="",TODAY()-ControleRNC[[#This Row],[Prev.2]],ControleRNC[[#This Row],[Real.2]]-ControleRNC[[#This Row],[Prev.2]])</f>
        <v>210</v>
      </c>
      <c r="AB467" s="24" t="s">
        <v>6</v>
      </c>
      <c r="AC467" s="29" t="str">
        <f ca="1">IF(ControleRNC[[#This Row],[Real.2]]&lt;&gt;"","Concluída",
IF(ControleRNC[[#This Row],[Prev.2]]&lt;TODAY(),"Atraso","No prazo"))</f>
        <v>Concluída</v>
      </c>
      <c r="AD467" s="24" t="str">
        <f ca="1">IF(ControleRNC[[#This Row],[Status Epata 2]]="Concluída","",IF(ControleRNC[[#This Row],[Real.2]]="",TODAY()-ControleRNC[[#This Row],[Data Emissão]],ControleRNC[[#This Row],[Real.2]]-ControleRNC[[#This Row],[Data Emissão]]))</f>
        <v/>
      </c>
      <c r="AE467" s="24" t="str">
        <f ca="1">IF(ControleRNC[[#This Row],[Real.2]]&lt;&gt;"","Concluída",
IF(AND(ControleRNC[[#This Row],[Prev.2]]&lt;TODAY(),OR(ControleRNC[[#This Row],[Replan.2]]&lt;TODAY(),ControleRNC[[#This Row],[Replan.2]]="")),"Atraso","No prazo"))</f>
        <v>Concluída</v>
      </c>
      <c r="AF467" s="24"/>
      <c r="AG467" s="24" t="str">
        <f>IF(ControleRNC[[#This Row],[Área Responsável]]="Engenharia",ControleRNC[[#This Row],[Status Etapa 1]],"Contratada")</f>
        <v>Contratada</v>
      </c>
      <c r="AH467" s="24" t="str">
        <f ca="1">IF(ControleRNC[[#This Row],[Área Responsável]]="Contratada",ControleRNC[[#This Row],[Status DUCTOR]],"Engenharia")</f>
        <v>Concluída</v>
      </c>
      <c r="AI467" s="24" t="str">
        <f>IF(ControleRNC[[#This Row],[Etapa Eng]]="Concluída","Fechado",IF(ControleRNC[[#This Row],[Etapa Eng]]="Contratada","Contratada","Aberto"))</f>
        <v>Contratada</v>
      </c>
      <c r="AJ467" s="24" t="str">
        <f ca="1">IF(ControleRNC[[#This Row],[Etapa contr]]="Concluída","Fechado",IF(ControleRNC[[#This Row],[Etapa contr]]="Engenharia","Engenharia","Aberto"))</f>
        <v>Fechado</v>
      </c>
    </row>
    <row r="468" spans="1:36" ht="30" customHeight="1">
      <c r="A468" s="63" t="s">
        <v>2185</v>
      </c>
      <c r="B468" s="5" t="s">
        <v>900</v>
      </c>
      <c r="C468" s="24" t="s">
        <v>1525</v>
      </c>
      <c r="D468" s="5" t="s">
        <v>824</v>
      </c>
      <c r="E468" s="24" t="s">
        <v>29</v>
      </c>
      <c r="F468" s="65" t="s">
        <v>826</v>
      </c>
      <c r="G468" s="7" t="s">
        <v>844</v>
      </c>
      <c r="H468" s="7" t="s">
        <v>2186</v>
      </c>
      <c r="I468" s="7" t="s">
        <v>918</v>
      </c>
      <c r="J468" s="32" t="s">
        <v>2187</v>
      </c>
      <c r="K468" s="22" t="s">
        <v>787</v>
      </c>
      <c r="L468" s="6">
        <v>44678</v>
      </c>
      <c r="M468" s="6">
        <f>WORKDAY(ControleRNC[[#This Row],[Data Emissão]],VLOOKUP(K468,$F$1:$G$4,2,0))</f>
        <v>44683</v>
      </c>
      <c r="N468" s="6"/>
      <c r="O468" s="23">
        <v>44844</v>
      </c>
      <c r="P468" s="24"/>
      <c r="Q468" s="24">
        <f ca="1">IF(ControleRNC[[#This Row],[Real.1]]="",TODAY()-ControleRNC[[#This Row],[Prev.1]],ControleRNC[[#This Row],[Real.1]]-ControleRNC[[#This Row],[Prev.1]])</f>
        <v>161</v>
      </c>
      <c r="R468" s="24" t="s">
        <v>6</v>
      </c>
      <c r="S468" s="24"/>
      <c r="T468" s="29" t="str">
        <f ca="1">IF(ControleRNC[[#This Row],[Real.1]]&lt;&gt;"","Concluída",IF(ControleRNC[[#This Row],[Prev.1]]&lt;TODAY(),"Atraso","No prazo"))</f>
        <v>Concluída</v>
      </c>
      <c r="U468" s="39" t="s">
        <v>2188</v>
      </c>
      <c r="V468" s="39"/>
      <c r="W468" s="23">
        <f>WORKDAY(ControleRNC[[#This Row],[Prev.1]],ControleRNC[[#This Row],[Dias Prev.2]])</f>
        <v>44686</v>
      </c>
      <c r="X468" s="23"/>
      <c r="Y468" s="23">
        <v>44896</v>
      </c>
      <c r="Z468" s="24">
        <f>VLOOKUP(ControleRNC[[#This Row],[Crit.]],$F$1:$G$4,2,0)</f>
        <v>3</v>
      </c>
      <c r="AA468" s="24">
        <f ca="1">IF(ControleRNC[[#This Row],[Real.2]]="",TODAY()-ControleRNC[[#This Row],[Prev.2]],ControleRNC[[#This Row],[Real.2]]-ControleRNC[[#This Row],[Prev.2]])</f>
        <v>210</v>
      </c>
      <c r="AB468" s="24" t="s">
        <v>6</v>
      </c>
      <c r="AC468" s="29" t="str">
        <f ca="1">IF(ControleRNC[[#This Row],[Real.2]]&lt;&gt;"","Concluída",
IF(ControleRNC[[#This Row],[Prev.2]]&lt;TODAY(),"Atraso","No prazo"))</f>
        <v>Concluída</v>
      </c>
      <c r="AD468" s="24" t="str">
        <f ca="1">IF(ControleRNC[[#This Row],[Status Epata 2]]="Concluída","",IF(ControleRNC[[#This Row],[Real.2]]="",TODAY()-ControleRNC[[#This Row],[Data Emissão]],ControleRNC[[#This Row],[Real.2]]-ControleRNC[[#This Row],[Data Emissão]]))</f>
        <v/>
      </c>
      <c r="AE468" s="24" t="str">
        <f ca="1">IF(ControleRNC[[#This Row],[Real.2]]&lt;&gt;"","Concluída",
IF(AND(ControleRNC[[#This Row],[Prev.2]]&lt;TODAY(),OR(ControleRNC[[#This Row],[Replan.2]]&lt;TODAY(),ControleRNC[[#This Row],[Replan.2]]="")),"Atraso","No prazo"))</f>
        <v>Concluída</v>
      </c>
      <c r="AF468" s="24"/>
      <c r="AG468" s="24" t="str">
        <f>IF(ControleRNC[[#This Row],[Área Responsável]]="Engenharia",ControleRNC[[#This Row],[Status Etapa 1]],"Contratada")</f>
        <v>Contratada</v>
      </c>
      <c r="AH468" s="24" t="str">
        <f ca="1">IF(ControleRNC[[#This Row],[Área Responsável]]="Contratada",ControleRNC[[#This Row],[Status DUCTOR]],"Engenharia")</f>
        <v>Concluída</v>
      </c>
      <c r="AI468" s="24" t="str">
        <f>IF(ControleRNC[[#This Row],[Etapa Eng]]="Concluída","Fechado",IF(ControleRNC[[#This Row],[Etapa Eng]]="Contratada","Contratada","Aberto"))</f>
        <v>Contratada</v>
      </c>
      <c r="AJ468" s="24" t="str">
        <f ca="1">IF(ControleRNC[[#This Row],[Etapa contr]]="Concluída","Fechado",IF(ControleRNC[[#This Row],[Etapa contr]]="Engenharia","Engenharia","Aberto"))</f>
        <v>Fechado</v>
      </c>
    </row>
    <row r="469" spans="1:36" ht="30" customHeight="1">
      <c r="A469" s="63" t="s">
        <v>272</v>
      </c>
      <c r="B469" s="5" t="s">
        <v>900</v>
      </c>
      <c r="C469" s="24" t="s">
        <v>1280</v>
      </c>
      <c r="D469" s="5" t="s">
        <v>824</v>
      </c>
      <c r="E469" s="24" t="s">
        <v>87</v>
      </c>
      <c r="F469" s="65" t="s">
        <v>826</v>
      </c>
      <c r="G469" s="7" t="s">
        <v>827</v>
      </c>
      <c r="H469" s="7" t="s">
        <v>1310</v>
      </c>
      <c r="I469" s="7" t="s">
        <v>1143</v>
      </c>
      <c r="J469" s="32" t="s">
        <v>2189</v>
      </c>
      <c r="K469" s="22" t="s">
        <v>787</v>
      </c>
      <c r="L469" s="6">
        <v>44678</v>
      </c>
      <c r="M469" s="6">
        <f>WORKDAY(ControleRNC[[#This Row],[Data Emissão]],VLOOKUP(K469,$F$1:$G$4,2,0))</f>
        <v>44683</v>
      </c>
      <c r="N469" s="6"/>
      <c r="O469" s="23">
        <v>44690</v>
      </c>
      <c r="P469" s="24"/>
      <c r="Q469" s="24">
        <f ca="1">IF(ControleRNC[[#This Row],[Real.1]]="",TODAY()-ControleRNC[[#This Row],[Prev.1]],ControleRNC[[#This Row],[Real.1]]-ControleRNC[[#This Row],[Prev.1]])</f>
        <v>7</v>
      </c>
      <c r="R469" s="24" t="s">
        <v>5</v>
      </c>
      <c r="S469" s="24"/>
      <c r="T469" s="29" t="str">
        <f ca="1">IF(ControleRNC[[#This Row],[Real.1]]&lt;&gt;"","Concluída",IF(ControleRNC[[#This Row],[Prev.1]]&lt;TODAY(),"Atraso","No prazo"))</f>
        <v>Concluída</v>
      </c>
      <c r="U469" s="39" t="s">
        <v>2190</v>
      </c>
      <c r="V469" s="39"/>
      <c r="W469" s="23">
        <f>WORKDAY(ControleRNC[[#This Row],[Prev.1]],ControleRNC[[#This Row],[Dias Prev.2]])</f>
        <v>44686</v>
      </c>
      <c r="X469" s="23"/>
      <c r="Y469" s="23">
        <v>44690</v>
      </c>
      <c r="Z469" s="24">
        <f>VLOOKUP(ControleRNC[[#This Row],[Crit.]],$F$1:$G$4,2,0)</f>
        <v>3</v>
      </c>
      <c r="AA469" s="24">
        <f ca="1">IF(ControleRNC[[#This Row],[Real.2]]="",TODAY()-ControleRNC[[#This Row],[Prev.2]],ControleRNC[[#This Row],[Real.2]]-ControleRNC[[#This Row],[Prev.2]])</f>
        <v>4</v>
      </c>
      <c r="AB469" s="24" t="s">
        <v>5</v>
      </c>
      <c r="AC469" s="29" t="str">
        <f ca="1">IF(ControleRNC[[#This Row],[Real.2]]&lt;&gt;"","Concluída",
IF(ControleRNC[[#This Row],[Prev.2]]&lt;TODAY(),"Atraso","No prazo"))</f>
        <v>Concluída</v>
      </c>
      <c r="AD469" s="24" t="str">
        <f ca="1">IF(ControleRNC[[#This Row],[Status Epata 2]]="Concluída","",IF(ControleRNC[[#This Row],[Real.2]]="",TODAY()-ControleRNC[[#This Row],[Data Emissão]],ControleRNC[[#This Row],[Real.2]]-ControleRNC[[#This Row],[Data Emissão]]))</f>
        <v/>
      </c>
      <c r="AE469" s="29" t="str">
        <f ca="1">IF(ControleRNC[[#This Row],[Real.2]]&lt;&gt;"","Concluída",
IF(AND(ControleRNC[[#This Row],[Prev.2]]&lt;TODAY(),OR(ControleRNC[[#This Row],[Replan.2]]&lt;TODAY(),ControleRNC[[#This Row],[Replan.2]]="")),"Atraso","No prazo"))</f>
        <v>Concluída</v>
      </c>
      <c r="AF469" s="24"/>
      <c r="AG469" s="24" t="str">
        <f>IF(ControleRNC[[#This Row],[Área Responsável]]="Engenharia",ControleRNC[[#This Row],[Status Etapa 1]],"Contratada")</f>
        <v>Contratada</v>
      </c>
      <c r="AH469" s="24" t="str">
        <f ca="1">IF(ControleRNC[[#This Row],[Área Responsável]]="Contratada",ControleRNC[[#This Row],[Status DUCTOR]],"Engenharia")</f>
        <v>Concluída</v>
      </c>
      <c r="AI469" s="24" t="str">
        <f>IF(ControleRNC[[#This Row],[Etapa Eng]]="Concluída","Fechado",IF(ControleRNC[[#This Row],[Etapa Eng]]="Contratada","Contratada","Aberto"))</f>
        <v>Contratada</v>
      </c>
      <c r="AJ469" s="24" t="str">
        <f ca="1">IF(ControleRNC[[#This Row],[Etapa contr]]="Concluída","Fechado",IF(ControleRNC[[#This Row],[Etapa contr]]="Engenharia","Engenharia","Aberto"))</f>
        <v>Fechado</v>
      </c>
    </row>
    <row r="470" spans="1:36" ht="30" customHeight="1">
      <c r="A470" s="63" t="s">
        <v>71</v>
      </c>
      <c r="B470" s="5" t="s">
        <v>900</v>
      </c>
      <c r="C470" s="24" t="s">
        <v>1299</v>
      </c>
      <c r="D470" s="5" t="s">
        <v>824</v>
      </c>
      <c r="E470" s="24" t="s">
        <v>39</v>
      </c>
      <c r="F470" s="65" t="s">
        <v>826</v>
      </c>
      <c r="G470" s="7" t="s">
        <v>844</v>
      </c>
      <c r="H470" s="7" t="s">
        <v>2191</v>
      </c>
      <c r="I470" s="7" t="s">
        <v>1449</v>
      </c>
      <c r="J470" s="32" t="s">
        <v>2192</v>
      </c>
      <c r="K470" s="22" t="s">
        <v>787</v>
      </c>
      <c r="L470" s="6">
        <v>44679</v>
      </c>
      <c r="M470" s="6">
        <f>WORKDAY(ControleRNC[[#This Row],[Data Emissão]],VLOOKUP(K470,$F$1:$G$4,2,0))</f>
        <v>44684</v>
      </c>
      <c r="N470" s="6"/>
      <c r="O470" s="23">
        <v>44705</v>
      </c>
      <c r="P470" s="24"/>
      <c r="Q470" s="24">
        <f ca="1">IF(ControleRNC[[#This Row],[Real.1]]="",TODAY()-ControleRNC[[#This Row],[Prev.1]],ControleRNC[[#This Row],[Real.1]]-ControleRNC[[#This Row],[Prev.1]])</f>
        <v>21</v>
      </c>
      <c r="R470" s="24" t="s">
        <v>6</v>
      </c>
      <c r="S470" s="24"/>
      <c r="T470" s="29" t="str">
        <f ca="1">IF(ControleRNC[[#This Row],[Real.1]]&lt;&gt;"","Concluída",IF(ControleRNC[[#This Row],[Prev.1]]&lt;TODAY(),"Atraso","No prazo"))</f>
        <v>Concluída</v>
      </c>
      <c r="U470" s="39" t="s">
        <v>2193</v>
      </c>
      <c r="V470" s="39"/>
      <c r="W470" s="23">
        <f>WORKDAY(ControleRNC[[#This Row],[Prev.1]],ControleRNC[[#This Row],[Dias Prev.2]])</f>
        <v>44687</v>
      </c>
      <c r="X470" s="23"/>
      <c r="Y470" s="23">
        <v>44705</v>
      </c>
      <c r="Z470" s="24">
        <f>VLOOKUP(ControleRNC[[#This Row],[Crit.]],$F$1:$G$4,2,0)</f>
        <v>3</v>
      </c>
      <c r="AA470" s="24">
        <f ca="1">IF(ControleRNC[[#This Row],[Real.2]]="",TODAY()-ControleRNC[[#This Row],[Prev.2]],ControleRNC[[#This Row],[Real.2]]-ControleRNC[[#This Row],[Prev.2]])</f>
        <v>18</v>
      </c>
      <c r="AB470" s="24" t="s">
        <v>6</v>
      </c>
      <c r="AC470" s="29" t="str">
        <f ca="1">IF(ControleRNC[[#This Row],[Real.2]]&lt;&gt;"","Concluída",
IF(ControleRNC[[#This Row],[Prev.2]]&lt;TODAY(),"Atraso","No prazo"))</f>
        <v>Concluída</v>
      </c>
      <c r="AD470" s="24" t="str">
        <f ca="1">IF(ControleRNC[[#This Row],[Status Epata 2]]="Concluída","",IF(ControleRNC[[#This Row],[Real.2]]="",TODAY()-ControleRNC[[#This Row],[Data Emissão]],ControleRNC[[#This Row],[Real.2]]-ControleRNC[[#This Row],[Data Emissão]]))</f>
        <v/>
      </c>
      <c r="AE470" s="29" t="str">
        <f ca="1">IF(ControleRNC[[#This Row],[Real.2]]&lt;&gt;"","Concluída",
IF(AND(ControleRNC[[#This Row],[Prev.2]]&lt;TODAY(),OR(ControleRNC[[#This Row],[Replan.2]]&lt;TODAY(),ControleRNC[[#This Row],[Replan.2]]="")),"Atraso","No prazo"))</f>
        <v>Concluída</v>
      </c>
      <c r="AF470" s="24"/>
      <c r="AG470" s="24" t="str">
        <f>IF(ControleRNC[[#This Row],[Área Responsável]]="Engenharia",ControleRNC[[#This Row],[Status Etapa 1]],"Contratada")</f>
        <v>Contratada</v>
      </c>
      <c r="AH470" s="24" t="str">
        <f ca="1">IF(ControleRNC[[#This Row],[Área Responsável]]="Contratada",ControleRNC[[#This Row],[Status DUCTOR]],"Engenharia")</f>
        <v>Concluída</v>
      </c>
      <c r="AI470" s="24" t="str">
        <f>IF(ControleRNC[[#This Row],[Etapa Eng]]="Concluída","Fechado",IF(ControleRNC[[#This Row],[Etapa Eng]]="Contratada","Contratada","Aberto"))</f>
        <v>Contratada</v>
      </c>
      <c r="AJ470" s="24" t="str">
        <f ca="1">IF(ControleRNC[[#This Row],[Etapa contr]]="Concluída","Fechado",IF(ControleRNC[[#This Row],[Etapa contr]]="Engenharia","Engenharia","Aberto"))</f>
        <v>Fechado</v>
      </c>
    </row>
    <row r="471" spans="1:36" ht="30" customHeight="1">
      <c r="A471" s="63" t="s">
        <v>2194</v>
      </c>
      <c r="B471" s="5" t="s">
        <v>900</v>
      </c>
      <c r="C471" s="24" t="s">
        <v>860</v>
      </c>
      <c r="D471" s="5" t="s">
        <v>861</v>
      </c>
      <c r="E471" s="24" t="s">
        <v>87</v>
      </c>
      <c r="F471" s="65" t="s">
        <v>862</v>
      </c>
      <c r="G471" s="7" t="s">
        <v>827</v>
      </c>
      <c r="H471" s="7" t="s">
        <v>2195</v>
      </c>
      <c r="I471" s="7" t="s">
        <v>856</v>
      </c>
      <c r="J471" s="32" t="s">
        <v>2196</v>
      </c>
      <c r="K471" s="22" t="s">
        <v>787</v>
      </c>
      <c r="L471" s="6">
        <v>44680</v>
      </c>
      <c r="M471" s="6">
        <f>WORKDAY(ControleRNC[[#This Row],[Data Emissão]],VLOOKUP(K471,$F$1:$G$4,2,0))</f>
        <v>44685</v>
      </c>
      <c r="N471" s="6"/>
      <c r="O471" s="23">
        <v>44694</v>
      </c>
      <c r="P471" s="24"/>
      <c r="Q471" s="24">
        <f ca="1">IF(ControleRNC[[#This Row],[Real.1]]="",TODAY()-ControleRNC[[#This Row],[Prev.1]],ControleRNC[[#This Row],[Real.1]]-ControleRNC[[#This Row],[Prev.1]])</f>
        <v>9</v>
      </c>
      <c r="R471" s="24" t="s">
        <v>5</v>
      </c>
      <c r="S471" s="24"/>
      <c r="T471" s="29" t="str">
        <f ca="1">IF(ControleRNC[[#This Row],[Real.1]]&lt;&gt;"","Concluída",IF(ControleRNC[[#This Row],[Prev.1]]&lt;TODAY(),"Atraso","No prazo"))</f>
        <v>Concluída</v>
      </c>
      <c r="U471" s="39" t="s">
        <v>2197</v>
      </c>
      <c r="V471" s="39"/>
      <c r="W471" s="23">
        <f>WORKDAY(ControleRNC[[#This Row],[Prev.1]],ControleRNC[[#This Row],[Dias Prev.2]])</f>
        <v>44690</v>
      </c>
      <c r="X471" s="23"/>
      <c r="Y471" s="23">
        <v>44735</v>
      </c>
      <c r="Z471" s="24">
        <f>VLOOKUP(ControleRNC[[#This Row],[Crit.]],$F$1:$G$4,2,0)</f>
        <v>3</v>
      </c>
      <c r="AA471" s="24">
        <f ca="1">IF(ControleRNC[[#This Row],[Real.2]]="",TODAY()-ControleRNC[[#This Row],[Prev.2]],ControleRNC[[#This Row],[Real.2]]-ControleRNC[[#This Row],[Prev.2]])</f>
        <v>45</v>
      </c>
      <c r="AB471" s="24" t="s">
        <v>5</v>
      </c>
      <c r="AC471" s="29" t="str">
        <f ca="1">IF(ControleRNC[[#This Row],[Real.2]]&lt;&gt;"","Concluída",
IF(ControleRNC[[#This Row],[Prev.2]]&lt;TODAY(),"Atraso","No prazo"))</f>
        <v>Concluída</v>
      </c>
      <c r="AD471" s="24" t="str">
        <f ca="1">IF(ControleRNC[[#This Row],[Status Epata 2]]="Concluída","",IF(ControleRNC[[#This Row],[Real.2]]="",TODAY()-ControleRNC[[#This Row],[Data Emissão]],ControleRNC[[#This Row],[Real.2]]-ControleRNC[[#This Row],[Data Emissão]]))</f>
        <v/>
      </c>
      <c r="AE471" s="24" t="str">
        <f ca="1">IF(ControleRNC[[#This Row],[Real.2]]&lt;&gt;"","Concluída",
IF(AND(ControleRNC[[#This Row],[Prev.2]]&lt;TODAY(),OR(ControleRNC[[#This Row],[Replan.2]]&lt;TODAY(),ControleRNC[[#This Row],[Replan.2]]="")),"Atraso","No prazo"))</f>
        <v>Concluída</v>
      </c>
      <c r="AF471" s="24"/>
      <c r="AG471" s="24" t="str">
        <f ca="1">IF(ControleRNC[[#This Row],[Área Responsável]]="Engenharia",ControleRNC[[#This Row],[Status Etapa 1]],"Contratada")</f>
        <v>Concluída</v>
      </c>
      <c r="AH471" s="24" t="str">
        <f>IF(ControleRNC[[#This Row],[Área Responsável]]="Contratada",ControleRNC[[#This Row],[Status DUCTOR]],"Engenharia")</f>
        <v>Engenharia</v>
      </c>
      <c r="AI471" s="24" t="str">
        <f ca="1">IF(ControleRNC[[#This Row],[Etapa Eng]]="Concluída","Fechado",IF(ControleRNC[[#This Row],[Etapa Eng]]="Contratada","Contratada","Aberto"))</f>
        <v>Fechado</v>
      </c>
      <c r="AJ471" s="24" t="str">
        <f>IF(ControleRNC[[#This Row],[Etapa contr]]="Concluída","Fechado",IF(ControleRNC[[#This Row],[Etapa contr]]="Engenharia","Engenharia","Aberto"))</f>
        <v>Engenharia</v>
      </c>
    </row>
    <row r="472" spans="1:36" ht="30" customHeight="1">
      <c r="A472" s="63" t="s">
        <v>74</v>
      </c>
      <c r="B472" s="5" t="s">
        <v>822</v>
      </c>
      <c r="C472" s="24" t="s">
        <v>1283</v>
      </c>
      <c r="D472" s="5" t="s">
        <v>824</v>
      </c>
      <c r="E472" s="24" t="s">
        <v>2005</v>
      </c>
      <c r="F472" s="65" t="s">
        <v>826</v>
      </c>
      <c r="G472" s="7" t="s">
        <v>844</v>
      </c>
      <c r="H472" s="7" t="s">
        <v>2198</v>
      </c>
      <c r="I472" s="7" t="s">
        <v>952</v>
      </c>
      <c r="J472" s="32" t="s">
        <v>2199</v>
      </c>
      <c r="K472" s="22" t="s">
        <v>787</v>
      </c>
      <c r="L472" s="6">
        <v>44683</v>
      </c>
      <c r="M472" s="6">
        <f>WORKDAY(ControleRNC[[#This Row],[Data Emissão]],VLOOKUP(K472,$F$1:$G$4,2,0))</f>
        <v>44686</v>
      </c>
      <c r="N472" s="6"/>
      <c r="O472" s="23">
        <v>44735</v>
      </c>
      <c r="P472" s="24"/>
      <c r="Q472" s="24">
        <f ca="1">IF(ControleRNC[[#This Row],[Real.1]]="",TODAY()-ControleRNC[[#This Row],[Prev.1]],ControleRNC[[#This Row],[Real.1]]-ControleRNC[[#This Row],[Prev.1]])</f>
        <v>49</v>
      </c>
      <c r="R472" s="24" t="s">
        <v>10</v>
      </c>
      <c r="S472" s="24"/>
      <c r="T472" s="29" t="str">
        <f ca="1">IF(ControleRNC[[#This Row],[Real.1]]&lt;&gt;"","Concluída",IF(ControleRNC[[#This Row],[Prev.1]]&lt;TODAY(),"Atraso","No prazo"))</f>
        <v>Concluída</v>
      </c>
      <c r="U472" s="39" t="s">
        <v>2200</v>
      </c>
      <c r="V472" s="39"/>
      <c r="W472" s="23">
        <f>WORKDAY(ControleRNC[[#This Row],[Prev.1]],ControleRNC[[#This Row],[Dias Prev.2]])</f>
        <v>44691</v>
      </c>
      <c r="X472" s="23"/>
      <c r="Y472" s="23">
        <v>44735</v>
      </c>
      <c r="Z472" s="24">
        <f>VLOOKUP(ControleRNC[[#This Row],[Crit.]],$F$1:$G$4,2,0)</f>
        <v>3</v>
      </c>
      <c r="AA472" s="24">
        <f ca="1">IF(ControleRNC[[#This Row],[Real.2]]="",TODAY()-ControleRNC[[#This Row],[Prev.2]],ControleRNC[[#This Row],[Real.2]]-ControleRNC[[#This Row],[Prev.2]])</f>
        <v>44</v>
      </c>
      <c r="AB472" s="24" t="s">
        <v>10</v>
      </c>
      <c r="AC472" s="29" t="str">
        <f ca="1">IF(ControleRNC[[#This Row],[Real.2]]&lt;&gt;"","Concluída",
IF(ControleRNC[[#This Row],[Prev.2]]&lt;TODAY(),"Atraso","No prazo"))</f>
        <v>Concluída</v>
      </c>
      <c r="AD472" s="24" t="str">
        <f ca="1">IF(ControleRNC[[#This Row],[Status Epata 2]]="Concluída","",IF(ControleRNC[[#This Row],[Real.2]]="",TODAY()-ControleRNC[[#This Row],[Data Emissão]],ControleRNC[[#This Row],[Real.2]]-ControleRNC[[#This Row],[Data Emissão]]))</f>
        <v/>
      </c>
      <c r="AE472" s="24" t="str">
        <f ca="1">IF(ControleRNC[[#This Row],[Real.2]]&lt;&gt;"","Concluída",
IF(AND(ControleRNC[[#This Row],[Prev.2]]&lt;TODAY(),OR(ControleRNC[[#This Row],[Replan.2]]&lt;TODAY(),ControleRNC[[#This Row],[Replan.2]]="")),"Atraso","No prazo"))</f>
        <v>Concluída</v>
      </c>
      <c r="AF472" s="24"/>
      <c r="AG472" s="24" t="str">
        <f>IF(ControleRNC[[#This Row],[Área Responsável]]="Engenharia",ControleRNC[[#This Row],[Status Etapa 1]],"Contratada")</f>
        <v>Contratada</v>
      </c>
      <c r="AH472" s="24" t="str">
        <f ca="1">IF(ControleRNC[[#This Row],[Área Responsável]]="Contratada",ControleRNC[[#This Row],[Status DUCTOR]],"Engenharia")</f>
        <v>Concluída</v>
      </c>
      <c r="AI472" s="24" t="str">
        <f>IF(ControleRNC[[#This Row],[Etapa Eng]]="Concluída","Fechado",IF(ControleRNC[[#This Row],[Etapa Eng]]="Contratada","Contratada","Aberto"))</f>
        <v>Contratada</v>
      </c>
      <c r="AJ472" s="24" t="str">
        <f ca="1">IF(ControleRNC[[#This Row],[Etapa contr]]="Concluída","Fechado",IF(ControleRNC[[#This Row],[Etapa contr]]="Engenharia","Engenharia","Aberto"))</f>
        <v>Fechado</v>
      </c>
    </row>
    <row r="473" spans="1:36" ht="30" customHeight="1">
      <c r="A473" s="63" t="s">
        <v>174</v>
      </c>
      <c r="B473" s="5" t="s">
        <v>822</v>
      </c>
      <c r="C473" s="24" t="s">
        <v>1283</v>
      </c>
      <c r="D473" s="5" t="s">
        <v>824</v>
      </c>
      <c r="E473" s="24" t="s">
        <v>2005</v>
      </c>
      <c r="F473" s="65" t="s">
        <v>826</v>
      </c>
      <c r="G473" s="7" t="s">
        <v>844</v>
      </c>
      <c r="H473" s="7" t="s">
        <v>2201</v>
      </c>
      <c r="I473" s="7" t="s">
        <v>952</v>
      </c>
      <c r="J473" s="32" t="s">
        <v>2202</v>
      </c>
      <c r="K473" s="22" t="s">
        <v>787</v>
      </c>
      <c r="L473" s="6">
        <v>44683</v>
      </c>
      <c r="M473" s="6">
        <f>WORKDAY(ControleRNC[[#This Row],[Data Emissão]],VLOOKUP(K473,$F$1:$G$4,2,0))</f>
        <v>44686</v>
      </c>
      <c r="N473" s="6"/>
      <c r="O473" s="23">
        <v>44729</v>
      </c>
      <c r="P473" s="24"/>
      <c r="Q473" s="24">
        <f ca="1">IF(ControleRNC[[#This Row],[Real.1]]="",TODAY()-ControleRNC[[#This Row],[Prev.1]],ControleRNC[[#This Row],[Real.1]]-ControleRNC[[#This Row],[Prev.1]])</f>
        <v>43</v>
      </c>
      <c r="R473" s="24" t="s">
        <v>10</v>
      </c>
      <c r="S473" s="24"/>
      <c r="T473" s="29" t="str">
        <f ca="1">IF(ControleRNC[[#This Row],[Real.1]]&lt;&gt;"","Concluída",IF(ControleRNC[[#This Row],[Prev.1]]&lt;TODAY(),"Atraso","No prazo"))</f>
        <v>Concluída</v>
      </c>
      <c r="U473" s="39" t="s">
        <v>2203</v>
      </c>
      <c r="V473" s="39"/>
      <c r="W473" s="23">
        <f>WORKDAY(ControleRNC[[#This Row],[Prev.1]],ControleRNC[[#This Row],[Dias Prev.2]])</f>
        <v>44691</v>
      </c>
      <c r="X473" s="23"/>
      <c r="Y473" s="23">
        <v>44734</v>
      </c>
      <c r="Z473" s="24">
        <f>VLOOKUP(ControleRNC[[#This Row],[Crit.]],$F$1:$G$4,2,0)</f>
        <v>3</v>
      </c>
      <c r="AA473" s="24">
        <f ca="1">IF(ControleRNC[[#This Row],[Real.2]]="",TODAY()-ControleRNC[[#This Row],[Prev.2]],ControleRNC[[#This Row],[Real.2]]-ControleRNC[[#This Row],[Prev.2]])</f>
        <v>43</v>
      </c>
      <c r="AB473" s="24" t="s">
        <v>10</v>
      </c>
      <c r="AC473" s="29" t="str">
        <f ca="1">IF(ControleRNC[[#This Row],[Real.2]]&lt;&gt;"","Concluída",
IF(ControleRNC[[#This Row],[Prev.2]]&lt;TODAY(),"Atraso","No prazo"))</f>
        <v>Concluída</v>
      </c>
      <c r="AD473" s="24" t="str">
        <f ca="1">IF(ControleRNC[[#This Row],[Status Epata 2]]="Concluída","",IF(ControleRNC[[#This Row],[Real.2]]="",TODAY()-ControleRNC[[#This Row],[Data Emissão]],ControleRNC[[#This Row],[Real.2]]-ControleRNC[[#This Row],[Data Emissão]]))</f>
        <v/>
      </c>
      <c r="AE473" s="24" t="str">
        <f ca="1">IF(ControleRNC[[#This Row],[Real.2]]&lt;&gt;"","Concluída",
IF(AND(ControleRNC[[#This Row],[Prev.2]]&lt;TODAY(),OR(ControleRNC[[#This Row],[Replan.2]]&lt;TODAY(),ControleRNC[[#This Row],[Replan.2]]="")),"Atraso","No prazo"))</f>
        <v>Concluída</v>
      </c>
      <c r="AF473" s="24"/>
      <c r="AG473" s="24" t="str">
        <f>IF(ControleRNC[[#This Row],[Área Responsável]]="Engenharia",ControleRNC[[#This Row],[Status Etapa 1]],"Contratada")</f>
        <v>Contratada</v>
      </c>
      <c r="AH473" s="24" t="str">
        <f ca="1">IF(ControleRNC[[#This Row],[Área Responsável]]="Contratada",ControleRNC[[#This Row],[Status DUCTOR]],"Engenharia")</f>
        <v>Concluída</v>
      </c>
      <c r="AI473" s="24" t="str">
        <f>IF(ControleRNC[[#This Row],[Etapa Eng]]="Concluída","Fechado",IF(ControleRNC[[#This Row],[Etapa Eng]]="Contratada","Contratada","Aberto"))</f>
        <v>Contratada</v>
      </c>
      <c r="AJ473" s="24" t="str">
        <f ca="1">IF(ControleRNC[[#This Row],[Etapa contr]]="Concluída","Fechado",IF(ControleRNC[[#This Row],[Etapa contr]]="Engenharia","Engenharia","Aberto"))</f>
        <v>Fechado</v>
      </c>
    </row>
    <row r="474" spans="1:36" ht="30" customHeight="1">
      <c r="A474" s="63" t="s">
        <v>78</v>
      </c>
      <c r="B474" s="5" t="s">
        <v>822</v>
      </c>
      <c r="C474" s="24" t="s">
        <v>1283</v>
      </c>
      <c r="D474" s="5" t="s">
        <v>824</v>
      </c>
      <c r="E474" s="24" t="s">
        <v>2005</v>
      </c>
      <c r="F474" s="65" t="s">
        <v>826</v>
      </c>
      <c r="G474" s="7" t="s">
        <v>844</v>
      </c>
      <c r="H474" s="7" t="s">
        <v>2204</v>
      </c>
      <c r="I474" s="7" t="s">
        <v>952</v>
      </c>
      <c r="J474" s="32" t="s">
        <v>2205</v>
      </c>
      <c r="K474" s="22" t="s">
        <v>787</v>
      </c>
      <c r="L474" s="6">
        <v>44683</v>
      </c>
      <c r="M474" s="6">
        <f>WORKDAY(ControleRNC[[#This Row],[Data Emissão]],VLOOKUP(K474,$F$1:$G$4,2,0))</f>
        <v>44686</v>
      </c>
      <c r="N474" s="6"/>
      <c r="O474" s="23">
        <v>44713</v>
      </c>
      <c r="P474" s="24"/>
      <c r="Q474" s="24">
        <f ca="1">IF(ControleRNC[[#This Row],[Real.1]]="",TODAY()-ControleRNC[[#This Row],[Prev.1]],ControleRNC[[#This Row],[Real.1]]-ControleRNC[[#This Row],[Prev.1]])</f>
        <v>27</v>
      </c>
      <c r="R474" s="24" t="s">
        <v>10</v>
      </c>
      <c r="S474" s="24"/>
      <c r="T474" s="29" t="str">
        <f ca="1">IF(ControleRNC[[#This Row],[Real.1]]&lt;&gt;"","Concluída",IF(ControleRNC[[#This Row],[Prev.1]]&lt;TODAY(),"Atraso","No prazo"))</f>
        <v>Concluída</v>
      </c>
      <c r="U474" s="39" t="s">
        <v>2203</v>
      </c>
      <c r="V474" s="39"/>
      <c r="W474" s="23">
        <f>WORKDAY(ControleRNC[[#This Row],[Prev.1]],ControleRNC[[#This Row],[Dias Prev.2]])</f>
        <v>44691</v>
      </c>
      <c r="X474" s="23">
        <v>44722</v>
      </c>
      <c r="Y474" s="23">
        <v>44734</v>
      </c>
      <c r="Z474" s="24">
        <f>VLOOKUP(ControleRNC[[#This Row],[Crit.]],$F$1:$G$4,2,0)</f>
        <v>3</v>
      </c>
      <c r="AA474" s="24">
        <f ca="1">IF(ControleRNC[[#This Row],[Real.2]]="",TODAY()-ControleRNC[[#This Row],[Prev.2]],ControleRNC[[#This Row],[Real.2]]-ControleRNC[[#This Row],[Prev.2]])</f>
        <v>43</v>
      </c>
      <c r="AB474" s="24" t="s">
        <v>10</v>
      </c>
      <c r="AC474" s="29" t="str">
        <f ca="1">IF(ControleRNC[[#This Row],[Real.2]]&lt;&gt;"","Concluída",
IF(ControleRNC[[#This Row],[Prev.2]]&lt;TODAY(),"Atraso","No prazo"))</f>
        <v>Concluída</v>
      </c>
      <c r="AD474" s="24" t="str">
        <f ca="1">IF(ControleRNC[[#This Row],[Status Epata 2]]="Concluída","",IF(ControleRNC[[#This Row],[Real.2]]="",TODAY()-ControleRNC[[#This Row],[Data Emissão]],ControleRNC[[#This Row],[Real.2]]-ControleRNC[[#This Row],[Data Emissão]]))</f>
        <v/>
      </c>
      <c r="AE474" s="24" t="str">
        <f ca="1">IF(ControleRNC[[#This Row],[Real.2]]&lt;&gt;"","Concluída",
IF(AND(ControleRNC[[#This Row],[Prev.2]]&lt;TODAY(),OR(ControleRNC[[#This Row],[Replan.2]]&lt;TODAY(),ControleRNC[[#This Row],[Replan.2]]="")),"Atraso","No prazo"))</f>
        <v>Concluída</v>
      </c>
      <c r="AF474" s="24"/>
      <c r="AG474" s="24" t="str">
        <f>IF(ControleRNC[[#This Row],[Área Responsável]]="Engenharia",ControleRNC[[#This Row],[Status Etapa 1]],"Contratada")</f>
        <v>Contratada</v>
      </c>
      <c r="AH474" s="24" t="str">
        <f ca="1">IF(ControleRNC[[#This Row],[Área Responsável]]="Contratada",ControleRNC[[#This Row],[Status DUCTOR]],"Engenharia")</f>
        <v>Concluída</v>
      </c>
      <c r="AI474" s="24" t="str">
        <f>IF(ControleRNC[[#This Row],[Etapa Eng]]="Concluída","Fechado",IF(ControleRNC[[#This Row],[Etapa Eng]]="Contratada","Contratada","Aberto"))</f>
        <v>Contratada</v>
      </c>
      <c r="AJ474" s="24" t="str">
        <f ca="1">IF(ControleRNC[[#This Row],[Etapa contr]]="Concluída","Fechado",IF(ControleRNC[[#This Row],[Etapa contr]]="Engenharia","Engenharia","Aberto"))</f>
        <v>Fechado</v>
      </c>
    </row>
    <row r="475" spans="1:36" ht="30" customHeight="1">
      <c r="A475" s="63" t="s">
        <v>203</v>
      </c>
      <c r="B475" s="5" t="s">
        <v>822</v>
      </c>
      <c r="C475" s="24" t="s">
        <v>1283</v>
      </c>
      <c r="D475" s="5" t="s">
        <v>824</v>
      </c>
      <c r="E475" s="24" t="s">
        <v>2005</v>
      </c>
      <c r="F475" s="65" t="s">
        <v>826</v>
      </c>
      <c r="G475" s="7" t="s">
        <v>844</v>
      </c>
      <c r="H475" s="7" t="s">
        <v>2206</v>
      </c>
      <c r="I475" s="7" t="s">
        <v>952</v>
      </c>
      <c r="J475" s="32" t="s">
        <v>2207</v>
      </c>
      <c r="K475" s="22" t="s">
        <v>787</v>
      </c>
      <c r="L475" s="6">
        <v>44683</v>
      </c>
      <c r="M475" s="6">
        <f>WORKDAY(ControleRNC[[#This Row],[Data Emissão]],VLOOKUP(K475,$F$1:$G$4,2,0))</f>
        <v>44686</v>
      </c>
      <c r="N475" s="6"/>
      <c r="O475" s="23">
        <v>44713</v>
      </c>
      <c r="P475" s="24"/>
      <c r="Q475" s="24">
        <f ca="1">IF(ControleRNC[[#This Row],[Real.1]]="",TODAY()-ControleRNC[[#This Row],[Prev.1]],ControleRNC[[#This Row],[Real.1]]-ControleRNC[[#This Row],[Prev.1]])</f>
        <v>27</v>
      </c>
      <c r="R475" s="24" t="s">
        <v>10</v>
      </c>
      <c r="S475" s="24"/>
      <c r="T475" s="29" t="str">
        <f ca="1">IF(ControleRNC[[#This Row],[Real.1]]&lt;&gt;"","Concluída",IF(ControleRNC[[#This Row],[Prev.1]]&lt;TODAY(),"Atraso","No prazo"))</f>
        <v>Concluída</v>
      </c>
      <c r="U475" s="39" t="s">
        <v>2203</v>
      </c>
      <c r="V475" s="39"/>
      <c r="W475" s="23">
        <f>WORKDAY(ControleRNC[[#This Row],[Prev.1]],ControleRNC[[#This Row],[Dias Prev.2]])</f>
        <v>44691</v>
      </c>
      <c r="X475" s="23">
        <v>44722</v>
      </c>
      <c r="Y475" s="23">
        <v>44734</v>
      </c>
      <c r="Z475" s="24">
        <f>VLOOKUP(ControleRNC[[#This Row],[Crit.]],$F$1:$G$4,2,0)</f>
        <v>3</v>
      </c>
      <c r="AA475" s="24">
        <f ca="1">IF(ControleRNC[[#This Row],[Real.2]]="",TODAY()-ControleRNC[[#This Row],[Prev.2]],ControleRNC[[#This Row],[Real.2]]-ControleRNC[[#This Row],[Prev.2]])</f>
        <v>43</v>
      </c>
      <c r="AB475" s="24" t="s">
        <v>10</v>
      </c>
      <c r="AC475" s="29" t="str">
        <f ca="1">IF(ControleRNC[[#This Row],[Real.2]]&lt;&gt;"","Concluída",
IF(ControleRNC[[#This Row],[Prev.2]]&lt;TODAY(),"Atraso","No prazo"))</f>
        <v>Concluída</v>
      </c>
      <c r="AD475" s="24" t="str">
        <f ca="1">IF(ControleRNC[[#This Row],[Status Epata 2]]="Concluída","",IF(ControleRNC[[#This Row],[Real.2]]="",TODAY()-ControleRNC[[#This Row],[Data Emissão]],ControleRNC[[#This Row],[Real.2]]-ControleRNC[[#This Row],[Data Emissão]]))</f>
        <v/>
      </c>
      <c r="AE475" s="24" t="str">
        <f ca="1">IF(ControleRNC[[#This Row],[Real.2]]&lt;&gt;"","Concluída",
IF(AND(ControleRNC[[#This Row],[Prev.2]]&lt;TODAY(),OR(ControleRNC[[#This Row],[Replan.2]]&lt;TODAY(),ControleRNC[[#This Row],[Replan.2]]="")),"Atraso","No prazo"))</f>
        <v>Concluída</v>
      </c>
      <c r="AF475" s="24"/>
      <c r="AG475" s="24" t="str">
        <f>IF(ControleRNC[[#This Row],[Área Responsável]]="Engenharia",ControleRNC[[#This Row],[Status Etapa 1]],"Contratada")</f>
        <v>Contratada</v>
      </c>
      <c r="AH475" s="24" t="str">
        <f ca="1">IF(ControleRNC[[#This Row],[Área Responsável]]="Contratada",ControleRNC[[#This Row],[Status DUCTOR]],"Engenharia")</f>
        <v>Concluída</v>
      </c>
      <c r="AI475" s="24" t="str">
        <f>IF(ControleRNC[[#This Row],[Etapa Eng]]="Concluída","Fechado",IF(ControleRNC[[#This Row],[Etapa Eng]]="Contratada","Contratada","Aberto"))</f>
        <v>Contratada</v>
      </c>
      <c r="AJ475" s="24" t="str">
        <f ca="1">IF(ControleRNC[[#This Row],[Etapa contr]]="Concluída","Fechado",IF(ControleRNC[[#This Row],[Etapa contr]]="Engenharia","Engenharia","Aberto"))</f>
        <v>Fechado</v>
      </c>
    </row>
    <row r="476" spans="1:36" ht="30" customHeight="1">
      <c r="A476" s="5" t="s">
        <v>180</v>
      </c>
      <c r="B476" s="5" t="s">
        <v>822</v>
      </c>
      <c r="C476" s="24" t="s">
        <v>1065</v>
      </c>
      <c r="D476" s="5" t="s">
        <v>824</v>
      </c>
      <c r="E476" s="24" t="s">
        <v>1845</v>
      </c>
      <c r="F476" s="65" t="s">
        <v>826</v>
      </c>
      <c r="G476" s="7" t="s">
        <v>827</v>
      </c>
      <c r="H476" s="7" t="s">
        <v>2002</v>
      </c>
      <c r="I476" s="7" t="s">
        <v>1605</v>
      </c>
      <c r="J476" s="32" t="s">
        <v>2208</v>
      </c>
      <c r="K476" s="22" t="s">
        <v>788</v>
      </c>
      <c r="L476" s="6">
        <v>44686</v>
      </c>
      <c r="M476" s="6">
        <f>WORKDAY(ControleRNC[[#This Row],[Data Emissão]],VLOOKUP(K476,$F$1:$G$4,2,0))</f>
        <v>44690</v>
      </c>
      <c r="N476" s="6"/>
      <c r="O476" s="23">
        <v>44687</v>
      </c>
      <c r="P476" s="24"/>
      <c r="Q476" s="24">
        <f ca="1">IF(ControleRNC[[#This Row],[Real.1]]="",TODAY()-ControleRNC[[#This Row],[Prev.1]],ControleRNC[[#This Row],[Real.1]]-ControleRNC[[#This Row],[Prev.1]])</f>
        <v>-3</v>
      </c>
      <c r="R476" s="24" t="s">
        <v>1464</v>
      </c>
      <c r="S476" s="24"/>
      <c r="T476" s="29" t="str">
        <f ca="1">IF(ControleRNC[[#This Row],[Real.1]]&lt;&gt;"","Concluída",IF(ControleRNC[[#This Row],[Prev.1]]&lt;TODAY(),"Atraso","No prazo"))</f>
        <v>Concluída</v>
      </c>
      <c r="U476" s="39" t="s">
        <v>2209</v>
      </c>
      <c r="V476" s="39"/>
      <c r="W476" s="23">
        <f>WORKDAY(ControleRNC[[#This Row],[Prev.1]],ControleRNC[[#This Row],[Dias Prev.2]])</f>
        <v>44692</v>
      </c>
      <c r="X476" s="23">
        <v>44691</v>
      </c>
      <c r="Y476" s="23">
        <v>44691</v>
      </c>
      <c r="Z476" s="24">
        <f>VLOOKUP(ControleRNC[[#This Row],[Crit.]],$F$1:$G$4,2,0)</f>
        <v>2</v>
      </c>
      <c r="AA476" s="24">
        <f ca="1">IF(ControleRNC[[#This Row],[Real.2]]="",TODAY()-ControleRNC[[#This Row],[Prev.2]],ControleRNC[[#This Row],[Real.2]]-ControleRNC[[#This Row],[Prev.2]])</f>
        <v>-1</v>
      </c>
      <c r="AB476" s="24" t="s">
        <v>1464</v>
      </c>
      <c r="AC476" s="29" t="str">
        <f ca="1">IF(ControleRNC[[#This Row],[Real.2]]&lt;&gt;"","Concluída",
IF(ControleRNC[[#This Row],[Prev.2]]&lt;TODAY(),"Atraso","No prazo"))</f>
        <v>Concluída</v>
      </c>
      <c r="AD476" s="24" t="str">
        <f ca="1">IF(ControleRNC[[#This Row],[Status Epata 2]]="Concluída","",IF(ControleRNC[[#This Row],[Real.2]]="",TODAY()-ControleRNC[[#This Row],[Data Emissão]],ControleRNC[[#This Row],[Real.2]]-ControleRNC[[#This Row],[Data Emissão]]))</f>
        <v/>
      </c>
      <c r="AE476" s="24" t="str">
        <f ca="1">IF(ControleRNC[[#This Row],[Real.2]]&lt;&gt;"","Concluída",
IF(AND(ControleRNC[[#This Row],[Prev.2]]&lt;TODAY(),OR(ControleRNC[[#This Row],[Replan.2]]&lt;TODAY(),ControleRNC[[#This Row],[Replan.2]]="")),"Atraso","No prazo"))</f>
        <v>Concluída</v>
      </c>
      <c r="AF476" s="24"/>
      <c r="AG476" s="24" t="str">
        <f>IF(ControleRNC[[#This Row],[Área Responsável]]="Engenharia",ControleRNC[[#This Row],[Status Etapa 1]],"Contratada")</f>
        <v>Contratada</v>
      </c>
      <c r="AH476" s="24" t="str">
        <f ca="1">IF(ControleRNC[[#This Row],[Área Responsável]]="Contratada",ControleRNC[[#This Row],[Status DUCTOR]],"Engenharia")</f>
        <v>Concluída</v>
      </c>
      <c r="AI476" s="24" t="str">
        <f>IF(ControleRNC[[#This Row],[Etapa Eng]]="Concluída","Fechado",IF(ControleRNC[[#This Row],[Etapa Eng]]="Contratada","Contratada","Aberto"))</f>
        <v>Contratada</v>
      </c>
      <c r="AJ476" s="24" t="str">
        <f ca="1">IF(ControleRNC[[#This Row],[Etapa contr]]="Concluída","Fechado",IF(ControleRNC[[#This Row],[Etapa contr]]="Engenharia","Engenharia","Aberto"))</f>
        <v>Fechado</v>
      </c>
    </row>
    <row r="477" spans="1:36" ht="30" customHeight="1">
      <c r="A477" s="5" t="s">
        <v>180</v>
      </c>
      <c r="B477" s="5" t="s">
        <v>822</v>
      </c>
      <c r="C477" s="24" t="s">
        <v>1065</v>
      </c>
      <c r="D477" s="5" t="s">
        <v>824</v>
      </c>
      <c r="E477" s="24" t="s">
        <v>77</v>
      </c>
      <c r="F477" s="65" t="s">
        <v>826</v>
      </c>
      <c r="G477" s="7" t="s">
        <v>827</v>
      </c>
      <c r="H477" s="7" t="s">
        <v>2157</v>
      </c>
      <c r="I477" s="7" t="s">
        <v>840</v>
      </c>
      <c r="J477" s="32" t="s">
        <v>2210</v>
      </c>
      <c r="K477" s="22" t="s">
        <v>787</v>
      </c>
      <c r="L477" s="6">
        <v>44687</v>
      </c>
      <c r="M477" s="6">
        <f>WORKDAY(ControleRNC[[#This Row],[Data Emissão]],VLOOKUP(K477,$F$1:$G$4,2,0))</f>
        <v>44692</v>
      </c>
      <c r="N477" s="6"/>
      <c r="O477" s="23">
        <v>44789</v>
      </c>
      <c r="P477" s="24"/>
      <c r="Q477" s="24">
        <f ca="1">IF(ControleRNC[[#This Row],[Real.1]]="",TODAY()-ControleRNC[[#This Row],[Prev.1]],ControleRNC[[#This Row],[Real.1]]-ControleRNC[[#This Row],[Prev.1]])</f>
        <v>97</v>
      </c>
      <c r="R477" s="24" t="s">
        <v>8</v>
      </c>
      <c r="S477" s="24"/>
      <c r="T477" s="29" t="str">
        <f ca="1">IF(ControleRNC[[#This Row],[Real.1]]&lt;&gt;"","Concluída",IF(ControleRNC[[#This Row],[Prev.1]]&lt;TODAY(),"Atraso","No prazo"))</f>
        <v>Concluída</v>
      </c>
      <c r="U477" s="39" t="s">
        <v>2211</v>
      </c>
      <c r="V477" s="39"/>
      <c r="W477" s="23">
        <f>WORKDAY(ControleRNC[[#This Row],[Prev.1]],ControleRNC[[#This Row],[Dias Prev.2]])</f>
        <v>44697</v>
      </c>
      <c r="X477" s="23"/>
      <c r="Y477" s="23">
        <v>44838</v>
      </c>
      <c r="Z477" s="24">
        <f>VLOOKUP(ControleRNC[[#This Row],[Crit.]],$F$1:$G$4,2,0)</f>
        <v>3</v>
      </c>
      <c r="AA477" s="24">
        <f ca="1">IF(ControleRNC[[#This Row],[Real.2]]="",TODAY()-ControleRNC[[#This Row],[Prev.2]],ControleRNC[[#This Row],[Real.2]]-ControleRNC[[#This Row],[Prev.2]])</f>
        <v>141</v>
      </c>
      <c r="AB477" s="24" t="s">
        <v>8</v>
      </c>
      <c r="AC477" s="29" t="str">
        <f ca="1">IF(ControleRNC[[#This Row],[Real.2]]&lt;&gt;"","Concluída",
IF(ControleRNC[[#This Row],[Prev.2]]&lt;TODAY(),"Atraso","No prazo"))</f>
        <v>Concluída</v>
      </c>
      <c r="AD477" s="24" t="str">
        <f ca="1">IF(ControleRNC[[#This Row],[Status Epata 2]]="Concluída","",IF(ControleRNC[[#This Row],[Real.2]]="",TODAY()-ControleRNC[[#This Row],[Data Emissão]],ControleRNC[[#This Row],[Real.2]]-ControleRNC[[#This Row],[Data Emissão]]))</f>
        <v/>
      </c>
      <c r="AE477" s="24" t="str">
        <f ca="1">IF(ControleRNC[[#This Row],[Real.2]]&lt;&gt;"","Concluída",
IF(AND(ControleRNC[[#This Row],[Prev.2]]&lt;TODAY(),OR(ControleRNC[[#This Row],[Replan.2]]&lt;TODAY(),ControleRNC[[#This Row],[Replan.2]]="")),"Atraso","No prazo"))</f>
        <v>Concluída</v>
      </c>
      <c r="AF477" s="24"/>
      <c r="AG477" s="24" t="str">
        <f>IF(ControleRNC[[#This Row],[Área Responsável]]="Engenharia",ControleRNC[[#This Row],[Status Etapa 1]],"Contratada")</f>
        <v>Contratada</v>
      </c>
      <c r="AH477" s="24" t="str">
        <f ca="1">IF(ControleRNC[[#This Row],[Área Responsável]]="Contratada",ControleRNC[[#This Row],[Status DUCTOR]],"Engenharia")</f>
        <v>Concluída</v>
      </c>
      <c r="AI477" s="24" t="str">
        <f>IF(ControleRNC[[#This Row],[Etapa Eng]]="Concluída","Fechado",IF(ControleRNC[[#This Row],[Etapa Eng]]="Contratada","Contratada","Aberto"))</f>
        <v>Contratada</v>
      </c>
      <c r="AJ477" s="24" t="str">
        <f ca="1">IF(ControleRNC[[#This Row],[Etapa contr]]="Concluída","Fechado",IF(ControleRNC[[#This Row],[Etapa contr]]="Engenharia","Engenharia","Aberto"))</f>
        <v>Fechado</v>
      </c>
    </row>
    <row r="478" spans="1:36" ht="30" customHeight="1">
      <c r="A478" s="5" t="s">
        <v>2212</v>
      </c>
      <c r="B478" s="5" t="s">
        <v>900</v>
      </c>
      <c r="C478" s="24" t="s">
        <v>860</v>
      </c>
      <c r="D478" s="5" t="s">
        <v>861</v>
      </c>
      <c r="E478" s="24" t="s">
        <v>87</v>
      </c>
      <c r="F478" s="65" t="s">
        <v>862</v>
      </c>
      <c r="G478" s="7" t="s">
        <v>827</v>
      </c>
      <c r="H478" s="7" t="s">
        <v>1310</v>
      </c>
      <c r="I478" s="7" t="s">
        <v>856</v>
      </c>
      <c r="J478" s="32" t="s">
        <v>2213</v>
      </c>
      <c r="K478" s="22" t="s">
        <v>788</v>
      </c>
      <c r="L478" s="6">
        <v>44687</v>
      </c>
      <c r="M478" s="6">
        <f>WORKDAY(ControleRNC[[#This Row],[Data Emissão]],VLOOKUP(K478,$F$1:$G$4,2,0))</f>
        <v>44691</v>
      </c>
      <c r="N478" s="6"/>
      <c r="O478" s="23">
        <v>44694</v>
      </c>
      <c r="P478" s="24"/>
      <c r="Q478" s="24">
        <f ca="1">IF(ControleRNC[[#This Row],[Real.1]]="",TODAY()-ControleRNC[[#This Row],[Prev.1]],ControleRNC[[#This Row],[Real.1]]-ControleRNC[[#This Row],[Prev.1]])</f>
        <v>3</v>
      </c>
      <c r="R478" s="24" t="s">
        <v>5</v>
      </c>
      <c r="S478" s="24"/>
      <c r="T478" s="29" t="str">
        <f ca="1">IF(ControleRNC[[#This Row],[Real.1]]&lt;&gt;"","Concluída",IF(ControleRNC[[#This Row],[Prev.1]]&lt;TODAY(),"Atraso","No prazo"))</f>
        <v>Concluída</v>
      </c>
      <c r="U478" s="39" t="s">
        <v>2214</v>
      </c>
      <c r="V478" s="39"/>
      <c r="W478" s="23">
        <f>WORKDAY(ControleRNC[[#This Row],[Prev.1]],ControleRNC[[#This Row],[Dias Prev.2]])</f>
        <v>44693</v>
      </c>
      <c r="X478" s="23"/>
      <c r="Y478" s="23">
        <v>44761</v>
      </c>
      <c r="Z478" s="24">
        <f>VLOOKUP(ControleRNC[[#This Row],[Crit.]],$F$1:$G$4,2,0)</f>
        <v>2</v>
      </c>
      <c r="AA478" s="24">
        <f ca="1">IF(ControleRNC[[#This Row],[Real.2]]="",TODAY()-ControleRNC[[#This Row],[Prev.2]],ControleRNC[[#This Row],[Real.2]]-ControleRNC[[#This Row],[Prev.2]])</f>
        <v>68</v>
      </c>
      <c r="AB478" s="24" t="s">
        <v>5</v>
      </c>
      <c r="AC478" s="29" t="str">
        <f ca="1">IF(ControleRNC[[#This Row],[Real.2]]&lt;&gt;"","Concluída",
IF(ControleRNC[[#This Row],[Prev.2]]&lt;TODAY(),"Atraso","No prazo"))</f>
        <v>Concluída</v>
      </c>
      <c r="AD478" s="24" t="str">
        <f ca="1">IF(ControleRNC[[#This Row],[Status Epata 2]]="Concluída","",IF(ControleRNC[[#This Row],[Real.2]]="",TODAY()-ControleRNC[[#This Row],[Data Emissão]],ControleRNC[[#This Row],[Real.2]]-ControleRNC[[#This Row],[Data Emissão]]))</f>
        <v/>
      </c>
      <c r="AE478" s="24" t="str">
        <f ca="1">IF(ControleRNC[[#This Row],[Real.2]]&lt;&gt;"","Concluída",
IF(AND(ControleRNC[[#This Row],[Prev.2]]&lt;TODAY(),OR(ControleRNC[[#This Row],[Replan.2]]&lt;TODAY(),ControleRNC[[#This Row],[Replan.2]]="")),"Atraso","No prazo"))</f>
        <v>Concluída</v>
      </c>
      <c r="AF478" s="24"/>
      <c r="AG478" s="24" t="str">
        <f ca="1">IF(ControleRNC[[#This Row],[Área Responsável]]="Engenharia",ControleRNC[[#This Row],[Status Etapa 1]],"Contratada")</f>
        <v>Concluída</v>
      </c>
      <c r="AH478" s="24" t="str">
        <f>IF(ControleRNC[[#This Row],[Área Responsável]]="Contratada",ControleRNC[[#This Row],[Status DUCTOR]],"Engenharia")</f>
        <v>Engenharia</v>
      </c>
      <c r="AI478" s="24" t="str">
        <f ca="1">IF(ControleRNC[[#This Row],[Etapa Eng]]="Concluída","Fechado",IF(ControleRNC[[#This Row],[Etapa Eng]]="Contratada","Contratada","Aberto"))</f>
        <v>Fechado</v>
      </c>
      <c r="AJ478" s="24" t="str">
        <f>IF(ControleRNC[[#This Row],[Etapa contr]]="Concluída","Fechado",IF(ControleRNC[[#This Row],[Etapa contr]]="Engenharia","Engenharia","Aberto"))</f>
        <v>Engenharia</v>
      </c>
    </row>
    <row r="479" spans="1:36" ht="30" customHeight="1">
      <c r="A479" s="5" t="s">
        <v>2215</v>
      </c>
      <c r="B479" s="5" t="s">
        <v>900</v>
      </c>
      <c r="C479" s="24" t="s">
        <v>1283</v>
      </c>
      <c r="D479" s="5" t="s">
        <v>824</v>
      </c>
      <c r="E479" s="24" t="s">
        <v>29</v>
      </c>
      <c r="F479" s="65" t="s">
        <v>826</v>
      </c>
      <c r="G479" s="7" t="s">
        <v>827</v>
      </c>
      <c r="H479" s="7" t="s">
        <v>2216</v>
      </c>
      <c r="I479" s="7" t="s">
        <v>971</v>
      </c>
      <c r="J479" s="32" t="s">
        <v>2217</v>
      </c>
      <c r="K479" s="22" t="s">
        <v>787</v>
      </c>
      <c r="L479" s="6">
        <v>44691</v>
      </c>
      <c r="M479" s="6">
        <f>WORKDAY(ControleRNC[[#This Row],[Data Emissão]],VLOOKUP(K479,$F$1:$G$4,2,0))</f>
        <v>44694</v>
      </c>
      <c r="N479" s="6"/>
      <c r="O479" s="23">
        <v>44692</v>
      </c>
      <c r="P479" s="24"/>
      <c r="Q479" s="24">
        <f ca="1">IF(ControleRNC[[#This Row],[Real.1]]="",TODAY()-ControleRNC[[#This Row],[Prev.1]],ControleRNC[[#This Row],[Real.1]]-ControleRNC[[#This Row],[Prev.1]])</f>
        <v>-2</v>
      </c>
      <c r="R479" s="24" t="s">
        <v>6</v>
      </c>
      <c r="S479" s="24"/>
      <c r="T479" s="29" t="str">
        <f ca="1">IF(ControleRNC[[#This Row],[Real.1]]&lt;&gt;"","Concluída",IF(ControleRNC[[#This Row],[Prev.1]]&lt;TODAY(),"Atraso","No prazo"))</f>
        <v>Concluída</v>
      </c>
      <c r="U479" s="39" t="s">
        <v>2218</v>
      </c>
      <c r="V479" s="39"/>
      <c r="W479" s="23">
        <f>WORKDAY(ControleRNC[[#This Row],[Prev.1]],ControleRNC[[#This Row],[Dias Prev.2]])</f>
        <v>44699</v>
      </c>
      <c r="X479" s="23">
        <v>44803</v>
      </c>
      <c r="Y479" s="23">
        <v>44781</v>
      </c>
      <c r="Z479" s="24">
        <f>VLOOKUP(ControleRNC[[#This Row],[Crit.]],$F$1:$G$4,2,0)</f>
        <v>3</v>
      </c>
      <c r="AA479" s="24">
        <f ca="1">IF(ControleRNC[[#This Row],[Real.2]]="",TODAY()-ControleRNC[[#This Row],[Prev.2]],ControleRNC[[#This Row],[Real.2]]-ControleRNC[[#This Row],[Prev.2]])</f>
        <v>82</v>
      </c>
      <c r="AB479" s="24" t="s">
        <v>6</v>
      </c>
      <c r="AC479" s="29" t="str">
        <f ca="1">IF(ControleRNC[[#This Row],[Real.2]]&lt;&gt;"","Concluída",
IF(ControleRNC[[#This Row],[Prev.2]]&lt;TODAY(),"Atraso","No prazo"))</f>
        <v>Concluída</v>
      </c>
      <c r="AD479" s="24" t="str">
        <f ca="1">IF(ControleRNC[[#This Row],[Status Epata 2]]="Concluída","",IF(ControleRNC[[#This Row],[Real.2]]="",TODAY()-ControleRNC[[#This Row],[Data Emissão]],ControleRNC[[#This Row],[Real.2]]-ControleRNC[[#This Row],[Data Emissão]]))</f>
        <v/>
      </c>
      <c r="AE479" s="24" t="str">
        <f ca="1">IF(ControleRNC[[#This Row],[Real.2]]&lt;&gt;"","Concluída",
IF(AND(ControleRNC[[#This Row],[Prev.2]]&lt;TODAY(),OR(ControleRNC[[#This Row],[Replan.2]]&lt;TODAY(),ControleRNC[[#This Row],[Replan.2]]="")),"Atraso","No prazo"))</f>
        <v>Concluída</v>
      </c>
      <c r="AF479" s="24"/>
      <c r="AG479" s="24" t="str">
        <f>IF(ControleRNC[[#This Row],[Área Responsável]]="Engenharia",ControleRNC[[#This Row],[Status Etapa 1]],"Contratada")</f>
        <v>Contratada</v>
      </c>
      <c r="AH479" s="24" t="str">
        <f ca="1">IF(ControleRNC[[#This Row],[Área Responsável]]="Contratada",ControleRNC[[#This Row],[Status DUCTOR]],"Engenharia")</f>
        <v>Concluída</v>
      </c>
      <c r="AI479" s="24" t="str">
        <f>IF(ControleRNC[[#This Row],[Etapa Eng]]="Concluída","Fechado",IF(ControleRNC[[#This Row],[Etapa Eng]]="Contratada","Contratada","Aberto"))</f>
        <v>Contratada</v>
      </c>
      <c r="AJ479" s="24" t="str">
        <f ca="1">IF(ControleRNC[[#This Row],[Etapa contr]]="Concluída","Fechado",IF(ControleRNC[[#This Row],[Etapa contr]]="Engenharia","Engenharia","Aberto"))</f>
        <v>Fechado</v>
      </c>
    </row>
    <row r="480" spans="1:36" ht="30" customHeight="1">
      <c r="A480" s="5" t="s">
        <v>1102</v>
      </c>
      <c r="B480" s="5" t="s">
        <v>822</v>
      </c>
      <c r="C480" s="24" t="s">
        <v>823</v>
      </c>
      <c r="D480" s="5" t="s">
        <v>824</v>
      </c>
      <c r="E480" s="24" t="s">
        <v>825</v>
      </c>
      <c r="F480" s="65" t="s">
        <v>826</v>
      </c>
      <c r="G480" s="7" t="s">
        <v>827</v>
      </c>
      <c r="H480" s="7" t="s">
        <v>828</v>
      </c>
      <c r="I480" s="7" t="s">
        <v>829</v>
      </c>
      <c r="J480" s="32" t="s">
        <v>2219</v>
      </c>
      <c r="K480" s="22" t="s">
        <v>787</v>
      </c>
      <c r="L480" s="6">
        <v>44691</v>
      </c>
      <c r="M480" s="6">
        <f>WORKDAY(ControleRNC[[#This Row],[Data Emissão]],VLOOKUP(K480,$F$1:$G$4,2,0))</f>
        <v>44694</v>
      </c>
      <c r="N480" s="6"/>
      <c r="O480" s="23"/>
      <c r="P480" s="24"/>
      <c r="Q480" s="24">
        <f ca="1">IF(ControleRNC[[#This Row],[Real.1]]="",TODAY()-ControleRNC[[#This Row],[Prev.1]],ControleRNC[[#This Row],[Real.1]]-ControleRNC[[#This Row],[Prev.1]])</f>
        <v>383</v>
      </c>
      <c r="R480" s="24" t="s">
        <v>8</v>
      </c>
      <c r="S480" s="24"/>
      <c r="T480" s="29" t="s">
        <v>2142</v>
      </c>
      <c r="U480" s="39"/>
      <c r="V480" s="39"/>
      <c r="W480" s="23">
        <f>WORKDAY(ControleRNC[[#This Row],[Prev.1]],ControleRNC[[#This Row],[Dias Prev.2]])</f>
        <v>44699</v>
      </c>
      <c r="X480" s="23"/>
      <c r="Y480" s="23"/>
      <c r="Z480" s="24">
        <f>VLOOKUP(ControleRNC[[#This Row],[Crit.]],$F$1:$G$4,2,0)</f>
        <v>3</v>
      </c>
      <c r="AA480" s="24">
        <f ca="1">IF(ControleRNC[[#This Row],[Real.2]]="",TODAY()-ControleRNC[[#This Row],[Prev.2]],ControleRNC[[#This Row],[Real.2]]-ControleRNC[[#This Row],[Prev.2]])</f>
        <v>378</v>
      </c>
      <c r="AB480" s="24" t="s">
        <v>8</v>
      </c>
      <c r="AC480" s="29" t="s">
        <v>2142</v>
      </c>
      <c r="AD480" s="24" t="str">
        <f ca="1">IF(ControleRNC[[#This Row],[Status Epata 2]]="Concluída","",IF(ControleRNC[[#This Row],[Real.2]]="",TODAY()-ControleRNC[[#This Row],[Data Emissão]],ControleRNC[[#This Row],[Real.2]]-ControleRNC[[#This Row],[Data Emissão]]))</f>
        <v/>
      </c>
      <c r="AE480" s="29" t="s">
        <v>2142</v>
      </c>
      <c r="AF480" s="24"/>
      <c r="AG480" s="24" t="str">
        <f>IF(ControleRNC[[#This Row],[Área Responsável]]="Engenharia",ControleRNC[[#This Row],[Status Etapa 1]],"Contratada")</f>
        <v>Contratada</v>
      </c>
      <c r="AH480" s="24" t="str">
        <f>IF(ControleRNC[[#This Row],[Área Responsável]]="Contratada",ControleRNC[[#This Row],[Status DUCTOR]],"Engenharia")</f>
        <v>Concluída</v>
      </c>
      <c r="AI480" s="24" t="str">
        <f>IF(ControleRNC[[#This Row],[Etapa Eng]]="Concluída","Fechado",IF(ControleRNC[[#This Row],[Etapa Eng]]="Contratada","Contratada","Aberto"))</f>
        <v>Contratada</v>
      </c>
      <c r="AJ480" s="24" t="str">
        <f>IF(ControleRNC[[#This Row],[Etapa contr]]="Concluída","Fechado",IF(ControleRNC[[#This Row],[Etapa contr]]="Engenharia","Engenharia","Aberto"))</f>
        <v>Fechado</v>
      </c>
    </row>
    <row r="481" spans="1:36" ht="30" customHeight="1">
      <c r="A481" s="63" t="s">
        <v>84</v>
      </c>
      <c r="B481" s="5" t="s">
        <v>900</v>
      </c>
      <c r="C481" s="24" t="s">
        <v>1303</v>
      </c>
      <c r="D481" s="5" t="s">
        <v>824</v>
      </c>
      <c r="E481" s="24" t="s">
        <v>29</v>
      </c>
      <c r="F481" s="65" t="s">
        <v>826</v>
      </c>
      <c r="G481" s="7" t="s">
        <v>844</v>
      </c>
      <c r="H481" s="7" t="s">
        <v>2220</v>
      </c>
      <c r="I481" s="7" t="s">
        <v>958</v>
      </c>
      <c r="J481" s="32" t="s">
        <v>85</v>
      </c>
      <c r="K481" s="22" t="s">
        <v>787</v>
      </c>
      <c r="L481" s="6">
        <v>44692</v>
      </c>
      <c r="M481" s="6">
        <f>WORKDAY(ControleRNC[[#This Row],[Data Emissão]],VLOOKUP(K481,$F$1:$G$4,2,0))</f>
        <v>44697</v>
      </c>
      <c r="N481" s="6"/>
      <c r="O481" s="23">
        <v>44910</v>
      </c>
      <c r="P481" s="24"/>
      <c r="Q481" s="24">
        <f ca="1">IF(ControleRNC[[#This Row],[Real.1]]="",TODAY()-ControleRNC[[#This Row],[Prev.1]],ControleRNC[[#This Row],[Real.1]]-ControleRNC[[#This Row],[Prev.1]])</f>
        <v>213</v>
      </c>
      <c r="R481" s="24" t="s">
        <v>6</v>
      </c>
      <c r="S481" s="24"/>
      <c r="T481" s="29" t="str">
        <f ca="1">IF(ControleRNC[[#This Row],[Real.1]]&lt;&gt;"","Concluída",IF(ControleRNC[[#This Row],[Prev.1]]&lt;TODAY(),"Atraso","No prazo"))</f>
        <v>Concluída</v>
      </c>
      <c r="U481" s="39" t="s">
        <v>86</v>
      </c>
      <c r="V481" s="39"/>
      <c r="W481" s="23">
        <f>WORKDAY(ControleRNC[[#This Row],[Prev.1]],ControleRNC[[#This Row],[Dias Prev.2]])</f>
        <v>44700</v>
      </c>
      <c r="X481" s="23">
        <v>45076</v>
      </c>
      <c r="Y481" s="23"/>
      <c r="Z481" s="24">
        <f>VLOOKUP(ControleRNC[[#This Row],[Crit.]],$F$1:$G$4,2,0)</f>
        <v>3</v>
      </c>
      <c r="AA481" s="24">
        <f ca="1">IF(ControleRNC[[#This Row],[Real.2]]="",TODAY()-ControleRNC[[#This Row],[Prev.2]],ControleRNC[[#This Row],[Real.2]]-ControleRNC[[#This Row],[Prev.2]])</f>
        <v>377</v>
      </c>
      <c r="AB481" s="24" t="s">
        <v>6</v>
      </c>
      <c r="AC481" s="29" t="str">
        <f ca="1">IF(ControleRNC[[#This Row],[Real.2]]&lt;&gt;"","Concluída",
IF(ControleRNC[[#This Row],[Prev.2]]&lt;TODAY(),"Atraso","No prazo"))</f>
        <v>Atraso</v>
      </c>
      <c r="AD481" s="24">
        <f ca="1">IF(ControleRNC[[#This Row],[Status Epata 2]]="Concluída","",IF(ControleRNC[[#This Row],[Real.2]]="",TODAY()-ControleRNC[[#This Row],[Data Emissão]],ControleRNC[[#This Row],[Real.2]]-ControleRNC[[#This Row],[Data Emissão]]))</f>
        <v>385</v>
      </c>
      <c r="AE481" s="24" t="str">
        <f ca="1">IF(ControleRNC[[#This Row],[Real.2]]&lt;&gt;"","Concluída",
IF(AND(ControleRNC[[#This Row],[Prev.2]]&lt;TODAY(),OR(ControleRNC[[#This Row],[Replan.2]]&lt;TODAY(),ControleRNC[[#This Row],[Replan.2]]="")),"Atraso","No prazo"))</f>
        <v>Atraso</v>
      </c>
      <c r="AF481" s="24"/>
      <c r="AG481" s="24" t="str">
        <f>IF(ControleRNC[[#This Row],[Área Responsável]]="Engenharia",ControleRNC[[#This Row],[Status Etapa 1]],"Contratada")</f>
        <v>Contratada</v>
      </c>
      <c r="AH481" s="24" t="str">
        <f ca="1">IF(ControleRNC[[#This Row],[Área Responsável]]="Contratada",ControleRNC[[#This Row],[Status DUCTOR]],"Engenharia")</f>
        <v>Atraso</v>
      </c>
      <c r="AI481" s="24" t="str">
        <f>IF(ControleRNC[[#This Row],[Etapa Eng]]="Concluída","Fechado",IF(ControleRNC[[#This Row],[Etapa Eng]]="Contratada","Contratada","Aberto"))</f>
        <v>Contratada</v>
      </c>
      <c r="AJ481" s="24" t="str">
        <f ca="1">IF(ControleRNC[[#This Row],[Etapa contr]]="Concluída","Fechado",IF(ControleRNC[[#This Row],[Etapa contr]]="Engenharia","Engenharia","Aberto"))</f>
        <v>Aberto</v>
      </c>
    </row>
    <row r="482" spans="1:36" ht="30" customHeight="1">
      <c r="A482" s="5" t="s">
        <v>180</v>
      </c>
      <c r="B482" s="5" t="s">
        <v>900</v>
      </c>
      <c r="C482" s="24" t="s">
        <v>823</v>
      </c>
      <c r="D482" s="5" t="s">
        <v>824</v>
      </c>
      <c r="E482" s="24" t="s">
        <v>39</v>
      </c>
      <c r="F482" s="65" t="s">
        <v>826</v>
      </c>
      <c r="G482" s="7" t="s">
        <v>827</v>
      </c>
      <c r="H482" s="7" t="s">
        <v>2088</v>
      </c>
      <c r="I482" s="7" t="s">
        <v>1171</v>
      </c>
      <c r="J482" s="32" t="s">
        <v>2221</v>
      </c>
      <c r="K482" s="22" t="s">
        <v>787</v>
      </c>
      <c r="L482" s="6">
        <v>44692</v>
      </c>
      <c r="M482" s="6">
        <f>WORKDAY(ControleRNC[[#This Row],[Data Emissão]],VLOOKUP(K482,$F$1:$G$4,2,0))</f>
        <v>44697</v>
      </c>
      <c r="N482" s="6"/>
      <c r="O482" s="23">
        <v>44706</v>
      </c>
      <c r="P482" s="24"/>
      <c r="Q482" s="24">
        <f ca="1">IF(ControleRNC[[#This Row],[Real.1]]="",TODAY()-ControleRNC[[#This Row],[Prev.1]],ControleRNC[[#This Row],[Real.1]]-ControleRNC[[#This Row],[Prev.1]])</f>
        <v>9</v>
      </c>
      <c r="R482" s="24" t="s">
        <v>6</v>
      </c>
      <c r="S482" s="24"/>
      <c r="T482" s="29" t="str">
        <f ca="1">IF(ControleRNC[[#This Row],[Real.1]]&lt;&gt;"","Concluída",IF(ControleRNC[[#This Row],[Prev.1]]&lt;TODAY(),"Atraso","No prazo"))</f>
        <v>Concluída</v>
      </c>
      <c r="U482" s="39" t="s">
        <v>2222</v>
      </c>
      <c r="V482" s="39"/>
      <c r="W482" s="23">
        <f>WORKDAY(ControleRNC[[#This Row],[Prev.1]],ControleRNC[[#This Row],[Dias Prev.2]])</f>
        <v>44700</v>
      </c>
      <c r="X482" s="23"/>
      <c r="Y482" s="23">
        <v>44706</v>
      </c>
      <c r="Z482" s="24">
        <f>VLOOKUP(ControleRNC[[#This Row],[Crit.]],$F$1:$G$4,2,0)</f>
        <v>3</v>
      </c>
      <c r="AA482" s="24">
        <f ca="1">IF(ControleRNC[[#This Row],[Real.2]]="",TODAY()-ControleRNC[[#This Row],[Prev.2]],ControleRNC[[#This Row],[Real.2]]-ControleRNC[[#This Row],[Prev.2]])</f>
        <v>6</v>
      </c>
      <c r="AB482" s="24" t="s">
        <v>6</v>
      </c>
      <c r="AC482" s="29" t="str">
        <f ca="1">IF(ControleRNC[[#This Row],[Real.2]]&lt;&gt;"","Concluída",
IF(ControleRNC[[#This Row],[Prev.2]]&lt;TODAY(),"Atraso","No prazo"))</f>
        <v>Concluída</v>
      </c>
      <c r="AD482" s="24" t="str">
        <f ca="1">IF(ControleRNC[[#This Row],[Status Epata 2]]="Concluída","",IF(ControleRNC[[#This Row],[Real.2]]="",TODAY()-ControleRNC[[#This Row],[Data Emissão]],ControleRNC[[#This Row],[Real.2]]-ControleRNC[[#This Row],[Data Emissão]]))</f>
        <v/>
      </c>
      <c r="AE482" s="29" t="str">
        <f ca="1">IF(ControleRNC[[#This Row],[Real.2]]&lt;&gt;"","Concluída",
IF(AND(ControleRNC[[#This Row],[Prev.2]]&lt;TODAY(),OR(ControleRNC[[#This Row],[Replan.2]]&lt;TODAY(),ControleRNC[[#This Row],[Replan.2]]="")),"Atraso","No prazo"))</f>
        <v>Concluída</v>
      </c>
      <c r="AF482" s="24"/>
      <c r="AG482" s="24" t="str">
        <f>IF(ControleRNC[[#This Row],[Área Responsável]]="Engenharia",ControleRNC[[#This Row],[Status Etapa 1]],"Contratada")</f>
        <v>Contratada</v>
      </c>
      <c r="AH482" s="24" t="str">
        <f ca="1">IF(ControleRNC[[#This Row],[Área Responsável]]="Contratada",ControleRNC[[#This Row],[Status DUCTOR]],"Engenharia")</f>
        <v>Concluída</v>
      </c>
      <c r="AI482" s="24" t="str">
        <f>IF(ControleRNC[[#This Row],[Etapa Eng]]="Concluída","Fechado",IF(ControleRNC[[#This Row],[Etapa Eng]]="Contratada","Contratada","Aberto"))</f>
        <v>Contratada</v>
      </c>
      <c r="AJ482" s="24" t="str">
        <f ca="1">IF(ControleRNC[[#This Row],[Etapa contr]]="Concluída","Fechado",IF(ControleRNC[[#This Row],[Etapa contr]]="Engenharia","Engenharia","Aberto"))</f>
        <v>Fechado</v>
      </c>
    </row>
    <row r="483" spans="1:36" ht="30" customHeight="1">
      <c r="A483" s="5" t="s">
        <v>213</v>
      </c>
      <c r="B483" s="5" t="s">
        <v>900</v>
      </c>
      <c r="C483" s="24" t="s">
        <v>823</v>
      </c>
      <c r="D483" s="5" t="s">
        <v>824</v>
      </c>
      <c r="E483" s="24" t="s">
        <v>39</v>
      </c>
      <c r="F483" s="65" t="s">
        <v>826</v>
      </c>
      <c r="G483" s="7" t="s">
        <v>827</v>
      </c>
      <c r="H483" s="7" t="s">
        <v>2088</v>
      </c>
      <c r="I483" s="7" t="s">
        <v>1171</v>
      </c>
      <c r="J483" s="32" t="s">
        <v>2223</v>
      </c>
      <c r="K483" s="22" t="s">
        <v>787</v>
      </c>
      <c r="L483" s="6">
        <v>44692</v>
      </c>
      <c r="M483" s="6">
        <f>WORKDAY(ControleRNC[[#This Row],[Data Emissão]],VLOOKUP(K483,$F$1:$G$4,2,0))</f>
        <v>44697</v>
      </c>
      <c r="N483" s="6"/>
      <c r="O483" s="23">
        <v>44705</v>
      </c>
      <c r="P483" s="24"/>
      <c r="Q483" s="24">
        <f ca="1">IF(ControleRNC[[#This Row],[Real.1]]="",TODAY()-ControleRNC[[#This Row],[Prev.1]],ControleRNC[[#This Row],[Real.1]]-ControleRNC[[#This Row],[Prev.1]])</f>
        <v>8</v>
      </c>
      <c r="R483" s="24" t="s">
        <v>6</v>
      </c>
      <c r="S483" s="24"/>
      <c r="T483" s="29" t="str">
        <f ca="1">IF(ControleRNC[[#This Row],[Real.1]]&lt;&gt;"","Concluída",IF(ControleRNC[[#This Row],[Prev.1]]&lt;TODAY(),"Atraso","No prazo"))</f>
        <v>Concluída</v>
      </c>
      <c r="U483" s="39" t="s">
        <v>2224</v>
      </c>
      <c r="V483" s="39"/>
      <c r="W483" s="23">
        <f>WORKDAY(ControleRNC[[#This Row],[Prev.1]],ControleRNC[[#This Row],[Dias Prev.2]])</f>
        <v>44700</v>
      </c>
      <c r="X483" s="23"/>
      <c r="Y483" s="23">
        <v>44705</v>
      </c>
      <c r="Z483" s="24">
        <f>VLOOKUP(ControleRNC[[#This Row],[Crit.]],$F$1:$G$4,2,0)</f>
        <v>3</v>
      </c>
      <c r="AA483" s="24">
        <f ca="1">IF(ControleRNC[[#This Row],[Real.2]]="",TODAY()-ControleRNC[[#This Row],[Prev.2]],ControleRNC[[#This Row],[Real.2]]-ControleRNC[[#This Row],[Prev.2]])</f>
        <v>5</v>
      </c>
      <c r="AB483" s="24" t="s">
        <v>6</v>
      </c>
      <c r="AC483" s="29" t="str">
        <f ca="1">IF(ControleRNC[[#This Row],[Real.2]]&lt;&gt;"","Concluída",
IF(ControleRNC[[#This Row],[Prev.2]]&lt;TODAY(),"Atraso","No prazo"))</f>
        <v>Concluída</v>
      </c>
      <c r="AD483" s="24" t="str">
        <f ca="1">IF(ControleRNC[[#This Row],[Status Epata 2]]="Concluída","",IF(ControleRNC[[#This Row],[Real.2]]="",TODAY()-ControleRNC[[#This Row],[Data Emissão]],ControleRNC[[#This Row],[Real.2]]-ControleRNC[[#This Row],[Data Emissão]]))</f>
        <v/>
      </c>
      <c r="AE483" s="29" t="str">
        <f ca="1">IF(ControleRNC[[#This Row],[Real.2]]&lt;&gt;"","Concluída",
IF(AND(ControleRNC[[#This Row],[Prev.2]]&lt;TODAY(),OR(ControleRNC[[#This Row],[Replan.2]]&lt;TODAY(),ControleRNC[[#This Row],[Replan.2]]="")),"Atraso","No prazo"))</f>
        <v>Concluída</v>
      </c>
      <c r="AF483" s="24"/>
      <c r="AG483" s="24" t="str">
        <f>IF(ControleRNC[[#This Row],[Área Responsável]]="Engenharia",ControleRNC[[#This Row],[Status Etapa 1]],"Contratada")</f>
        <v>Contratada</v>
      </c>
      <c r="AH483" s="24" t="str">
        <f ca="1">IF(ControleRNC[[#This Row],[Área Responsável]]="Contratada",ControleRNC[[#This Row],[Status DUCTOR]],"Engenharia")</f>
        <v>Concluída</v>
      </c>
      <c r="AI483" s="24" t="str">
        <f>IF(ControleRNC[[#This Row],[Etapa Eng]]="Concluída","Fechado",IF(ControleRNC[[#This Row],[Etapa Eng]]="Contratada","Contratada","Aberto"))</f>
        <v>Contratada</v>
      </c>
      <c r="AJ483" s="24" t="str">
        <f ca="1">IF(ControleRNC[[#This Row],[Etapa contr]]="Concluída","Fechado",IF(ControleRNC[[#This Row],[Etapa contr]]="Engenharia","Engenharia","Aberto"))</f>
        <v>Fechado</v>
      </c>
    </row>
    <row r="484" spans="1:36" ht="30" customHeight="1">
      <c r="A484" s="5" t="s">
        <v>229</v>
      </c>
      <c r="B484" s="5" t="s">
        <v>900</v>
      </c>
      <c r="C484" s="24" t="s">
        <v>2170</v>
      </c>
      <c r="D484" s="5" t="s">
        <v>824</v>
      </c>
      <c r="E484" s="24" t="s">
        <v>2171</v>
      </c>
      <c r="F484" s="65" t="s">
        <v>826</v>
      </c>
      <c r="G484" s="7" t="s">
        <v>827</v>
      </c>
      <c r="H484" s="7" t="s">
        <v>2172</v>
      </c>
      <c r="I484" s="7" t="s">
        <v>856</v>
      </c>
      <c r="J484" s="32" t="s">
        <v>2225</v>
      </c>
      <c r="K484" s="22" t="s">
        <v>788</v>
      </c>
      <c r="L484" s="6">
        <v>44694</v>
      </c>
      <c r="M484" s="6">
        <f>WORKDAY(ControleRNC[[#This Row],[Data Emissão]],VLOOKUP(K484,$F$1:$G$4,2,0))</f>
        <v>44698</v>
      </c>
      <c r="N484" s="6"/>
      <c r="O484" s="23">
        <v>44776</v>
      </c>
      <c r="P484" s="24"/>
      <c r="Q484" s="24">
        <f ca="1">IF(ControleRNC[[#This Row],[Real.1]]="",TODAY()-ControleRNC[[#This Row],[Prev.1]],ControleRNC[[#This Row],[Real.1]]-ControleRNC[[#This Row],[Prev.1]])</f>
        <v>78</v>
      </c>
      <c r="R484" s="24" t="s">
        <v>1942</v>
      </c>
      <c r="S484" s="24"/>
      <c r="T484" s="29" t="str">
        <f ca="1">IF(ControleRNC[[#This Row],[Real.1]]&lt;&gt;"","Concluída",IF(ControleRNC[[#This Row],[Prev.1]]&lt;TODAY(),"Atraso","No prazo"))</f>
        <v>Concluída</v>
      </c>
      <c r="U484" s="39"/>
      <c r="V484" s="39"/>
      <c r="W484" s="23">
        <f>WORKDAY(ControleRNC[[#This Row],[Prev.1]],ControleRNC[[#This Row],[Dias Prev.2]])</f>
        <v>44700</v>
      </c>
      <c r="X484" s="23"/>
      <c r="Y484" s="23">
        <v>44776</v>
      </c>
      <c r="Z484" s="24">
        <f>VLOOKUP(ControleRNC[[#This Row],[Crit.]],$F$1:$G$4,2,0)</f>
        <v>2</v>
      </c>
      <c r="AA484" s="24">
        <f ca="1">IF(ControleRNC[[#This Row],[Real.2]]="",TODAY()-ControleRNC[[#This Row],[Prev.2]],ControleRNC[[#This Row],[Real.2]]-ControleRNC[[#This Row],[Prev.2]])</f>
        <v>76</v>
      </c>
      <c r="AB484" s="24" t="s">
        <v>1942</v>
      </c>
      <c r="AC484" s="29" t="str">
        <f ca="1">IF(ControleRNC[[#This Row],[Real.2]]&lt;&gt;"","Concluída",
IF(ControleRNC[[#This Row],[Prev.2]]&lt;TODAY(),"Atraso","No prazo"))</f>
        <v>Concluída</v>
      </c>
      <c r="AD484" s="24" t="str">
        <f ca="1">IF(ControleRNC[[#This Row],[Status Epata 2]]="Concluída","",IF(ControleRNC[[#This Row],[Real.2]]="",TODAY()-ControleRNC[[#This Row],[Data Emissão]],ControleRNC[[#This Row],[Real.2]]-ControleRNC[[#This Row],[Data Emissão]]))</f>
        <v/>
      </c>
      <c r="AE484" s="24" t="str">
        <f ca="1">IF(ControleRNC[[#This Row],[Real.2]]&lt;&gt;"","Concluída",
IF(AND(ControleRNC[[#This Row],[Prev.2]]&lt;TODAY(),OR(ControleRNC[[#This Row],[Replan.2]]&lt;TODAY(),ControleRNC[[#This Row],[Replan.2]]="")),"Atraso","No prazo"))</f>
        <v>Concluída</v>
      </c>
      <c r="AF484" s="24"/>
      <c r="AG484" s="24" t="str">
        <f>IF(ControleRNC[[#This Row],[Área Responsável]]="Engenharia",ControleRNC[[#This Row],[Status Etapa 1]],"Contratada")</f>
        <v>Contratada</v>
      </c>
      <c r="AH484" s="24" t="str">
        <f ca="1">IF(ControleRNC[[#This Row],[Área Responsável]]="Contratada",ControleRNC[[#This Row],[Status DUCTOR]],"Engenharia")</f>
        <v>Concluída</v>
      </c>
      <c r="AI484" s="24" t="str">
        <f>IF(ControleRNC[[#This Row],[Etapa Eng]]="Concluída","Fechado",IF(ControleRNC[[#This Row],[Etapa Eng]]="Contratada","Contratada","Aberto"))</f>
        <v>Contratada</v>
      </c>
      <c r="AJ484" s="24" t="str">
        <f ca="1">IF(ControleRNC[[#This Row],[Etapa contr]]="Concluída","Fechado",IF(ControleRNC[[#This Row],[Etapa contr]]="Engenharia","Engenharia","Aberto"))</f>
        <v>Fechado</v>
      </c>
    </row>
    <row r="485" spans="1:36" ht="30" customHeight="1">
      <c r="A485" s="63" t="s">
        <v>206</v>
      </c>
      <c r="B485" s="63" t="s">
        <v>900</v>
      </c>
      <c r="C485" s="77" t="s">
        <v>1299</v>
      </c>
      <c r="D485" s="63" t="s">
        <v>824</v>
      </c>
      <c r="E485" s="24" t="s">
        <v>39</v>
      </c>
      <c r="F485" s="65" t="s">
        <v>826</v>
      </c>
      <c r="G485" s="7" t="s">
        <v>844</v>
      </c>
      <c r="H485" s="7" t="s">
        <v>1270</v>
      </c>
      <c r="I485" s="7" t="s">
        <v>958</v>
      </c>
      <c r="J485" s="32" t="s">
        <v>2226</v>
      </c>
      <c r="K485" s="22" t="s">
        <v>787</v>
      </c>
      <c r="L485" s="6">
        <v>44694</v>
      </c>
      <c r="M485" s="6">
        <f>WORKDAY(ControleRNC[[#This Row],[Data Emissão]],VLOOKUP(K485,$F$1:$G$4,2,0))</f>
        <v>44699</v>
      </c>
      <c r="N485" s="6"/>
      <c r="O485" s="23">
        <v>44949</v>
      </c>
      <c r="P485" s="24"/>
      <c r="Q485" s="24">
        <f ca="1">IF(ControleRNC[[#This Row],[Real.1]]="",TODAY()-ControleRNC[[#This Row],[Prev.1]],ControleRNC[[#This Row],[Real.1]]-ControleRNC[[#This Row],[Prev.1]])</f>
        <v>250</v>
      </c>
      <c r="R485" s="24" t="s">
        <v>6</v>
      </c>
      <c r="S485" s="24"/>
      <c r="T485" s="29" t="str">
        <f ca="1">IF(ControleRNC[[#This Row],[Real.1]]&lt;&gt;"","Concluída",IF(ControleRNC[[#This Row],[Prev.1]]&lt;TODAY(),"Atraso","No prazo"))</f>
        <v>Concluída</v>
      </c>
      <c r="U485" s="39" t="s">
        <v>2227</v>
      </c>
      <c r="V485" s="39"/>
      <c r="W485" s="23">
        <f>WORKDAY(ControleRNC[[#This Row],[Prev.1]],ControleRNC[[#This Row],[Dias Prev.2]])</f>
        <v>44704</v>
      </c>
      <c r="X485" s="23">
        <v>44985</v>
      </c>
      <c r="Y485" s="23">
        <v>45063</v>
      </c>
      <c r="Z485" s="24">
        <f>VLOOKUP(ControleRNC[[#This Row],[Crit.]],$F$1:$G$4,2,0)</f>
        <v>3</v>
      </c>
      <c r="AA485" s="24">
        <f ca="1">IF(ControleRNC[[#This Row],[Real.2]]="",TODAY()-ControleRNC[[#This Row],[Prev.2]],ControleRNC[[#This Row],[Real.2]]-ControleRNC[[#This Row],[Prev.2]])</f>
        <v>359</v>
      </c>
      <c r="AB485" s="24" t="s">
        <v>6</v>
      </c>
      <c r="AC485" s="29" t="str">
        <f ca="1">IF(ControleRNC[[#This Row],[Real.2]]&lt;&gt;"","Concluída",
IF(ControleRNC[[#This Row],[Prev.2]]&lt;TODAY(),"Atraso","No prazo"))</f>
        <v>Concluída</v>
      </c>
      <c r="AD485" s="24" t="str">
        <f ca="1">IF(ControleRNC[[#This Row],[Status Epata 2]]="Concluída","",IF(ControleRNC[[#This Row],[Real.2]]="",TODAY()-ControleRNC[[#This Row],[Data Emissão]],ControleRNC[[#This Row],[Real.2]]-ControleRNC[[#This Row],[Data Emissão]]))</f>
        <v/>
      </c>
      <c r="AE485" s="29" t="str">
        <f ca="1">IF(ControleRNC[[#This Row],[Real.2]]&lt;&gt;"","Concluída",
IF(AND(ControleRNC[[#This Row],[Prev.2]]&lt;TODAY(),OR(ControleRNC[[#This Row],[Replan.2]]&lt;TODAY(),ControleRNC[[#This Row],[Replan.2]]="")),"Atraso","No prazo"))</f>
        <v>Concluída</v>
      </c>
      <c r="AF485" s="24"/>
      <c r="AG485" s="24" t="str">
        <f>IF(ControleRNC[[#This Row],[Área Responsável]]="Engenharia",ControleRNC[[#This Row],[Status Etapa 1]],"Contratada")</f>
        <v>Contratada</v>
      </c>
      <c r="AH485" s="24" t="str">
        <f ca="1">IF(ControleRNC[[#This Row],[Área Responsável]]="Contratada",ControleRNC[[#This Row],[Status DUCTOR]],"Engenharia")</f>
        <v>Concluída</v>
      </c>
      <c r="AI485" s="24" t="str">
        <f>IF(ControleRNC[[#This Row],[Etapa Eng]]="Concluída","Fechado",IF(ControleRNC[[#This Row],[Etapa Eng]]="Contratada","Contratada","Aberto"))</f>
        <v>Contratada</v>
      </c>
      <c r="AJ485" s="24" t="str">
        <f ca="1">IF(ControleRNC[[#This Row],[Etapa contr]]="Concluída","Fechado",IF(ControleRNC[[#This Row],[Etapa contr]]="Engenharia","Engenharia","Aberto"))</f>
        <v>Fechado</v>
      </c>
    </row>
    <row r="486" spans="1:36" ht="30" customHeight="1">
      <c r="A486" s="5" t="s">
        <v>259</v>
      </c>
      <c r="B486" s="5" t="s">
        <v>900</v>
      </c>
      <c r="C486" s="24" t="s">
        <v>1303</v>
      </c>
      <c r="D486" s="5" t="s">
        <v>824</v>
      </c>
      <c r="E486" s="24" t="s">
        <v>29</v>
      </c>
      <c r="F486" s="65" t="s">
        <v>826</v>
      </c>
      <c r="G486" s="7" t="s">
        <v>844</v>
      </c>
      <c r="H486" s="7" t="s">
        <v>2228</v>
      </c>
      <c r="I486" s="7" t="s">
        <v>958</v>
      </c>
      <c r="J486" s="32" t="s">
        <v>2229</v>
      </c>
      <c r="K486" s="22" t="s">
        <v>787</v>
      </c>
      <c r="L486" s="6">
        <v>44697</v>
      </c>
      <c r="M486" s="6">
        <f>WORKDAY(ControleRNC[[#This Row],[Data Emissão]],VLOOKUP(K486,$F$1:$G$4,2,0))</f>
        <v>44700</v>
      </c>
      <c r="N486" s="6"/>
      <c r="O486" s="23">
        <v>44705</v>
      </c>
      <c r="P486" s="24"/>
      <c r="Q486" s="24">
        <f ca="1">IF(ControleRNC[[#This Row],[Real.1]]="",TODAY()-ControleRNC[[#This Row],[Prev.1]],ControleRNC[[#This Row],[Real.1]]-ControleRNC[[#This Row],[Prev.1]])</f>
        <v>5</v>
      </c>
      <c r="R486" s="24" t="s">
        <v>6</v>
      </c>
      <c r="S486" s="24"/>
      <c r="T486" s="29" t="str">
        <f ca="1">IF(ControleRNC[[#This Row],[Real.1]]&lt;&gt;"","Concluída",IF(ControleRNC[[#This Row],[Prev.1]]&lt;TODAY(),"Atraso","No prazo"))</f>
        <v>Concluída</v>
      </c>
      <c r="U486" s="39" t="s">
        <v>2230</v>
      </c>
      <c r="V486" s="39"/>
      <c r="W486" s="23">
        <f>WORKDAY(ControleRNC[[#This Row],[Prev.1]],ControleRNC[[#This Row],[Dias Prev.2]])</f>
        <v>44705</v>
      </c>
      <c r="X486" s="23"/>
      <c r="Y486" s="23">
        <v>44705</v>
      </c>
      <c r="Z486" s="24">
        <f>VLOOKUP(ControleRNC[[#This Row],[Crit.]],$F$1:$G$4,2,0)</f>
        <v>3</v>
      </c>
      <c r="AA486" s="24">
        <f ca="1">IF(ControleRNC[[#This Row],[Real.2]]="",TODAY()-ControleRNC[[#This Row],[Prev.2]],ControleRNC[[#This Row],[Real.2]]-ControleRNC[[#This Row],[Prev.2]])</f>
        <v>0</v>
      </c>
      <c r="AB486" s="24" t="s">
        <v>6</v>
      </c>
      <c r="AC486" s="29" t="str">
        <f ca="1">IF(ControleRNC[[#This Row],[Real.2]]&lt;&gt;"","Concluída",
IF(ControleRNC[[#This Row],[Prev.2]]&lt;TODAY(),"Atraso","No prazo"))</f>
        <v>Concluída</v>
      </c>
      <c r="AD486" s="24" t="str">
        <f ca="1">IF(ControleRNC[[#This Row],[Status Epata 2]]="Concluída","",IF(ControleRNC[[#This Row],[Real.2]]="",TODAY()-ControleRNC[[#This Row],[Data Emissão]],ControleRNC[[#This Row],[Real.2]]-ControleRNC[[#This Row],[Data Emissão]]))</f>
        <v/>
      </c>
      <c r="AE486" s="24" t="str">
        <f ca="1">IF(ControleRNC[[#This Row],[Real.2]]&lt;&gt;"","Concluída",
IF(AND(ControleRNC[[#This Row],[Prev.2]]&lt;TODAY(),OR(ControleRNC[[#This Row],[Replan.2]]&lt;TODAY(),ControleRNC[[#This Row],[Replan.2]]="")),"Atraso","No prazo"))</f>
        <v>Concluída</v>
      </c>
      <c r="AF486" s="24"/>
      <c r="AG486" s="24" t="str">
        <f>IF(ControleRNC[[#This Row],[Área Responsável]]="Engenharia",ControleRNC[[#This Row],[Status Etapa 1]],"Contratada")</f>
        <v>Contratada</v>
      </c>
      <c r="AH486" s="24" t="str">
        <f ca="1">IF(ControleRNC[[#This Row],[Área Responsável]]="Contratada",ControleRNC[[#This Row],[Status DUCTOR]],"Engenharia")</f>
        <v>Concluída</v>
      </c>
      <c r="AI486" s="24" t="str">
        <f>IF(ControleRNC[[#This Row],[Etapa Eng]]="Concluída","Fechado",IF(ControleRNC[[#This Row],[Etapa Eng]]="Contratada","Contratada","Aberto"))</f>
        <v>Contratada</v>
      </c>
      <c r="AJ486" s="24" t="str">
        <f ca="1">IF(ControleRNC[[#This Row],[Etapa contr]]="Concluída","Fechado",IF(ControleRNC[[#This Row],[Etapa contr]]="Engenharia","Engenharia","Aberto"))</f>
        <v>Fechado</v>
      </c>
    </row>
    <row r="487" spans="1:36" ht="30" customHeight="1">
      <c r="A487" s="5" t="s">
        <v>1948</v>
      </c>
      <c r="B487" s="5" t="s">
        <v>900</v>
      </c>
      <c r="C487" s="24" t="s">
        <v>823</v>
      </c>
      <c r="D487" s="5" t="s">
        <v>824</v>
      </c>
      <c r="E487" s="24" t="s">
        <v>87</v>
      </c>
      <c r="F487" s="65" t="s">
        <v>826</v>
      </c>
      <c r="G487" s="7" t="s">
        <v>827</v>
      </c>
      <c r="H487" s="7" t="s">
        <v>2231</v>
      </c>
      <c r="I487" s="7" t="s">
        <v>829</v>
      </c>
      <c r="J487" s="32" t="s">
        <v>2232</v>
      </c>
      <c r="K487" s="22" t="s">
        <v>787</v>
      </c>
      <c r="L487" s="6">
        <v>44697</v>
      </c>
      <c r="M487" s="6">
        <f>WORKDAY(ControleRNC[[#This Row],[Data Emissão]],VLOOKUP(K487,$F$1:$G$4,2,0))</f>
        <v>44700</v>
      </c>
      <c r="N487" s="6"/>
      <c r="O487" s="23">
        <v>44764</v>
      </c>
      <c r="P487" s="24"/>
      <c r="Q487" s="24">
        <f ca="1">IF(ControleRNC[[#This Row],[Real.1]]="",TODAY()-ControleRNC[[#This Row],[Prev.1]],ControleRNC[[#This Row],[Real.1]]-ControleRNC[[#This Row],[Prev.1]])</f>
        <v>64</v>
      </c>
      <c r="R487" s="24" t="s">
        <v>5</v>
      </c>
      <c r="S487" s="24"/>
      <c r="T487" s="29" t="str">
        <f ca="1">IF(ControleRNC[[#This Row],[Real.1]]&lt;&gt;"","Concluída",IF(ControleRNC[[#This Row],[Prev.1]]&lt;TODAY(),"Atraso","No prazo"))</f>
        <v>Concluída</v>
      </c>
      <c r="U487" s="39" t="s">
        <v>2233</v>
      </c>
      <c r="V487" s="39"/>
      <c r="W487" s="23">
        <f>WORKDAY(ControleRNC[[#This Row],[Prev.1]],ControleRNC[[#This Row],[Dias Prev.2]])</f>
        <v>44705</v>
      </c>
      <c r="X487" s="23"/>
      <c r="Y487" s="23">
        <v>44796</v>
      </c>
      <c r="Z487" s="24">
        <f>VLOOKUP(ControleRNC[[#This Row],[Crit.]],$F$1:$G$4,2,0)</f>
        <v>3</v>
      </c>
      <c r="AA487" s="24">
        <f ca="1">IF(ControleRNC[[#This Row],[Real.2]]="",TODAY()-ControleRNC[[#This Row],[Prev.2]],ControleRNC[[#This Row],[Real.2]]-ControleRNC[[#This Row],[Prev.2]])</f>
        <v>91</v>
      </c>
      <c r="AB487" s="24" t="s">
        <v>5</v>
      </c>
      <c r="AC487" s="29" t="str">
        <f ca="1">IF(ControleRNC[[#This Row],[Real.2]]&lt;&gt;"","Concluída",
IF(ControleRNC[[#This Row],[Prev.2]]&lt;TODAY(),"Atraso","No prazo"))</f>
        <v>Concluída</v>
      </c>
      <c r="AD487" s="24" t="str">
        <f ca="1">IF(ControleRNC[[#This Row],[Status Epata 2]]="Concluída","",IF(ControleRNC[[#This Row],[Real.2]]="",TODAY()-ControleRNC[[#This Row],[Data Emissão]],ControleRNC[[#This Row],[Real.2]]-ControleRNC[[#This Row],[Data Emissão]]))</f>
        <v/>
      </c>
      <c r="AE487" s="29" t="str">
        <f ca="1">IF(ControleRNC[[#This Row],[Real.2]]&lt;&gt;"","Concluída",
IF(AND(ControleRNC[[#This Row],[Prev.2]]&lt;TODAY(),OR(ControleRNC[[#This Row],[Replan.2]]&lt;TODAY(),ControleRNC[[#This Row],[Replan.2]]="")),"Atraso","No prazo"))</f>
        <v>Concluída</v>
      </c>
      <c r="AF487" s="24"/>
      <c r="AG487" s="24" t="str">
        <f>IF(ControleRNC[[#This Row],[Área Responsável]]="Engenharia",ControleRNC[[#This Row],[Status Etapa 1]],"Contratada")</f>
        <v>Contratada</v>
      </c>
      <c r="AH487" s="24" t="str">
        <f ca="1">IF(ControleRNC[[#This Row],[Área Responsável]]="Contratada",ControleRNC[[#This Row],[Status DUCTOR]],"Engenharia")</f>
        <v>Concluída</v>
      </c>
      <c r="AI487" s="24" t="str">
        <f>IF(ControleRNC[[#This Row],[Etapa Eng]]="Concluída","Fechado",IF(ControleRNC[[#This Row],[Etapa Eng]]="Contratada","Contratada","Aberto"))</f>
        <v>Contratada</v>
      </c>
      <c r="AJ487" s="24" t="str">
        <f ca="1">IF(ControleRNC[[#This Row],[Etapa contr]]="Concluída","Fechado",IF(ControleRNC[[#This Row],[Etapa contr]]="Engenharia","Engenharia","Aberto"))</f>
        <v>Fechado</v>
      </c>
    </row>
    <row r="488" spans="1:36" ht="30" customHeight="1">
      <c r="A488" s="5" t="s">
        <v>74</v>
      </c>
      <c r="B488" s="5" t="s">
        <v>900</v>
      </c>
      <c r="C488" s="24" t="s">
        <v>1065</v>
      </c>
      <c r="D488" s="5" t="s">
        <v>824</v>
      </c>
      <c r="E488" s="24" t="s">
        <v>1939</v>
      </c>
      <c r="F488" s="65" t="s">
        <v>826</v>
      </c>
      <c r="G488" s="7" t="s">
        <v>844</v>
      </c>
      <c r="H488" s="7" t="s">
        <v>1940</v>
      </c>
      <c r="I488" s="7" t="s">
        <v>929</v>
      </c>
      <c r="J488" s="32" t="s">
        <v>2234</v>
      </c>
      <c r="K488" s="22" t="s">
        <v>787</v>
      </c>
      <c r="L488" s="6">
        <v>44697</v>
      </c>
      <c r="M488" s="6">
        <f>WORKDAY(ControleRNC[[#This Row],[Data Emissão]],VLOOKUP(K488,$F$1:$G$4,2,0))</f>
        <v>44700</v>
      </c>
      <c r="N488" s="6"/>
      <c r="O488" s="23">
        <v>44762</v>
      </c>
      <c r="P488" s="24"/>
      <c r="Q488" s="24">
        <f ca="1">IF(ControleRNC[[#This Row],[Real.1]]="",TODAY()-ControleRNC[[#This Row],[Prev.1]],ControleRNC[[#This Row],[Real.1]]-ControleRNC[[#This Row],[Prev.1]])</f>
        <v>62</v>
      </c>
      <c r="R488" s="24" t="s">
        <v>1942</v>
      </c>
      <c r="S488" s="24"/>
      <c r="T488" s="29" t="str">
        <f ca="1">IF(ControleRNC[[#This Row],[Real.1]]&lt;&gt;"","Concluída",IF(ControleRNC[[#This Row],[Prev.1]]&lt;TODAY(),"Atraso","No prazo"))</f>
        <v>Concluída</v>
      </c>
      <c r="U488" s="39" t="s">
        <v>2235</v>
      </c>
      <c r="V488" s="39"/>
      <c r="W488" s="23">
        <f>WORKDAY(ControleRNC[[#This Row],[Prev.1]],ControleRNC[[#This Row],[Dias Prev.2]])</f>
        <v>44705</v>
      </c>
      <c r="X488" s="23"/>
      <c r="Y488" s="23">
        <v>44762</v>
      </c>
      <c r="Z488" s="24">
        <f>VLOOKUP(ControleRNC[[#This Row],[Crit.]],$F$1:$G$4,2,0)</f>
        <v>3</v>
      </c>
      <c r="AA488" s="24">
        <f ca="1">IF(ControleRNC[[#This Row],[Real.2]]="",TODAY()-ControleRNC[[#This Row],[Prev.2]],ControleRNC[[#This Row],[Real.2]]-ControleRNC[[#This Row],[Prev.2]])</f>
        <v>57</v>
      </c>
      <c r="AB488" s="24" t="s">
        <v>1942</v>
      </c>
      <c r="AC488" s="29" t="str">
        <f ca="1">IF(ControleRNC[[#This Row],[Real.2]]&lt;&gt;"","Concluída",
IF(ControleRNC[[#This Row],[Prev.2]]&lt;TODAY(),"Atraso","No prazo"))</f>
        <v>Concluída</v>
      </c>
      <c r="AD488" s="24" t="str">
        <f ca="1">IF(ControleRNC[[#This Row],[Status Epata 2]]="Concluída","",IF(ControleRNC[[#This Row],[Real.2]]="",TODAY()-ControleRNC[[#This Row],[Data Emissão]],ControleRNC[[#This Row],[Real.2]]-ControleRNC[[#This Row],[Data Emissão]]))</f>
        <v/>
      </c>
      <c r="AE488" s="29" t="str">
        <f ca="1">IF(ControleRNC[[#This Row],[Real.2]]&lt;&gt;"","Concluída",
IF(AND(ControleRNC[[#This Row],[Prev.2]]&lt;TODAY(),OR(ControleRNC[[#This Row],[Replan.2]]&lt;TODAY(),ControleRNC[[#This Row],[Replan.2]]="")),"Atraso","No prazo"))</f>
        <v>Concluída</v>
      </c>
      <c r="AF488" s="24"/>
      <c r="AG488" s="24" t="str">
        <f>IF(ControleRNC[[#This Row],[Área Responsável]]="Engenharia",ControleRNC[[#This Row],[Status Etapa 1]],"Contratada")</f>
        <v>Contratada</v>
      </c>
      <c r="AH488" s="24" t="str">
        <f ca="1">IF(ControleRNC[[#This Row],[Área Responsável]]="Contratada",ControleRNC[[#This Row],[Status DUCTOR]],"Engenharia")</f>
        <v>Concluída</v>
      </c>
      <c r="AI488" s="24" t="str">
        <f>IF(ControleRNC[[#This Row],[Etapa Eng]]="Concluída","Fechado",IF(ControleRNC[[#This Row],[Etapa Eng]]="Contratada","Contratada","Aberto"))</f>
        <v>Contratada</v>
      </c>
      <c r="AJ488" s="24" t="str">
        <f ca="1">IF(ControleRNC[[#This Row],[Etapa contr]]="Concluída","Fechado",IF(ControleRNC[[#This Row],[Etapa contr]]="Engenharia","Engenharia","Aberto"))</f>
        <v>Fechado</v>
      </c>
    </row>
    <row r="489" spans="1:36" ht="30" customHeight="1">
      <c r="A489" s="5" t="s">
        <v>174</v>
      </c>
      <c r="B489" s="5" t="s">
        <v>900</v>
      </c>
      <c r="C489" s="24" t="s">
        <v>1065</v>
      </c>
      <c r="D489" s="5" t="s">
        <v>824</v>
      </c>
      <c r="E489" s="24" t="s">
        <v>1939</v>
      </c>
      <c r="F489" s="65" t="s">
        <v>826</v>
      </c>
      <c r="G489" s="7" t="s">
        <v>844</v>
      </c>
      <c r="H489" s="7" t="s">
        <v>1940</v>
      </c>
      <c r="I489" s="7" t="s">
        <v>971</v>
      </c>
      <c r="J489" s="32" t="s">
        <v>2236</v>
      </c>
      <c r="K489" s="22" t="s">
        <v>787</v>
      </c>
      <c r="L489" s="6">
        <v>44697</v>
      </c>
      <c r="M489" s="6">
        <f>WORKDAY(ControleRNC[[#This Row],[Data Emissão]],VLOOKUP(K489,$F$1:$G$4,2,0))</f>
        <v>44700</v>
      </c>
      <c r="N489" s="6"/>
      <c r="O489" s="23">
        <v>44762</v>
      </c>
      <c r="P489" s="24"/>
      <c r="Q489" s="24">
        <f ca="1">IF(ControleRNC[[#This Row],[Real.1]]="",TODAY()-ControleRNC[[#This Row],[Prev.1]],ControleRNC[[#This Row],[Real.1]]-ControleRNC[[#This Row],[Prev.1]])</f>
        <v>62</v>
      </c>
      <c r="R489" s="24" t="s">
        <v>1942</v>
      </c>
      <c r="S489" s="24"/>
      <c r="T489" s="29" t="str">
        <f ca="1">IF(ControleRNC[[#This Row],[Real.1]]&lt;&gt;"","Concluída",IF(ControleRNC[[#This Row],[Prev.1]]&lt;TODAY(),"Atraso","No prazo"))</f>
        <v>Concluída</v>
      </c>
      <c r="U489" s="39" t="s">
        <v>2237</v>
      </c>
      <c r="V489" s="39"/>
      <c r="W489" s="23">
        <f>WORKDAY(ControleRNC[[#This Row],[Prev.1]],ControleRNC[[#This Row],[Dias Prev.2]])</f>
        <v>44705</v>
      </c>
      <c r="X489" s="23"/>
      <c r="Y489" s="23">
        <v>44762</v>
      </c>
      <c r="Z489" s="24">
        <f>VLOOKUP(ControleRNC[[#This Row],[Crit.]],$F$1:$G$4,2,0)</f>
        <v>3</v>
      </c>
      <c r="AA489" s="24">
        <f ca="1">IF(ControleRNC[[#This Row],[Real.2]]="",TODAY()-ControleRNC[[#This Row],[Prev.2]],ControleRNC[[#This Row],[Real.2]]-ControleRNC[[#This Row],[Prev.2]])</f>
        <v>57</v>
      </c>
      <c r="AB489" s="24" t="s">
        <v>1942</v>
      </c>
      <c r="AC489" s="29" t="str">
        <f ca="1">IF(ControleRNC[[#This Row],[Real.2]]&lt;&gt;"","Concluída",
IF(ControleRNC[[#This Row],[Prev.2]]&lt;TODAY(),"Atraso","No prazo"))</f>
        <v>Concluída</v>
      </c>
      <c r="AD489" s="24" t="str">
        <f ca="1">IF(ControleRNC[[#This Row],[Status Epata 2]]="Concluída","",IF(ControleRNC[[#This Row],[Real.2]]="",TODAY()-ControleRNC[[#This Row],[Data Emissão]],ControleRNC[[#This Row],[Real.2]]-ControleRNC[[#This Row],[Data Emissão]]))</f>
        <v/>
      </c>
      <c r="AE489" s="29" t="str">
        <f ca="1">IF(ControleRNC[[#This Row],[Real.2]]&lt;&gt;"","Concluída",
IF(AND(ControleRNC[[#This Row],[Prev.2]]&lt;TODAY(),OR(ControleRNC[[#This Row],[Replan.2]]&lt;TODAY(),ControleRNC[[#This Row],[Replan.2]]="")),"Atraso","No prazo"))</f>
        <v>Concluída</v>
      </c>
      <c r="AF489" s="24"/>
      <c r="AG489" s="24" t="str">
        <f>IF(ControleRNC[[#This Row],[Área Responsável]]="Engenharia",ControleRNC[[#This Row],[Status Etapa 1]],"Contratada")</f>
        <v>Contratada</v>
      </c>
      <c r="AH489" s="24" t="str">
        <f ca="1">IF(ControleRNC[[#This Row],[Área Responsável]]="Contratada",ControleRNC[[#This Row],[Status DUCTOR]],"Engenharia")</f>
        <v>Concluída</v>
      </c>
      <c r="AI489" s="24" t="str">
        <f>IF(ControleRNC[[#This Row],[Etapa Eng]]="Concluída","Fechado",IF(ControleRNC[[#This Row],[Etapa Eng]]="Contratada","Contratada","Aberto"))</f>
        <v>Contratada</v>
      </c>
      <c r="AJ489" s="24" t="str">
        <f ca="1">IF(ControleRNC[[#This Row],[Etapa contr]]="Concluída","Fechado",IF(ControleRNC[[#This Row],[Etapa contr]]="Engenharia","Engenharia","Aberto"))</f>
        <v>Fechado</v>
      </c>
    </row>
    <row r="490" spans="1:36" ht="30" customHeight="1">
      <c r="A490" s="5" t="s">
        <v>213</v>
      </c>
      <c r="B490" s="5" t="s">
        <v>822</v>
      </c>
      <c r="C490" s="24" t="s">
        <v>1154</v>
      </c>
      <c r="D490" s="5" t="s">
        <v>824</v>
      </c>
      <c r="E490" s="24" t="s">
        <v>77</v>
      </c>
      <c r="F490" s="65" t="s">
        <v>826</v>
      </c>
      <c r="G490" s="7" t="s">
        <v>1085</v>
      </c>
      <c r="H490" s="7" t="s">
        <v>2157</v>
      </c>
      <c r="I490" s="7" t="s">
        <v>829</v>
      </c>
      <c r="J490" s="32" t="s">
        <v>2238</v>
      </c>
      <c r="K490" s="22" t="s">
        <v>787</v>
      </c>
      <c r="L490" s="6">
        <v>44700</v>
      </c>
      <c r="M490" s="6">
        <f>WORKDAY(ControleRNC[[#This Row],[Data Emissão]],VLOOKUP(K490,$F$1:$G$4,2,0))</f>
        <v>44705</v>
      </c>
      <c r="N490" s="6"/>
      <c r="O490" s="23">
        <v>44789</v>
      </c>
      <c r="P490" s="24"/>
      <c r="Q490" s="24">
        <f ca="1">IF(ControleRNC[[#This Row],[Real.1]]="",TODAY()-ControleRNC[[#This Row],[Prev.1]],ControleRNC[[#This Row],[Real.1]]-ControleRNC[[#This Row],[Prev.1]])</f>
        <v>84</v>
      </c>
      <c r="R490" s="24" t="s">
        <v>8</v>
      </c>
      <c r="S490" s="24"/>
      <c r="T490" s="29" t="str">
        <f ca="1">IF(ControleRNC[[#This Row],[Real.1]]&lt;&gt;"","Concluída",IF(ControleRNC[[#This Row],[Prev.1]]&lt;TODAY(),"Atraso","No prazo"))</f>
        <v>Concluída</v>
      </c>
      <c r="U490" s="39" t="s">
        <v>2239</v>
      </c>
      <c r="V490" s="39"/>
      <c r="W490" s="23">
        <f>WORKDAY(ControleRNC[[#This Row],[Prev.1]],ControleRNC[[#This Row],[Dias Prev.2]])</f>
        <v>44708</v>
      </c>
      <c r="X490" s="23"/>
      <c r="Y490" s="23">
        <v>44946</v>
      </c>
      <c r="Z490" s="24">
        <f>VLOOKUP(ControleRNC[[#This Row],[Crit.]],$F$1:$G$4,2,0)</f>
        <v>3</v>
      </c>
      <c r="AA490" s="24">
        <f ca="1">IF(ControleRNC[[#This Row],[Real.2]]="",TODAY()-ControleRNC[[#This Row],[Prev.2]],ControleRNC[[#This Row],[Real.2]]-ControleRNC[[#This Row],[Prev.2]])</f>
        <v>238</v>
      </c>
      <c r="AB490" s="24" t="s">
        <v>8</v>
      </c>
      <c r="AC490" s="29" t="str">
        <f ca="1">IF(ControleRNC[[#This Row],[Real.2]]&lt;&gt;"","Concluída",
IF(ControleRNC[[#This Row],[Prev.2]]&lt;TODAY(),"Atraso","No prazo"))</f>
        <v>Concluída</v>
      </c>
      <c r="AD490" s="24" t="str">
        <f ca="1">IF(ControleRNC[[#This Row],[Status Epata 2]]="Concluída","",IF(ControleRNC[[#This Row],[Real.2]]="",TODAY()-ControleRNC[[#This Row],[Data Emissão]],ControleRNC[[#This Row],[Real.2]]-ControleRNC[[#This Row],[Data Emissão]]))</f>
        <v/>
      </c>
      <c r="AE490" s="24" t="str">
        <f ca="1">IF(ControleRNC[[#This Row],[Real.2]]&lt;&gt;"","Concluída",
IF(AND(ControleRNC[[#This Row],[Prev.2]]&lt;TODAY(),OR(ControleRNC[[#This Row],[Replan.2]]&lt;TODAY(),ControleRNC[[#This Row],[Replan.2]]="")),"Atraso","No prazo"))</f>
        <v>Concluída</v>
      </c>
      <c r="AF490" s="24"/>
      <c r="AG490" s="24" t="str">
        <f>IF(ControleRNC[[#This Row],[Área Responsável]]="Engenharia",ControleRNC[[#This Row],[Status Etapa 1]],"Contratada")</f>
        <v>Contratada</v>
      </c>
      <c r="AH490" s="24" t="str">
        <f ca="1">IF(ControleRNC[[#This Row],[Área Responsável]]="Contratada",ControleRNC[[#This Row],[Status DUCTOR]],"Engenharia")</f>
        <v>Concluída</v>
      </c>
      <c r="AI490" s="24" t="str">
        <f>IF(ControleRNC[[#This Row],[Etapa Eng]]="Concluída","Fechado",IF(ControleRNC[[#This Row],[Etapa Eng]]="Contratada","Contratada","Aberto"))</f>
        <v>Contratada</v>
      </c>
      <c r="AJ490" s="24" t="str">
        <f ca="1">IF(ControleRNC[[#This Row],[Etapa contr]]="Concluída","Fechado",IF(ControleRNC[[#This Row],[Etapa contr]]="Engenharia","Engenharia","Aberto"))</f>
        <v>Fechado</v>
      </c>
    </row>
    <row r="491" spans="1:36" ht="30" customHeight="1">
      <c r="A491" s="5" t="s">
        <v>206</v>
      </c>
      <c r="B491" s="5" t="s">
        <v>822</v>
      </c>
      <c r="C491" s="24" t="s">
        <v>1182</v>
      </c>
      <c r="D491" s="5" t="s">
        <v>824</v>
      </c>
      <c r="E491" s="24" t="s">
        <v>77</v>
      </c>
      <c r="F491" s="24" t="s">
        <v>826</v>
      </c>
      <c r="G491" s="7" t="s">
        <v>827</v>
      </c>
      <c r="H491" s="7" t="s">
        <v>2240</v>
      </c>
      <c r="I491" s="7" t="s">
        <v>829</v>
      </c>
      <c r="J491" s="32" t="s">
        <v>2241</v>
      </c>
      <c r="K491" s="22" t="s">
        <v>787</v>
      </c>
      <c r="L491" s="6">
        <v>44702</v>
      </c>
      <c r="M491" s="6">
        <f>WORKDAY(ControleRNC[[#This Row],[Data Emissão]],VLOOKUP(K491,$F$1:$G$4,2,0))</f>
        <v>44706</v>
      </c>
      <c r="N491" s="6"/>
      <c r="O491" s="23">
        <v>44769</v>
      </c>
      <c r="P491" s="24"/>
      <c r="Q491" s="24">
        <f ca="1">IF(ControleRNC[[#This Row],[Real.1]]="",TODAY()-ControleRNC[[#This Row],[Prev.1]],ControleRNC[[#This Row],[Real.1]]-ControleRNC[[#This Row],[Prev.1]])</f>
        <v>63</v>
      </c>
      <c r="R491" s="24" t="s">
        <v>8</v>
      </c>
      <c r="S491" s="24"/>
      <c r="T491" s="29" t="str">
        <f ca="1">IF(ControleRNC[[#This Row],[Real.1]]&lt;&gt;"","Concluída",IF(ControleRNC[[#This Row],[Prev.1]]&lt;TODAY(),"Atraso","No prazo"))</f>
        <v>Concluída</v>
      </c>
      <c r="U491" s="39" t="s">
        <v>2242</v>
      </c>
      <c r="V491" s="39"/>
      <c r="W491" s="23">
        <f>WORKDAY(ControleRNC[[#This Row],[Prev.1]],ControleRNC[[#This Row],[Dias Prev.2]])</f>
        <v>44711</v>
      </c>
      <c r="X491" s="23"/>
      <c r="Y491" s="23">
        <v>44838</v>
      </c>
      <c r="Z491" s="24">
        <f>VLOOKUP(ControleRNC[[#This Row],[Crit.]],$F$1:$G$4,2,0)</f>
        <v>3</v>
      </c>
      <c r="AA491" s="24">
        <f ca="1">IF(ControleRNC[[#This Row],[Real.2]]="",TODAY()-ControleRNC[[#This Row],[Prev.2]],ControleRNC[[#This Row],[Real.2]]-ControleRNC[[#This Row],[Prev.2]])</f>
        <v>127</v>
      </c>
      <c r="AB491" s="24" t="s">
        <v>8</v>
      </c>
      <c r="AC491" s="29" t="str">
        <f ca="1">IF(ControleRNC[[#This Row],[Real.2]]&lt;&gt;"","Concluída",
IF(ControleRNC[[#This Row],[Prev.2]]&lt;TODAY(),"Atraso","No prazo"))</f>
        <v>Concluída</v>
      </c>
      <c r="AD491" s="24" t="str">
        <f ca="1">IF(ControleRNC[[#This Row],[Status Epata 2]]="Concluída","",IF(ControleRNC[[#This Row],[Real.2]]="",TODAY()-ControleRNC[[#This Row],[Data Emissão]],ControleRNC[[#This Row],[Real.2]]-ControleRNC[[#This Row],[Data Emissão]]))</f>
        <v/>
      </c>
      <c r="AE491" s="24" t="str">
        <f ca="1">IF(ControleRNC[[#This Row],[Real.2]]&lt;&gt;"","Concluída",
IF(AND(ControleRNC[[#This Row],[Prev.2]]&lt;TODAY(),OR(ControleRNC[[#This Row],[Replan.2]]&lt;TODAY(),ControleRNC[[#This Row],[Replan.2]]="")),"Atraso","No prazo"))</f>
        <v>Concluída</v>
      </c>
      <c r="AF491" s="24"/>
      <c r="AG491" s="24" t="str">
        <f>IF(ControleRNC[[#This Row],[Área Responsável]]="Engenharia",ControleRNC[[#This Row],[Status Etapa 1]],"Contratada")</f>
        <v>Contratada</v>
      </c>
      <c r="AH491" s="24" t="str">
        <f ca="1">IF(ControleRNC[[#This Row],[Área Responsável]]="Contratada",ControleRNC[[#This Row],[Status DUCTOR]],"Engenharia")</f>
        <v>Concluída</v>
      </c>
      <c r="AI491" s="24" t="str">
        <f>IF(ControleRNC[[#This Row],[Etapa Eng]]="Concluída","Fechado",IF(ControleRNC[[#This Row],[Etapa Eng]]="Contratada","Contratada","Aberto"))</f>
        <v>Contratada</v>
      </c>
      <c r="AJ491" s="24" t="str">
        <f ca="1">IF(ControleRNC[[#This Row],[Etapa contr]]="Concluída","Fechado",IF(ControleRNC[[#This Row],[Etapa contr]]="Engenharia","Engenharia","Aberto"))</f>
        <v>Fechado</v>
      </c>
    </row>
    <row r="492" spans="1:36" ht="30" customHeight="1">
      <c r="A492" s="5" t="s">
        <v>197</v>
      </c>
      <c r="B492" s="5" t="s">
        <v>822</v>
      </c>
      <c r="C492" s="24" t="s">
        <v>1182</v>
      </c>
      <c r="D492" s="5" t="s">
        <v>824</v>
      </c>
      <c r="E492" s="24" t="s">
        <v>77</v>
      </c>
      <c r="F492" s="24" t="s">
        <v>826</v>
      </c>
      <c r="G492" s="7" t="s">
        <v>827</v>
      </c>
      <c r="H492" s="7" t="s">
        <v>2240</v>
      </c>
      <c r="I492" s="7" t="s">
        <v>1143</v>
      </c>
      <c r="J492" s="32" t="s">
        <v>2243</v>
      </c>
      <c r="K492" s="22" t="s">
        <v>787</v>
      </c>
      <c r="L492" s="6">
        <v>44705</v>
      </c>
      <c r="M492" s="6">
        <f>WORKDAY(ControleRNC[[#This Row],[Data Emissão]],VLOOKUP(K492,$F$1:$G$4,2,0))</f>
        <v>44708</v>
      </c>
      <c r="N492" s="6"/>
      <c r="O492" s="23">
        <v>44769</v>
      </c>
      <c r="P492" s="24"/>
      <c r="Q492" s="24">
        <f ca="1">IF(ControleRNC[[#This Row],[Real.1]]="",TODAY()-ControleRNC[[#This Row],[Prev.1]],ControleRNC[[#This Row],[Real.1]]-ControleRNC[[#This Row],[Prev.1]])</f>
        <v>61</v>
      </c>
      <c r="R492" s="24" t="s">
        <v>8</v>
      </c>
      <c r="S492" s="24"/>
      <c r="T492" s="29" t="str">
        <f ca="1">IF(ControleRNC[[#This Row],[Real.1]]&lt;&gt;"","Concluída",IF(ControleRNC[[#This Row],[Prev.1]]&lt;TODAY(),"Atraso","No prazo"))</f>
        <v>Concluída</v>
      </c>
      <c r="U492" s="39" t="s">
        <v>2244</v>
      </c>
      <c r="V492" s="39"/>
      <c r="W492" s="23">
        <f>WORKDAY(ControleRNC[[#This Row],[Prev.1]],ControleRNC[[#This Row],[Dias Prev.2]])</f>
        <v>44713</v>
      </c>
      <c r="X492" s="23"/>
      <c r="Y492" s="23">
        <v>44861</v>
      </c>
      <c r="Z492" s="24">
        <f>VLOOKUP(ControleRNC[[#This Row],[Crit.]],$F$1:$G$4,2,0)</f>
        <v>3</v>
      </c>
      <c r="AA492" s="24">
        <f ca="1">IF(ControleRNC[[#This Row],[Real.2]]="",TODAY()-ControleRNC[[#This Row],[Prev.2]],ControleRNC[[#This Row],[Real.2]]-ControleRNC[[#This Row],[Prev.2]])</f>
        <v>148</v>
      </c>
      <c r="AB492" s="24" t="s">
        <v>8</v>
      </c>
      <c r="AC492" s="29" t="str">
        <f ca="1">IF(ControleRNC[[#This Row],[Real.2]]&lt;&gt;"","Concluída",
IF(ControleRNC[[#This Row],[Prev.2]]&lt;TODAY(),"Atraso","No prazo"))</f>
        <v>Concluída</v>
      </c>
      <c r="AD492" s="24" t="str">
        <f ca="1">IF(ControleRNC[[#This Row],[Status Epata 2]]="Concluída","",IF(ControleRNC[[#This Row],[Real.2]]="",TODAY()-ControleRNC[[#This Row],[Data Emissão]],ControleRNC[[#This Row],[Real.2]]-ControleRNC[[#This Row],[Data Emissão]]))</f>
        <v/>
      </c>
      <c r="AE492" s="24" t="str">
        <f ca="1">IF(ControleRNC[[#This Row],[Real.2]]&lt;&gt;"","Concluída",
IF(AND(ControleRNC[[#This Row],[Prev.2]]&lt;TODAY(),OR(ControleRNC[[#This Row],[Replan.2]]&lt;TODAY(),ControleRNC[[#This Row],[Replan.2]]="")),"Atraso","No prazo"))</f>
        <v>Concluída</v>
      </c>
      <c r="AF492" s="24"/>
      <c r="AG492" s="24" t="str">
        <f>IF(ControleRNC[[#This Row],[Área Responsável]]="Engenharia",ControleRNC[[#This Row],[Status Etapa 1]],"Contratada")</f>
        <v>Contratada</v>
      </c>
      <c r="AH492" s="24" t="str">
        <f ca="1">IF(ControleRNC[[#This Row],[Área Responsável]]="Contratada",ControleRNC[[#This Row],[Status DUCTOR]],"Engenharia")</f>
        <v>Concluída</v>
      </c>
      <c r="AI492" s="24" t="str">
        <f>IF(ControleRNC[[#This Row],[Etapa Eng]]="Concluída","Fechado",IF(ControleRNC[[#This Row],[Etapa Eng]]="Contratada","Contratada","Aberto"))</f>
        <v>Contratada</v>
      </c>
      <c r="AJ492" s="24" t="str">
        <f ca="1">IF(ControleRNC[[#This Row],[Etapa contr]]="Concluída","Fechado",IF(ControleRNC[[#This Row],[Etapa contr]]="Engenharia","Engenharia","Aberto"))</f>
        <v>Fechado</v>
      </c>
    </row>
    <row r="493" spans="1:36" ht="30" customHeight="1">
      <c r="A493" s="5" t="s">
        <v>200</v>
      </c>
      <c r="B493" s="5" t="s">
        <v>822</v>
      </c>
      <c r="C493" s="24" t="s">
        <v>823</v>
      </c>
      <c r="D493" s="5" t="s">
        <v>824</v>
      </c>
      <c r="E493" s="24" t="s">
        <v>77</v>
      </c>
      <c r="F493" s="65" t="s">
        <v>826</v>
      </c>
      <c r="G493" s="7" t="s">
        <v>827</v>
      </c>
      <c r="H493" s="7" t="s">
        <v>2245</v>
      </c>
      <c r="I493" s="7" t="s">
        <v>1296</v>
      </c>
      <c r="J493" s="32" t="s">
        <v>2246</v>
      </c>
      <c r="K493" s="22" t="s">
        <v>787</v>
      </c>
      <c r="L493" s="6">
        <v>44712</v>
      </c>
      <c r="M493" s="6">
        <f>WORKDAY(ControleRNC[[#This Row],[Data Emissão]],VLOOKUP(K493,$F$1:$G$4,2,0))</f>
        <v>44715</v>
      </c>
      <c r="N493" s="6"/>
      <c r="O493" s="23">
        <v>44769</v>
      </c>
      <c r="P493" s="24"/>
      <c r="Q493" s="24">
        <f ca="1">IF(ControleRNC[[#This Row],[Real.1]]="",TODAY()-ControleRNC[[#This Row],[Prev.1]],ControleRNC[[#This Row],[Real.1]]-ControleRNC[[#This Row],[Prev.1]])</f>
        <v>54</v>
      </c>
      <c r="R493" s="24" t="s">
        <v>8</v>
      </c>
      <c r="S493" s="24"/>
      <c r="T493" s="29" t="str">
        <f ca="1">IF(ControleRNC[[#This Row],[Real.1]]&lt;&gt;"","Concluída",IF(ControleRNC[[#This Row],[Prev.1]]&lt;TODAY(),"Atraso","No prazo"))</f>
        <v>Concluída</v>
      </c>
      <c r="U493" s="39" t="s">
        <v>2247</v>
      </c>
      <c r="V493" s="39"/>
      <c r="W493" s="23">
        <f>WORKDAY(ControleRNC[[#This Row],[Prev.1]],ControleRNC[[#This Row],[Dias Prev.2]])</f>
        <v>44720</v>
      </c>
      <c r="X493" s="23"/>
      <c r="Y493" s="23">
        <v>44838</v>
      </c>
      <c r="Z493" s="24">
        <f>VLOOKUP(ControleRNC[[#This Row],[Crit.]],$F$1:$G$4,2,0)</f>
        <v>3</v>
      </c>
      <c r="AA493" s="24">
        <f ca="1">IF(ControleRNC[[#This Row],[Real.2]]="",TODAY()-ControleRNC[[#This Row],[Prev.2]],ControleRNC[[#This Row],[Real.2]]-ControleRNC[[#This Row],[Prev.2]])</f>
        <v>118</v>
      </c>
      <c r="AB493" s="24" t="s">
        <v>8</v>
      </c>
      <c r="AC493" s="29" t="str">
        <f ca="1">IF(ControleRNC[[#This Row],[Real.2]]&lt;&gt;"","Concluída",
IF(ControleRNC[[#This Row],[Prev.2]]&lt;TODAY(),"Atraso","No prazo"))</f>
        <v>Concluída</v>
      </c>
      <c r="AD493" s="24" t="str">
        <f ca="1">IF(ControleRNC[[#This Row],[Status Epata 2]]="Concluída","",IF(ControleRNC[[#This Row],[Real.2]]="",TODAY()-ControleRNC[[#This Row],[Data Emissão]],ControleRNC[[#This Row],[Real.2]]-ControleRNC[[#This Row],[Data Emissão]]))</f>
        <v/>
      </c>
      <c r="AE493" s="24" t="str">
        <f ca="1">IF(ControleRNC[[#This Row],[Real.2]]&lt;&gt;"","Concluída",
IF(AND(ControleRNC[[#This Row],[Prev.2]]&lt;TODAY(),OR(ControleRNC[[#This Row],[Replan.2]]&lt;TODAY(),ControleRNC[[#This Row],[Replan.2]]="")),"Atraso","No prazo"))</f>
        <v>Concluída</v>
      </c>
      <c r="AF493" s="24"/>
      <c r="AG493" s="24" t="str">
        <f>IF(ControleRNC[[#This Row],[Área Responsável]]="Engenharia",ControleRNC[[#This Row],[Status Etapa 1]],"Contratada")</f>
        <v>Contratada</v>
      </c>
      <c r="AH493" s="24" t="str">
        <f ca="1">IF(ControleRNC[[#This Row],[Área Responsável]]="Contratada",ControleRNC[[#This Row],[Status DUCTOR]],"Engenharia")</f>
        <v>Concluída</v>
      </c>
      <c r="AI493" s="24" t="str">
        <f>IF(ControleRNC[[#This Row],[Etapa Eng]]="Concluída","Fechado",IF(ControleRNC[[#This Row],[Etapa Eng]]="Contratada","Contratada","Aberto"))</f>
        <v>Contratada</v>
      </c>
      <c r="AJ493" s="24" t="str">
        <f ca="1">IF(ControleRNC[[#This Row],[Etapa contr]]="Concluída","Fechado",IF(ControleRNC[[#This Row],[Etapa contr]]="Engenharia","Engenharia","Aberto"))</f>
        <v>Fechado</v>
      </c>
    </row>
    <row r="494" spans="1:36" ht="30" customHeight="1">
      <c r="A494" s="5" t="s">
        <v>274</v>
      </c>
      <c r="B494" s="5" t="s">
        <v>900</v>
      </c>
      <c r="C494" s="24" t="s">
        <v>1182</v>
      </c>
      <c r="D494" s="5" t="s">
        <v>824</v>
      </c>
      <c r="E494" s="24" t="s">
        <v>87</v>
      </c>
      <c r="F494" s="24" t="s">
        <v>826</v>
      </c>
      <c r="G494" s="7" t="s">
        <v>827</v>
      </c>
      <c r="H494" s="7" t="s">
        <v>2231</v>
      </c>
      <c r="I494" s="7" t="s">
        <v>856</v>
      </c>
      <c r="J494" s="32" t="s">
        <v>2248</v>
      </c>
      <c r="K494" s="22" t="s">
        <v>787</v>
      </c>
      <c r="L494" s="6">
        <v>44712</v>
      </c>
      <c r="M494" s="6">
        <f>WORKDAY(ControleRNC[[#This Row],[Data Emissão]],VLOOKUP(K494,$F$1:$G$4,2,0))</f>
        <v>44715</v>
      </c>
      <c r="N494" s="6"/>
      <c r="O494" s="23">
        <v>44764</v>
      </c>
      <c r="P494" s="24"/>
      <c r="Q494" s="24">
        <f ca="1">IF(ControleRNC[[#This Row],[Real.1]]="",TODAY()-ControleRNC[[#This Row],[Prev.1]],ControleRNC[[#This Row],[Real.1]]-ControleRNC[[#This Row],[Prev.1]])</f>
        <v>49</v>
      </c>
      <c r="R494" s="24" t="s">
        <v>5</v>
      </c>
      <c r="S494" s="24"/>
      <c r="T494" s="29" t="str">
        <f ca="1">IF(ControleRNC[[#This Row],[Real.1]]&lt;&gt;"","Concluída",IF(ControleRNC[[#This Row],[Prev.1]]&lt;TODAY(),"Atraso","No prazo"))</f>
        <v>Concluída</v>
      </c>
      <c r="U494" s="39" t="s">
        <v>2249</v>
      </c>
      <c r="V494" s="39"/>
      <c r="W494" s="23">
        <f>WORKDAY(ControleRNC[[#This Row],[Prev.1]],ControleRNC[[#This Row],[Dias Prev.2]])</f>
        <v>44720</v>
      </c>
      <c r="X494" s="23"/>
      <c r="Y494" s="23">
        <v>44764</v>
      </c>
      <c r="Z494" s="24">
        <f>VLOOKUP(ControleRNC[[#This Row],[Crit.]],$F$1:$G$4,2,0)</f>
        <v>3</v>
      </c>
      <c r="AA494" s="24">
        <f ca="1">IF(ControleRNC[[#This Row],[Real.2]]="",TODAY()-ControleRNC[[#This Row],[Prev.2]],ControleRNC[[#This Row],[Real.2]]-ControleRNC[[#This Row],[Prev.2]])</f>
        <v>44</v>
      </c>
      <c r="AB494" s="24" t="s">
        <v>5</v>
      </c>
      <c r="AC494" s="29" t="str">
        <f ca="1">IF(ControleRNC[[#This Row],[Real.2]]&lt;&gt;"","Concluída",
IF(ControleRNC[[#This Row],[Prev.2]]&lt;TODAY(),"Atraso","No prazo"))</f>
        <v>Concluída</v>
      </c>
      <c r="AD494" s="24" t="str">
        <f ca="1">IF(ControleRNC[[#This Row],[Status Epata 2]]="Concluída","",IF(ControleRNC[[#This Row],[Real.2]]="",TODAY()-ControleRNC[[#This Row],[Data Emissão]],ControleRNC[[#This Row],[Real.2]]-ControleRNC[[#This Row],[Data Emissão]]))</f>
        <v/>
      </c>
      <c r="AE494" s="29" t="str">
        <f ca="1">IF(ControleRNC[[#This Row],[Real.2]]&lt;&gt;"","Concluída",
IF(AND(ControleRNC[[#This Row],[Prev.2]]&lt;TODAY(),OR(ControleRNC[[#This Row],[Replan.2]]&lt;TODAY(),ControleRNC[[#This Row],[Replan.2]]="")),"Atraso","No prazo"))</f>
        <v>Concluída</v>
      </c>
      <c r="AF494" s="24"/>
      <c r="AG494" s="24" t="str">
        <f>IF(ControleRNC[[#This Row],[Área Responsável]]="Engenharia",ControleRNC[[#This Row],[Status Etapa 1]],"Contratada")</f>
        <v>Contratada</v>
      </c>
      <c r="AH494" s="24" t="str">
        <f ca="1">IF(ControleRNC[[#This Row],[Área Responsável]]="Contratada",ControleRNC[[#This Row],[Status DUCTOR]],"Engenharia")</f>
        <v>Concluída</v>
      </c>
      <c r="AI494" s="24" t="str">
        <f>IF(ControleRNC[[#This Row],[Etapa Eng]]="Concluída","Fechado",IF(ControleRNC[[#This Row],[Etapa Eng]]="Contratada","Contratada","Aberto"))</f>
        <v>Contratada</v>
      </c>
      <c r="AJ494" s="24" t="str">
        <f ca="1">IF(ControleRNC[[#This Row],[Etapa contr]]="Concluída","Fechado",IF(ControleRNC[[#This Row],[Etapa contr]]="Engenharia","Engenharia","Aberto"))</f>
        <v>Fechado</v>
      </c>
    </row>
    <row r="495" spans="1:36" ht="30" customHeight="1">
      <c r="A495" s="5" t="s">
        <v>219</v>
      </c>
      <c r="B495" s="5" t="s">
        <v>822</v>
      </c>
      <c r="C495" s="24" t="s">
        <v>823</v>
      </c>
      <c r="D495" s="5" t="s">
        <v>824</v>
      </c>
      <c r="E495" s="24" t="s">
        <v>77</v>
      </c>
      <c r="F495" s="65" t="s">
        <v>826</v>
      </c>
      <c r="G495" s="7" t="s">
        <v>827</v>
      </c>
      <c r="H495" s="7" t="s">
        <v>2245</v>
      </c>
      <c r="I495" s="7" t="s">
        <v>1125</v>
      </c>
      <c r="J495" s="32" t="s">
        <v>2250</v>
      </c>
      <c r="K495" s="22" t="s">
        <v>788</v>
      </c>
      <c r="L495" s="6">
        <v>44713</v>
      </c>
      <c r="M495" s="6">
        <f>WORKDAY(ControleRNC[[#This Row],[Data Emissão]],VLOOKUP(K495,$F$1:$G$4,2,0))</f>
        <v>44715</v>
      </c>
      <c r="N495" s="6"/>
      <c r="O495" s="23">
        <v>44714</v>
      </c>
      <c r="P495" s="24"/>
      <c r="Q495" s="24">
        <f ca="1">IF(ControleRNC[[#This Row],[Real.1]]="",TODAY()-ControleRNC[[#This Row],[Prev.1]],ControleRNC[[#This Row],[Real.1]]-ControleRNC[[#This Row],[Prev.1]])</f>
        <v>-1</v>
      </c>
      <c r="R495" s="24" t="s">
        <v>8</v>
      </c>
      <c r="S495" s="24"/>
      <c r="T495" s="29" t="str">
        <f ca="1">IF(ControleRNC[[#This Row],[Real.1]]&lt;&gt;"","Concluída",IF(ControleRNC[[#This Row],[Prev.1]]&lt;TODAY(),"Atraso","No prazo"))</f>
        <v>Concluída</v>
      </c>
      <c r="U495" s="39" t="s">
        <v>2251</v>
      </c>
      <c r="V495" s="39"/>
      <c r="W495" s="23">
        <f>WORKDAY(ControleRNC[[#This Row],[Prev.1]],ControleRNC[[#This Row],[Dias Prev.2]])</f>
        <v>44719</v>
      </c>
      <c r="X495" s="23">
        <v>44727</v>
      </c>
      <c r="Y495" s="23">
        <v>44804</v>
      </c>
      <c r="Z495" s="24">
        <f>VLOOKUP(ControleRNC[[#This Row],[Crit.]],$F$1:$G$4,2,0)</f>
        <v>2</v>
      </c>
      <c r="AA495" s="24">
        <f ca="1">IF(ControleRNC[[#This Row],[Real.2]]="",TODAY()-ControleRNC[[#This Row],[Prev.2]],ControleRNC[[#This Row],[Real.2]]-ControleRNC[[#This Row],[Prev.2]])</f>
        <v>85</v>
      </c>
      <c r="AB495" s="24" t="s">
        <v>8</v>
      </c>
      <c r="AC495" s="29" t="str">
        <f ca="1">IF(ControleRNC[[#This Row],[Real.2]]&lt;&gt;"","Concluída",
IF(ControleRNC[[#This Row],[Prev.2]]&lt;TODAY(),"Atraso","No prazo"))</f>
        <v>Concluída</v>
      </c>
      <c r="AD495" s="24" t="str">
        <f ca="1">IF(ControleRNC[[#This Row],[Status Epata 2]]="Concluída","",IF(ControleRNC[[#This Row],[Real.2]]="",TODAY()-ControleRNC[[#This Row],[Data Emissão]],ControleRNC[[#This Row],[Real.2]]-ControleRNC[[#This Row],[Data Emissão]]))</f>
        <v/>
      </c>
      <c r="AE495" s="24" t="str">
        <f ca="1">IF(ControleRNC[[#This Row],[Real.2]]&lt;&gt;"","Concluída",
IF(AND(ControleRNC[[#This Row],[Prev.2]]&lt;TODAY(),OR(ControleRNC[[#This Row],[Replan.2]]&lt;TODAY(),ControleRNC[[#This Row],[Replan.2]]="")),"Atraso","No prazo"))</f>
        <v>Concluída</v>
      </c>
      <c r="AF495" s="24"/>
      <c r="AG495" s="24" t="str">
        <f>IF(ControleRNC[[#This Row],[Área Responsável]]="Engenharia",ControleRNC[[#This Row],[Status Etapa 1]],"Contratada")</f>
        <v>Contratada</v>
      </c>
      <c r="AH495" s="24" t="str">
        <f ca="1">IF(ControleRNC[[#This Row],[Área Responsável]]="Contratada",ControleRNC[[#This Row],[Status DUCTOR]],"Engenharia")</f>
        <v>Concluída</v>
      </c>
      <c r="AI495" s="24" t="str">
        <f>IF(ControleRNC[[#This Row],[Etapa Eng]]="Concluída","Fechado",IF(ControleRNC[[#This Row],[Etapa Eng]]="Contratada","Contratada","Aberto"))</f>
        <v>Contratada</v>
      </c>
      <c r="AJ495" s="24" t="str">
        <f ca="1">IF(ControleRNC[[#This Row],[Etapa contr]]="Concluída","Fechado",IF(ControleRNC[[#This Row],[Etapa contr]]="Engenharia","Engenharia","Aberto"))</f>
        <v>Fechado</v>
      </c>
    </row>
    <row r="496" spans="1:36" ht="30" customHeight="1">
      <c r="A496" s="5" t="s">
        <v>2252</v>
      </c>
      <c r="B496" s="5" t="s">
        <v>900</v>
      </c>
      <c r="C496" s="24" t="s">
        <v>860</v>
      </c>
      <c r="D496" s="5" t="s">
        <v>861</v>
      </c>
      <c r="E496" s="24" t="s">
        <v>87</v>
      </c>
      <c r="F496" s="65" t="s">
        <v>862</v>
      </c>
      <c r="G496" s="7" t="s">
        <v>827</v>
      </c>
      <c r="H496" s="7" t="s">
        <v>2253</v>
      </c>
      <c r="I496" s="7" t="s">
        <v>856</v>
      </c>
      <c r="J496" s="32" t="s">
        <v>2254</v>
      </c>
      <c r="K496" s="22" t="s">
        <v>788</v>
      </c>
      <c r="L496" s="6">
        <v>44712</v>
      </c>
      <c r="M496" s="6">
        <f>WORKDAY(ControleRNC[[#This Row],[Data Emissão]],VLOOKUP(K496,$F$1:$G$4,2,0))</f>
        <v>44714</v>
      </c>
      <c r="N496" s="6"/>
      <c r="O496" s="23">
        <v>44713</v>
      </c>
      <c r="P496" s="24"/>
      <c r="Q496" s="24">
        <f ca="1">IF(ControleRNC[[#This Row],[Real.1]]="",TODAY()-ControleRNC[[#This Row],[Prev.1]],ControleRNC[[#This Row],[Real.1]]-ControleRNC[[#This Row],[Prev.1]])</f>
        <v>-1</v>
      </c>
      <c r="R496" s="24" t="s">
        <v>5</v>
      </c>
      <c r="S496" s="24"/>
      <c r="T496" s="29" t="str">
        <f ca="1">IF(ControleRNC[[#This Row],[Real.1]]&lt;&gt;"","Concluída",IF(ControleRNC[[#This Row],[Prev.1]]&lt;TODAY(),"Atraso","No prazo"))</f>
        <v>Concluída</v>
      </c>
      <c r="U496" s="39" t="s">
        <v>2255</v>
      </c>
      <c r="V496" s="39"/>
      <c r="W496" s="23">
        <f>WORKDAY(ControleRNC[[#This Row],[Prev.1]],ControleRNC[[#This Row],[Dias Prev.2]])</f>
        <v>44718</v>
      </c>
      <c r="X496" s="23"/>
      <c r="Y496" s="23">
        <v>44763</v>
      </c>
      <c r="Z496" s="24">
        <f>VLOOKUP(ControleRNC[[#This Row],[Crit.]],$F$1:$G$4,2,0)</f>
        <v>2</v>
      </c>
      <c r="AA496" s="24">
        <f ca="1">IF(ControleRNC[[#This Row],[Real.2]]="",TODAY()-ControleRNC[[#This Row],[Prev.2]],ControleRNC[[#This Row],[Real.2]]-ControleRNC[[#This Row],[Prev.2]])</f>
        <v>45</v>
      </c>
      <c r="AB496" s="24" t="s">
        <v>5</v>
      </c>
      <c r="AC496" s="29" t="str">
        <f ca="1">IF(ControleRNC[[#This Row],[Real.2]]&lt;&gt;"","Concluída",
IF(ControleRNC[[#This Row],[Prev.2]]&lt;TODAY(),"Atraso","No prazo"))</f>
        <v>Concluída</v>
      </c>
      <c r="AD496" s="24" t="str">
        <f ca="1">IF(ControleRNC[[#This Row],[Status Epata 2]]="Concluída","",IF(ControleRNC[[#This Row],[Real.2]]="",TODAY()-ControleRNC[[#This Row],[Data Emissão]],ControleRNC[[#This Row],[Real.2]]-ControleRNC[[#This Row],[Data Emissão]]))</f>
        <v/>
      </c>
      <c r="AE496" s="24" t="str">
        <f ca="1">IF(ControleRNC[[#This Row],[Real.2]]&lt;&gt;"","Concluída",
IF(AND(ControleRNC[[#This Row],[Prev.2]]&lt;TODAY(),OR(ControleRNC[[#This Row],[Replan.2]]&lt;TODAY(),ControleRNC[[#This Row],[Replan.2]]="")),"Atraso","No prazo"))</f>
        <v>Concluída</v>
      </c>
      <c r="AF496" s="24"/>
      <c r="AG496" s="24" t="str">
        <f ca="1">IF(ControleRNC[[#This Row],[Área Responsável]]="Engenharia",ControleRNC[[#This Row],[Status Etapa 1]],"Contratada")</f>
        <v>Concluída</v>
      </c>
      <c r="AH496" s="24" t="str">
        <f>IF(ControleRNC[[#This Row],[Área Responsável]]="Contratada",ControleRNC[[#This Row],[Status DUCTOR]],"Engenharia")</f>
        <v>Engenharia</v>
      </c>
      <c r="AI496" s="24" t="str">
        <f ca="1">IF(ControleRNC[[#This Row],[Etapa Eng]]="Concluída","Fechado",IF(ControleRNC[[#This Row],[Etapa Eng]]="Contratada","Contratada","Aberto"))</f>
        <v>Fechado</v>
      </c>
      <c r="AJ496" s="24" t="str">
        <f>IF(ControleRNC[[#This Row],[Etapa contr]]="Concluída","Fechado",IF(ControleRNC[[#This Row],[Etapa contr]]="Engenharia","Engenharia","Aberto"))</f>
        <v>Engenharia</v>
      </c>
    </row>
    <row r="497" spans="1:36" ht="30" customHeight="1">
      <c r="A497" s="5" t="s">
        <v>2256</v>
      </c>
      <c r="B497" s="5" t="s">
        <v>900</v>
      </c>
      <c r="C497" s="24" t="s">
        <v>860</v>
      </c>
      <c r="D497" s="5" t="s">
        <v>861</v>
      </c>
      <c r="E497" s="24" t="s">
        <v>87</v>
      </c>
      <c r="F497" s="65" t="s">
        <v>862</v>
      </c>
      <c r="G497" s="7" t="s">
        <v>827</v>
      </c>
      <c r="H497" s="7" t="s">
        <v>2257</v>
      </c>
      <c r="I497" s="7" t="s">
        <v>840</v>
      </c>
      <c r="J497" s="32" t="s">
        <v>2258</v>
      </c>
      <c r="K497" s="22" t="s">
        <v>787</v>
      </c>
      <c r="L497" s="6">
        <v>44714</v>
      </c>
      <c r="M497" s="6">
        <f>WORKDAY(ControleRNC[[#This Row],[Data Emissão]],VLOOKUP(K497,$F$1:$G$4,2,0))</f>
        <v>44719</v>
      </c>
      <c r="N497" s="6"/>
      <c r="O497" s="23">
        <v>44715</v>
      </c>
      <c r="P497" s="24"/>
      <c r="Q497" s="24">
        <f ca="1">IF(ControleRNC[[#This Row],[Real.1]]="",TODAY()-ControleRNC[[#This Row],[Prev.1]],ControleRNC[[#This Row],[Real.1]]-ControleRNC[[#This Row],[Prev.1]])</f>
        <v>-4</v>
      </c>
      <c r="R497" s="24" t="s">
        <v>5</v>
      </c>
      <c r="S497" s="24"/>
      <c r="T497" s="29" t="str">
        <f ca="1">IF(ControleRNC[[#This Row],[Real.1]]&lt;&gt;"","Concluída",IF(ControleRNC[[#This Row],[Prev.1]]&lt;TODAY(),"Atraso","No prazo"))</f>
        <v>Concluída</v>
      </c>
      <c r="U497" s="39" t="s">
        <v>2259</v>
      </c>
      <c r="V497" s="39"/>
      <c r="W497" s="23">
        <f>WORKDAY(ControleRNC[[#This Row],[Prev.1]],ControleRNC[[#This Row],[Dias Prev.2]])</f>
        <v>44722</v>
      </c>
      <c r="X497" s="23"/>
      <c r="Y497" s="23">
        <v>44930</v>
      </c>
      <c r="Z497" s="24">
        <f>VLOOKUP(ControleRNC[[#This Row],[Crit.]],$F$1:$G$4,2,0)</f>
        <v>3</v>
      </c>
      <c r="AA497" s="24">
        <f ca="1">IF(ControleRNC[[#This Row],[Real.2]]="",TODAY()-ControleRNC[[#This Row],[Prev.2]],ControleRNC[[#This Row],[Real.2]]-ControleRNC[[#This Row],[Prev.2]])</f>
        <v>208</v>
      </c>
      <c r="AB497" s="24" t="s">
        <v>5</v>
      </c>
      <c r="AC497" s="29" t="str">
        <f ca="1">IF(ControleRNC[[#This Row],[Real.2]]&lt;&gt;"","Concluída",
IF(ControleRNC[[#This Row],[Prev.2]]&lt;TODAY(),"Atraso","No prazo"))</f>
        <v>Concluída</v>
      </c>
      <c r="AD497" s="24" t="str">
        <f ca="1">IF(ControleRNC[[#This Row],[Status Epata 2]]="Concluída","",IF(ControleRNC[[#This Row],[Real.2]]="",TODAY()-ControleRNC[[#This Row],[Data Emissão]],ControleRNC[[#This Row],[Real.2]]-ControleRNC[[#This Row],[Data Emissão]]))</f>
        <v/>
      </c>
      <c r="AE497" s="24" t="str">
        <f ca="1">IF(ControleRNC[[#This Row],[Real.2]]&lt;&gt;"","Concluída",
IF(AND(ControleRNC[[#This Row],[Prev.2]]&lt;TODAY(),OR(ControleRNC[[#This Row],[Replan.2]]&lt;TODAY(),ControleRNC[[#This Row],[Replan.2]]="")),"Atraso","No prazo"))</f>
        <v>Concluída</v>
      </c>
      <c r="AF497" s="24"/>
      <c r="AG497" s="24" t="str">
        <f ca="1">IF(ControleRNC[[#This Row],[Área Responsável]]="Engenharia",ControleRNC[[#This Row],[Status Etapa 1]],"Contratada")</f>
        <v>Concluída</v>
      </c>
      <c r="AH497" s="24" t="str">
        <f>IF(ControleRNC[[#This Row],[Área Responsável]]="Contratada",ControleRNC[[#This Row],[Status DUCTOR]],"Engenharia")</f>
        <v>Engenharia</v>
      </c>
      <c r="AI497" s="24" t="str">
        <f ca="1">IF(ControleRNC[[#This Row],[Etapa Eng]]="Concluída","Fechado",IF(ControleRNC[[#This Row],[Etapa Eng]]="Contratada","Contratada","Aberto"))</f>
        <v>Fechado</v>
      </c>
      <c r="AJ497" s="24" t="str">
        <f>IF(ControleRNC[[#This Row],[Etapa contr]]="Concluída","Fechado",IF(ControleRNC[[#This Row],[Etapa contr]]="Engenharia","Engenharia","Aberto"))</f>
        <v>Engenharia</v>
      </c>
    </row>
    <row r="498" spans="1:36" ht="30" customHeight="1">
      <c r="A498" s="5" t="s">
        <v>171</v>
      </c>
      <c r="B498" s="5" t="s">
        <v>822</v>
      </c>
      <c r="C498" s="24" t="s">
        <v>1283</v>
      </c>
      <c r="D498" s="5" t="s">
        <v>824</v>
      </c>
      <c r="E498" s="24" t="s">
        <v>2005</v>
      </c>
      <c r="F498" s="65" t="s">
        <v>826</v>
      </c>
      <c r="G498" s="7" t="s">
        <v>844</v>
      </c>
      <c r="H498" s="7" t="s">
        <v>2260</v>
      </c>
      <c r="I498" s="7" t="s">
        <v>971</v>
      </c>
      <c r="J498" s="32" t="s">
        <v>2261</v>
      </c>
      <c r="K498" s="22" t="s">
        <v>787</v>
      </c>
      <c r="L498" s="6">
        <v>44712</v>
      </c>
      <c r="M498" s="6">
        <f>WORKDAY(ControleRNC[[#This Row],[Data Emissão]],VLOOKUP(K498,$F$1:$G$4,2,0))</f>
        <v>44715</v>
      </c>
      <c r="N498" s="6"/>
      <c r="O498" s="23">
        <v>44733</v>
      </c>
      <c r="P498" s="24"/>
      <c r="Q498" s="24">
        <f ca="1">IF(ControleRNC[[#This Row],[Real.1]]="",TODAY()-ControleRNC[[#This Row],[Prev.1]],ControleRNC[[#This Row],[Real.1]]-ControleRNC[[#This Row],[Prev.1]])</f>
        <v>18</v>
      </c>
      <c r="R498" s="24" t="s">
        <v>10</v>
      </c>
      <c r="S498" s="24"/>
      <c r="T498" s="29" t="str">
        <f ca="1">IF(ControleRNC[[#This Row],[Real.1]]&lt;&gt;"","Concluída",IF(ControleRNC[[#This Row],[Prev.1]]&lt;TODAY(),"Atraso","No prazo"))</f>
        <v>Concluída</v>
      </c>
      <c r="U498" s="39" t="s">
        <v>2262</v>
      </c>
      <c r="V498" s="39"/>
      <c r="W498" s="23">
        <f>WORKDAY(ControleRNC[[#This Row],[Prev.1]],ControleRNC[[#This Row],[Dias Prev.2]])</f>
        <v>44720</v>
      </c>
      <c r="X498" s="23">
        <v>44736</v>
      </c>
      <c r="Y498" s="23">
        <v>44761</v>
      </c>
      <c r="Z498" s="24">
        <f>VLOOKUP(ControleRNC[[#This Row],[Crit.]],$F$1:$G$4,2,0)</f>
        <v>3</v>
      </c>
      <c r="AA498" s="24">
        <f ca="1">IF(ControleRNC[[#This Row],[Real.2]]="",TODAY()-ControleRNC[[#This Row],[Prev.2]],ControleRNC[[#This Row],[Real.2]]-ControleRNC[[#This Row],[Prev.2]])</f>
        <v>41</v>
      </c>
      <c r="AB498" s="24" t="s">
        <v>10</v>
      </c>
      <c r="AC498" s="29" t="str">
        <f ca="1">IF(ControleRNC[[#This Row],[Real.2]]&lt;&gt;"","Concluída",
IF(ControleRNC[[#This Row],[Prev.2]]&lt;TODAY(),"Atraso","No prazo"))</f>
        <v>Concluída</v>
      </c>
      <c r="AD498" s="24" t="str">
        <f ca="1">IF(ControleRNC[[#This Row],[Status Epata 2]]="Concluída","",IF(ControleRNC[[#This Row],[Real.2]]="",TODAY()-ControleRNC[[#This Row],[Data Emissão]],ControleRNC[[#This Row],[Real.2]]-ControleRNC[[#This Row],[Data Emissão]]))</f>
        <v/>
      </c>
      <c r="AE498" s="24" t="str">
        <f ca="1">IF(ControleRNC[[#This Row],[Real.2]]&lt;&gt;"","Concluída",
IF(AND(ControleRNC[[#This Row],[Prev.2]]&lt;TODAY(),OR(ControleRNC[[#This Row],[Replan.2]]&lt;TODAY(),ControleRNC[[#This Row],[Replan.2]]="")),"Atraso","No prazo"))</f>
        <v>Concluída</v>
      </c>
      <c r="AF498" s="24"/>
      <c r="AG498" s="24" t="str">
        <f>IF(ControleRNC[[#This Row],[Área Responsável]]="Engenharia",ControleRNC[[#This Row],[Status Etapa 1]],"Contratada")</f>
        <v>Contratada</v>
      </c>
      <c r="AH498" s="24" t="str">
        <f ca="1">IF(ControleRNC[[#This Row],[Área Responsável]]="Contratada",ControleRNC[[#This Row],[Status DUCTOR]],"Engenharia")</f>
        <v>Concluída</v>
      </c>
      <c r="AI498" s="24" t="str">
        <f>IF(ControleRNC[[#This Row],[Etapa Eng]]="Concluída","Fechado",IF(ControleRNC[[#This Row],[Etapa Eng]]="Contratada","Contratada","Aberto"))</f>
        <v>Contratada</v>
      </c>
      <c r="AJ498" s="24" t="str">
        <f ca="1">IF(ControleRNC[[#This Row],[Etapa contr]]="Concluída","Fechado",IF(ControleRNC[[#This Row],[Etapa contr]]="Engenharia","Engenharia","Aberto"))</f>
        <v>Fechado</v>
      </c>
    </row>
    <row r="499" spans="1:36" ht="30" customHeight="1">
      <c r="A499" s="5" t="s">
        <v>2263</v>
      </c>
      <c r="B499" s="5" t="s">
        <v>900</v>
      </c>
      <c r="C499" s="24" t="s">
        <v>860</v>
      </c>
      <c r="D499" s="5" t="s">
        <v>861</v>
      </c>
      <c r="E499" s="24" t="s">
        <v>87</v>
      </c>
      <c r="F499" s="65" t="s">
        <v>862</v>
      </c>
      <c r="G499" s="7" t="s">
        <v>827</v>
      </c>
      <c r="H499" s="7" t="s">
        <v>2019</v>
      </c>
      <c r="I499" s="7" t="s">
        <v>856</v>
      </c>
      <c r="J499" s="32" t="s">
        <v>2264</v>
      </c>
      <c r="K499" s="22" t="s">
        <v>788</v>
      </c>
      <c r="L499" s="6">
        <v>44718</v>
      </c>
      <c r="M499" s="6">
        <f>WORKDAY(ControleRNC[[#This Row],[Data Emissão]],VLOOKUP(K499,$F$1:$G$4,2,0))</f>
        <v>44720</v>
      </c>
      <c r="N499" s="6"/>
      <c r="O499" s="23">
        <v>44720</v>
      </c>
      <c r="P499" s="24"/>
      <c r="Q499" s="24">
        <f ca="1">IF(ControleRNC[[#This Row],[Real.1]]="",TODAY()-ControleRNC[[#This Row],[Prev.1]],ControleRNC[[#This Row],[Real.1]]-ControleRNC[[#This Row],[Prev.1]])</f>
        <v>0</v>
      </c>
      <c r="R499" s="24" t="s">
        <v>5</v>
      </c>
      <c r="S499" s="24"/>
      <c r="T499" s="29" t="str">
        <f ca="1">IF(ControleRNC[[#This Row],[Real.1]]&lt;&gt;"","Concluída",IF(ControleRNC[[#This Row],[Prev.1]]&lt;TODAY(),"Atraso","No prazo"))</f>
        <v>Concluída</v>
      </c>
      <c r="U499" s="39" t="s">
        <v>2265</v>
      </c>
      <c r="V499" s="39"/>
      <c r="W499" s="23">
        <f>WORKDAY(ControleRNC[[#This Row],[Prev.1]],ControleRNC[[#This Row],[Dias Prev.2]])</f>
        <v>44722</v>
      </c>
      <c r="X499" s="23"/>
      <c r="Y499" s="23">
        <v>44742</v>
      </c>
      <c r="Z499" s="24">
        <f>VLOOKUP(ControleRNC[[#This Row],[Crit.]],$F$1:$G$4,2,0)</f>
        <v>2</v>
      </c>
      <c r="AA499" s="24">
        <f ca="1">IF(ControleRNC[[#This Row],[Real.2]]="",TODAY()-ControleRNC[[#This Row],[Prev.2]],ControleRNC[[#This Row],[Real.2]]-ControleRNC[[#This Row],[Prev.2]])</f>
        <v>20</v>
      </c>
      <c r="AB499" s="24" t="s">
        <v>5</v>
      </c>
      <c r="AC499" s="29" t="str">
        <f ca="1">IF(ControleRNC[[#This Row],[Real.2]]&lt;&gt;"","Concluída",
IF(ControleRNC[[#This Row],[Prev.2]]&lt;TODAY(),"Atraso","No prazo"))</f>
        <v>Concluída</v>
      </c>
      <c r="AD499" s="24" t="str">
        <f ca="1">IF(ControleRNC[[#This Row],[Status Epata 2]]="Concluída","",IF(ControleRNC[[#This Row],[Real.2]]="",TODAY()-ControleRNC[[#This Row],[Data Emissão]],ControleRNC[[#This Row],[Real.2]]-ControleRNC[[#This Row],[Data Emissão]]))</f>
        <v/>
      </c>
      <c r="AE499" s="24" t="str">
        <f ca="1">IF(ControleRNC[[#This Row],[Real.2]]&lt;&gt;"","Concluída",
IF(AND(ControleRNC[[#This Row],[Prev.2]]&lt;TODAY(),OR(ControleRNC[[#This Row],[Replan.2]]&lt;TODAY(),ControleRNC[[#This Row],[Replan.2]]="")),"Atraso","No prazo"))</f>
        <v>Concluída</v>
      </c>
      <c r="AF499" s="24"/>
      <c r="AG499" s="24" t="str">
        <f ca="1">IF(ControleRNC[[#This Row],[Área Responsável]]="Engenharia",ControleRNC[[#This Row],[Status Etapa 1]],"Contratada")</f>
        <v>Concluída</v>
      </c>
      <c r="AH499" s="24" t="str">
        <f>IF(ControleRNC[[#This Row],[Área Responsável]]="Contratada",ControleRNC[[#This Row],[Status DUCTOR]],"Engenharia")</f>
        <v>Engenharia</v>
      </c>
      <c r="AI499" s="24" t="str">
        <f ca="1">IF(ControleRNC[[#This Row],[Etapa Eng]]="Concluída","Fechado",IF(ControleRNC[[#This Row],[Etapa Eng]]="Contratada","Contratada","Aberto"))</f>
        <v>Fechado</v>
      </c>
      <c r="AJ499" s="24" t="str">
        <f>IF(ControleRNC[[#This Row],[Etapa contr]]="Concluída","Fechado",IF(ControleRNC[[#This Row],[Etapa contr]]="Engenharia","Engenharia","Aberto"))</f>
        <v>Engenharia</v>
      </c>
    </row>
    <row r="500" spans="1:36" ht="30" customHeight="1">
      <c r="A500" s="5" t="s">
        <v>168</v>
      </c>
      <c r="B500" s="5" t="s">
        <v>822</v>
      </c>
      <c r="C500" s="24" t="s">
        <v>1283</v>
      </c>
      <c r="D500" s="5" t="s">
        <v>824</v>
      </c>
      <c r="E500" s="24" t="s">
        <v>2005</v>
      </c>
      <c r="F500" s="65" t="s">
        <v>826</v>
      </c>
      <c r="G500" s="7" t="s">
        <v>844</v>
      </c>
      <c r="H500" s="7" t="s">
        <v>2260</v>
      </c>
      <c r="I500" s="7" t="s">
        <v>971</v>
      </c>
      <c r="J500" s="32" t="s">
        <v>2266</v>
      </c>
      <c r="K500" s="22" t="s">
        <v>787</v>
      </c>
      <c r="L500" s="6">
        <v>44718</v>
      </c>
      <c r="M500" s="6">
        <f>WORKDAY(ControleRNC[[#This Row],[Data Emissão]],VLOOKUP(K500,$F$1:$G$4,2,0))</f>
        <v>44721</v>
      </c>
      <c r="N500" s="6"/>
      <c r="O500" s="23">
        <v>44733</v>
      </c>
      <c r="P500" s="24"/>
      <c r="Q500" s="24">
        <f ca="1">IF(ControleRNC[[#This Row],[Real.1]]="",TODAY()-ControleRNC[[#This Row],[Prev.1]],ControleRNC[[#This Row],[Real.1]]-ControleRNC[[#This Row],[Prev.1]])</f>
        <v>12</v>
      </c>
      <c r="R500" s="24" t="s">
        <v>10</v>
      </c>
      <c r="S500" s="24"/>
      <c r="T500" s="29" t="str">
        <f ca="1">IF(ControleRNC[[#This Row],[Real.1]]&lt;&gt;"","Concluída",IF(ControleRNC[[#This Row],[Prev.1]]&lt;TODAY(),"Atraso","No prazo"))</f>
        <v>Concluída</v>
      </c>
      <c r="U500" s="39" t="s">
        <v>2267</v>
      </c>
      <c r="V500" s="39"/>
      <c r="W500" s="23">
        <f>WORKDAY(ControleRNC[[#This Row],[Prev.1]],ControleRNC[[#This Row],[Dias Prev.2]])</f>
        <v>44726</v>
      </c>
      <c r="X500" s="23">
        <v>44742</v>
      </c>
      <c r="Y500" s="23">
        <v>44761</v>
      </c>
      <c r="Z500" s="24">
        <f>VLOOKUP(ControleRNC[[#This Row],[Crit.]],$F$1:$G$4,2,0)</f>
        <v>3</v>
      </c>
      <c r="AA500" s="24">
        <f ca="1">IF(ControleRNC[[#This Row],[Real.2]]="",TODAY()-ControleRNC[[#This Row],[Prev.2]],ControleRNC[[#This Row],[Real.2]]-ControleRNC[[#This Row],[Prev.2]])</f>
        <v>35</v>
      </c>
      <c r="AB500" s="24" t="s">
        <v>10</v>
      </c>
      <c r="AC500" s="29" t="str">
        <f ca="1">IF(ControleRNC[[#This Row],[Real.2]]&lt;&gt;"","Concluída",
IF(ControleRNC[[#This Row],[Prev.2]]&lt;TODAY(),"Atraso","No prazo"))</f>
        <v>Concluída</v>
      </c>
      <c r="AD500" s="24" t="str">
        <f ca="1">IF(ControleRNC[[#This Row],[Status Epata 2]]="Concluída","",IF(ControleRNC[[#This Row],[Real.2]]="",TODAY()-ControleRNC[[#This Row],[Data Emissão]],ControleRNC[[#This Row],[Real.2]]-ControleRNC[[#This Row],[Data Emissão]]))</f>
        <v/>
      </c>
      <c r="AE500" s="24" t="str">
        <f ca="1">IF(ControleRNC[[#This Row],[Real.2]]&lt;&gt;"","Concluída",
IF(AND(ControleRNC[[#This Row],[Prev.2]]&lt;TODAY(),OR(ControleRNC[[#This Row],[Replan.2]]&lt;TODAY(),ControleRNC[[#This Row],[Replan.2]]="")),"Atraso","No prazo"))</f>
        <v>Concluída</v>
      </c>
      <c r="AF500" s="24"/>
      <c r="AG500" s="24" t="str">
        <f>IF(ControleRNC[[#This Row],[Área Responsável]]="Engenharia",ControleRNC[[#This Row],[Status Etapa 1]],"Contratada")</f>
        <v>Contratada</v>
      </c>
      <c r="AH500" s="24" t="str">
        <f ca="1">IF(ControleRNC[[#This Row],[Área Responsável]]="Contratada",ControleRNC[[#This Row],[Status DUCTOR]],"Engenharia")</f>
        <v>Concluída</v>
      </c>
      <c r="AI500" s="24" t="str">
        <f>IF(ControleRNC[[#This Row],[Etapa Eng]]="Concluída","Fechado",IF(ControleRNC[[#This Row],[Etapa Eng]]="Contratada","Contratada","Aberto"))</f>
        <v>Contratada</v>
      </c>
      <c r="AJ500" s="24" t="str">
        <f ca="1">IF(ControleRNC[[#This Row],[Etapa contr]]="Concluída","Fechado",IF(ControleRNC[[#This Row],[Etapa contr]]="Engenharia","Engenharia","Aberto"))</f>
        <v>Fechado</v>
      </c>
    </row>
    <row r="501" spans="1:36" ht="30" customHeight="1">
      <c r="A501" s="5" t="s">
        <v>213</v>
      </c>
      <c r="B501" s="5" t="s">
        <v>822</v>
      </c>
      <c r="C501" s="24" t="s">
        <v>1154</v>
      </c>
      <c r="D501" s="5" t="s">
        <v>824</v>
      </c>
      <c r="E501" s="24" t="s">
        <v>1845</v>
      </c>
      <c r="F501" s="65" t="s">
        <v>826</v>
      </c>
      <c r="G501" s="7" t="s">
        <v>1085</v>
      </c>
      <c r="H501" s="7" t="s">
        <v>2268</v>
      </c>
      <c r="I501" s="7" t="s">
        <v>1199</v>
      </c>
      <c r="J501" s="32" t="s">
        <v>2269</v>
      </c>
      <c r="K501" s="22" t="s">
        <v>787</v>
      </c>
      <c r="L501" s="6">
        <v>44721</v>
      </c>
      <c r="M501" s="6">
        <f>WORKDAY(ControleRNC[[#This Row],[Data Emissão]],VLOOKUP(K501,$F$1:$G$4,2,0))</f>
        <v>44726</v>
      </c>
      <c r="N501" s="6"/>
      <c r="O501" s="23">
        <v>44732</v>
      </c>
      <c r="P501" s="24"/>
      <c r="Q501" s="24">
        <f ca="1">IF(ControleRNC[[#This Row],[Real.1]]="",TODAY()-ControleRNC[[#This Row],[Prev.1]],ControleRNC[[#This Row],[Real.1]]-ControleRNC[[#This Row],[Prev.1]])</f>
        <v>6</v>
      </c>
      <c r="R501" s="24" t="s">
        <v>1464</v>
      </c>
      <c r="S501" s="24"/>
      <c r="T501" s="29" t="str">
        <f ca="1">IF(ControleRNC[[#This Row],[Real.1]]&lt;&gt;"","Concluída",IF(ControleRNC[[#This Row],[Prev.1]]&lt;TODAY(),"Atraso","No prazo"))</f>
        <v>Concluída</v>
      </c>
      <c r="U501" s="39" t="s">
        <v>2270</v>
      </c>
      <c r="V501" s="39"/>
      <c r="W501" s="23">
        <f>WORKDAY(ControleRNC[[#This Row],[Prev.1]],ControleRNC[[#This Row],[Dias Prev.2]])</f>
        <v>44729</v>
      </c>
      <c r="X501" s="23"/>
      <c r="Y501" s="23">
        <v>44732</v>
      </c>
      <c r="Z501" s="24">
        <f>VLOOKUP(ControleRNC[[#This Row],[Crit.]],$F$1:$G$4,2,0)</f>
        <v>3</v>
      </c>
      <c r="AA501" s="24">
        <f ca="1">IF(ControleRNC[[#This Row],[Real.2]]="",TODAY()-ControleRNC[[#This Row],[Prev.2]],ControleRNC[[#This Row],[Real.2]]-ControleRNC[[#This Row],[Prev.2]])</f>
        <v>3</v>
      </c>
      <c r="AB501" s="24" t="s">
        <v>1464</v>
      </c>
      <c r="AC501" s="29" t="str">
        <f ca="1">IF(ControleRNC[[#This Row],[Real.2]]&lt;&gt;"","Concluída",
IF(ControleRNC[[#This Row],[Prev.2]]&lt;TODAY(),"Atraso","No prazo"))</f>
        <v>Concluída</v>
      </c>
      <c r="AD501" s="24" t="str">
        <f ca="1">IF(ControleRNC[[#This Row],[Status Epata 2]]="Concluída","",IF(ControleRNC[[#This Row],[Real.2]]="",TODAY()-ControleRNC[[#This Row],[Data Emissão]],ControleRNC[[#This Row],[Real.2]]-ControleRNC[[#This Row],[Data Emissão]]))</f>
        <v/>
      </c>
      <c r="AE501" s="24" t="str">
        <f ca="1">IF(ControleRNC[[#This Row],[Real.2]]&lt;&gt;"","Concluída",
IF(AND(ControleRNC[[#This Row],[Prev.2]]&lt;TODAY(),OR(ControleRNC[[#This Row],[Replan.2]]&lt;TODAY(),ControleRNC[[#This Row],[Replan.2]]="")),"Atraso","No prazo"))</f>
        <v>Concluída</v>
      </c>
      <c r="AF501" s="24"/>
      <c r="AG501" s="24" t="str">
        <f>IF(ControleRNC[[#This Row],[Área Responsável]]="Engenharia",ControleRNC[[#This Row],[Status Etapa 1]],"Contratada")</f>
        <v>Contratada</v>
      </c>
      <c r="AH501" s="24" t="str">
        <f ca="1">IF(ControleRNC[[#This Row],[Área Responsável]]="Contratada",ControleRNC[[#This Row],[Status DUCTOR]],"Engenharia")</f>
        <v>Concluída</v>
      </c>
      <c r="AI501" s="24" t="str">
        <f>IF(ControleRNC[[#This Row],[Etapa Eng]]="Concluída","Fechado",IF(ControleRNC[[#This Row],[Etapa Eng]]="Contratada","Contratada","Aberto"))</f>
        <v>Contratada</v>
      </c>
      <c r="AJ501" s="24" t="str">
        <f ca="1">IF(ControleRNC[[#This Row],[Etapa contr]]="Concluída","Fechado",IF(ControleRNC[[#This Row],[Etapa contr]]="Engenharia","Engenharia","Aberto"))</f>
        <v>Fechado</v>
      </c>
    </row>
    <row r="502" spans="1:36" ht="30" customHeight="1">
      <c r="A502" s="5" t="s">
        <v>197</v>
      </c>
      <c r="B502" s="5" t="s">
        <v>900</v>
      </c>
      <c r="C502" s="24" t="s">
        <v>1065</v>
      </c>
      <c r="D502" s="5" t="s">
        <v>824</v>
      </c>
      <c r="E502" s="24" t="s">
        <v>39</v>
      </c>
      <c r="F502" s="65" t="s">
        <v>826</v>
      </c>
      <c r="G502" s="7" t="s">
        <v>844</v>
      </c>
      <c r="H502" s="7" t="s">
        <v>1909</v>
      </c>
      <c r="I502" s="7" t="s">
        <v>846</v>
      </c>
      <c r="J502" s="32" t="s">
        <v>2271</v>
      </c>
      <c r="K502" s="22" t="s">
        <v>788</v>
      </c>
      <c r="L502" s="6">
        <v>44721</v>
      </c>
      <c r="M502" s="6">
        <f>WORKDAY(ControleRNC[[#This Row],[Data Emissão]],VLOOKUP(K502,$F$1:$G$4,2,0))</f>
        <v>44725</v>
      </c>
      <c r="N502" s="6"/>
      <c r="O502" s="23">
        <v>44721</v>
      </c>
      <c r="P502" s="24"/>
      <c r="Q502" s="24">
        <f ca="1">IF(ControleRNC[[#This Row],[Real.1]]="",TODAY()-ControleRNC[[#This Row],[Prev.1]],ControleRNC[[#This Row],[Real.1]]-ControleRNC[[#This Row],[Prev.1]])</f>
        <v>-4</v>
      </c>
      <c r="R502" s="24" t="s">
        <v>6</v>
      </c>
      <c r="S502" s="24"/>
      <c r="T502" s="29" t="str">
        <f ca="1">IF(ControleRNC[[#This Row],[Real.1]]&lt;&gt;"","Concluída",IF(ControleRNC[[#This Row],[Prev.1]]&lt;TODAY(),"Atraso","No prazo"))</f>
        <v>Concluída</v>
      </c>
      <c r="U502" s="39" t="s">
        <v>2272</v>
      </c>
      <c r="V502" s="39"/>
      <c r="W502" s="23">
        <f>WORKDAY(ControleRNC[[#This Row],[Prev.1]],ControleRNC[[#This Row],[Dias Prev.2]])</f>
        <v>44727</v>
      </c>
      <c r="X502" s="23">
        <v>44732</v>
      </c>
      <c r="Y502" s="23">
        <v>44769</v>
      </c>
      <c r="Z502" s="24">
        <f>VLOOKUP(ControleRNC[[#This Row],[Crit.]],$F$1:$G$4,2,0)</f>
        <v>2</v>
      </c>
      <c r="AA502" s="24">
        <f ca="1">IF(ControleRNC[[#This Row],[Real.2]]="",TODAY()-ControleRNC[[#This Row],[Prev.2]],ControleRNC[[#This Row],[Real.2]]-ControleRNC[[#This Row],[Prev.2]])</f>
        <v>42</v>
      </c>
      <c r="AB502" s="24" t="s">
        <v>6</v>
      </c>
      <c r="AC502" s="29" t="str">
        <f ca="1">IF(ControleRNC[[#This Row],[Real.2]]&lt;&gt;"","Concluída",
IF(ControleRNC[[#This Row],[Prev.2]]&lt;TODAY(),"Atraso","No prazo"))</f>
        <v>Concluída</v>
      </c>
      <c r="AD502" s="24" t="str">
        <f ca="1">IF(ControleRNC[[#This Row],[Status Epata 2]]="Concluída","",IF(ControleRNC[[#This Row],[Real.2]]="",TODAY()-ControleRNC[[#This Row],[Data Emissão]],ControleRNC[[#This Row],[Real.2]]-ControleRNC[[#This Row],[Data Emissão]]))</f>
        <v/>
      </c>
      <c r="AE502" s="29" t="str">
        <f ca="1">IF(ControleRNC[[#This Row],[Real.2]]&lt;&gt;"","Concluída",
IF(AND(ControleRNC[[#This Row],[Prev.2]]&lt;TODAY(),OR(ControleRNC[[#This Row],[Replan.2]]&lt;TODAY(),ControleRNC[[#This Row],[Replan.2]]="")),"Atraso","No prazo"))</f>
        <v>Concluída</v>
      </c>
      <c r="AF502" s="24"/>
      <c r="AG502" s="24" t="str">
        <f>IF(ControleRNC[[#This Row],[Área Responsável]]="Engenharia",ControleRNC[[#This Row],[Status Etapa 1]],"Contratada")</f>
        <v>Contratada</v>
      </c>
      <c r="AH502" s="24" t="str">
        <f ca="1">IF(ControleRNC[[#This Row],[Área Responsável]]="Contratada",ControleRNC[[#This Row],[Status DUCTOR]],"Engenharia")</f>
        <v>Concluída</v>
      </c>
      <c r="AI502" s="24" t="str">
        <f>IF(ControleRNC[[#This Row],[Etapa Eng]]="Concluída","Fechado",IF(ControleRNC[[#This Row],[Etapa Eng]]="Contratada","Contratada","Aberto"))</f>
        <v>Contratada</v>
      </c>
      <c r="AJ502" s="24" t="str">
        <f ca="1">IF(ControleRNC[[#This Row],[Etapa contr]]="Concluída","Fechado",IF(ControleRNC[[#This Row],[Etapa contr]]="Engenharia","Engenharia","Aberto"))</f>
        <v>Fechado</v>
      </c>
    </row>
    <row r="503" spans="1:36" ht="30" customHeight="1">
      <c r="A503" s="5" t="s">
        <v>216</v>
      </c>
      <c r="B503" s="5" t="s">
        <v>822</v>
      </c>
      <c r="C503" s="24" t="s">
        <v>823</v>
      </c>
      <c r="D503" s="5" t="s">
        <v>824</v>
      </c>
      <c r="E503" s="24" t="s">
        <v>77</v>
      </c>
      <c r="F503" s="65" t="s">
        <v>826</v>
      </c>
      <c r="G503" s="7" t="s">
        <v>827</v>
      </c>
      <c r="H503" s="7" t="s">
        <v>2273</v>
      </c>
      <c r="I503" s="7" t="s">
        <v>1125</v>
      </c>
      <c r="J503" s="32" t="s">
        <v>2274</v>
      </c>
      <c r="K503" s="22" t="s">
        <v>787</v>
      </c>
      <c r="L503" s="6">
        <v>44721</v>
      </c>
      <c r="M503" s="6">
        <f>WORKDAY(ControleRNC[[#This Row],[Data Emissão]],VLOOKUP(K503,$F$1:$G$4,2,0))</f>
        <v>44726</v>
      </c>
      <c r="N503" s="6"/>
      <c r="O503" s="23">
        <v>44769</v>
      </c>
      <c r="P503" s="24"/>
      <c r="Q503" s="24">
        <f ca="1">IF(ControleRNC[[#This Row],[Real.1]]="",TODAY()-ControleRNC[[#This Row],[Prev.1]],ControleRNC[[#This Row],[Real.1]]-ControleRNC[[#This Row],[Prev.1]])</f>
        <v>43</v>
      </c>
      <c r="R503" s="24" t="s">
        <v>8</v>
      </c>
      <c r="S503" s="24"/>
      <c r="T503" s="29" t="str">
        <f ca="1">IF(ControleRNC[[#This Row],[Real.1]]&lt;&gt;"","Concluída",IF(ControleRNC[[#This Row],[Prev.1]]&lt;TODAY(),"Atraso","No prazo"))</f>
        <v>Concluída</v>
      </c>
      <c r="U503" s="39" t="s">
        <v>2275</v>
      </c>
      <c r="V503" s="39"/>
      <c r="W503" s="23">
        <f>WORKDAY(ControleRNC[[#This Row],[Prev.1]],ControleRNC[[#This Row],[Dias Prev.2]])</f>
        <v>44729</v>
      </c>
      <c r="X503" s="23"/>
      <c r="Y503" s="23">
        <v>44839</v>
      </c>
      <c r="Z503" s="24">
        <f>VLOOKUP(ControleRNC[[#This Row],[Crit.]],$F$1:$G$4,2,0)</f>
        <v>3</v>
      </c>
      <c r="AA503" s="24">
        <f ca="1">IF(ControleRNC[[#This Row],[Real.2]]="",TODAY()-ControleRNC[[#This Row],[Prev.2]],ControleRNC[[#This Row],[Real.2]]-ControleRNC[[#This Row],[Prev.2]])</f>
        <v>110</v>
      </c>
      <c r="AB503" s="24" t="s">
        <v>8</v>
      </c>
      <c r="AC503" s="29" t="str">
        <f ca="1">IF(ControleRNC[[#This Row],[Real.2]]&lt;&gt;"","Concluída",
IF(ControleRNC[[#This Row],[Prev.2]]&lt;TODAY(),"Atraso","No prazo"))</f>
        <v>Concluída</v>
      </c>
      <c r="AD503" s="24" t="str">
        <f ca="1">IF(ControleRNC[[#This Row],[Status Epata 2]]="Concluída","",IF(ControleRNC[[#This Row],[Real.2]]="",TODAY()-ControleRNC[[#This Row],[Data Emissão]],ControleRNC[[#This Row],[Real.2]]-ControleRNC[[#This Row],[Data Emissão]]))</f>
        <v/>
      </c>
      <c r="AE503" s="24" t="str">
        <f ca="1">IF(ControleRNC[[#This Row],[Real.2]]&lt;&gt;"","Concluída",
IF(AND(ControleRNC[[#This Row],[Prev.2]]&lt;TODAY(),OR(ControleRNC[[#This Row],[Replan.2]]&lt;TODAY(),ControleRNC[[#This Row],[Replan.2]]="")),"Atraso","No prazo"))</f>
        <v>Concluída</v>
      </c>
      <c r="AF503" s="24"/>
      <c r="AG503" s="24" t="str">
        <f>IF(ControleRNC[[#This Row],[Área Responsável]]="Engenharia",ControleRNC[[#This Row],[Status Etapa 1]],"Contratada")</f>
        <v>Contratada</v>
      </c>
      <c r="AH503" s="24" t="str">
        <f ca="1">IF(ControleRNC[[#This Row],[Área Responsável]]="Contratada",ControleRNC[[#This Row],[Status DUCTOR]],"Engenharia")</f>
        <v>Concluída</v>
      </c>
      <c r="AI503" s="24" t="str">
        <f>IF(ControleRNC[[#This Row],[Etapa Eng]]="Concluída","Fechado",IF(ControleRNC[[#This Row],[Etapa Eng]]="Contratada","Contratada","Aberto"))</f>
        <v>Contratada</v>
      </c>
      <c r="AJ503" s="24" t="str">
        <f ca="1">IF(ControleRNC[[#This Row],[Etapa contr]]="Concluída","Fechado",IF(ControleRNC[[#This Row],[Etapa contr]]="Engenharia","Engenharia","Aberto"))</f>
        <v>Fechado</v>
      </c>
    </row>
    <row r="504" spans="1:36" ht="30" customHeight="1">
      <c r="A504" s="5" t="s">
        <v>245</v>
      </c>
      <c r="B504" s="5" t="s">
        <v>822</v>
      </c>
      <c r="C504" s="24" t="s">
        <v>823</v>
      </c>
      <c r="D504" s="5" t="s">
        <v>824</v>
      </c>
      <c r="E504" s="24" t="s">
        <v>77</v>
      </c>
      <c r="F504" s="65" t="s">
        <v>826</v>
      </c>
      <c r="G504" s="7" t="s">
        <v>827</v>
      </c>
      <c r="H504" s="7" t="s">
        <v>2276</v>
      </c>
      <c r="I504" s="7" t="s">
        <v>1125</v>
      </c>
      <c r="J504" s="32" t="s">
        <v>2277</v>
      </c>
      <c r="K504" s="22" t="s">
        <v>787</v>
      </c>
      <c r="L504" s="6">
        <v>44721</v>
      </c>
      <c r="M504" s="6">
        <f>WORKDAY(ControleRNC[[#This Row],[Data Emissão]],VLOOKUP(K504,$F$1:$G$4,2,0))</f>
        <v>44726</v>
      </c>
      <c r="N504" s="6"/>
      <c r="O504" s="23">
        <v>44726</v>
      </c>
      <c r="P504" s="24"/>
      <c r="Q504" s="24">
        <f ca="1">IF(ControleRNC[[#This Row],[Real.1]]="",TODAY()-ControleRNC[[#This Row],[Prev.1]],ControleRNC[[#This Row],[Real.1]]-ControleRNC[[#This Row],[Prev.1]])</f>
        <v>0</v>
      </c>
      <c r="R504" s="24" t="s">
        <v>8</v>
      </c>
      <c r="S504" s="24"/>
      <c r="T504" s="29" t="str">
        <f ca="1">IF(ControleRNC[[#This Row],[Real.1]]&lt;&gt;"","Concluída",IF(ControleRNC[[#This Row],[Prev.1]]&lt;TODAY(),"Atraso","No prazo"))</f>
        <v>Concluída</v>
      </c>
      <c r="U504" s="39" t="s">
        <v>2278</v>
      </c>
      <c r="V504" s="39"/>
      <c r="W504" s="23">
        <f>WORKDAY(ControleRNC[[#This Row],[Prev.1]],ControleRNC[[#This Row],[Dias Prev.2]])</f>
        <v>44729</v>
      </c>
      <c r="X504" s="23"/>
      <c r="Y504" s="23">
        <v>44838</v>
      </c>
      <c r="Z504" s="24">
        <f>VLOOKUP(ControleRNC[[#This Row],[Crit.]],$F$1:$G$4,2,0)</f>
        <v>3</v>
      </c>
      <c r="AA504" s="24">
        <f ca="1">IF(ControleRNC[[#This Row],[Real.2]]="",TODAY()-ControleRNC[[#This Row],[Prev.2]],ControleRNC[[#This Row],[Real.2]]-ControleRNC[[#This Row],[Prev.2]])</f>
        <v>109</v>
      </c>
      <c r="AB504" s="24" t="s">
        <v>8</v>
      </c>
      <c r="AC504" s="29" t="str">
        <f ca="1">IF(ControleRNC[[#This Row],[Real.2]]&lt;&gt;"","Concluída",
IF(ControleRNC[[#This Row],[Prev.2]]&lt;TODAY(),"Atraso","No prazo"))</f>
        <v>Concluída</v>
      </c>
      <c r="AD504" s="24" t="str">
        <f ca="1">IF(ControleRNC[[#This Row],[Status Epata 2]]="Concluída","",IF(ControleRNC[[#This Row],[Real.2]]="",TODAY()-ControleRNC[[#This Row],[Data Emissão]],ControleRNC[[#This Row],[Real.2]]-ControleRNC[[#This Row],[Data Emissão]]))</f>
        <v/>
      </c>
      <c r="AE504" s="24" t="str">
        <f ca="1">IF(ControleRNC[[#This Row],[Real.2]]&lt;&gt;"","Concluída",
IF(AND(ControleRNC[[#This Row],[Prev.2]]&lt;TODAY(),OR(ControleRNC[[#This Row],[Replan.2]]&lt;TODAY(),ControleRNC[[#This Row],[Replan.2]]="")),"Atraso","No prazo"))</f>
        <v>Concluída</v>
      </c>
      <c r="AF504" s="24"/>
      <c r="AG504" s="24" t="str">
        <f>IF(ControleRNC[[#This Row],[Área Responsável]]="Engenharia",ControleRNC[[#This Row],[Status Etapa 1]],"Contratada")</f>
        <v>Contratada</v>
      </c>
      <c r="AH504" s="24" t="str">
        <f ca="1">IF(ControleRNC[[#This Row],[Área Responsável]]="Contratada",ControleRNC[[#This Row],[Status DUCTOR]],"Engenharia")</f>
        <v>Concluída</v>
      </c>
      <c r="AI504" s="24" t="str">
        <f>IF(ControleRNC[[#This Row],[Etapa Eng]]="Concluída","Fechado",IF(ControleRNC[[#This Row],[Etapa Eng]]="Contratada","Contratada","Aberto"))</f>
        <v>Contratada</v>
      </c>
      <c r="AJ504" s="24" t="str">
        <f ca="1">IF(ControleRNC[[#This Row],[Etapa contr]]="Concluída","Fechado",IF(ControleRNC[[#This Row],[Etapa contr]]="Engenharia","Engenharia","Aberto"))</f>
        <v>Fechado</v>
      </c>
    </row>
    <row r="505" spans="1:36" ht="30" customHeight="1">
      <c r="A505" s="5" t="s">
        <v>206</v>
      </c>
      <c r="B505" s="5" t="s">
        <v>822</v>
      </c>
      <c r="C505" s="24" t="s">
        <v>1065</v>
      </c>
      <c r="D505" s="5" t="s">
        <v>824</v>
      </c>
      <c r="E505" s="24" t="s">
        <v>1845</v>
      </c>
      <c r="F505" s="65" t="s">
        <v>826</v>
      </c>
      <c r="G505" s="7" t="s">
        <v>844</v>
      </c>
      <c r="H505" s="7" t="s">
        <v>2279</v>
      </c>
      <c r="I505" s="7" t="s">
        <v>846</v>
      </c>
      <c r="J505" s="32" t="s">
        <v>2280</v>
      </c>
      <c r="K505" s="22" t="s">
        <v>788</v>
      </c>
      <c r="L505" s="6">
        <v>44722</v>
      </c>
      <c r="M505" s="6">
        <f>WORKDAY(ControleRNC[[#This Row],[Data Emissão]],VLOOKUP(K505,$F$1:$G$4,2,0))</f>
        <v>44726</v>
      </c>
      <c r="N505" s="6"/>
      <c r="O505" s="23">
        <v>44732</v>
      </c>
      <c r="P505" s="24"/>
      <c r="Q505" s="24">
        <f ca="1">IF(ControleRNC[[#This Row],[Real.1]]="",TODAY()-ControleRNC[[#This Row],[Prev.1]],ControleRNC[[#This Row],[Real.1]]-ControleRNC[[#This Row],[Prev.1]])</f>
        <v>6</v>
      </c>
      <c r="R505" s="24" t="s">
        <v>1464</v>
      </c>
      <c r="S505" s="24"/>
      <c r="T505" s="29" t="str">
        <f ca="1">IF(ControleRNC[[#This Row],[Real.1]]&lt;&gt;"","Concluída",IF(ControleRNC[[#This Row],[Prev.1]]&lt;TODAY(),"Atraso","No prazo"))</f>
        <v>Concluída</v>
      </c>
      <c r="U505" s="39" t="s">
        <v>2281</v>
      </c>
      <c r="V505" s="39"/>
      <c r="W505" s="23">
        <f>WORKDAY(ControleRNC[[#This Row],[Prev.1]],ControleRNC[[#This Row],[Dias Prev.2]])</f>
        <v>44728</v>
      </c>
      <c r="X505" s="23"/>
      <c r="Y505" s="23">
        <v>44732</v>
      </c>
      <c r="Z505" s="24">
        <f>VLOOKUP(ControleRNC[[#This Row],[Crit.]],$F$1:$G$4,2,0)</f>
        <v>2</v>
      </c>
      <c r="AA505" s="24">
        <f ca="1">IF(ControleRNC[[#This Row],[Real.2]]="",TODAY()-ControleRNC[[#This Row],[Prev.2]],ControleRNC[[#This Row],[Real.2]]-ControleRNC[[#This Row],[Prev.2]])</f>
        <v>4</v>
      </c>
      <c r="AB505" s="24" t="s">
        <v>1464</v>
      </c>
      <c r="AC505" s="29" t="str">
        <f ca="1">IF(ControleRNC[[#This Row],[Real.2]]&lt;&gt;"","Concluída",
IF(ControleRNC[[#This Row],[Prev.2]]&lt;TODAY(),"Atraso","No prazo"))</f>
        <v>Concluída</v>
      </c>
      <c r="AD505" s="24" t="str">
        <f ca="1">IF(ControleRNC[[#This Row],[Status Epata 2]]="Concluída","",IF(ControleRNC[[#This Row],[Real.2]]="",TODAY()-ControleRNC[[#This Row],[Data Emissão]],ControleRNC[[#This Row],[Real.2]]-ControleRNC[[#This Row],[Data Emissão]]))</f>
        <v/>
      </c>
      <c r="AE505" s="24" t="str">
        <f ca="1">IF(ControleRNC[[#This Row],[Real.2]]&lt;&gt;"","Concluída",
IF(AND(ControleRNC[[#This Row],[Prev.2]]&lt;TODAY(),OR(ControleRNC[[#This Row],[Replan.2]]&lt;TODAY(),ControleRNC[[#This Row],[Replan.2]]="")),"Atraso","No prazo"))</f>
        <v>Concluída</v>
      </c>
      <c r="AF505" s="24"/>
      <c r="AG505" s="24" t="str">
        <f>IF(ControleRNC[[#This Row],[Área Responsável]]="Engenharia",ControleRNC[[#This Row],[Status Etapa 1]],"Contratada")</f>
        <v>Contratada</v>
      </c>
      <c r="AH505" s="24" t="str">
        <f ca="1">IF(ControleRNC[[#This Row],[Área Responsável]]="Contratada",ControleRNC[[#This Row],[Status DUCTOR]],"Engenharia")</f>
        <v>Concluída</v>
      </c>
      <c r="AI505" s="24" t="str">
        <f>IF(ControleRNC[[#This Row],[Etapa Eng]]="Concluída","Fechado",IF(ControleRNC[[#This Row],[Etapa Eng]]="Contratada","Contratada","Aberto"))</f>
        <v>Contratada</v>
      </c>
      <c r="AJ505" s="24" t="str">
        <f ca="1">IF(ControleRNC[[#This Row],[Etapa contr]]="Concluída","Fechado",IF(ControleRNC[[#This Row],[Etapa contr]]="Engenharia","Engenharia","Aberto"))</f>
        <v>Fechado</v>
      </c>
    </row>
    <row r="506" spans="1:36" ht="30" customHeight="1">
      <c r="A506" s="5" t="s">
        <v>2282</v>
      </c>
      <c r="B506" s="5" t="s">
        <v>900</v>
      </c>
      <c r="C506" s="24" t="s">
        <v>860</v>
      </c>
      <c r="D506" s="5" t="s">
        <v>861</v>
      </c>
      <c r="E506" s="24" t="s">
        <v>87</v>
      </c>
      <c r="F506" s="65" t="s">
        <v>862</v>
      </c>
      <c r="G506" s="7" t="s">
        <v>827</v>
      </c>
      <c r="H506" s="7" t="s">
        <v>2019</v>
      </c>
      <c r="I506" s="7" t="s">
        <v>1199</v>
      </c>
      <c r="J506" s="32" t="s">
        <v>2283</v>
      </c>
      <c r="K506" s="22" t="s">
        <v>787</v>
      </c>
      <c r="L506" s="6">
        <v>44725</v>
      </c>
      <c r="M506" s="6">
        <f>WORKDAY(ControleRNC[[#This Row],[Data Emissão]],VLOOKUP(K506,$F$1:$G$4,2,0))</f>
        <v>44728</v>
      </c>
      <c r="N506" s="6"/>
      <c r="O506" s="23">
        <v>44725</v>
      </c>
      <c r="P506" s="24"/>
      <c r="Q506" s="24">
        <f ca="1">IF(ControleRNC[[#This Row],[Real.1]]="",TODAY()-ControleRNC[[#This Row],[Prev.1]],ControleRNC[[#This Row],[Real.1]]-ControleRNC[[#This Row],[Prev.1]])</f>
        <v>-3</v>
      </c>
      <c r="R506" s="24" t="s">
        <v>5</v>
      </c>
      <c r="S506" s="24"/>
      <c r="T506" s="29" t="str">
        <f ca="1">IF(ControleRNC[[#This Row],[Real.1]]&lt;&gt;"","Concluída",IF(ControleRNC[[#This Row],[Prev.1]]&lt;TODAY(),"Atraso","No prazo"))</f>
        <v>Concluída</v>
      </c>
      <c r="U506" s="39" t="s">
        <v>2284</v>
      </c>
      <c r="V506" s="39"/>
      <c r="W506" s="23">
        <f>WORKDAY(ControleRNC[[#This Row],[Prev.1]],ControleRNC[[#This Row],[Dias Prev.2]])</f>
        <v>44733</v>
      </c>
      <c r="X506" s="23"/>
      <c r="Y506" s="23">
        <v>44930</v>
      </c>
      <c r="Z506" s="24">
        <f>VLOOKUP(ControleRNC[[#This Row],[Crit.]],$F$1:$G$4,2,0)</f>
        <v>3</v>
      </c>
      <c r="AA506" s="24">
        <f ca="1">IF(ControleRNC[[#This Row],[Real.2]]="",TODAY()-ControleRNC[[#This Row],[Prev.2]],ControleRNC[[#This Row],[Real.2]]-ControleRNC[[#This Row],[Prev.2]])</f>
        <v>197</v>
      </c>
      <c r="AB506" s="24" t="s">
        <v>5</v>
      </c>
      <c r="AC506" s="29" t="str">
        <f ca="1">IF(ControleRNC[[#This Row],[Real.2]]&lt;&gt;"","Concluída",
IF(ControleRNC[[#This Row],[Prev.2]]&lt;TODAY(),"Atraso","No prazo"))</f>
        <v>Concluída</v>
      </c>
      <c r="AD506" s="24" t="str">
        <f ca="1">IF(ControleRNC[[#This Row],[Status Epata 2]]="Concluída","",IF(ControleRNC[[#This Row],[Real.2]]="",TODAY()-ControleRNC[[#This Row],[Data Emissão]],ControleRNC[[#This Row],[Real.2]]-ControleRNC[[#This Row],[Data Emissão]]))</f>
        <v/>
      </c>
      <c r="AE506" s="24" t="str">
        <f ca="1">IF(ControleRNC[[#This Row],[Real.2]]&lt;&gt;"","Concluída",
IF(AND(ControleRNC[[#This Row],[Prev.2]]&lt;TODAY(),OR(ControleRNC[[#This Row],[Replan.2]]&lt;TODAY(),ControleRNC[[#This Row],[Replan.2]]="")),"Atraso","No prazo"))</f>
        <v>Concluída</v>
      </c>
      <c r="AF506" s="24"/>
      <c r="AG506" s="24" t="str">
        <f ca="1">IF(ControleRNC[[#This Row],[Área Responsável]]="Engenharia",ControleRNC[[#This Row],[Status Etapa 1]],"Contratada")</f>
        <v>Concluída</v>
      </c>
      <c r="AH506" s="24" t="str">
        <f>IF(ControleRNC[[#This Row],[Área Responsável]]="Contratada",ControleRNC[[#This Row],[Status DUCTOR]],"Engenharia")</f>
        <v>Engenharia</v>
      </c>
      <c r="AI506" s="24" t="str">
        <f ca="1">IF(ControleRNC[[#This Row],[Etapa Eng]]="Concluída","Fechado",IF(ControleRNC[[#This Row],[Etapa Eng]]="Contratada","Contratada","Aberto"))</f>
        <v>Fechado</v>
      </c>
      <c r="AJ506" s="24" t="str">
        <f>IF(ControleRNC[[#This Row],[Etapa contr]]="Concluída","Fechado",IF(ControleRNC[[#This Row],[Etapa contr]]="Engenharia","Engenharia","Aberto"))</f>
        <v>Engenharia</v>
      </c>
    </row>
    <row r="507" spans="1:36" ht="30" customHeight="1">
      <c r="A507" s="5" t="s">
        <v>2285</v>
      </c>
      <c r="B507" s="5" t="s">
        <v>900</v>
      </c>
      <c r="C507" s="24" t="s">
        <v>860</v>
      </c>
      <c r="D507" s="5" t="s">
        <v>861</v>
      </c>
      <c r="E507" s="24" t="s">
        <v>87</v>
      </c>
      <c r="F507" s="65" t="s">
        <v>862</v>
      </c>
      <c r="G507" s="7" t="s">
        <v>827</v>
      </c>
      <c r="H507" s="7" t="s">
        <v>2286</v>
      </c>
      <c r="I507" s="7" t="s">
        <v>856</v>
      </c>
      <c r="J507" s="32" t="s">
        <v>2287</v>
      </c>
      <c r="K507" s="22" t="s">
        <v>787</v>
      </c>
      <c r="L507" s="6">
        <v>44725</v>
      </c>
      <c r="M507" s="6">
        <f>WORKDAY(ControleRNC[[#This Row],[Data Emissão]],VLOOKUP(K507,$F$1:$G$4,2,0))</f>
        <v>44728</v>
      </c>
      <c r="N507" s="6"/>
      <c r="O507" s="23">
        <v>44726</v>
      </c>
      <c r="P507" s="24"/>
      <c r="Q507" s="24">
        <f ca="1">IF(ControleRNC[[#This Row],[Real.1]]="",TODAY()-ControleRNC[[#This Row],[Prev.1]],ControleRNC[[#This Row],[Real.1]]-ControleRNC[[#This Row],[Prev.1]])</f>
        <v>-2</v>
      </c>
      <c r="R507" s="24" t="s">
        <v>5</v>
      </c>
      <c r="S507" s="24"/>
      <c r="T507" s="29" t="str">
        <f ca="1">IF(ControleRNC[[#This Row],[Real.1]]&lt;&gt;"","Concluída",IF(ControleRNC[[#This Row],[Prev.1]]&lt;TODAY(),"Atraso","No prazo"))</f>
        <v>Concluída</v>
      </c>
      <c r="U507" s="39" t="s">
        <v>2288</v>
      </c>
      <c r="V507" s="39"/>
      <c r="W507" s="23">
        <f>WORKDAY(ControleRNC[[#This Row],[Prev.1]],ControleRNC[[#This Row],[Dias Prev.2]])</f>
        <v>44733</v>
      </c>
      <c r="X507" s="23"/>
      <c r="Y507" s="23">
        <v>44930</v>
      </c>
      <c r="Z507" s="24">
        <f>VLOOKUP(ControleRNC[[#This Row],[Crit.]],$F$1:$G$4,2,0)</f>
        <v>3</v>
      </c>
      <c r="AA507" s="24">
        <f ca="1">IF(ControleRNC[[#This Row],[Real.2]]="",TODAY()-ControleRNC[[#This Row],[Prev.2]],ControleRNC[[#This Row],[Real.2]]-ControleRNC[[#This Row],[Prev.2]])</f>
        <v>197</v>
      </c>
      <c r="AB507" s="24" t="s">
        <v>5</v>
      </c>
      <c r="AC507" s="29" t="str">
        <f ca="1">IF(ControleRNC[[#This Row],[Real.2]]&lt;&gt;"","Concluída",
IF(ControleRNC[[#This Row],[Prev.2]]&lt;TODAY(),"Atraso","No prazo"))</f>
        <v>Concluída</v>
      </c>
      <c r="AD507" s="24" t="str">
        <f ca="1">IF(ControleRNC[[#This Row],[Status Epata 2]]="Concluída","",IF(ControleRNC[[#This Row],[Real.2]]="",TODAY()-ControleRNC[[#This Row],[Data Emissão]],ControleRNC[[#This Row],[Real.2]]-ControleRNC[[#This Row],[Data Emissão]]))</f>
        <v/>
      </c>
      <c r="AE507" s="24" t="str">
        <f ca="1">IF(ControleRNC[[#This Row],[Real.2]]&lt;&gt;"","Concluída",
IF(AND(ControleRNC[[#This Row],[Prev.2]]&lt;TODAY(),OR(ControleRNC[[#This Row],[Replan.2]]&lt;TODAY(),ControleRNC[[#This Row],[Replan.2]]="")),"Atraso","No prazo"))</f>
        <v>Concluída</v>
      </c>
      <c r="AF507" s="24"/>
      <c r="AG507" s="24" t="str">
        <f ca="1">IF(ControleRNC[[#This Row],[Área Responsável]]="Engenharia",ControleRNC[[#This Row],[Status Etapa 1]],"Contratada")</f>
        <v>Concluída</v>
      </c>
      <c r="AH507" s="24" t="str">
        <f>IF(ControleRNC[[#This Row],[Área Responsável]]="Contratada",ControleRNC[[#This Row],[Status DUCTOR]],"Engenharia")</f>
        <v>Engenharia</v>
      </c>
      <c r="AI507" s="24" t="str">
        <f ca="1">IF(ControleRNC[[#This Row],[Etapa Eng]]="Concluída","Fechado",IF(ControleRNC[[#This Row],[Etapa Eng]]="Contratada","Contratada","Aberto"))</f>
        <v>Fechado</v>
      </c>
      <c r="AJ507" s="24" t="str">
        <f>IF(ControleRNC[[#This Row],[Etapa contr]]="Concluída","Fechado",IF(ControleRNC[[#This Row],[Etapa contr]]="Engenharia","Engenharia","Aberto"))</f>
        <v>Engenharia</v>
      </c>
    </row>
    <row r="508" spans="1:36" ht="30" customHeight="1">
      <c r="A508" s="5" t="s">
        <v>1118</v>
      </c>
      <c r="B508" s="5" t="s">
        <v>822</v>
      </c>
      <c r="C508" s="24" t="s">
        <v>2289</v>
      </c>
      <c r="D508" s="24" t="s">
        <v>77</v>
      </c>
      <c r="E508" s="24" t="s">
        <v>77</v>
      </c>
      <c r="F508" s="65" t="s">
        <v>862</v>
      </c>
      <c r="G508" s="7" t="s">
        <v>827</v>
      </c>
      <c r="H508" s="7" t="s">
        <v>2290</v>
      </c>
      <c r="I508" s="7" t="s">
        <v>1171</v>
      </c>
      <c r="J508" s="32" t="s">
        <v>2291</v>
      </c>
      <c r="K508" s="22" t="s">
        <v>787</v>
      </c>
      <c r="L508" s="6">
        <v>44539</v>
      </c>
      <c r="M508" s="6">
        <f>WORKDAY(ControleRNC[[#This Row],[Data Emissão]],VLOOKUP(K508,$F$1:$G$4,2,0))</f>
        <v>44544</v>
      </c>
      <c r="N508" s="6"/>
      <c r="O508" s="23">
        <v>44805</v>
      </c>
      <c r="P508" s="24"/>
      <c r="Q508" s="24">
        <f ca="1">IF(ControleRNC[[#This Row],[Real.1]]="",TODAY()-ControleRNC[[#This Row],[Prev.1]],ControleRNC[[#This Row],[Real.1]]-ControleRNC[[#This Row],[Prev.1]])</f>
        <v>261</v>
      </c>
      <c r="R508" s="24" t="s">
        <v>8</v>
      </c>
      <c r="S508" s="24"/>
      <c r="T508" s="29" t="s">
        <v>2142</v>
      </c>
      <c r="U508" s="39" t="s">
        <v>2292</v>
      </c>
      <c r="V508" s="39"/>
      <c r="W508" s="23">
        <f>WORKDAY(ControleRNC[[#This Row],[Prev.1]],ControleRNC[[#This Row],[Dias Prev.2]])</f>
        <v>44547</v>
      </c>
      <c r="X508" s="23"/>
      <c r="Y508" s="23">
        <v>44944</v>
      </c>
      <c r="Z508" s="24">
        <f>VLOOKUP(ControleRNC[[#This Row],[Crit.]],$F$1:$G$4,2,0)</f>
        <v>3</v>
      </c>
      <c r="AA508" s="24">
        <f ca="1">IF(ControleRNC[[#This Row],[Real.2]]="",TODAY()-ControleRNC[[#This Row],[Prev.2]],ControleRNC[[#This Row],[Real.2]]-ControleRNC[[#This Row],[Prev.2]])</f>
        <v>397</v>
      </c>
      <c r="AB508" s="24" t="s">
        <v>8</v>
      </c>
      <c r="AC508" s="29" t="str">
        <f ca="1">IF(ControleRNC[[#This Row],[Real.2]]&lt;&gt;"","Concluída",
IF(ControleRNC[[#This Row],[Prev.2]]&lt;TODAY(),"Atraso","No prazo"))</f>
        <v>Concluída</v>
      </c>
      <c r="AD508" s="24" t="str">
        <f ca="1">IF(ControleRNC[[#This Row],[Status Epata 2]]="Concluída","",IF(ControleRNC[[#This Row],[Real.2]]="",TODAY()-ControleRNC[[#This Row],[Data Emissão]],ControleRNC[[#This Row],[Real.2]]-ControleRNC[[#This Row],[Data Emissão]]))</f>
        <v/>
      </c>
      <c r="AE508" s="24" t="str">
        <f ca="1">IF(ControleRNC[[#This Row],[Real.2]]&lt;&gt;"","Concluída",
IF(AND(ControleRNC[[#This Row],[Prev.2]]&lt;TODAY(),OR(ControleRNC[[#This Row],[Replan.2]]&lt;TODAY(),ControleRNC[[#This Row],[Replan.2]]="")),"Atraso","No prazo"))</f>
        <v>Concluída</v>
      </c>
      <c r="AF508" s="24"/>
      <c r="AG508" s="24" t="str">
        <f>IF(ControleRNC[[#This Row],[Área Responsável]]="Engenharia",ControleRNC[[#This Row],[Status Etapa 1]],"Contratada")</f>
        <v>Concluída</v>
      </c>
      <c r="AH508" s="24" t="str">
        <f>IF(ControleRNC[[#This Row],[Área Responsável]]="Contratada",ControleRNC[[#This Row],[Status DUCTOR]],"Engenharia")</f>
        <v>Engenharia</v>
      </c>
      <c r="AI508" s="24" t="str">
        <f>IF(ControleRNC[[#This Row],[Etapa Eng]]="Concluída","Fechado",IF(ControleRNC[[#This Row],[Etapa Eng]]="Contratada","Contratada","Aberto"))</f>
        <v>Fechado</v>
      </c>
      <c r="AJ508" s="24" t="str">
        <f>IF(ControleRNC[[#This Row],[Etapa contr]]="Concluída","Fechado",IF(ControleRNC[[#This Row],[Etapa contr]]="Engenharia","Engenharia","Aberto"))</f>
        <v>Engenharia</v>
      </c>
    </row>
    <row r="509" spans="1:36" ht="30" customHeight="1">
      <c r="A509" s="5" t="s">
        <v>1122</v>
      </c>
      <c r="B509" s="5" t="s">
        <v>822</v>
      </c>
      <c r="C509" s="24" t="s">
        <v>2289</v>
      </c>
      <c r="D509" s="24" t="s">
        <v>77</v>
      </c>
      <c r="E509" s="24" t="s">
        <v>77</v>
      </c>
      <c r="F509" s="65" t="s">
        <v>862</v>
      </c>
      <c r="G509" s="7" t="s">
        <v>827</v>
      </c>
      <c r="H509" s="7" t="s">
        <v>2293</v>
      </c>
      <c r="I509" s="7" t="s">
        <v>1171</v>
      </c>
      <c r="J509" s="32" t="s">
        <v>2294</v>
      </c>
      <c r="K509" s="22" t="s">
        <v>787</v>
      </c>
      <c r="L509" s="6">
        <v>44539</v>
      </c>
      <c r="M509" s="6">
        <f>WORKDAY(ControleRNC[[#This Row],[Data Emissão]],VLOOKUP(K509,$F$1:$G$4,2,0))</f>
        <v>44544</v>
      </c>
      <c r="N509" s="6"/>
      <c r="O509" s="23">
        <v>44798</v>
      </c>
      <c r="P509" s="24"/>
      <c r="Q509" s="24">
        <f ca="1">IF(ControleRNC[[#This Row],[Real.1]]="",TODAY()-ControleRNC[[#This Row],[Prev.1]],ControleRNC[[#This Row],[Real.1]]-ControleRNC[[#This Row],[Prev.1]])</f>
        <v>254</v>
      </c>
      <c r="R509" s="24" t="s">
        <v>8</v>
      </c>
      <c r="S509" s="24"/>
      <c r="T509" s="29" t="s">
        <v>2142</v>
      </c>
      <c r="U509" s="39" t="s">
        <v>2295</v>
      </c>
      <c r="V509" s="39"/>
      <c r="W509" s="23">
        <f>WORKDAY(ControleRNC[[#This Row],[Prev.1]],ControleRNC[[#This Row],[Dias Prev.2]])</f>
        <v>44547</v>
      </c>
      <c r="X509" s="23"/>
      <c r="Y509" s="23">
        <v>44944</v>
      </c>
      <c r="Z509" s="24">
        <f>VLOOKUP(ControleRNC[[#This Row],[Crit.]],$F$1:$G$4,2,0)</f>
        <v>3</v>
      </c>
      <c r="AA509" s="24">
        <f ca="1">IF(ControleRNC[[#This Row],[Real.2]]="",TODAY()-ControleRNC[[#This Row],[Prev.2]],ControleRNC[[#This Row],[Real.2]]-ControleRNC[[#This Row],[Prev.2]])</f>
        <v>397</v>
      </c>
      <c r="AB509" s="24" t="s">
        <v>8</v>
      </c>
      <c r="AC509" s="29" t="str">
        <f ca="1">IF(ControleRNC[[#This Row],[Real.2]]&lt;&gt;"","Concluída",
IF(ControleRNC[[#This Row],[Prev.2]]&lt;TODAY(),"Atraso","No prazo"))</f>
        <v>Concluída</v>
      </c>
      <c r="AD509" s="24" t="str">
        <f ca="1">IF(ControleRNC[[#This Row],[Status Epata 2]]="Concluída","",IF(ControleRNC[[#This Row],[Real.2]]="",TODAY()-ControleRNC[[#This Row],[Data Emissão]],ControleRNC[[#This Row],[Real.2]]-ControleRNC[[#This Row],[Data Emissão]]))</f>
        <v/>
      </c>
      <c r="AE509" s="24" t="str">
        <f ca="1">IF(ControleRNC[[#This Row],[Real.2]]&lt;&gt;"","Concluída",
IF(AND(ControleRNC[[#This Row],[Prev.2]]&lt;TODAY(),OR(ControleRNC[[#This Row],[Replan.2]]&lt;TODAY(),ControleRNC[[#This Row],[Replan.2]]="")),"Atraso","No prazo"))</f>
        <v>Concluída</v>
      </c>
      <c r="AF509" s="24"/>
      <c r="AG509" s="24" t="str">
        <f>IF(ControleRNC[[#This Row],[Área Responsável]]="Engenharia",ControleRNC[[#This Row],[Status Etapa 1]],"Contratada")</f>
        <v>Concluída</v>
      </c>
      <c r="AH509" s="24" t="str">
        <f>IF(ControleRNC[[#This Row],[Área Responsável]]="Contratada",ControleRNC[[#This Row],[Status DUCTOR]],"Engenharia")</f>
        <v>Engenharia</v>
      </c>
      <c r="AI509" s="24" t="str">
        <f>IF(ControleRNC[[#This Row],[Etapa Eng]]="Concluída","Fechado",IF(ControleRNC[[#This Row],[Etapa Eng]]="Contratada","Contratada","Aberto"))</f>
        <v>Fechado</v>
      </c>
      <c r="AJ509" s="24" t="str">
        <f>IF(ControleRNC[[#This Row],[Etapa contr]]="Concluída","Fechado",IF(ControleRNC[[#This Row],[Etapa contr]]="Engenharia","Engenharia","Aberto"))</f>
        <v>Engenharia</v>
      </c>
    </row>
    <row r="510" spans="1:36" ht="30" customHeight="1">
      <c r="A510" s="5" t="s">
        <v>869</v>
      </c>
      <c r="B510" s="5" t="s">
        <v>822</v>
      </c>
      <c r="C510" s="24" t="s">
        <v>2289</v>
      </c>
      <c r="D510" s="24" t="s">
        <v>77</v>
      </c>
      <c r="E510" s="24" t="s">
        <v>77</v>
      </c>
      <c r="F510" s="65" t="s">
        <v>862</v>
      </c>
      <c r="G510" s="7" t="s">
        <v>827</v>
      </c>
      <c r="H510" s="7" t="s">
        <v>2293</v>
      </c>
      <c r="I510" s="7" t="s">
        <v>856</v>
      </c>
      <c r="J510" s="32" t="s">
        <v>2296</v>
      </c>
      <c r="K510" s="22" t="s">
        <v>787</v>
      </c>
      <c r="L510" s="6">
        <v>44539</v>
      </c>
      <c r="M510" s="6">
        <f>WORKDAY(ControleRNC[[#This Row],[Data Emissão]],VLOOKUP(K510,$F$1:$G$4,2,0))</f>
        <v>44544</v>
      </c>
      <c r="N510" s="6"/>
      <c r="O510" s="23"/>
      <c r="P510" s="24"/>
      <c r="Q510" s="24">
        <f ca="1">IF(ControleRNC[[#This Row],[Real.1]]="",TODAY()-ControleRNC[[#This Row],[Prev.1]],ControleRNC[[#This Row],[Real.1]]-ControleRNC[[#This Row],[Prev.1]])</f>
        <v>533</v>
      </c>
      <c r="R510" s="24" t="s">
        <v>8</v>
      </c>
      <c r="S510" s="24"/>
      <c r="T510" s="29" t="s">
        <v>2142</v>
      </c>
      <c r="U510" s="39" t="s">
        <v>2297</v>
      </c>
      <c r="V510" s="39"/>
      <c r="W510" s="23">
        <f>WORKDAY(ControleRNC[[#This Row],[Prev.1]],ControleRNC[[#This Row],[Dias Prev.2]])</f>
        <v>44547</v>
      </c>
      <c r="X510" s="23"/>
      <c r="Y510" s="23">
        <v>44944</v>
      </c>
      <c r="Z510" s="24">
        <f>VLOOKUP(ControleRNC[[#This Row],[Crit.]],$F$1:$G$4,2,0)</f>
        <v>3</v>
      </c>
      <c r="AA510" s="24">
        <f ca="1">IF(ControleRNC[[#This Row],[Real.2]]="",TODAY()-ControleRNC[[#This Row],[Prev.2]],ControleRNC[[#This Row],[Real.2]]-ControleRNC[[#This Row],[Prev.2]])</f>
        <v>397</v>
      </c>
      <c r="AB510" s="24" t="s">
        <v>8</v>
      </c>
      <c r="AC510" s="29" t="str">
        <f ca="1">IF(ControleRNC[[#This Row],[Real.2]]&lt;&gt;"","Concluída",
IF(ControleRNC[[#This Row],[Prev.2]]&lt;TODAY(),"Atraso","No prazo"))</f>
        <v>Concluída</v>
      </c>
      <c r="AD510" s="24" t="str">
        <f ca="1">IF(ControleRNC[[#This Row],[Status Epata 2]]="Concluída","",IF(ControleRNC[[#This Row],[Real.2]]="",TODAY()-ControleRNC[[#This Row],[Data Emissão]],ControleRNC[[#This Row],[Real.2]]-ControleRNC[[#This Row],[Data Emissão]]))</f>
        <v/>
      </c>
      <c r="AE510" s="24" t="str">
        <f ca="1">IF(ControleRNC[[#This Row],[Real.2]]&lt;&gt;"","Concluída",
IF(AND(ControleRNC[[#This Row],[Prev.2]]&lt;TODAY(),OR(ControleRNC[[#This Row],[Replan.2]]&lt;TODAY(),ControleRNC[[#This Row],[Replan.2]]="")),"Atraso","No prazo"))</f>
        <v>Concluída</v>
      </c>
      <c r="AF510" s="24"/>
      <c r="AG510" s="24" t="str">
        <f>IF(ControleRNC[[#This Row],[Área Responsável]]="Engenharia",ControleRNC[[#This Row],[Status Etapa 1]],"Contratada")</f>
        <v>Concluída</v>
      </c>
      <c r="AH510" s="24" t="str">
        <f>IF(ControleRNC[[#This Row],[Área Responsável]]="Contratada",ControleRNC[[#This Row],[Status DUCTOR]],"Engenharia")</f>
        <v>Engenharia</v>
      </c>
      <c r="AI510" s="24" t="str">
        <f>IF(ControleRNC[[#This Row],[Etapa Eng]]="Concluída","Fechado",IF(ControleRNC[[#This Row],[Etapa Eng]]="Contratada","Contratada","Aberto"))</f>
        <v>Fechado</v>
      </c>
      <c r="AJ510" s="24" t="str">
        <f>IF(ControleRNC[[#This Row],[Etapa contr]]="Concluída","Fechado",IF(ControleRNC[[#This Row],[Etapa contr]]="Engenharia","Engenharia","Aberto"))</f>
        <v>Engenharia</v>
      </c>
    </row>
    <row r="511" spans="1:36" ht="30" customHeight="1">
      <c r="A511" s="5" t="s">
        <v>872</v>
      </c>
      <c r="B511" s="5" t="s">
        <v>822</v>
      </c>
      <c r="C511" s="24" t="s">
        <v>2289</v>
      </c>
      <c r="D511" s="24" t="s">
        <v>77</v>
      </c>
      <c r="E511" s="24" t="s">
        <v>77</v>
      </c>
      <c r="F511" s="65" t="s">
        <v>862</v>
      </c>
      <c r="G511" s="7" t="s">
        <v>827</v>
      </c>
      <c r="H511" s="7" t="s">
        <v>2293</v>
      </c>
      <c r="I511" s="7" t="s">
        <v>1199</v>
      </c>
      <c r="J511" s="32" t="s">
        <v>2298</v>
      </c>
      <c r="K511" s="22" t="s">
        <v>787</v>
      </c>
      <c r="L511" s="6">
        <v>44539</v>
      </c>
      <c r="M511" s="6">
        <f>WORKDAY(ControleRNC[[#This Row],[Data Emissão]],VLOOKUP(K511,$F$1:$G$4,2,0))</f>
        <v>44544</v>
      </c>
      <c r="N511" s="6"/>
      <c r="O511" s="23"/>
      <c r="P511" s="24"/>
      <c r="Q511" s="24">
        <f ca="1">IF(ControleRNC[[#This Row],[Real.1]]="",TODAY()-ControleRNC[[#This Row],[Prev.1]],ControleRNC[[#This Row],[Real.1]]-ControleRNC[[#This Row],[Prev.1]])</f>
        <v>533</v>
      </c>
      <c r="R511" s="24" t="s">
        <v>8</v>
      </c>
      <c r="S511" s="24"/>
      <c r="T511" s="29" t="s">
        <v>2142</v>
      </c>
      <c r="U511" s="39" t="s">
        <v>2297</v>
      </c>
      <c r="V511" s="39"/>
      <c r="W511" s="23">
        <f>WORKDAY(ControleRNC[[#This Row],[Prev.1]],ControleRNC[[#This Row],[Dias Prev.2]])</f>
        <v>44547</v>
      </c>
      <c r="X511" s="23"/>
      <c r="Y511" s="23">
        <v>44944</v>
      </c>
      <c r="Z511" s="24">
        <f>VLOOKUP(ControleRNC[[#This Row],[Crit.]],$F$1:$G$4,2,0)</f>
        <v>3</v>
      </c>
      <c r="AA511" s="24">
        <f ca="1">IF(ControleRNC[[#This Row],[Real.2]]="",TODAY()-ControleRNC[[#This Row],[Prev.2]],ControleRNC[[#This Row],[Real.2]]-ControleRNC[[#This Row],[Prev.2]])</f>
        <v>397</v>
      </c>
      <c r="AB511" s="24" t="s">
        <v>8</v>
      </c>
      <c r="AC511" s="29" t="str">
        <f ca="1">IF(ControleRNC[[#This Row],[Real.2]]&lt;&gt;"","Concluída",
IF(ControleRNC[[#This Row],[Prev.2]]&lt;TODAY(),"Atraso","No prazo"))</f>
        <v>Concluída</v>
      </c>
      <c r="AD511" s="24" t="str">
        <f ca="1">IF(ControleRNC[[#This Row],[Status Epata 2]]="Concluída","",IF(ControleRNC[[#This Row],[Real.2]]="",TODAY()-ControleRNC[[#This Row],[Data Emissão]],ControleRNC[[#This Row],[Real.2]]-ControleRNC[[#This Row],[Data Emissão]]))</f>
        <v/>
      </c>
      <c r="AE511" s="24" t="str">
        <f ca="1">IF(ControleRNC[[#This Row],[Real.2]]&lt;&gt;"","Concluída",
IF(AND(ControleRNC[[#This Row],[Prev.2]]&lt;TODAY(),OR(ControleRNC[[#This Row],[Replan.2]]&lt;TODAY(),ControleRNC[[#This Row],[Replan.2]]="")),"Atraso","No prazo"))</f>
        <v>Concluída</v>
      </c>
      <c r="AF511" s="24"/>
      <c r="AG511" s="24" t="str">
        <f>IF(ControleRNC[[#This Row],[Área Responsável]]="Engenharia",ControleRNC[[#This Row],[Status Etapa 1]],"Contratada")</f>
        <v>Concluída</v>
      </c>
      <c r="AH511" s="24" t="str">
        <f>IF(ControleRNC[[#This Row],[Área Responsável]]="Contratada",ControleRNC[[#This Row],[Status DUCTOR]],"Engenharia")</f>
        <v>Engenharia</v>
      </c>
      <c r="AI511" s="24" t="str">
        <f>IF(ControleRNC[[#This Row],[Etapa Eng]]="Concluída","Fechado",IF(ControleRNC[[#This Row],[Etapa Eng]]="Contratada","Contratada","Aberto"))</f>
        <v>Fechado</v>
      </c>
      <c r="AJ511" s="24" t="str">
        <f>IF(ControleRNC[[#This Row],[Etapa contr]]="Concluída","Fechado",IF(ControleRNC[[#This Row],[Etapa contr]]="Engenharia","Engenharia","Aberto"))</f>
        <v>Engenharia</v>
      </c>
    </row>
    <row r="512" spans="1:36" ht="30" customHeight="1">
      <c r="A512" s="5" t="s">
        <v>875</v>
      </c>
      <c r="B512" s="5" t="s">
        <v>822</v>
      </c>
      <c r="C512" s="24" t="s">
        <v>2289</v>
      </c>
      <c r="D512" s="24" t="s">
        <v>77</v>
      </c>
      <c r="E512" s="24" t="s">
        <v>77</v>
      </c>
      <c r="F512" s="65" t="s">
        <v>862</v>
      </c>
      <c r="G512" s="7" t="s">
        <v>827</v>
      </c>
      <c r="H512" s="7" t="s">
        <v>2293</v>
      </c>
      <c r="I512" s="7" t="s">
        <v>840</v>
      </c>
      <c r="J512" s="32" t="s">
        <v>2299</v>
      </c>
      <c r="K512" s="22" t="s">
        <v>787</v>
      </c>
      <c r="L512" s="6">
        <v>44539</v>
      </c>
      <c r="M512" s="6">
        <f>WORKDAY(ControleRNC[[#This Row],[Data Emissão]],VLOOKUP(K512,$F$1:$G$4,2,0))</f>
        <v>44544</v>
      </c>
      <c r="N512" s="6"/>
      <c r="O512" s="23"/>
      <c r="P512" s="24"/>
      <c r="Q512" s="24">
        <f ca="1">IF(ControleRNC[[#This Row],[Real.1]]="",TODAY()-ControleRNC[[#This Row],[Prev.1]],ControleRNC[[#This Row],[Real.1]]-ControleRNC[[#This Row],[Prev.1]])</f>
        <v>533</v>
      </c>
      <c r="R512" s="24" t="s">
        <v>8</v>
      </c>
      <c r="S512" s="24"/>
      <c r="T512" s="29" t="s">
        <v>2142</v>
      </c>
      <c r="U512" s="39" t="s">
        <v>2297</v>
      </c>
      <c r="V512" s="39"/>
      <c r="W512" s="23">
        <f>WORKDAY(ControleRNC[[#This Row],[Prev.1]],ControleRNC[[#This Row],[Dias Prev.2]])</f>
        <v>44547</v>
      </c>
      <c r="X512" s="23"/>
      <c r="Y512" s="23">
        <v>44944</v>
      </c>
      <c r="Z512" s="24">
        <f>VLOOKUP(ControleRNC[[#This Row],[Crit.]],$F$1:$G$4,2,0)</f>
        <v>3</v>
      </c>
      <c r="AA512" s="24">
        <f ca="1">IF(ControleRNC[[#This Row],[Real.2]]="",TODAY()-ControleRNC[[#This Row],[Prev.2]],ControleRNC[[#This Row],[Real.2]]-ControleRNC[[#This Row],[Prev.2]])</f>
        <v>397</v>
      </c>
      <c r="AB512" s="24" t="s">
        <v>8</v>
      </c>
      <c r="AC512" s="29" t="str">
        <f ca="1">IF(ControleRNC[[#This Row],[Real.2]]&lt;&gt;"","Concluída",
IF(ControleRNC[[#This Row],[Prev.2]]&lt;TODAY(),"Atraso","No prazo"))</f>
        <v>Concluída</v>
      </c>
      <c r="AD512" s="24" t="str">
        <f ca="1">IF(ControleRNC[[#This Row],[Status Epata 2]]="Concluída","",IF(ControleRNC[[#This Row],[Real.2]]="",TODAY()-ControleRNC[[#This Row],[Data Emissão]],ControleRNC[[#This Row],[Real.2]]-ControleRNC[[#This Row],[Data Emissão]]))</f>
        <v/>
      </c>
      <c r="AE512" s="24" t="str">
        <f ca="1">IF(ControleRNC[[#This Row],[Real.2]]&lt;&gt;"","Concluída",
IF(AND(ControleRNC[[#This Row],[Prev.2]]&lt;TODAY(),OR(ControleRNC[[#This Row],[Replan.2]]&lt;TODAY(),ControleRNC[[#This Row],[Replan.2]]="")),"Atraso","No prazo"))</f>
        <v>Concluída</v>
      </c>
      <c r="AF512" s="24"/>
      <c r="AG512" s="24" t="str">
        <f>IF(ControleRNC[[#This Row],[Área Responsável]]="Engenharia",ControleRNC[[#This Row],[Status Etapa 1]],"Contratada")</f>
        <v>Concluída</v>
      </c>
      <c r="AH512" s="24" t="str">
        <f>IF(ControleRNC[[#This Row],[Área Responsável]]="Contratada",ControleRNC[[#This Row],[Status DUCTOR]],"Engenharia")</f>
        <v>Engenharia</v>
      </c>
      <c r="AI512" s="24" t="str">
        <f>IF(ControleRNC[[#This Row],[Etapa Eng]]="Concluída","Fechado",IF(ControleRNC[[#This Row],[Etapa Eng]]="Contratada","Contratada","Aberto"))</f>
        <v>Fechado</v>
      </c>
      <c r="AJ512" s="24" t="str">
        <f>IF(ControleRNC[[#This Row],[Etapa contr]]="Concluída","Fechado",IF(ControleRNC[[#This Row],[Etapa contr]]="Engenharia","Engenharia","Aberto"))</f>
        <v>Engenharia</v>
      </c>
    </row>
    <row r="513" spans="1:36" ht="30" customHeight="1">
      <c r="A513" s="5" t="s">
        <v>40</v>
      </c>
      <c r="B513" s="5" t="s">
        <v>822</v>
      </c>
      <c r="C513" s="24" t="s">
        <v>2289</v>
      </c>
      <c r="D513" s="24" t="s">
        <v>77</v>
      </c>
      <c r="E513" s="24" t="s">
        <v>77</v>
      </c>
      <c r="F513" s="65" t="s">
        <v>862</v>
      </c>
      <c r="G513" s="7" t="s">
        <v>827</v>
      </c>
      <c r="H513" s="7" t="s">
        <v>2293</v>
      </c>
      <c r="I513" s="7" t="s">
        <v>840</v>
      </c>
      <c r="J513" s="32" t="s">
        <v>2300</v>
      </c>
      <c r="K513" s="22" t="s">
        <v>787</v>
      </c>
      <c r="L513" s="6">
        <v>44539</v>
      </c>
      <c r="M513" s="6">
        <f>WORKDAY(ControleRNC[[#This Row],[Data Emissão]],VLOOKUP(K513,$F$1:$G$4,2,0))</f>
        <v>44544</v>
      </c>
      <c r="N513" s="6"/>
      <c r="O513" s="23"/>
      <c r="P513" s="24"/>
      <c r="Q513" s="24">
        <f ca="1">IF(ControleRNC[[#This Row],[Real.1]]="",TODAY()-ControleRNC[[#This Row],[Prev.1]],ControleRNC[[#This Row],[Real.1]]-ControleRNC[[#This Row],[Prev.1]])</f>
        <v>533</v>
      </c>
      <c r="R513" s="24" t="s">
        <v>8</v>
      </c>
      <c r="S513" s="24"/>
      <c r="T513" s="29" t="s">
        <v>2142</v>
      </c>
      <c r="U513" s="39" t="s">
        <v>2297</v>
      </c>
      <c r="V513" s="39"/>
      <c r="W513" s="23">
        <f>WORKDAY(ControleRNC[[#This Row],[Prev.1]],ControleRNC[[#This Row],[Dias Prev.2]])</f>
        <v>44547</v>
      </c>
      <c r="X513" s="23"/>
      <c r="Y513" s="23">
        <v>44944</v>
      </c>
      <c r="Z513" s="24">
        <f>VLOOKUP(ControleRNC[[#This Row],[Crit.]],$F$1:$G$4,2,0)</f>
        <v>3</v>
      </c>
      <c r="AA513" s="24">
        <f ca="1">IF(ControleRNC[[#This Row],[Real.2]]="",TODAY()-ControleRNC[[#This Row],[Prev.2]],ControleRNC[[#This Row],[Real.2]]-ControleRNC[[#This Row],[Prev.2]])</f>
        <v>397</v>
      </c>
      <c r="AB513" s="24" t="s">
        <v>8</v>
      </c>
      <c r="AC513" s="29" t="str">
        <f ca="1">IF(ControleRNC[[#This Row],[Real.2]]&lt;&gt;"","Concluída",
IF(ControleRNC[[#This Row],[Prev.2]]&lt;TODAY(),"Atraso","No prazo"))</f>
        <v>Concluída</v>
      </c>
      <c r="AD513" s="24" t="str">
        <f ca="1">IF(ControleRNC[[#This Row],[Status Epata 2]]="Concluída","",IF(ControleRNC[[#This Row],[Real.2]]="",TODAY()-ControleRNC[[#This Row],[Data Emissão]],ControleRNC[[#This Row],[Real.2]]-ControleRNC[[#This Row],[Data Emissão]]))</f>
        <v/>
      </c>
      <c r="AE513" s="24" t="str">
        <f ca="1">IF(ControleRNC[[#This Row],[Real.2]]&lt;&gt;"","Concluída",
IF(AND(ControleRNC[[#This Row],[Prev.2]]&lt;TODAY(),OR(ControleRNC[[#This Row],[Replan.2]]&lt;TODAY(),ControleRNC[[#This Row],[Replan.2]]="")),"Atraso","No prazo"))</f>
        <v>Concluída</v>
      </c>
      <c r="AF513" s="24"/>
      <c r="AG513" s="24" t="str">
        <f>IF(ControleRNC[[#This Row],[Área Responsável]]="Engenharia",ControleRNC[[#This Row],[Status Etapa 1]],"Contratada")</f>
        <v>Concluída</v>
      </c>
      <c r="AH513" s="24" t="str">
        <f>IF(ControleRNC[[#This Row],[Área Responsável]]="Contratada",ControleRNC[[#This Row],[Status DUCTOR]],"Engenharia")</f>
        <v>Engenharia</v>
      </c>
      <c r="AI513" s="24" t="str">
        <f>IF(ControleRNC[[#This Row],[Etapa Eng]]="Concluída","Fechado",IF(ControleRNC[[#This Row],[Etapa Eng]]="Contratada","Contratada","Aberto"))</f>
        <v>Fechado</v>
      </c>
      <c r="AJ513" s="24" t="str">
        <f>IF(ControleRNC[[#This Row],[Etapa contr]]="Concluída","Fechado",IF(ControleRNC[[#This Row],[Etapa contr]]="Engenharia","Engenharia","Aberto"))</f>
        <v>Engenharia</v>
      </c>
    </row>
    <row r="514" spans="1:36" ht="30" customHeight="1">
      <c r="A514" s="5" t="s">
        <v>2301</v>
      </c>
      <c r="B514" s="5" t="s">
        <v>900</v>
      </c>
      <c r="C514" s="24" t="s">
        <v>860</v>
      </c>
      <c r="D514" s="5" t="s">
        <v>861</v>
      </c>
      <c r="E514" s="24" t="s">
        <v>87</v>
      </c>
      <c r="F514" s="65" t="s">
        <v>862</v>
      </c>
      <c r="G514" s="7" t="s">
        <v>827</v>
      </c>
      <c r="H514" s="7" t="s">
        <v>2019</v>
      </c>
      <c r="I514" s="7" t="s">
        <v>856</v>
      </c>
      <c r="J514" s="32" t="s">
        <v>2302</v>
      </c>
      <c r="K514" s="22" t="s">
        <v>788</v>
      </c>
      <c r="L514" s="6">
        <v>44727</v>
      </c>
      <c r="M514" s="6">
        <f>WORKDAY(ControleRNC[[#This Row],[Data Emissão]],VLOOKUP(K514,$F$1:$G$4,2,0))</f>
        <v>44729</v>
      </c>
      <c r="N514" s="6"/>
      <c r="O514" s="23">
        <v>44727</v>
      </c>
      <c r="P514" s="24"/>
      <c r="Q514" s="24">
        <f ca="1">IF(ControleRNC[[#This Row],[Real.1]]="",TODAY()-ControleRNC[[#This Row],[Prev.1]],ControleRNC[[#This Row],[Real.1]]-ControleRNC[[#This Row],[Prev.1]])</f>
        <v>-2</v>
      </c>
      <c r="R514" s="24" t="s">
        <v>5</v>
      </c>
      <c r="S514" s="24"/>
      <c r="T514" s="29" t="str">
        <f ca="1">IF(ControleRNC[[#This Row],[Real.1]]&lt;&gt;"","Concluída",IF(ControleRNC[[#This Row],[Prev.1]]&lt;TODAY(),"Atraso","No prazo"))</f>
        <v>Concluída</v>
      </c>
      <c r="U514" s="39" t="s">
        <v>2303</v>
      </c>
      <c r="V514" s="39"/>
      <c r="W514" s="23">
        <f>WORKDAY(ControleRNC[[#This Row],[Prev.1]],ControleRNC[[#This Row],[Dias Prev.2]])</f>
        <v>44733</v>
      </c>
      <c r="X514" s="23"/>
      <c r="Y514" s="23">
        <v>44831</v>
      </c>
      <c r="Z514" s="24">
        <f>VLOOKUP(ControleRNC[[#This Row],[Crit.]],$F$1:$G$4,2,0)</f>
        <v>2</v>
      </c>
      <c r="AA514" s="24">
        <f ca="1">IF(ControleRNC[[#This Row],[Real.2]]="",TODAY()-ControleRNC[[#This Row],[Prev.2]],ControleRNC[[#This Row],[Real.2]]-ControleRNC[[#This Row],[Prev.2]])</f>
        <v>98</v>
      </c>
      <c r="AB514" s="24" t="s">
        <v>5</v>
      </c>
      <c r="AC514" s="29" t="str">
        <f ca="1">IF(ControleRNC[[#This Row],[Real.2]]&lt;&gt;"","Concluída",
IF(ControleRNC[[#This Row],[Prev.2]]&lt;TODAY(),"Atraso","No prazo"))</f>
        <v>Concluída</v>
      </c>
      <c r="AD514" s="24" t="str">
        <f ca="1">IF(ControleRNC[[#This Row],[Status Epata 2]]="Concluída","",IF(ControleRNC[[#This Row],[Real.2]]="",TODAY()-ControleRNC[[#This Row],[Data Emissão]],ControleRNC[[#This Row],[Real.2]]-ControleRNC[[#This Row],[Data Emissão]]))</f>
        <v/>
      </c>
      <c r="AE514" s="24" t="str">
        <f ca="1">IF(ControleRNC[[#This Row],[Real.2]]&lt;&gt;"","Concluída",
IF(AND(ControleRNC[[#This Row],[Prev.2]]&lt;TODAY(),OR(ControleRNC[[#This Row],[Replan.2]]&lt;TODAY(),ControleRNC[[#This Row],[Replan.2]]="")),"Atraso","No prazo"))</f>
        <v>Concluída</v>
      </c>
      <c r="AF514" s="24"/>
      <c r="AG514" s="24" t="str">
        <f ca="1">IF(ControleRNC[[#This Row],[Área Responsável]]="Engenharia",ControleRNC[[#This Row],[Status Etapa 1]],"Contratada")</f>
        <v>Concluída</v>
      </c>
      <c r="AH514" s="24" t="str">
        <f>IF(ControleRNC[[#This Row],[Área Responsável]]="Contratada",ControleRNC[[#This Row],[Status DUCTOR]],"Engenharia")</f>
        <v>Engenharia</v>
      </c>
      <c r="AI514" s="24" t="str">
        <f ca="1">IF(ControleRNC[[#This Row],[Etapa Eng]]="Concluída","Fechado",IF(ControleRNC[[#This Row],[Etapa Eng]]="Contratada","Contratada","Aberto"))</f>
        <v>Fechado</v>
      </c>
      <c r="AJ514" s="24" t="str">
        <f>IF(ControleRNC[[#This Row],[Etapa contr]]="Concluída","Fechado",IF(ControleRNC[[#This Row],[Etapa contr]]="Engenharia","Engenharia","Aberto"))</f>
        <v>Engenharia</v>
      </c>
    </row>
    <row r="515" spans="1:36" ht="30" customHeight="1">
      <c r="A515" s="5" t="s">
        <v>66</v>
      </c>
      <c r="B515" s="5" t="s">
        <v>822</v>
      </c>
      <c r="C515" s="24" t="s">
        <v>823</v>
      </c>
      <c r="D515" s="5" t="s">
        <v>824</v>
      </c>
      <c r="E515" s="24" t="s">
        <v>2304</v>
      </c>
      <c r="F515" s="65" t="s">
        <v>826</v>
      </c>
      <c r="G515" s="7" t="s">
        <v>827</v>
      </c>
      <c r="H515" s="7" t="s">
        <v>2305</v>
      </c>
      <c r="I515" s="7" t="s">
        <v>829</v>
      </c>
      <c r="J515" s="32" t="s">
        <v>2306</v>
      </c>
      <c r="K515" s="22" t="s">
        <v>787</v>
      </c>
      <c r="L515" s="6">
        <v>44733</v>
      </c>
      <c r="M515" s="6">
        <f>WORKDAY(ControleRNC[[#This Row],[Data Emissão]],VLOOKUP(K515,$F$1:$G$4,2,0))</f>
        <v>44736</v>
      </c>
      <c r="N515" s="6"/>
      <c r="O515" s="23">
        <v>44736</v>
      </c>
      <c r="P515" s="24"/>
      <c r="Q515" s="24">
        <f ca="1">IF(ControleRNC[[#This Row],[Real.1]]="",TODAY()-ControleRNC[[#This Row],[Prev.1]],ControleRNC[[#This Row],[Real.1]]-ControleRNC[[#This Row],[Prev.1]])</f>
        <v>0</v>
      </c>
      <c r="R515" s="24" t="s">
        <v>7</v>
      </c>
      <c r="S515" s="24"/>
      <c r="T515" s="29" t="str">
        <f ca="1">IF(ControleRNC[[#This Row],[Real.1]]&lt;&gt;"","Concluída",IF(ControleRNC[[#This Row],[Prev.1]]&lt;TODAY(),"Atraso","No prazo"))</f>
        <v>Concluída</v>
      </c>
      <c r="U515" s="39" t="s">
        <v>2307</v>
      </c>
      <c r="V515" s="39"/>
      <c r="W515" s="23">
        <f>WORKDAY(ControleRNC[[#This Row],[Prev.1]],ControleRNC[[#This Row],[Dias Prev.2]])</f>
        <v>44741</v>
      </c>
      <c r="X515" s="23"/>
      <c r="Y515" s="23">
        <v>44736</v>
      </c>
      <c r="Z515" s="24">
        <f>VLOOKUP(ControleRNC[[#This Row],[Crit.]],$F$1:$G$4,2,0)</f>
        <v>3</v>
      </c>
      <c r="AA515" s="24">
        <f ca="1">IF(ControleRNC[[#This Row],[Real.2]]="",TODAY()-ControleRNC[[#This Row],[Prev.2]],ControleRNC[[#This Row],[Real.2]]-ControleRNC[[#This Row],[Prev.2]])</f>
        <v>-5</v>
      </c>
      <c r="AB515" s="24" t="s">
        <v>7</v>
      </c>
      <c r="AC515" s="29" t="str">
        <f ca="1">IF(ControleRNC[[#This Row],[Real.2]]&lt;&gt;"","Concluída",
IF(ControleRNC[[#This Row],[Prev.2]]&lt;TODAY(),"Atraso","No prazo"))</f>
        <v>Concluída</v>
      </c>
      <c r="AD515" s="24" t="str">
        <f ca="1">IF(ControleRNC[[#This Row],[Status Epata 2]]="Concluída","",IF(ControleRNC[[#This Row],[Real.2]]="",TODAY()-ControleRNC[[#This Row],[Data Emissão]],ControleRNC[[#This Row],[Real.2]]-ControleRNC[[#This Row],[Data Emissão]]))</f>
        <v/>
      </c>
      <c r="AE515" s="76" t="str">
        <f ca="1">IF(ControleRNC[[#This Row],[Real.2]]&lt;&gt;"","Concluída",
IF(AND(ControleRNC[[#This Row],[Prev.2]]&lt;TODAY(),OR(ControleRNC[[#This Row],[Replan.2]]&lt;TODAY(),ControleRNC[[#This Row],[Replan.2]]="")),"Atraso","No prazo"))</f>
        <v>Concluída</v>
      </c>
      <c r="AF515" s="24"/>
      <c r="AG515" s="24" t="str">
        <f>IF(ControleRNC[[#This Row],[Área Responsável]]="Engenharia",ControleRNC[[#This Row],[Status Etapa 1]],"Contratada")</f>
        <v>Contratada</v>
      </c>
      <c r="AH515" s="24" t="str">
        <f ca="1">IF(ControleRNC[[#This Row],[Área Responsável]]="Contratada",ControleRNC[[#This Row],[Status DUCTOR]],"Engenharia")</f>
        <v>Concluída</v>
      </c>
      <c r="AI515" s="24" t="str">
        <f>IF(ControleRNC[[#This Row],[Etapa Eng]]="Concluída","Fechado",IF(ControleRNC[[#This Row],[Etapa Eng]]="Contratada","Contratada","Aberto"))</f>
        <v>Contratada</v>
      </c>
      <c r="AJ515" s="24" t="str">
        <f ca="1">IF(ControleRNC[[#This Row],[Etapa contr]]="Concluída","Fechado",IF(ControleRNC[[#This Row],[Etapa contr]]="Engenharia","Engenharia","Aberto"))</f>
        <v>Fechado</v>
      </c>
    </row>
    <row r="516" spans="1:36" ht="30" customHeight="1">
      <c r="A516" s="5" t="s">
        <v>2308</v>
      </c>
      <c r="B516" s="5" t="s">
        <v>900</v>
      </c>
      <c r="C516" s="24" t="s">
        <v>860</v>
      </c>
      <c r="D516" s="5" t="s">
        <v>861</v>
      </c>
      <c r="E516" s="24" t="s">
        <v>87</v>
      </c>
      <c r="F516" s="65" t="s">
        <v>862</v>
      </c>
      <c r="G516" s="7" t="s">
        <v>827</v>
      </c>
      <c r="H516" s="7" t="s">
        <v>2309</v>
      </c>
      <c r="I516" s="7" t="s">
        <v>863</v>
      </c>
      <c r="J516" s="32" t="s">
        <v>2310</v>
      </c>
      <c r="K516" s="22" t="s">
        <v>787</v>
      </c>
      <c r="L516" s="6">
        <v>44729</v>
      </c>
      <c r="M516" s="6">
        <f>WORKDAY(ControleRNC[[#This Row],[Data Emissão]],VLOOKUP(K516,$F$1:$G$4,2,0))</f>
        <v>44734</v>
      </c>
      <c r="N516" s="6"/>
      <c r="O516" s="23">
        <v>44730</v>
      </c>
      <c r="P516" s="24"/>
      <c r="Q516" s="24">
        <f ca="1">IF(ControleRNC[[#This Row],[Real.1]]="",TODAY()-ControleRNC[[#This Row],[Prev.1]],ControleRNC[[#This Row],[Real.1]]-ControleRNC[[#This Row],[Prev.1]])</f>
        <v>-4</v>
      </c>
      <c r="R516" s="24" t="s">
        <v>5</v>
      </c>
      <c r="S516" s="24"/>
      <c r="T516" s="29" t="str">
        <f ca="1">IF(ControleRNC[[#This Row],[Real.1]]&lt;&gt;"","Concluída",IF(ControleRNC[[#This Row],[Prev.1]]&lt;TODAY(),"Atraso","No prazo"))</f>
        <v>Concluída</v>
      </c>
      <c r="U516" s="39" t="s">
        <v>2311</v>
      </c>
      <c r="V516" s="39"/>
      <c r="W516" s="23">
        <f>WORKDAY(ControleRNC[[#This Row],[Prev.1]],ControleRNC[[#This Row],[Dias Prev.2]])</f>
        <v>44739</v>
      </c>
      <c r="X516" s="23"/>
      <c r="Y516" s="23">
        <v>44930</v>
      </c>
      <c r="Z516" s="24">
        <f>VLOOKUP(ControleRNC[[#This Row],[Crit.]],$F$1:$G$4,2,0)</f>
        <v>3</v>
      </c>
      <c r="AA516" s="24">
        <f ca="1">IF(ControleRNC[[#This Row],[Real.2]]="",TODAY()-ControleRNC[[#This Row],[Prev.2]],ControleRNC[[#This Row],[Real.2]]-ControleRNC[[#This Row],[Prev.2]])</f>
        <v>191</v>
      </c>
      <c r="AB516" s="24" t="s">
        <v>5</v>
      </c>
      <c r="AC516" s="29" t="str">
        <f ca="1">IF(ControleRNC[[#This Row],[Real.2]]&lt;&gt;"","Concluída",
IF(ControleRNC[[#This Row],[Prev.2]]&lt;TODAY(),"Atraso","No prazo"))</f>
        <v>Concluída</v>
      </c>
      <c r="AD516" s="24" t="str">
        <f ca="1">IF(ControleRNC[[#This Row],[Status Epata 2]]="Concluída","",IF(ControleRNC[[#This Row],[Real.2]]="",TODAY()-ControleRNC[[#This Row],[Data Emissão]],ControleRNC[[#This Row],[Real.2]]-ControleRNC[[#This Row],[Data Emissão]]))</f>
        <v/>
      </c>
      <c r="AE516" s="24" t="str">
        <f ca="1">IF(ControleRNC[[#This Row],[Real.2]]&lt;&gt;"","Concluída",
IF(AND(ControleRNC[[#This Row],[Prev.2]]&lt;TODAY(),OR(ControleRNC[[#This Row],[Replan.2]]&lt;TODAY(),ControleRNC[[#This Row],[Replan.2]]="")),"Atraso","No prazo"))</f>
        <v>Concluída</v>
      </c>
      <c r="AF516" s="24"/>
      <c r="AG516" s="24" t="str">
        <f ca="1">IF(ControleRNC[[#This Row],[Área Responsável]]="Engenharia",ControleRNC[[#This Row],[Status Etapa 1]],"Contratada")</f>
        <v>Concluída</v>
      </c>
      <c r="AH516" s="24" t="str">
        <f>IF(ControleRNC[[#This Row],[Área Responsável]]="Contratada",ControleRNC[[#This Row],[Status DUCTOR]],"Engenharia")</f>
        <v>Engenharia</v>
      </c>
      <c r="AI516" s="24" t="str">
        <f ca="1">IF(ControleRNC[[#This Row],[Etapa Eng]]="Concluída","Fechado",IF(ControleRNC[[#This Row],[Etapa Eng]]="Contratada","Contratada","Aberto"))</f>
        <v>Fechado</v>
      </c>
      <c r="AJ516" s="24" t="str">
        <f>IF(ControleRNC[[#This Row],[Etapa contr]]="Concluída","Fechado",IF(ControleRNC[[#This Row],[Etapa contr]]="Engenharia","Engenharia","Aberto"))</f>
        <v>Engenharia</v>
      </c>
    </row>
    <row r="517" spans="1:36" ht="30" customHeight="1">
      <c r="A517" s="5" t="s">
        <v>2312</v>
      </c>
      <c r="B517" s="5" t="s">
        <v>900</v>
      </c>
      <c r="C517" s="24" t="s">
        <v>860</v>
      </c>
      <c r="D517" s="5" t="s">
        <v>861</v>
      </c>
      <c r="E517" s="24" t="s">
        <v>87</v>
      </c>
      <c r="F517" s="65" t="s">
        <v>862</v>
      </c>
      <c r="G517" s="7" t="s">
        <v>827</v>
      </c>
      <c r="H517" s="7" t="s">
        <v>2313</v>
      </c>
      <c r="I517" s="7" t="s">
        <v>856</v>
      </c>
      <c r="J517" s="32" t="s">
        <v>2314</v>
      </c>
      <c r="K517" s="22" t="s">
        <v>787</v>
      </c>
      <c r="L517" s="6">
        <v>44729</v>
      </c>
      <c r="M517" s="6">
        <f>WORKDAY(ControleRNC[[#This Row],[Data Emissão]],VLOOKUP(K517,$F$1:$G$4,2,0))</f>
        <v>44734</v>
      </c>
      <c r="N517" s="6"/>
      <c r="O517" s="23">
        <v>44728</v>
      </c>
      <c r="P517" s="24"/>
      <c r="Q517" s="24">
        <f ca="1">IF(ControleRNC[[#This Row],[Real.1]]="",TODAY()-ControleRNC[[#This Row],[Prev.1]],ControleRNC[[#This Row],[Real.1]]-ControleRNC[[#This Row],[Prev.1]])</f>
        <v>-6</v>
      </c>
      <c r="R517" s="24" t="s">
        <v>5</v>
      </c>
      <c r="S517" s="24"/>
      <c r="T517" s="29" t="str">
        <f ca="1">IF(ControleRNC[[#This Row],[Real.1]]&lt;&gt;"","Concluída",IF(ControleRNC[[#This Row],[Prev.1]]&lt;TODAY(),"Atraso","No prazo"))</f>
        <v>Concluída</v>
      </c>
      <c r="U517" s="39" t="s">
        <v>2315</v>
      </c>
      <c r="V517" s="39"/>
      <c r="W517" s="23">
        <f>WORKDAY(ControleRNC[[#This Row],[Prev.1]],ControleRNC[[#This Row],[Dias Prev.2]])</f>
        <v>44739</v>
      </c>
      <c r="X517" s="23"/>
      <c r="Y517" s="23">
        <v>44998</v>
      </c>
      <c r="Z517" s="24">
        <f>VLOOKUP(ControleRNC[[#This Row],[Crit.]],$F$1:$G$4,2,0)</f>
        <v>3</v>
      </c>
      <c r="AA517" s="24">
        <f ca="1">IF(ControleRNC[[#This Row],[Real.2]]="",TODAY()-ControleRNC[[#This Row],[Prev.2]],ControleRNC[[#This Row],[Real.2]]-ControleRNC[[#This Row],[Prev.2]])</f>
        <v>259</v>
      </c>
      <c r="AB517" s="24" t="s">
        <v>5</v>
      </c>
      <c r="AC517" s="29" t="str">
        <f ca="1">IF(ControleRNC[[#This Row],[Real.2]]&lt;&gt;"","Concluída",
IF(ControleRNC[[#This Row],[Prev.2]]&lt;TODAY(),"Atraso","No prazo"))</f>
        <v>Concluída</v>
      </c>
      <c r="AD517" s="24" t="str">
        <f ca="1">IF(ControleRNC[[#This Row],[Status Epata 2]]="Concluída","",IF(ControleRNC[[#This Row],[Real.2]]="",TODAY()-ControleRNC[[#This Row],[Data Emissão]],ControleRNC[[#This Row],[Real.2]]-ControleRNC[[#This Row],[Data Emissão]]))</f>
        <v/>
      </c>
      <c r="AE517" s="24" t="str">
        <f ca="1">IF(ControleRNC[[#This Row],[Real.2]]&lt;&gt;"","Concluída",
IF(AND(ControleRNC[[#This Row],[Prev.2]]&lt;TODAY(),OR(ControleRNC[[#This Row],[Replan.2]]&lt;TODAY(),ControleRNC[[#This Row],[Replan.2]]="")),"Atraso","No prazo"))</f>
        <v>Concluída</v>
      </c>
      <c r="AF517" s="24"/>
      <c r="AG517" s="24" t="str">
        <f ca="1">IF(ControleRNC[[#This Row],[Área Responsável]]="Engenharia",ControleRNC[[#This Row],[Status Etapa 1]],"Contratada")</f>
        <v>Concluída</v>
      </c>
      <c r="AH517" s="24" t="str">
        <f>IF(ControleRNC[[#This Row],[Área Responsável]]="Contratada",ControleRNC[[#This Row],[Status DUCTOR]],"Engenharia")</f>
        <v>Engenharia</v>
      </c>
      <c r="AI517" s="24" t="str">
        <f ca="1">IF(ControleRNC[[#This Row],[Etapa Eng]]="Concluída","Fechado",IF(ControleRNC[[#This Row],[Etapa Eng]]="Contratada","Contratada","Aberto"))</f>
        <v>Fechado</v>
      </c>
      <c r="AJ517" s="24" t="str">
        <f>IF(ControleRNC[[#This Row],[Etapa contr]]="Concluída","Fechado",IF(ControleRNC[[#This Row],[Etapa contr]]="Engenharia","Engenharia","Aberto"))</f>
        <v>Engenharia</v>
      </c>
    </row>
    <row r="518" spans="1:36" ht="30" customHeight="1">
      <c r="A518" s="5" t="s">
        <v>248</v>
      </c>
      <c r="B518" s="5" t="s">
        <v>822</v>
      </c>
      <c r="C518" s="24" t="s">
        <v>823</v>
      </c>
      <c r="D518" s="5" t="s">
        <v>824</v>
      </c>
      <c r="E518" s="24" t="s">
        <v>77</v>
      </c>
      <c r="F518" s="65" t="s">
        <v>826</v>
      </c>
      <c r="G518" s="7" t="s">
        <v>827</v>
      </c>
      <c r="H518" s="7" t="s">
        <v>2316</v>
      </c>
      <c r="I518" s="7" t="s">
        <v>840</v>
      </c>
      <c r="J518" s="32" t="s">
        <v>2317</v>
      </c>
      <c r="K518" s="22" t="s">
        <v>788</v>
      </c>
      <c r="L518" s="6">
        <v>44735</v>
      </c>
      <c r="M518" s="6">
        <f>WORKDAY(ControleRNC[[#This Row],[Data Emissão]],VLOOKUP(K518,$F$1:$G$4,2,0))</f>
        <v>44739</v>
      </c>
      <c r="N518" s="6"/>
      <c r="O518" s="23">
        <v>44789</v>
      </c>
      <c r="P518" s="24"/>
      <c r="Q518" s="24">
        <f ca="1">IF(ControleRNC[[#This Row],[Real.1]]="",TODAY()-ControleRNC[[#This Row],[Prev.1]],ControleRNC[[#This Row],[Real.1]]-ControleRNC[[#This Row],[Prev.1]])</f>
        <v>50</v>
      </c>
      <c r="R518" s="24" t="s">
        <v>8</v>
      </c>
      <c r="S518" s="24"/>
      <c r="T518" s="29" t="str">
        <f ca="1">IF(ControleRNC[[#This Row],[Real.1]]&lt;&gt;"","Concluída",IF(ControleRNC[[#This Row],[Prev.1]]&lt;TODAY(),"Atraso","No prazo"))</f>
        <v>Concluída</v>
      </c>
      <c r="U518" s="39" t="s">
        <v>2318</v>
      </c>
      <c r="V518" s="39"/>
      <c r="W518" s="23">
        <f>WORKDAY(ControleRNC[[#This Row],[Prev.1]],ControleRNC[[#This Row],[Dias Prev.2]])</f>
        <v>44741</v>
      </c>
      <c r="X518" s="23"/>
      <c r="Y518" s="23">
        <v>44804</v>
      </c>
      <c r="Z518" s="24">
        <f>VLOOKUP(ControleRNC[[#This Row],[Crit.]],$F$1:$G$4,2,0)</f>
        <v>2</v>
      </c>
      <c r="AA518" s="24">
        <f ca="1">IF(ControleRNC[[#This Row],[Real.2]]="",TODAY()-ControleRNC[[#This Row],[Prev.2]],ControleRNC[[#This Row],[Real.2]]-ControleRNC[[#This Row],[Prev.2]])</f>
        <v>63</v>
      </c>
      <c r="AB518" s="24" t="s">
        <v>8</v>
      </c>
      <c r="AC518" s="29" t="str">
        <f ca="1">IF(ControleRNC[[#This Row],[Real.2]]&lt;&gt;"","Concluída",
IF(ControleRNC[[#This Row],[Prev.2]]&lt;TODAY(),"Atraso","No prazo"))</f>
        <v>Concluída</v>
      </c>
      <c r="AD518" s="24" t="str">
        <f ca="1">IF(ControleRNC[[#This Row],[Status Epata 2]]="Concluída","",IF(ControleRNC[[#This Row],[Real.2]]="",TODAY()-ControleRNC[[#This Row],[Data Emissão]],ControleRNC[[#This Row],[Real.2]]-ControleRNC[[#This Row],[Data Emissão]]))</f>
        <v/>
      </c>
      <c r="AE518" s="24" t="str">
        <f ca="1">IF(ControleRNC[[#This Row],[Real.2]]&lt;&gt;"","Concluída",
IF(AND(ControleRNC[[#This Row],[Prev.2]]&lt;TODAY(),OR(ControleRNC[[#This Row],[Replan.2]]&lt;TODAY(),ControleRNC[[#This Row],[Replan.2]]="")),"Atraso","No prazo"))</f>
        <v>Concluída</v>
      </c>
      <c r="AF518" s="24"/>
      <c r="AG518" s="24" t="str">
        <f>IF(ControleRNC[[#This Row],[Área Responsável]]="Engenharia",ControleRNC[[#This Row],[Status Etapa 1]],"Contratada")</f>
        <v>Contratada</v>
      </c>
      <c r="AH518" s="24" t="str">
        <f ca="1">IF(ControleRNC[[#This Row],[Área Responsável]]="Contratada",ControleRNC[[#This Row],[Status DUCTOR]],"Engenharia")</f>
        <v>Concluída</v>
      </c>
      <c r="AI518" s="24" t="str">
        <f>IF(ControleRNC[[#This Row],[Etapa Eng]]="Concluída","Fechado",IF(ControleRNC[[#This Row],[Etapa Eng]]="Contratada","Contratada","Aberto"))</f>
        <v>Contratada</v>
      </c>
      <c r="AJ518" s="24" t="str">
        <f ca="1">IF(ControleRNC[[#This Row],[Etapa contr]]="Concluída","Fechado",IF(ControleRNC[[#This Row],[Etapa contr]]="Engenharia","Engenharia","Aberto"))</f>
        <v>Fechado</v>
      </c>
    </row>
    <row r="519" spans="1:36" ht="30" customHeight="1">
      <c r="A519" s="5" t="s">
        <v>2319</v>
      </c>
      <c r="B519" s="5" t="s">
        <v>900</v>
      </c>
      <c r="C519" s="24" t="s">
        <v>1303</v>
      </c>
      <c r="D519" s="5" t="s">
        <v>824</v>
      </c>
      <c r="E519" s="24" t="s">
        <v>29</v>
      </c>
      <c r="F519" s="65" t="s">
        <v>826</v>
      </c>
      <c r="G519" s="7" t="s">
        <v>844</v>
      </c>
      <c r="H519" s="7" t="s">
        <v>2320</v>
      </c>
      <c r="I519" s="7" t="s">
        <v>958</v>
      </c>
      <c r="J519" s="32" t="s">
        <v>2321</v>
      </c>
      <c r="K519" s="22" t="s">
        <v>787</v>
      </c>
      <c r="L519" s="6">
        <v>44735</v>
      </c>
      <c r="M519" s="6">
        <f>WORKDAY(ControleRNC[[#This Row],[Data Emissão]],VLOOKUP(K519,$F$1:$G$4,2,0))</f>
        <v>44740</v>
      </c>
      <c r="N519" s="6"/>
      <c r="O519" s="23">
        <v>44949</v>
      </c>
      <c r="P519" s="24"/>
      <c r="Q519" s="24">
        <f ca="1">IF(ControleRNC[[#This Row],[Real.1]]="",TODAY()-ControleRNC[[#This Row],[Prev.1]],ControleRNC[[#This Row],[Real.1]]-ControleRNC[[#This Row],[Prev.1]])</f>
        <v>209</v>
      </c>
      <c r="R519" s="24" t="s">
        <v>6</v>
      </c>
      <c r="S519" s="24"/>
      <c r="T519" s="29" t="str">
        <f ca="1">IF(ControleRNC[[#This Row],[Real.1]]&lt;&gt;"","Concluída",IF(ControleRNC[[#This Row],[Prev.1]]&lt;TODAY(),"Atraso","No prazo"))</f>
        <v>Concluída</v>
      </c>
      <c r="U519" s="39" t="s">
        <v>228</v>
      </c>
      <c r="V519" s="39"/>
      <c r="W519" s="23">
        <f>WORKDAY(ControleRNC[[#This Row],[Prev.1]],ControleRNC[[#This Row],[Dias Prev.2]])</f>
        <v>44743</v>
      </c>
      <c r="X519" s="23">
        <v>45036</v>
      </c>
      <c r="Y519" s="23">
        <v>45063</v>
      </c>
      <c r="Z519" s="24">
        <f>VLOOKUP(ControleRNC[[#This Row],[Crit.]],$F$1:$G$4,2,0)</f>
        <v>3</v>
      </c>
      <c r="AA519" s="24">
        <f ca="1">IF(ControleRNC[[#This Row],[Real.2]]="",TODAY()-ControleRNC[[#This Row],[Prev.2]],ControleRNC[[#This Row],[Real.2]]-ControleRNC[[#This Row],[Prev.2]])</f>
        <v>320</v>
      </c>
      <c r="AB519" s="24" t="s">
        <v>6</v>
      </c>
      <c r="AC519" s="29" t="str">
        <f ca="1">IF(ControleRNC[[#This Row],[Real.2]]&lt;&gt;"","Concluída",
IF(ControleRNC[[#This Row],[Prev.2]]&lt;TODAY(),"Atraso","No prazo"))</f>
        <v>Concluída</v>
      </c>
      <c r="AD519" s="24" t="str">
        <f ca="1">IF(ControleRNC[[#This Row],[Status Epata 2]]="Concluída","",IF(ControleRNC[[#This Row],[Real.2]]="",TODAY()-ControleRNC[[#This Row],[Data Emissão]],ControleRNC[[#This Row],[Real.2]]-ControleRNC[[#This Row],[Data Emissão]]))</f>
        <v/>
      </c>
      <c r="AE519" s="24" t="str">
        <f ca="1">IF(ControleRNC[[#This Row],[Real.2]]&lt;&gt;"","Concluída",
IF(AND(ControleRNC[[#This Row],[Prev.2]]&lt;TODAY(),OR(ControleRNC[[#This Row],[Replan.2]]&lt;TODAY(),ControleRNC[[#This Row],[Replan.2]]="")),"Atraso","No prazo"))</f>
        <v>Concluída</v>
      </c>
      <c r="AF519" s="24"/>
      <c r="AG519" s="24" t="str">
        <f>IF(ControleRNC[[#This Row],[Área Responsável]]="Engenharia",ControleRNC[[#This Row],[Status Etapa 1]],"Contratada")</f>
        <v>Contratada</v>
      </c>
      <c r="AH519" s="24" t="str">
        <f ca="1">IF(ControleRNC[[#This Row],[Área Responsável]]="Contratada",ControleRNC[[#This Row],[Status DUCTOR]],"Engenharia")</f>
        <v>Concluída</v>
      </c>
      <c r="AI519" s="24" t="str">
        <f>IF(ControleRNC[[#This Row],[Etapa Eng]]="Concluída","Fechado",IF(ControleRNC[[#This Row],[Etapa Eng]]="Contratada","Contratada","Aberto"))</f>
        <v>Contratada</v>
      </c>
      <c r="AJ519" s="24" t="str">
        <f ca="1">IF(ControleRNC[[#This Row],[Etapa contr]]="Concluída","Fechado",IF(ControleRNC[[#This Row],[Etapa contr]]="Engenharia","Engenharia","Aberto"))</f>
        <v>Fechado</v>
      </c>
    </row>
    <row r="520" spans="1:36" ht="30" customHeight="1">
      <c r="A520" s="5" t="s">
        <v>88</v>
      </c>
      <c r="B520" s="5" t="s">
        <v>900</v>
      </c>
      <c r="C520" s="24" t="s">
        <v>1303</v>
      </c>
      <c r="D520" s="5" t="s">
        <v>824</v>
      </c>
      <c r="E520" s="24" t="s">
        <v>87</v>
      </c>
      <c r="F520" s="65" t="s">
        <v>826</v>
      </c>
      <c r="G520" s="7" t="s">
        <v>827</v>
      </c>
      <c r="H520" s="7" t="s">
        <v>2322</v>
      </c>
      <c r="I520" s="7" t="s">
        <v>921</v>
      </c>
      <c r="J520" s="32" t="s">
        <v>89</v>
      </c>
      <c r="K520" s="22" t="s">
        <v>787</v>
      </c>
      <c r="L520" s="6">
        <v>44735</v>
      </c>
      <c r="M520" s="6">
        <f>WORKDAY(ControleRNC[[#This Row],[Data Emissão]],VLOOKUP(K520,$F$1:$G$4,2,0))</f>
        <v>44740</v>
      </c>
      <c r="N520" s="6"/>
      <c r="O520" s="23">
        <v>44777</v>
      </c>
      <c r="P520" s="24"/>
      <c r="Q520" s="24">
        <f ca="1">IF(ControleRNC[[#This Row],[Real.1]]="",TODAY()-ControleRNC[[#This Row],[Prev.1]],ControleRNC[[#This Row],[Real.1]]-ControleRNC[[#This Row],[Prev.1]])</f>
        <v>37</v>
      </c>
      <c r="R520" s="24" t="s">
        <v>5</v>
      </c>
      <c r="S520" s="24"/>
      <c r="T520" s="29" t="str">
        <f ca="1">IF(ControleRNC[[#This Row],[Real.1]]&lt;&gt;"","Concluída",IF(ControleRNC[[#This Row],[Prev.1]]&lt;TODAY(),"Atraso","No prazo"))</f>
        <v>Concluída</v>
      </c>
      <c r="U520" s="39" t="s">
        <v>90</v>
      </c>
      <c r="V520" s="39"/>
      <c r="W520" s="23">
        <f>WORKDAY(ControleRNC[[#This Row],[Prev.1]],ControleRNC[[#This Row],[Dias Prev.2]])</f>
        <v>44743</v>
      </c>
      <c r="X520" s="23"/>
      <c r="Y520" s="23"/>
      <c r="Z520" s="24">
        <f>VLOOKUP(ControleRNC[[#This Row],[Crit.]],$F$1:$G$4,2,0)</f>
        <v>3</v>
      </c>
      <c r="AA520" s="24">
        <f ca="1">IF(ControleRNC[[#This Row],[Real.2]]="",TODAY()-ControleRNC[[#This Row],[Prev.2]],ControleRNC[[#This Row],[Real.2]]-ControleRNC[[#This Row],[Prev.2]])</f>
        <v>334</v>
      </c>
      <c r="AB520" s="24" t="s">
        <v>5</v>
      </c>
      <c r="AC520" s="29" t="str">
        <f ca="1">IF(ControleRNC[[#This Row],[Real.2]]&lt;&gt;"","Concluída",
IF(ControleRNC[[#This Row],[Prev.2]]&lt;TODAY(),"Atraso","No prazo"))</f>
        <v>Atraso</v>
      </c>
      <c r="AD520" s="24">
        <f ca="1">IF(ControleRNC[[#This Row],[Status Epata 2]]="Concluída","",IF(ControleRNC[[#This Row],[Real.2]]="",TODAY()-ControleRNC[[#This Row],[Data Emissão]],ControleRNC[[#This Row],[Real.2]]-ControleRNC[[#This Row],[Data Emissão]]))</f>
        <v>342</v>
      </c>
      <c r="AE520" s="29" t="str">
        <f ca="1">IF(ControleRNC[[#This Row],[Real.2]]&lt;&gt;"","Concluída",
IF(AND(ControleRNC[[#This Row],[Prev.2]]&lt;TODAY(),OR(ControleRNC[[#This Row],[Replan.2]]&lt;TODAY(),ControleRNC[[#This Row],[Replan.2]]="")),"Atraso","No prazo"))</f>
        <v>Atraso</v>
      </c>
      <c r="AF520" s="24"/>
      <c r="AG520" s="24" t="str">
        <f>IF(ControleRNC[[#This Row],[Área Responsável]]="Engenharia",ControleRNC[[#This Row],[Status Etapa 1]],"Contratada")</f>
        <v>Contratada</v>
      </c>
      <c r="AH520" s="24" t="str">
        <f ca="1">IF(ControleRNC[[#This Row],[Área Responsável]]="Contratada",ControleRNC[[#This Row],[Status DUCTOR]],"Engenharia")</f>
        <v>Atraso</v>
      </c>
      <c r="AI520" s="24" t="str">
        <f>IF(ControleRNC[[#This Row],[Etapa Eng]]="Concluída","Fechado",IF(ControleRNC[[#This Row],[Etapa Eng]]="Contratada","Contratada","Aberto"))</f>
        <v>Contratada</v>
      </c>
      <c r="AJ520" s="24" t="str">
        <f ca="1">IF(ControleRNC[[#This Row],[Etapa contr]]="Concluída","Fechado",IF(ControleRNC[[#This Row],[Etapa contr]]="Engenharia","Engenharia","Aberto"))</f>
        <v>Aberto</v>
      </c>
    </row>
    <row r="521" spans="1:36" ht="30" customHeight="1">
      <c r="A521" s="5" t="s">
        <v>152</v>
      </c>
      <c r="B521" s="5" t="s">
        <v>822</v>
      </c>
      <c r="C521" s="24" t="s">
        <v>823</v>
      </c>
      <c r="D521" s="5" t="s">
        <v>824</v>
      </c>
      <c r="E521" s="24" t="s">
        <v>77</v>
      </c>
      <c r="F521" s="65" t="s">
        <v>826</v>
      </c>
      <c r="G521" s="7" t="s">
        <v>827</v>
      </c>
      <c r="H521" s="7" t="s">
        <v>2323</v>
      </c>
      <c r="I521" s="7" t="s">
        <v>856</v>
      </c>
      <c r="J521" s="32" t="s">
        <v>2324</v>
      </c>
      <c r="K521" s="22" t="s">
        <v>788</v>
      </c>
      <c r="L521" s="6">
        <v>44735</v>
      </c>
      <c r="M521" s="6">
        <f>WORKDAY(ControleRNC[[#This Row],[Data Emissão]],VLOOKUP(K521,$F$1:$G$4,2,0))</f>
        <v>44739</v>
      </c>
      <c r="N521" s="6"/>
      <c r="O521" s="23">
        <v>44804</v>
      </c>
      <c r="P521" s="24"/>
      <c r="Q521" s="24">
        <f ca="1">IF(ControleRNC[[#This Row],[Real.1]]="",TODAY()-ControleRNC[[#This Row],[Prev.1]],ControleRNC[[#This Row],[Real.1]]-ControleRNC[[#This Row],[Prev.1]])</f>
        <v>65</v>
      </c>
      <c r="R521" s="24" t="s">
        <v>8</v>
      </c>
      <c r="S521" s="24"/>
      <c r="T521" s="29" t="str">
        <f ca="1">IF(ControleRNC[[#This Row],[Real.1]]&lt;&gt;"","Concluída",IF(ControleRNC[[#This Row],[Prev.1]]&lt;TODAY(),"Atraso","No prazo"))</f>
        <v>Concluída</v>
      </c>
      <c r="U521" s="39" t="s">
        <v>2325</v>
      </c>
      <c r="V521" s="39"/>
      <c r="W521" s="23">
        <f>WORKDAY(ControleRNC[[#This Row],[Prev.1]],ControleRNC[[#This Row],[Dias Prev.2]])</f>
        <v>44741</v>
      </c>
      <c r="X521" s="23"/>
      <c r="Y521" s="23">
        <v>44804</v>
      </c>
      <c r="Z521" s="24">
        <f>VLOOKUP(ControleRNC[[#This Row],[Crit.]],$F$1:$G$4,2,0)</f>
        <v>2</v>
      </c>
      <c r="AA521" s="24">
        <f ca="1">IF(ControleRNC[[#This Row],[Real.2]]="",TODAY()-ControleRNC[[#This Row],[Prev.2]],ControleRNC[[#This Row],[Real.2]]-ControleRNC[[#This Row],[Prev.2]])</f>
        <v>63</v>
      </c>
      <c r="AB521" s="24" t="s">
        <v>8</v>
      </c>
      <c r="AC521" s="29" t="str">
        <f ca="1">IF(ControleRNC[[#This Row],[Real.2]]&lt;&gt;"","Concluída",
IF(ControleRNC[[#This Row],[Prev.2]]&lt;TODAY(),"Atraso","No prazo"))</f>
        <v>Concluída</v>
      </c>
      <c r="AD521" s="24" t="str">
        <f ca="1">IF(ControleRNC[[#This Row],[Status Epata 2]]="Concluída","",IF(ControleRNC[[#This Row],[Real.2]]="",TODAY()-ControleRNC[[#This Row],[Data Emissão]],ControleRNC[[#This Row],[Real.2]]-ControleRNC[[#This Row],[Data Emissão]]))</f>
        <v/>
      </c>
      <c r="AE521" s="24" t="str">
        <f ca="1">IF(ControleRNC[[#This Row],[Real.2]]&lt;&gt;"","Concluída",
IF(AND(ControleRNC[[#This Row],[Prev.2]]&lt;TODAY(),OR(ControleRNC[[#This Row],[Replan.2]]&lt;TODAY(),ControleRNC[[#This Row],[Replan.2]]="")),"Atraso","No prazo"))</f>
        <v>Concluída</v>
      </c>
      <c r="AF521" s="24"/>
      <c r="AG521" s="24" t="str">
        <f>IF(ControleRNC[[#This Row],[Área Responsável]]="Engenharia",ControleRNC[[#This Row],[Status Etapa 1]],"Contratada")</f>
        <v>Contratada</v>
      </c>
      <c r="AH521" s="24" t="str">
        <f ca="1">IF(ControleRNC[[#This Row],[Área Responsável]]="Contratada",ControleRNC[[#This Row],[Status DUCTOR]],"Engenharia")</f>
        <v>Concluída</v>
      </c>
      <c r="AI521" s="24" t="str">
        <f>IF(ControleRNC[[#This Row],[Etapa Eng]]="Concluída","Fechado",IF(ControleRNC[[#This Row],[Etapa Eng]]="Contratada","Contratada","Aberto"))</f>
        <v>Contratada</v>
      </c>
      <c r="AJ521" s="24" t="str">
        <f ca="1">IF(ControleRNC[[#This Row],[Etapa contr]]="Concluída","Fechado",IF(ControleRNC[[#This Row],[Etapa contr]]="Engenharia","Engenharia","Aberto"))</f>
        <v>Fechado</v>
      </c>
    </row>
    <row r="522" spans="1:36" ht="30" customHeight="1">
      <c r="A522" s="5" t="s">
        <v>272</v>
      </c>
      <c r="B522" s="5" t="s">
        <v>822</v>
      </c>
      <c r="C522" s="24" t="s">
        <v>823</v>
      </c>
      <c r="D522" s="5" t="s">
        <v>824</v>
      </c>
      <c r="E522" s="24" t="s">
        <v>77</v>
      </c>
      <c r="F522" s="65" t="s">
        <v>826</v>
      </c>
      <c r="G522" s="7" t="s">
        <v>827</v>
      </c>
      <c r="H522" s="7" t="s">
        <v>2326</v>
      </c>
      <c r="I522" s="7" t="s">
        <v>856</v>
      </c>
      <c r="J522" s="32" t="s">
        <v>2327</v>
      </c>
      <c r="K522" s="22" t="s">
        <v>788</v>
      </c>
      <c r="L522" s="6">
        <v>44739</v>
      </c>
      <c r="M522" s="6">
        <f>WORKDAY(ControleRNC[[#This Row],[Data Emissão]],VLOOKUP(K522,$F$1:$G$4,2,0))</f>
        <v>44741</v>
      </c>
      <c r="N522" s="6"/>
      <c r="O522" s="23">
        <v>44789</v>
      </c>
      <c r="P522" s="24"/>
      <c r="Q522" s="24">
        <f ca="1">IF(ControleRNC[[#This Row],[Real.1]]="",TODAY()-ControleRNC[[#This Row],[Prev.1]],ControleRNC[[#This Row],[Real.1]]-ControleRNC[[#This Row],[Prev.1]])</f>
        <v>48</v>
      </c>
      <c r="R522" s="24" t="s">
        <v>8</v>
      </c>
      <c r="S522" s="24"/>
      <c r="T522" s="29" t="str">
        <f ca="1">IF(ControleRNC[[#This Row],[Real.1]]&lt;&gt;"","Concluída",IF(ControleRNC[[#This Row],[Prev.1]]&lt;TODAY(),"Atraso","No prazo"))</f>
        <v>Concluída</v>
      </c>
      <c r="U522" s="39" t="s">
        <v>2328</v>
      </c>
      <c r="V522" s="39"/>
      <c r="W522" s="23">
        <f>WORKDAY(ControleRNC[[#This Row],[Prev.1]],ControleRNC[[#This Row],[Dias Prev.2]])</f>
        <v>44743</v>
      </c>
      <c r="X522" s="23"/>
      <c r="Y522" s="23">
        <v>44804</v>
      </c>
      <c r="Z522" s="24">
        <f>VLOOKUP(ControleRNC[[#This Row],[Crit.]],$F$1:$G$4,2,0)</f>
        <v>2</v>
      </c>
      <c r="AA522" s="24">
        <f ca="1">IF(ControleRNC[[#This Row],[Real.2]]="",TODAY()-ControleRNC[[#This Row],[Prev.2]],ControleRNC[[#This Row],[Real.2]]-ControleRNC[[#This Row],[Prev.2]])</f>
        <v>61</v>
      </c>
      <c r="AB522" s="24" t="s">
        <v>8</v>
      </c>
      <c r="AC522" s="29" t="str">
        <f ca="1">IF(ControleRNC[[#This Row],[Real.2]]&lt;&gt;"","Concluída",
IF(ControleRNC[[#This Row],[Prev.2]]&lt;TODAY(),"Atraso","No prazo"))</f>
        <v>Concluída</v>
      </c>
      <c r="AD522" s="24" t="str">
        <f ca="1">IF(ControleRNC[[#This Row],[Status Epata 2]]="Concluída","",IF(ControleRNC[[#This Row],[Real.2]]="",TODAY()-ControleRNC[[#This Row],[Data Emissão]],ControleRNC[[#This Row],[Real.2]]-ControleRNC[[#This Row],[Data Emissão]]))</f>
        <v/>
      </c>
      <c r="AE522" s="24" t="str">
        <f ca="1">IF(ControleRNC[[#This Row],[Real.2]]&lt;&gt;"","Concluída",
IF(AND(ControleRNC[[#This Row],[Prev.2]]&lt;TODAY(),OR(ControleRNC[[#This Row],[Replan.2]]&lt;TODAY(),ControleRNC[[#This Row],[Replan.2]]="")),"Atraso","No prazo"))</f>
        <v>Concluída</v>
      </c>
      <c r="AF522" s="24"/>
      <c r="AG522" s="24" t="str">
        <f>IF(ControleRNC[[#This Row],[Área Responsável]]="Engenharia",ControleRNC[[#This Row],[Status Etapa 1]],"Contratada")</f>
        <v>Contratada</v>
      </c>
      <c r="AH522" s="24" t="str">
        <f ca="1">IF(ControleRNC[[#This Row],[Área Responsável]]="Contratada",ControleRNC[[#This Row],[Status DUCTOR]],"Engenharia")</f>
        <v>Concluída</v>
      </c>
      <c r="AI522" s="24" t="str">
        <f>IF(ControleRNC[[#This Row],[Etapa Eng]]="Concluída","Fechado",IF(ControleRNC[[#This Row],[Etapa Eng]]="Contratada","Contratada","Aberto"))</f>
        <v>Contratada</v>
      </c>
      <c r="AJ522" s="24" t="str">
        <f ca="1">IF(ControleRNC[[#This Row],[Etapa contr]]="Concluída","Fechado",IF(ControleRNC[[#This Row],[Etapa contr]]="Engenharia","Engenharia","Aberto"))</f>
        <v>Fechado</v>
      </c>
    </row>
    <row r="523" spans="1:36" ht="30" customHeight="1">
      <c r="A523" s="5" t="s">
        <v>66</v>
      </c>
      <c r="B523" s="5" t="s">
        <v>822</v>
      </c>
      <c r="C523" s="24" t="s">
        <v>1299</v>
      </c>
      <c r="D523" s="5" t="s">
        <v>824</v>
      </c>
      <c r="E523" s="24" t="s">
        <v>2329</v>
      </c>
      <c r="F523" s="65" t="s">
        <v>826</v>
      </c>
      <c r="G523" s="7" t="s">
        <v>844</v>
      </c>
      <c r="H523" s="7" t="s">
        <v>2330</v>
      </c>
      <c r="I523" s="7" t="s">
        <v>904</v>
      </c>
      <c r="J523" s="32" t="s">
        <v>2331</v>
      </c>
      <c r="K523" s="22" t="s">
        <v>787</v>
      </c>
      <c r="L523" s="6">
        <v>44740</v>
      </c>
      <c r="M523" s="6">
        <f>WORKDAY(ControleRNC[[#This Row],[Data Emissão]],VLOOKUP(K523,$F$1:$G$4,2,0))</f>
        <v>44743</v>
      </c>
      <c r="N523" s="6"/>
      <c r="O523" s="23">
        <v>44760</v>
      </c>
      <c r="P523" s="24"/>
      <c r="Q523" s="24">
        <f ca="1">IF(ControleRNC[[#This Row],[Real.1]]="",TODAY()-ControleRNC[[#This Row],[Prev.1]],ControleRNC[[#This Row],[Real.1]]-ControleRNC[[#This Row],[Prev.1]])</f>
        <v>17</v>
      </c>
      <c r="R523" s="24" t="s">
        <v>10</v>
      </c>
      <c r="S523" s="24"/>
      <c r="T523" s="29" t="str">
        <f ca="1">IF(ControleRNC[[#This Row],[Real.1]]&lt;&gt;"","Concluída",IF(ControleRNC[[#This Row],[Prev.1]]&lt;TODAY(),"Atraso","No prazo"))</f>
        <v>Concluída</v>
      </c>
      <c r="U523" s="39" t="s">
        <v>2332</v>
      </c>
      <c r="V523" s="39"/>
      <c r="W523" s="23">
        <f>WORKDAY(ControleRNC[[#This Row],[Prev.1]],ControleRNC[[#This Row],[Dias Prev.2]])</f>
        <v>44748</v>
      </c>
      <c r="X523" s="23"/>
      <c r="Y523" s="23">
        <v>44760</v>
      </c>
      <c r="Z523" s="24">
        <f>VLOOKUP(ControleRNC[[#This Row],[Crit.]],$F$1:$G$4,2,0)</f>
        <v>3</v>
      </c>
      <c r="AA523" s="24">
        <f ca="1">IF(ControleRNC[[#This Row],[Real.2]]="",TODAY()-ControleRNC[[#This Row],[Prev.2]],ControleRNC[[#This Row],[Real.2]]-ControleRNC[[#This Row],[Prev.2]])</f>
        <v>12</v>
      </c>
      <c r="AB523" s="24" t="s">
        <v>10</v>
      </c>
      <c r="AC523" s="29" t="str">
        <f ca="1">IF(ControleRNC[[#This Row],[Real.2]]&lt;&gt;"","Concluída",
IF(ControleRNC[[#This Row],[Prev.2]]&lt;TODAY(),"Atraso","No prazo"))</f>
        <v>Concluída</v>
      </c>
      <c r="AD523" s="24" t="str">
        <f ca="1">IF(ControleRNC[[#This Row],[Status Epata 2]]="Concluída","",IF(ControleRNC[[#This Row],[Real.2]]="",TODAY()-ControleRNC[[#This Row],[Data Emissão]],ControleRNC[[#This Row],[Real.2]]-ControleRNC[[#This Row],[Data Emissão]]))</f>
        <v/>
      </c>
      <c r="AE523" s="24" t="str">
        <f ca="1">IF(ControleRNC[[#This Row],[Real.2]]&lt;&gt;"","Concluída",
IF(AND(ControleRNC[[#This Row],[Prev.2]]&lt;TODAY(),OR(ControleRNC[[#This Row],[Replan.2]]&lt;TODAY(),ControleRNC[[#This Row],[Replan.2]]="")),"Atraso","No prazo"))</f>
        <v>Concluída</v>
      </c>
      <c r="AF523" s="24"/>
      <c r="AG523" s="24" t="str">
        <f>IF(ControleRNC[[#This Row],[Área Responsável]]="Engenharia",ControleRNC[[#This Row],[Status Etapa 1]],"Contratada")</f>
        <v>Contratada</v>
      </c>
      <c r="AH523" s="24" t="str">
        <f ca="1">IF(ControleRNC[[#This Row],[Área Responsável]]="Contratada",ControleRNC[[#This Row],[Status DUCTOR]],"Engenharia")</f>
        <v>Concluída</v>
      </c>
      <c r="AI523" s="24" t="str">
        <f>IF(ControleRNC[[#This Row],[Etapa Eng]]="Concluída","Fechado",IF(ControleRNC[[#This Row],[Etapa Eng]]="Contratada","Contratada","Aberto"))</f>
        <v>Contratada</v>
      </c>
      <c r="AJ523" s="24" t="str">
        <f ca="1">IF(ControleRNC[[#This Row],[Etapa contr]]="Concluída","Fechado",IF(ControleRNC[[#This Row],[Etapa contr]]="Engenharia","Engenharia","Aberto"))</f>
        <v>Fechado</v>
      </c>
    </row>
    <row r="524" spans="1:36" ht="30" customHeight="1">
      <c r="A524" s="5" t="s">
        <v>1948</v>
      </c>
      <c r="B524" s="5" t="s">
        <v>822</v>
      </c>
      <c r="C524" s="24" t="s">
        <v>823</v>
      </c>
      <c r="D524" s="5" t="s">
        <v>824</v>
      </c>
      <c r="E524" s="24" t="s">
        <v>77</v>
      </c>
      <c r="F524" s="65" t="s">
        <v>826</v>
      </c>
      <c r="G524" s="7" t="s">
        <v>827</v>
      </c>
      <c r="H524" s="7" t="s">
        <v>2333</v>
      </c>
      <c r="I524" s="7" t="s">
        <v>829</v>
      </c>
      <c r="J524" s="32" t="s">
        <v>2334</v>
      </c>
      <c r="K524" s="22" t="s">
        <v>787</v>
      </c>
      <c r="L524" s="6">
        <v>44742</v>
      </c>
      <c r="M524" s="6">
        <f>WORKDAY(ControleRNC[[#This Row],[Data Emissão]],VLOOKUP(K524,$F$1:$G$4,2,0))</f>
        <v>44747</v>
      </c>
      <c r="N524" s="6"/>
      <c r="O524" s="23">
        <v>44838</v>
      </c>
      <c r="P524" s="24"/>
      <c r="Q524" s="24">
        <f ca="1">IF(ControleRNC[[#This Row],[Real.1]]="",TODAY()-ControleRNC[[#This Row],[Prev.1]],ControleRNC[[#This Row],[Real.1]]-ControleRNC[[#This Row],[Prev.1]])</f>
        <v>91</v>
      </c>
      <c r="R524" s="24" t="s">
        <v>8</v>
      </c>
      <c r="S524" s="24"/>
      <c r="T524" s="29" t="str">
        <f ca="1">IF(ControleRNC[[#This Row],[Real.1]]&lt;&gt;"","Concluída",IF(ControleRNC[[#This Row],[Prev.1]]&lt;TODAY(),"Atraso","No prazo"))</f>
        <v>Concluída</v>
      </c>
      <c r="U524" s="39" t="s">
        <v>2335</v>
      </c>
      <c r="V524" s="39"/>
      <c r="W524" s="23">
        <f>WORKDAY(ControleRNC[[#This Row],[Prev.1]],ControleRNC[[#This Row],[Dias Prev.2]])</f>
        <v>44750</v>
      </c>
      <c r="X524" s="23"/>
      <c r="Y524" s="23">
        <v>44838</v>
      </c>
      <c r="Z524" s="24">
        <f>VLOOKUP(ControleRNC[[#This Row],[Crit.]],$F$1:$G$4,2,0)</f>
        <v>3</v>
      </c>
      <c r="AA524" s="24">
        <f ca="1">IF(ControleRNC[[#This Row],[Real.2]]="",TODAY()-ControleRNC[[#This Row],[Prev.2]],ControleRNC[[#This Row],[Real.2]]-ControleRNC[[#This Row],[Prev.2]])</f>
        <v>88</v>
      </c>
      <c r="AB524" s="24" t="s">
        <v>8</v>
      </c>
      <c r="AC524" s="29" t="str">
        <f ca="1">IF(ControleRNC[[#This Row],[Real.2]]&lt;&gt;"","Concluída",
IF(ControleRNC[[#This Row],[Prev.2]]&lt;TODAY(),"Atraso","No prazo"))</f>
        <v>Concluída</v>
      </c>
      <c r="AD524" s="24" t="str">
        <f ca="1">IF(ControleRNC[[#This Row],[Status Epata 2]]="Concluída","",IF(ControleRNC[[#This Row],[Real.2]]="",TODAY()-ControleRNC[[#This Row],[Data Emissão]],ControleRNC[[#This Row],[Real.2]]-ControleRNC[[#This Row],[Data Emissão]]))</f>
        <v/>
      </c>
      <c r="AE524" s="24" t="str">
        <f ca="1">IF(ControleRNC[[#This Row],[Real.2]]&lt;&gt;"","Concluída",
IF(AND(ControleRNC[[#This Row],[Prev.2]]&lt;TODAY(),OR(ControleRNC[[#This Row],[Replan.2]]&lt;TODAY(),ControleRNC[[#This Row],[Replan.2]]="")),"Atraso","No prazo"))</f>
        <v>Concluída</v>
      </c>
      <c r="AF524" s="24"/>
      <c r="AG524" s="24" t="str">
        <f>IF(ControleRNC[[#This Row],[Área Responsável]]="Engenharia",ControleRNC[[#This Row],[Status Etapa 1]],"Contratada")</f>
        <v>Contratada</v>
      </c>
      <c r="AH524" s="24" t="str">
        <f ca="1">IF(ControleRNC[[#This Row],[Área Responsável]]="Contratada",ControleRNC[[#This Row],[Status DUCTOR]],"Engenharia")</f>
        <v>Concluída</v>
      </c>
      <c r="AI524" s="24" t="str">
        <f>IF(ControleRNC[[#This Row],[Etapa Eng]]="Concluída","Fechado",IF(ControleRNC[[#This Row],[Etapa Eng]]="Contratada","Contratada","Aberto"))</f>
        <v>Contratada</v>
      </c>
      <c r="AJ524" s="24" t="str">
        <f ca="1">IF(ControleRNC[[#This Row],[Etapa contr]]="Concluída","Fechado",IF(ControleRNC[[#This Row],[Etapa contr]]="Engenharia","Engenharia","Aberto"))</f>
        <v>Fechado</v>
      </c>
    </row>
    <row r="525" spans="1:36" ht="30" customHeight="1">
      <c r="A525" s="5" t="s">
        <v>274</v>
      </c>
      <c r="B525" s="5" t="s">
        <v>822</v>
      </c>
      <c r="C525" s="24" t="s">
        <v>823</v>
      </c>
      <c r="D525" s="5" t="s">
        <v>824</v>
      </c>
      <c r="E525" s="24" t="s">
        <v>77</v>
      </c>
      <c r="F525" s="65" t="s">
        <v>826</v>
      </c>
      <c r="G525" s="7" t="s">
        <v>827</v>
      </c>
      <c r="H525" s="7" t="s">
        <v>2336</v>
      </c>
      <c r="I525" s="7" t="s">
        <v>856</v>
      </c>
      <c r="J525" s="32" t="s">
        <v>2337</v>
      </c>
      <c r="K525" s="22" t="s">
        <v>788</v>
      </c>
      <c r="L525" s="6">
        <v>44742</v>
      </c>
      <c r="M525" s="6">
        <f>WORKDAY(ControleRNC[[#This Row],[Data Emissão]],VLOOKUP(K525,$F$1:$G$4,2,0))</f>
        <v>44746</v>
      </c>
      <c r="N525" s="6"/>
      <c r="O525" s="23">
        <v>44789</v>
      </c>
      <c r="P525" s="24"/>
      <c r="Q525" s="24">
        <f ca="1">IF(ControleRNC[[#This Row],[Real.1]]="",TODAY()-ControleRNC[[#This Row],[Prev.1]],ControleRNC[[#This Row],[Real.1]]-ControleRNC[[#This Row],[Prev.1]])</f>
        <v>43</v>
      </c>
      <c r="R525" s="24" t="s">
        <v>8</v>
      </c>
      <c r="S525" s="24"/>
      <c r="T525" s="29" t="str">
        <f ca="1">IF(ControleRNC[[#This Row],[Real.1]]&lt;&gt;"","Concluída",IF(ControleRNC[[#This Row],[Prev.1]]&lt;TODAY(),"Atraso","No prazo"))</f>
        <v>Concluída</v>
      </c>
      <c r="U525" s="39" t="s">
        <v>2338</v>
      </c>
      <c r="V525" s="39"/>
      <c r="W525" s="23">
        <f>WORKDAY(ControleRNC[[#This Row],[Prev.1]],ControleRNC[[#This Row],[Dias Prev.2]])</f>
        <v>44748</v>
      </c>
      <c r="X525" s="23"/>
      <c r="Y525" s="23">
        <v>44804</v>
      </c>
      <c r="Z525" s="24">
        <f>VLOOKUP(ControleRNC[[#This Row],[Crit.]],$F$1:$G$4,2,0)</f>
        <v>2</v>
      </c>
      <c r="AA525" s="24">
        <f ca="1">IF(ControleRNC[[#This Row],[Real.2]]="",TODAY()-ControleRNC[[#This Row],[Prev.2]],ControleRNC[[#This Row],[Real.2]]-ControleRNC[[#This Row],[Prev.2]])</f>
        <v>56</v>
      </c>
      <c r="AB525" s="24" t="s">
        <v>8</v>
      </c>
      <c r="AC525" s="29" t="str">
        <f ca="1">IF(ControleRNC[[#This Row],[Real.2]]&lt;&gt;"","Concluída",
IF(ControleRNC[[#This Row],[Prev.2]]&lt;TODAY(),"Atraso","No prazo"))</f>
        <v>Concluída</v>
      </c>
      <c r="AD525" s="24" t="str">
        <f ca="1">IF(ControleRNC[[#This Row],[Status Epata 2]]="Concluída","",IF(ControleRNC[[#This Row],[Real.2]]="",TODAY()-ControleRNC[[#This Row],[Data Emissão]],ControleRNC[[#This Row],[Real.2]]-ControleRNC[[#This Row],[Data Emissão]]))</f>
        <v/>
      </c>
      <c r="AE525" s="24" t="str">
        <f ca="1">IF(ControleRNC[[#This Row],[Real.2]]&lt;&gt;"","Concluída",
IF(AND(ControleRNC[[#This Row],[Prev.2]]&lt;TODAY(),OR(ControleRNC[[#This Row],[Replan.2]]&lt;TODAY(),ControleRNC[[#This Row],[Replan.2]]="")),"Atraso","No prazo"))</f>
        <v>Concluída</v>
      </c>
      <c r="AF525" s="24"/>
      <c r="AG525" s="24" t="str">
        <f>IF(ControleRNC[[#This Row],[Área Responsável]]="Engenharia",ControleRNC[[#This Row],[Status Etapa 1]],"Contratada")</f>
        <v>Contratada</v>
      </c>
      <c r="AH525" s="24" t="str">
        <f ca="1">IF(ControleRNC[[#This Row],[Área Responsável]]="Contratada",ControleRNC[[#This Row],[Status DUCTOR]],"Engenharia")</f>
        <v>Concluída</v>
      </c>
      <c r="AI525" s="24" t="str">
        <f>IF(ControleRNC[[#This Row],[Etapa Eng]]="Concluída","Fechado",IF(ControleRNC[[#This Row],[Etapa Eng]]="Contratada","Contratada","Aberto"))</f>
        <v>Contratada</v>
      </c>
      <c r="AJ525" s="24" t="str">
        <f ca="1">IF(ControleRNC[[#This Row],[Etapa contr]]="Concluída","Fechado",IF(ControleRNC[[#This Row],[Etapa contr]]="Engenharia","Engenharia","Aberto"))</f>
        <v>Fechado</v>
      </c>
    </row>
    <row r="526" spans="1:36" ht="30" customHeight="1">
      <c r="A526" s="5" t="s">
        <v>2339</v>
      </c>
      <c r="B526" s="5" t="s">
        <v>900</v>
      </c>
      <c r="C526" s="24" t="s">
        <v>860</v>
      </c>
      <c r="D526" s="5" t="s">
        <v>861</v>
      </c>
      <c r="E526" s="24" t="s">
        <v>87</v>
      </c>
      <c r="F526" s="65" t="s">
        <v>862</v>
      </c>
      <c r="G526" s="7" t="s">
        <v>827</v>
      </c>
      <c r="H526" s="7" t="s">
        <v>2340</v>
      </c>
      <c r="I526" s="7" t="s">
        <v>856</v>
      </c>
      <c r="J526" s="32" t="s">
        <v>2341</v>
      </c>
      <c r="K526" s="22" t="s">
        <v>787</v>
      </c>
      <c r="L526" s="6">
        <v>44742</v>
      </c>
      <c r="M526" s="6">
        <f>WORKDAY(ControleRNC[[#This Row],[Data Emissão]],VLOOKUP(K526,$F$1:$G$4,2,0))</f>
        <v>44747</v>
      </c>
      <c r="N526" s="6"/>
      <c r="O526" s="23">
        <v>44750</v>
      </c>
      <c r="P526" s="24"/>
      <c r="Q526" s="24">
        <f ca="1">IF(ControleRNC[[#This Row],[Real.1]]="",TODAY()-ControleRNC[[#This Row],[Prev.1]],ControleRNC[[#This Row],[Real.1]]-ControleRNC[[#This Row],[Prev.1]])</f>
        <v>3</v>
      </c>
      <c r="R526" s="24" t="s">
        <v>5</v>
      </c>
      <c r="S526" s="24"/>
      <c r="T526" s="29" t="str">
        <f ca="1">IF(ControleRNC[[#This Row],[Real.1]]&lt;&gt;"","Concluída",IF(ControleRNC[[#This Row],[Prev.1]]&lt;TODAY(),"Atraso","No prazo"))</f>
        <v>Concluída</v>
      </c>
      <c r="U526" s="39" t="s">
        <v>2342</v>
      </c>
      <c r="V526" s="39"/>
      <c r="W526" s="23">
        <f>WORKDAY(ControleRNC[[#This Row],[Prev.1]],ControleRNC[[#This Row],[Dias Prev.2]])</f>
        <v>44750</v>
      </c>
      <c r="X526" s="23"/>
      <c r="Y526" s="23">
        <v>44930</v>
      </c>
      <c r="Z526" s="24">
        <f>VLOOKUP(ControleRNC[[#This Row],[Crit.]],$F$1:$G$4,2,0)</f>
        <v>3</v>
      </c>
      <c r="AA526" s="24">
        <f ca="1">IF(ControleRNC[[#This Row],[Real.2]]="",TODAY()-ControleRNC[[#This Row],[Prev.2]],ControleRNC[[#This Row],[Real.2]]-ControleRNC[[#This Row],[Prev.2]])</f>
        <v>180</v>
      </c>
      <c r="AB526" s="24" t="s">
        <v>5</v>
      </c>
      <c r="AC526" s="29" t="str">
        <f ca="1">IF(ControleRNC[[#This Row],[Real.2]]&lt;&gt;"","Concluída",
IF(ControleRNC[[#This Row],[Prev.2]]&lt;TODAY(),"Atraso","No prazo"))</f>
        <v>Concluída</v>
      </c>
      <c r="AD526" s="24" t="str">
        <f ca="1">IF(ControleRNC[[#This Row],[Status Epata 2]]="Concluída","",IF(ControleRNC[[#This Row],[Real.2]]="",TODAY()-ControleRNC[[#This Row],[Data Emissão]],ControleRNC[[#This Row],[Real.2]]-ControleRNC[[#This Row],[Data Emissão]]))</f>
        <v/>
      </c>
      <c r="AE526" s="24" t="str">
        <f ca="1">IF(ControleRNC[[#This Row],[Real.2]]&lt;&gt;"","Concluída",
IF(AND(ControleRNC[[#This Row],[Prev.2]]&lt;TODAY(),OR(ControleRNC[[#This Row],[Replan.2]]&lt;TODAY(),ControleRNC[[#This Row],[Replan.2]]="")),"Atraso","No prazo"))</f>
        <v>Concluída</v>
      </c>
      <c r="AF526" s="24"/>
      <c r="AG526" s="24" t="str">
        <f ca="1">IF(ControleRNC[[#This Row],[Área Responsável]]="Engenharia",ControleRNC[[#This Row],[Status Etapa 1]],"Contratada")</f>
        <v>Concluída</v>
      </c>
      <c r="AH526" s="24" t="str">
        <f>IF(ControleRNC[[#This Row],[Área Responsável]]="Contratada",ControleRNC[[#This Row],[Status DUCTOR]],"Engenharia")</f>
        <v>Engenharia</v>
      </c>
      <c r="AI526" s="24" t="str">
        <f ca="1">IF(ControleRNC[[#This Row],[Etapa Eng]]="Concluída","Fechado",IF(ControleRNC[[#This Row],[Etapa Eng]]="Contratada","Contratada","Aberto"))</f>
        <v>Fechado</v>
      </c>
      <c r="AJ526" s="24" t="str">
        <f>IF(ControleRNC[[#This Row],[Etapa contr]]="Concluída","Fechado",IF(ControleRNC[[#This Row],[Etapa contr]]="Engenharia","Engenharia","Aberto"))</f>
        <v>Engenharia</v>
      </c>
    </row>
    <row r="527" spans="1:36" ht="30" customHeight="1">
      <c r="A527" s="5" t="s">
        <v>200</v>
      </c>
      <c r="B527" s="5" t="s">
        <v>900</v>
      </c>
      <c r="C527" s="24" t="s">
        <v>1299</v>
      </c>
      <c r="D527" s="5" t="s">
        <v>824</v>
      </c>
      <c r="E527" s="24" t="s">
        <v>39</v>
      </c>
      <c r="F527" s="65" t="s">
        <v>826</v>
      </c>
      <c r="G527" s="7" t="s">
        <v>844</v>
      </c>
      <c r="H527" s="7" t="s">
        <v>1909</v>
      </c>
      <c r="I527" s="7" t="s">
        <v>918</v>
      </c>
      <c r="J527" s="32" t="s">
        <v>2343</v>
      </c>
      <c r="K527" s="22" t="s">
        <v>787</v>
      </c>
      <c r="L527" s="6">
        <v>44743</v>
      </c>
      <c r="M527" s="6">
        <f>WORKDAY(ControleRNC[[#This Row],[Data Emissão]],VLOOKUP(K527,$F$1:$G$4,2,0))</f>
        <v>44748</v>
      </c>
      <c r="N527" s="6"/>
      <c r="O527" s="23">
        <v>44789</v>
      </c>
      <c r="P527" s="24"/>
      <c r="Q527" s="24">
        <f ca="1">IF(ControleRNC[[#This Row],[Real.1]]="",TODAY()-ControleRNC[[#This Row],[Prev.1]],ControleRNC[[#This Row],[Real.1]]-ControleRNC[[#This Row],[Prev.1]])</f>
        <v>41</v>
      </c>
      <c r="R527" s="24" t="s">
        <v>6</v>
      </c>
      <c r="S527" s="24"/>
      <c r="T527" s="29" t="str">
        <f ca="1">IF(ControleRNC[[#This Row],[Real.1]]&lt;&gt;"","Concluída",IF(ControleRNC[[#This Row],[Prev.1]]&lt;TODAY(),"Atraso","No prazo"))</f>
        <v>Concluída</v>
      </c>
      <c r="U527" s="39" t="s">
        <v>2344</v>
      </c>
      <c r="V527" s="39"/>
      <c r="W527" s="23">
        <f>WORKDAY(ControleRNC[[#This Row],[Prev.1]],ControleRNC[[#This Row],[Dias Prev.2]])</f>
        <v>44753</v>
      </c>
      <c r="X527" s="23"/>
      <c r="Y527" s="23">
        <v>44789</v>
      </c>
      <c r="Z527" s="24">
        <f>VLOOKUP(ControleRNC[[#This Row],[Crit.]],$F$1:$G$4,2,0)</f>
        <v>3</v>
      </c>
      <c r="AA527" s="24">
        <f ca="1">IF(ControleRNC[[#This Row],[Real.2]]="",TODAY()-ControleRNC[[#This Row],[Prev.2]],ControleRNC[[#This Row],[Real.2]]-ControleRNC[[#This Row],[Prev.2]])</f>
        <v>36</v>
      </c>
      <c r="AB527" s="24" t="s">
        <v>6</v>
      </c>
      <c r="AC527" s="29" t="str">
        <f ca="1">IF(ControleRNC[[#This Row],[Real.2]]&lt;&gt;"","Concluída",
IF(ControleRNC[[#This Row],[Prev.2]]&lt;TODAY(),"Atraso","No prazo"))</f>
        <v>Concluída</v>
      </c>
      <c r="AD527" s="24" t="str">
        <f ca="1">IF(ControleRNC[[#This Row],[Status Epata 2]]="Concluída","",IF(ControleRNC[[#This Row],[Real.2]]="",TODAY()-ControleRNC[[#This Row],[Data Emissão]],ControleRNC[[#This Row],[Real.2]]-ControleRNC[[#This Row],[Data Emissão]]))</f>
        <v/>
      </c>
      <c r="AE527" s="29" t="str">
        <f ca="1">IF(ControleRNC[[#This Row],[Real.2]]&lt;&gt;"","Concluída",
IF(AND(ControleRNC[[#This Row],[Prev.2]]&lt;TODAY(),OR(ControleRNC[[#This Row],[Replan.2]]&lt;TODAY(),ControleRNC[[#This Row],[Replan.2]]="")),"Atraso","No prazo"))</f>
        <v>Concluída</v>
      </c>
      <c r="AF527" s="24"/>
      <c r="AG527" s="24" t="str">
        <f>IF(ControleRNC[[#This Row],[Área Responsável]]="Engenharia",ControleRNC[[#This Row],[Status Etapa 1]],"Contratada")</f>
        <v>Contratada</v>
      </c>
      <c r="AH527" s="24" t="str">
        <f ca="1">IF(ControleRNC[[#This Row],[Área Responsável]]="Contratada",ControleRNC[[#This Row],[Status DUCTOR]],"Engenharia")</f>
        <v>Concluída</v>
      </c>
      <c r="AI527" s="24" t="str">
        <f>IF(ControleRNC[[#This Row],[Etapa Eng]]="Concluída","Fechado",IF(ControleRNC[[#This Row],[Etapa Eng]]="Contratada","Contratada","Aberto"))</f>
        <v>Contratada</v>
      </c>
      <c r="AJ527" s="24" t="str">
        <f ca="1">IF(ControleRNC[[#This Row],[Etapa contr]]="Concluída","Fechado",IF(ControleRNC[[#This Row],[Etapa contr]]="Engenharia","Engenharia","Aberto"))</f>
        <v>Fechado</v>
      </c>
    </row>
    <row r="528" spans="1:36" ht="30" customHeight="1">
      <c r="A528" s="5" t="s">
        <v>2345</v>
      </c>
      <c r="B528" s="5" t="s">
        <v>900</v>
      </c>
      <c r="C528" s="24" t="s">
        <v>860</v>
      </c>
      <c r="D528" s="5" t="s">
        <v>861</v>
      </c>
      <c r="E528" s="24" t="s">
        <v>87</v>
      </c>
      <c r="F528" s="65" t="s">
        <v>862</v>
      </c>
      <c r="G528" s="7" t="s">
        <v>827</v>
      </c>
      <c r="H528" s="7" t="s">
        <v>2346</v>
      </c>
      <c r="I528" s="7" t="s">
        <v>856</v>
      </c>
      <c r="J528" s="32" t="s">
        <v>2347</v>
      </c>
      <c r="K528" s="22" t="s">
        <v>787</v>
      </c>
      <c r="L528" s="6">
        <v>44744</v>
      </c>
      <c r="M528" s="6">
        <f>WORKDAY(ControleRNC[[#This Row],[Data Emissão]],VLOOKUP(K528,$F$1:$G$4,2,0))</f>
        <v>44748</v>
      </c>
      <c r="N528" s="6"/>
      <c r="O528" s="23">
        <v>44747</v>
      </c>
      <c r="P528" s="24"/>
      <c r="Q528" s="24">
        <f ca="1">IF(ControleRNC[[#This Row],[Real.1]]="",TODAY()-ControleRNC[[#This Row],[Prev.1]],ControleRNC[[#This Row],[Real.1]]-ControleRNC[[#This Row],[Prev.1]])</f>
        <v>-1</v>
      </c>
      <c r="R528" s="24" t="s">
        <v>5</v>
      </c>
      <c r="S528" s="24"/>
      <c r="T528" s="29" t="str">
        <f ca="1">IF(ControleRNC[[#This Row],[Real.1]]&lt;&gt;"","Concluída",IF(ControleRNC[[#This Row],[Prev.1]]&lt;TODAY(),"Atraso","No prazo"))</f>
        <v>Concluída</v>
      </c>
      <c r="U528" s="39" t="s">
        <v>2348</v>
      </c>
      <c r="V528" s="39"/>
      <c r="W528" s="23">
        <f>WORKDAY(ControleRNC[[#This Row],[Prev.1]],ControleRNC[[#This Row],[Dias Prev.2]])</f>
        <v>44753</v>
      </c>
      <c r="X528" s="23"/>
      <c r="Y528" s="23">
        <v>44998</v>
      </c>
      <c r="Z528" s="24">
        <f>VLOOKUP(ControleRNC[[#This Row],[Crit.]],$F$1:$G$4,2,0)</f>
        <v>3</v>
      </c>
      <c r="AA528" s="24">
        <f ca="1">IF(ControleRNC[[#This Row],[Real.2]]="",TODAY()-ControleRNC[[#This Row],[Prev.2]],ControleRNC[[#This Row],[Real.2]]-ControleRNC[[#This Row],[Prev.2]])</f>
        <v>245</v>
      </c>
      <c r="AB528" s="24" t="s">
        <v>5</v>
      </c>
      <c r="AC528" s="29" t="str">
        <f ca="1">IF(ControleRNC[[#This Row],[Real.2]]&lt;&gt;"","Concluída",
IF(ControleRNC[[#This Row],[Prev.2]]&lt;TODAY(),"Atraso","No prazo"))</f>
        <v>Concluída</v>
      </c>
      <c r="AD528" s="24" t="str">
        <f ca="1">IF(ControleRNC[[#This Row],[Status Epata 2]]="Concluída","",IF(ControleRNC[[#This Row],[Real.2]]="",TODAY()-ControleRNC[[#This Row],[Data Emissão]],ControleRNC[[#This Row],[Real.2]]-ControleRNC[[#This Row],[Data Emissão]]))</f>
        <v/>
      </c>
      <c r="AE528" s="24" t="str">
        <f ca="1">IF(ControleRNC[[#This Row],[Real.2]]&lt;&gt;"","Concluída",
IF(AND(ControleRNC[[#This Row],[Prev.2]]&lt;TODAY(),OR(ControleRNC[[#This Row],[Replan.2]]&lt;TODAY(),ControleRNC[[#This Row],[Replan.2]]="")),"Atraso","No prazo"))</f>
        <v>Concluída</v>
      </c>
      <c r="AF528" s="24"/>
      <c r="AG528" s="24" t="str">
        <f ca="1">IF(ControleRNC[[#This Row],[Área Responsável]]="Engenharia",ControleRNC[[#This Row],[Status Etapa 1]],"Contratada")</f>
        <v>Concluída</v>
      </c>
      <c r="AH528" s="24" t="str">
        <f>IF(ControleRNC[[#This Row],[Área Responsável]]="Contratada",ControleRNC[[#This Row],[Status DUCTOR]],"Engenharia")</f>
        <v>Engenharia</v>
      </c>
      <c r="AI528" s="24" t="str">
        <f ca="1">IF(ControleRNC[[#This Row],[Etapa Eng]]="Concluída","Fechado",IF(ControleRNC[[#This Row],[Etapa Eng]]="Contratada","Contratada","Aberto"))</f>
        <v>Fechado</v>
      </c>
      <c r="AJ528" s="24" t="str">
        <f>IF(ControleRNC[[#This Row],[Etapa contr]]="Concluída","Fechado",IF(ControleRNC[[#This Row],[Etapa contr]]="Engenharia","Engenharia","Aberto"))</f>
        <v>Engenharia</v>
      </c>
    </row>
    <row r="529" spans="1:36" ht="30" customHeight="1">
      <c r="A529" s="5" t="s">
        <v>2349</v>
      </c>
      <c r="B529" s="5" t="s">
        <v>900</v>
      </c>
      <c r="C529" s="24" t="s">
        <v>860</v>
      </c>
      <c r="D529" s="5" t="s">
        <v>861</v>
      </c>
      <c r="E529" s="24" t="s">
        <v>87</v>
      </c>
      <c r="F529" s="65" t="s">
        <v>862</v>
      </c>
      <c r="G529" s="7" t="s">
        <v>827</v>
      </c>
      <c r="H529" s="7" t="s">
        <v>2350</v>
      </c>
      <c r="I529" s="7" t="s">
        <v>836</v>
      </c>
      <c r="J529" s="32" t="s">
        <v>2351</v>
      </c>
      <c r="K529" s="22" t="s">
        <v>788</v>
      </c>
      <c r="L529" s="6">
        <v>44744</v>
      </c>
      <c r="M529" s="6">
        <f>WORKDAY(ControleRNC[[#This Row],[Data Emissão]],VLOOKUP(K529,$F$1:$G$4,2,0))</f>
        <v>44747</v>
      </c>
      <c r="N529" s="6"/>
      <c r="O529" s="23">
        <v>44763</v>
      </c>
      <c r="P529" s="24"/>
      <c r="Q529" s="24">
        <f ca="1">IF(ControleRNC[[#This Row],[Real.1]]="",TODAY()-ControleRNC[[#This Row],[Prev.1]],ControleRNC[[#This Row],[Real.1]]-ControleRNC[[#This Row],[Prev.1]])</f>
        <v>16</v>
      </c>
      <c r="R529" s="24" t="s">
        <v>5</v>
      </c>
      <c r="S529" s="24"/>
      <c r="T529" s="29" t="str">
        <f ca="1">IF(ControleRNC[[#This Row],[Real.1]]&lt;&gt;"","Concluída",IF(ControleRNC[[#This Row],[Prev.1]]&lt;TODAY(),"Atraso","No prazo"))</f>
        <v>Concluída</v>
      </c>
      <c r="U529" s="39" t="s">
        <v>2352</v>
      </c>
      <c r="V529" s="39"/>
      <c r="W529" s="23">
        <f>WORKDAY(ControleRNC[[#This Row],[Prev.1]],ControleRNC[[#This Row],[Dias Prev.2]])</f>
        <v>44749</v>
      </c>
      <c r="X529" s="23"/>
      <c r="Y529" s="23">
        <v>44831</v>
      </c>
      <c r="Z529" s="24">
        <f>VLOOKUP(ControleRNC[[#This Row],[Crit.]],$F$1:$G$4,2,0)</f>
        <v>2</v>
      </c>
      <c r="AA529" s="24">
        <f ca="1">IF(ControleRNC[[#This Row],[Real.2]]="",TODAY()-ControleRNC[[#This Row],[Prev.2]],ControleRNC[[#This Row],[Real.2]]-ControleRNC[[#This Row],[Prev.2]])</f>
        <v>82</v>
      </c>
      <c r="AB529" s="24" t="s">
        <v>5</v>
      </c>
      <c r="AC529" s="29" t="str">
        <f ca="1">IF(ControleRNC[[#This Row],[Real.2]]&lt;&gt;"","Concluída",
IF(ControleRNC[[#This Row],[Prev.2]]&lt;TODAY(),"Atraso","No prazo"))</f>
        <v>Concluída</v>
      </c>
      <c r="AD529" s="24" t="str">
        <f ca="1">IF(ControleRNC[[#This Row],[Status Epata 2]]="Concluída","",IF(ControleRNC[[#This Row],[Real.2]]="",TODAY()-ControleRNC[[#This Row],[Data Emissão]],ControleRNC[[#This Row],[Real.2]]-ControleRNC[[#This Row],[Data Emissão]]))</f>
        <v/>
      </c>
      <c r="AE529" s="24" t="str">
        <f ca="1">IF(ControleRNC[[#This Row],[Real.2]]&lt;&gt;"","Concluída",
IF(AND(ControleRNC[[#This Row],[Prev.2]]&lt;TODAY(),OR(ControleRNC[[#This Row],[Replan.2]]&lt;TODAY(),ControleRNC[[#This Row],[Replan.2]]="")),"Atraso","No prazo"))</f>
        <v>Concluída</v>
      </c>
      <c r="AF529" s="24"/>
      <c r="AG529" s="24" t="str">
        <f ca="1">IF(ControleRNC[[#This Row],[Área Responsável]]="Engenharia",ControleRNC[[#This Row],[Status Etapa 1]],"Contratada")</f>
        <v>Concluída</v>
      </c>
      <c r="AH529" s="24" t="str">
        <f>IF(ControleRNC[[#This Row],[Área Responsável]]="Contratada",ControleRNC[[#This Row],[Status DUCTOR]],"Engenharia")</f>
        <v>Engenharia</v>
      </c>
      <c r="AI529" s="24" t="str">
        <f ca="1">IF(ControleRNC[[#This Row],[Etapa Eng]]="Concluída","Fechado",IF(ControleRNC[[#This Row],[Etapa Eng]]="Contratada","Contratada","Aberto"))</f>
        <v>Fechado</v>
      </c>
      <c r="AJ529" s="24" t="str">
        <f>IF(ControleRNC[[#This Row],[Etapa contr]]="Concluída","Fechado",IF(ControleRNC[[#This Row],[Etapa contr]]="Engenharia","Engenharia","Aberto"))</f>
        <v>Engenharia</v>
      </c>
    </row>
    <row r="530" spans="1:36" ht="30" customHeight="1">
      <c r="A530" s="5" t="s">
        <v>2353</v>
      </c>
      <c r="B530" s="5" t="s">
        <v>900</v>
      </c>
      <c r="C530" s="24" t="s">
        <v>860</v>
      </c>
      <c r="D530" s="5" t="s">
        <v>861</v>
      </c>
      <c r="E530" s="24" t="s">
        <v>87</v>
      </c>
      <c r="F530" s="65" t="s">
        <v>862</v>
      </c>
      <c r="G530" s="7" t="s">
        <v>827</v>
      </c>
      <c r="H530" s="7" t="s">
        <v>2340</v>
      </c>
      <c r="I530" s="7" t="s">
        <v>856</v>
      </c>
      <c r="J530" s="32" t="s">
        <v>2354</v>
      </c>
      <c r="K530" s="22" t="s">
        <v>787</v>
      </c>
      <c r="L530" s="6">
        <v>44744</v>
      </c>
      <c r="M530" s="6">
        <f>WORKDAY(ControleRNC[[#This Row],[Data Emissão]],VLOOKUP(K530,$F$1:$G$4,2,0))</f>
        <v>44748</v>
      </c>
      <c r="N530" s="6"/>
      <c r="O530" s="23">
        <v>44750</v>
      </c>
      <c r="P530" s="24"/>
      <c r="Q530" s="24">
        <f ca="1">IF(ControleRNC[[#This Row],[Real.1]]="",TODAY()-ControleRNC[[#This Row],[Prev.1]],ControleRNC[[#This Row],[Real.1]]-ControleRNC[[#This Row],[Prev.1]])</f>
        <v>2</v>
      </c>
      <c r="R530" s="24" t="s">
        <v>5</v>
      </c>
      <c r="S530" s="24"/>
      <c r="T530" s="29" t="str">
        <f ca="1">IF(ControleRNC[[#This Row],[Real.1]]&lt;&gt;"","Concluída",IF(ControleRNC[[#This Row],[Prev.1]]&lt;TODAY(),"Atraso","No prazo"))</f>
        <v>Concluída</v>
      </c>
      <c r="U530" s="39" t="s">
        <v>2355</v>
      </c>
      <c r="V530" s="39"/>
      <c r="W530" s="23">
        <f>WORKDAY(ControleRNC[[#This Row],[Prev.1]],ControleRNC[[#This Row],[Dias Prev.2]])</f>
        <v>44753</v>
      </c>
      <c r="X530" s="23"/>
      <c r="Y530" s="23">
        <v>44763</v>
      </c>
      <c r="Z530" s="24">
        <f>VLOOKUP(ControleRNC[[#This Row],[Crit.]],$F$1:$G$4,2,0)</f>
        <v>3</v>
      </c>
      <c r="AA530" s="24">
        <f ca="1">IF(ControleRNC[[#This Row],[Real.2]]="",TODAY()-ControleRNC[[#This Row],[Prev.2]],ControleRNC[[#This Row],[Real.2]]-ControleRNC[[#This Row],[Prev.2]])</f>
        <v>10</v>
      </c>
      <c r="AB530" s="24" t="s">
        <v>5</v>
      </c>
      <c r="AC530" s="29" t="str">
        <f ca="1">IF(ControleRNC[[#This Row],[Real.2]]&lt;&gt;"","Concluída",
IF(ControleRNC[[#This Row],[Prev.2]]&lt;TODAY(),"Atraso","No prazo"))</f>
        <v>Concluída</v>
      </c>
      <c r="AD530" s="24" t="str">
        <f ca="1">IF(ControleRNC[[#This Row],[Status Epata 2]]="Concluída","",IF(ControleRNC[[#This Row],[Real.2]]="",TODAY()-ControleRNC[[#This Row],[Data Emissão]],ControleRNC[[#This Row],[Real.2]]-ControleRNC[[#This Row],[Data Emissão]]))</f>
        <v/>
      </c>
      <c r="AE530" s="24" t="str">
        <f ca="1">IF(ControleRNC[[#This Row],[Real.2]]&lt;&gt;"","Concluída",
IF(AND(ControleRNC[[#This Row],[Prev.2]]&lt;TODAY(),OR(ControleRNC[[#This Row],[Replan.2]]&lt;TODAY(),ControleRNC[[#This Row],[Replan.2]]="")),"Atraso","No prazo"))</f>
        <v>Concluída</v>
      </c>
      <c r="AF530" s="24"/>
      <c r="AG530" s="24" t="str">
        <f ca="1">IF(ControleRNC[[#This Row],[Área Responsável]]="Engenharia",ControleRNC[[#This Row],[Status Etapa 1]],"Contratada")</f>
        <v>Concluída</v>
      </c>
      <c r="AH530" s="24" t="str">
        <f>IF(ControleRNC[[#This Row],[Área Responsável]]="Contratada",ControleRNC[[#This Row],[Status DUCTOR]],"Engenharia")</f>
        <v>Engenharia</v>
      </c>
      <c r="AI530" s="24" t="str">
        <f ca="1">IF(ControleRNC[[#This Row],[Etapa Eng]]="Concluída","Fechado",IF(ControleRNC[[#This Row],[Etapa Eng]]="Contratada","Contratada","Aberto"))</f>
        <v>Fechado</v>
      </c>
      <c r="AJ530" s="24" t="str">
        <f>IF(ControleRNC[[#This Row],[Etapa contr]]="Concluída","Fechado",IF(ControleRNC[[#This Row],[Etapa contr]]="Engenharia","Engenharia","Aberto"))</f>
        <v>Engenharia</v>
      </c>
    </row>
    <row r="531" spans="1:36" ht="30" customHeight="1">
      <c r="A531" s="5" t="s">
        <v>2356</v>
      </c>
      <c r="B531" s="5" t="s">
        <v>900</v>
      </c>
      <c r="C531" s="24" t="s">
        <v>860</v>
      </c>
      <c r="D531" s="5" t="s">
        <v>861</v>
      </c>
      <c r="E531" s="24" t="s">
        <v>87</v>
      </c>
      <c r="F531" s="65" t="s">
        <v>862</v>
      </c>
      <c r="G531" s="7" t="s">
        <v>827</v>
      </c>
      <c r="H531" s="7" t="s">
        <v>2357</v>
      </c>
      <c r="I531" s="7" t="s">
        <v>856</v>
      </c>
      <c r="J531" s="32" t="s">
        <v>2358</v>
      </c>
      <c r="K531" s="22" t="s">
        <v>787</v>
      </c>
      <c r="L531" s="6">
        <v>44744</v>
      </c>
      <c r="M531" s="6">
        <f>WORKDAY(ControleRNC[[#This Row],[Data Emissão]],VLOOKUP(K531,$F$1:$G$4,2,0))</f>
        <v>44748</v>
      </c>
      <c r="N531" s="6"/>
      <c r="O531" s="23">
        <v>44747</v>
      </c>
      <c r="P531" s="24"/>
      <c r="Q531" s="24">
        <f ca="1">IF(ControleRNC[[#This Row],[Real.1]]="",TODAY()-ControleRNC[[#This Row],[Prev.1]],ControleRNC[[#This Row],[Real.1]]-ControleRNC[[#This Row],[Prev.1]])</f>
        <v>-1</v>
      </c>
      <c r="R531" s="24" t="s">
        <v>5</v>
      </c>
      <c r="S531" s="24"/>
      <c r="T531" s="29" t="str">
        <f ca="1">IF(ControleRNC[[#This Row],[Real.1]]&lt;&gt;"","Concluída",IF(ControleRNC[[#This Row],[Prev.1]]&lt;TODAY(),"Atraso","No prazo"))</f>
        <v>Concluída</v>
      </c>
      <c r="U531" s="39" t="s">
        <v>2359</v>
      </c>
      <c r="V531" s="39"/>
      <c r="W531" s="23">
        <f>WORKDAY(ControleRNC[[#This Row],[Prev.1]],ControleRNC[[#This Row],[Dias Prev.2]])</f>
        <v>44753</v>
      </c>
      <c r="X531" s="23"/>
      <c r="Y531" s="23">
        <v>44798</v>
      </c>
      <c r="Z531" s="24">
        <f>VLOOKUP(ControleRNC[[#This Row],[Crit.]],$F$1:$G$4,2,0)</f>
        <v>3</v>
      </c>
      <c r="AA531" s="24">
        <f ca="1">IF(ControleRNC[[#This Row],[Real.2]]="",TODAY()-ControleRNC[[#This Row],[Prev.2]],ControleRNC[[#This Row],[Real.2]]-ControleRNC[[#This Row],[Prev.2]])</f>
        <v>45</v>
      </c>
      <c r="AB531" s="24" t="s">
        <v>5</v>
      </c>
      <c r="AC531" s="29" t="str">
        <f ca="1">IF(ControleRNC[[#This Row],[Real.2]]&lt;&gt;"","Concluída",
IF(ControleRNC[[#This Row],[Prev.2]]&lt;TODAY(),"Atraso","No prazo"))</f>
        <v>Concluída</v>
      </c>
      <c r="AD531" s="24" t="str">
        <f ca="1">IF(ControleRNC[[#This Row],[Status Epata 2]]="Concluída","",IF(ControleRNC[[#This Row],[Real.2]]="",TODAY()-ControleRNC[[#This Row],[Data Emissão]],ControleRNC[[#This Row],[Real.2]]-ControleRNC[[#This Row],[Data Emissão]]))</f>
        <v/>
      </c>
      <c r="AE531" s="24" t="str">
        <f ca="1">IF(ControleRNC[[#This Row],[Real.2]]&lt;&gt;"","Concluída",
IF(AND(ControleRNC[[#This Row],[Prev.2]]&lt;TODAY(),OR(ControleRNC[[#This Row],[Replan.2]]&lt;TODAY(),ControleRNC[[#This Row],[Replan.2]]="")),"Atraso","No prazo"))</f>
        <v>Concluída</v>
      </c>
      <c r="AF531" s="24"/>
      <c r="AG531" s="24" t="str">
        <f ca="1">IF(ControleRNC[[#This Row],[Área Responsável]]="Engenharia",ControleRNC[[#This Row],[Status Etapa 1]],"Contratada")</f>
        <v>Concluída</v>
      </c>
      <c r="AH531" s="24" t="str">
        <f>IF(ControleRNC[[#This Row],[Área Responsável]]="Contratada",ControleRNC[[#This Row],[Status DUCTOR]],"Engenharia")</f>
        <v>Engenharia</v>
      </c>
      <c r="AI531" s="24" t="str">
        <f ca="1">IF(ControleRNC[[#This Row],[Etapa Eng]]="Concluída","Fechado",IF(ControleRNC[[#This Row],[Etapa Eng]]="Contratada","Contratada","Aberto"))</f>
        <v>Fechado</v>
      </c>
      <c r="AJ531" s="24" t="str">
        <f>IF(ControleRNC[[#This Row],[Etapa contr]]="Concluída","Fechado",IF(ControleRNC[[#This Row],[Etapa contr]]="Engenharia","Engenharia","Aberto"))</f>
        <v>Engenharia</v>
      </c>
    </row>
    <row r="532" spans="1:36" ht="30" customHeight="1">
      <c r="A532" s="5" t="s">
        <v>88</v>
      </c>
      <c r="B532" s="5" t="s">
        <v>822</v>
      </c>
      <c r="C532" s="24" t="s">
        <v>1525</v>
      </c>
      <c r="D532" s="5" t="s">
        <v>824</v>
      </c>
      <c r="E532" s="24" t="s">
        <v>77</v>
      </c>
      <c r="F532" s="65" t="s">
        <v>826</v>
      </c>
      <c r="G532" s="7" t="s">
        <v>827</v>
      </c>
      <c r="H532" s="7" t="s">
        <v>2360</v>
      </c>
      <c r="I532" s="7" t="s">
        <v>1296</v>
      </c>
      <c r="J532" s="32" t="s">
        <v>2361</v>
      </c>
      <c r="K532" s="22" t="s">
        <v>788</v>
      </c>
      <c r="L532" s="6">
        <v>44746</v>
      </c>
      <c r="M532" s="6">
        <f>WORKDAY(ControleRNC[[#This Row],[Data Emissão]],VLOOKUP(K532,$F$1:$G$4,2,0))</f>
        <v>44748</v>
      </c>
      <c r="N532" s="6"/>
      <c r="O532" s="23">
        <v>44789</v>
      </c>
      <c r="P532" s="24"/>
      <c r="Q532" s="24">
        <f ca="1">IF(ControleRNC[[#This Row],[Real.1]]="",TODAY()-ControleRNC[[#This Row],[Prev.1]],ControleRNC[[#This Row],[Real.1]]-ControleRNC[[#This Row],[Prev.1]])</f>
        <v>41</v>
      </c>
      <c r="R532" s="24" t="s">
        <v>8</v>
      </c>
      <c r="S532" s="24"/>
      <c r="T532" s="29" t="str">
        <f ca="1">IF(ControleRNC[[#This Row],[Real.1]]&lt;&gt;"","Concluída",IF(ControleRNC[[#This Row],[Prev.1]]&lt;TODAY(),"Atraso","No prazo"))</f>
        <v>Concluída</v>
      </c>
      <c r="U532" s="39" t="s">
        <v>2362</v>
      </c>
      <c r="V532" s="39"/>
      <c r="W532" s="23">
        <f>WORKDAY(ControleRNC[[#This Row],[Prev.1]],ControleRNC[[#This Row],[Dias Prev.2]])</f>
        <v>44750</v>
      </c>
      <c r="X532" s="23"/>
      <c r="Y532" s="23"/>
      <c r="Z532" s="24">
        <f>VLOOKUP(ControleRNC[[#This Row],[Crit.]],$F$1:$G$4,2,0)</f>
        <v>2</v>
      </c>
      <c r="AA532" s="24">
        <f ca="1">IF(ControleRNC[[#This Row],[Real.2]]="",TODAY()-ControleRNC[[#This Row],[Prev.2]],ControleRNC[[#This Row],[Real.2]]-ControleRNC[[#This Row],[Prev.2]])</f>
        <v>327</v>
      </c>
      <c r="AB532" s="24" t="s">
        <v>8</v>
      </c>
      <c r="AC532" s="29" t="s">
        <v>2142</v>
      </c>
      <c r="AD532" s="24" t="str">
        <f ca="1">IF(ControleRNC[[#This Row],[Status Epata 2]]="Concluída","",IF(ControleRNC[[#This Row],[Real.2]]="",TODAY()-ControleRNC[[#This Row],[Data Emissão]],ControleRNC[[#This Row],[Real.2]]-ControleRNC[[#This Row],[Data Emissão]]))</f>
        <v/>
      </c>
      <c r="AE532" s="24" t="s">
        <v>2142</v>
      </c>
      <c r="AF532" s="24"/>
      <c r="AG532" s="24" t="str">
        <f>IF(ControleRNC[[#This Row],[Área Responsável]]="Engenharia",ControleRNC[[#This Row],[Status Etapa 1]],"Contratada")</f>
        <v>Contratada</v>
      </c>
      <c r="AH532" s="24" t="str">
        <f>IF(ControleRNC[[#This Row],[Área Responsável]]="Contratada",ControleRNC[[#This Row],[Status DUCTOR]],"Engenharia")</f>
        <v>Concluída</v>
      </c>
      <c r="AI532" s="24" t="str">
        <f>IF(ControleRNC[[#This Row],[Etapa Eng]]="Concluída","Fechado",IF(ControleRNC[[#This Row],[Etapa Eng]]="Contratada","Contratada","Aberto"))</f>
        <v>Contratada</v>
      </c>
      <c r="AJ532" s="24" t="str">
        <f>IF(ControleRNC[[#This Row],[Etapa contr]]="Concluída","Fechado",IF(ControleRNC[[#This Row],[Etapa contr]]="Engenharia","Engenharia","Aberto"))</f>
        <v>Fechado</v>
      </c>
    </row>
    <row r="533" spans="1:36" ht="30" customHeight="1">
      <c r="A533" s="5" t="s">
        <v>1965</v>
      </c>
      <c r="B533" s="5" t="s">
        <v>900</v>
      </c>
      <c r="C533" s="24" t="s">
        <v>1280</v>
      </c>
      <c r="D533" s="5" t="s">
        <v>824</v>
      </c>
      <c r="E533" s="24" t="s">
        <v>87</v>
      </c>
      <c r="F533" s="65" t="s">
        <v>826</v>
      </c>
      <c r="G533" s="7" t="s">
        <v>827</v>
      </c>
      <c r="H533" s="7" t="s">
        <v>2064</v>
      </c>
      <c r="I533" s="7" t="s">
        <v>856</v>
      </c>
      <c r="J533" s="32" t="s">
        <v>2363</v>
      </c>
      <c r="K533" s="22" t="s">
        <v>787</v>
      </c>
      <c r="L533" s="6">
        <v>44747</v>
      </c>
      <c r="M533" s="6">
        <f>WORKDAY(ControleRNC[[#This Row],[Data Emissão]],VLOOKUP(K533,$F$1:$G$4,2,0))</f>
        <v>44750</v>
      </c>
      <c r="N533" s="6"/>
      <c r="O533" s="23">
        <v>44775</v>
      </c>
      <c r="P533" s="24"/>
      <c r="Q533" s="24">
        <f ca="1">IF(ControleRNC[[#This Row],[Real.1]]="",TODAY()-ControleRNC[[#This Row],[Prev.1]],ControleRNC[[#This Row],[Real.1]]-ControleRNC[[#This Row],[Prev.1]])</f>
        <v>25</v>
      </c>
      <c r="R533" s="24" t="s">
        <v>5</v>
      </c>
      <c r="S533" s="24"/>
      <c r="T533" s="29" t="str">
        <f ca="1">IF(ControleRNC[[#This Row],[Real.1]]&lt;&gt;"","Concluída",IF(ControleRNC[[#This Row],[Prev.1]]&lt;TODAY(),"Atraso","No prazo"))</f>
        <v>Concluída</v>
      </c>
      <c r="U533" s="39" t="s">
        <v>2364</v>
      </c>
      <c r="V533" s="39" t="s">
        <v>2365</v>
      </c>
      <c r="W533" s="23">
        <f>WORKDAY(ControleRNC[[#This Row],[Prev.1]],ControleRNC[[#This Row],[Dias Prev.2]])</f>
        <v>44755</v>
      </c>
      <c r="X533" s="23"/>
      <c r="Y533" s="23">
        <v>45071</v>
      </c>
      <c r="Z533" s="24">
        <f>VLOOKUP(ControleRNC[[#This Row],[Crit.]],$F$1:$G$4,2,0)</f>
        <v>3</v>
      </c>
      <c r="AA533" s="24">
        <f ca="1">IF(ControleRNC[[#This Row],[Real.2]]="",TODAY()-ControleRNC[[#This Row],[Prev.2]],ControleRNC[[#This Row],[Real.2]]-ControleRNC[[#This Row],[Prev.2]])</f>
        <v>316</v>
      </c>
      <c r="AB533" s="24" t="s">
        <v>5</v>
      </c>
      <c r="AC533" s="29" t="str">
        <f ca="1">IF(ControleRNC[[#This Row],[Real.2]]&lt;&gt;"","Concluída",
IF(ControleRNC[[#This Row],[Prev.2]]&lt;TODAY(),"Atraso","No prazo"))</f>
        <v>Concluída</v>
      </c>
      <c r="AD533" s="24" t="str">
        <f ca="1">IF(ControleRNC[[#This Row],[Status Epata 2]]="Concluída","",IF(ControleRNC[[#This Row],[Real.2]]="",TODAY()-ControleRNC[[#This Row],[Data Emissão]],ControleRNC[[#This Row],[Real.2]]-ControleRNC[[#This Row],[Data Emissão]]))</f>
        <v/>
      </c>
      <c r="AE533" s="29" t="str">
        <f ca="1">IF(ControleRNC[[#This Row],[Real.2]]&lt;&gt;"","Concluída",
IF(AND(ControleRNC[[#This Row],[Prev.2]]&lt;TODAY(),OR(ControleRNC[[#This Row],[Replan.2]]&lt;TODAY(),ControleRNC[[#This Row],[Replan.2]]="")),"Atraso","No prazo"))</f>
        <v>Concluída</v>
      </c>
      <c r="AF533" s="24"/>
      <c r="AG533" s="24" t="str">
        <f>IF(ControleRNC[[#This Row],[Área Responsável]]="Engenharia",ControleRNC[[#This Row],[Status Etapa 1]],"Contratada")</f>
        <v>Contratada</v>
      </c>
      <c r="AH533" s="24" t="str">
        <f ca="1">IF(ControleRNC[[#This Row],[Área Responsável]]="Contratada",ControleRNC[[#This Row],[Status DUCTOR]],"Engenharia")</f>
        <v>Concluída</v>
      </c>
      <c r="AI533" s="24" t="str">
        <f>IF(ControleRNC[[#This Row],[Etapa Eng]]="Concluída","Fechado",IF(ControleRNC[[#This Row],[Etapa Eng]]="Contratada","Contratada","Aberto"))</f>
        <v>Contratada</v>
      </c>
      <c r="AJ533" s="24" t="str">
        <f ca="1">IF(ControleRNC[[#This Row],[Etapa contr]]="Concluída","Fechado",IF(ControleRNC[[#This Row],[Etapa contr]]="Engenharia","Engenharia","Aberto"))</f>
        <v>Fechado</v>
      </c>
    </row>
    <row r="534" spans="1:36" ht="30" customHeight="1">
      <c r="A534" s="5" t="s">
        <v>2366</v>
      </c>
      <c r="B534" s="5" t="s">
        <v>900</v>
      </c>
      <c r="C534" s="24" t="s">
        <v>1283</v>
      </c>
      <c r="D534" s="5" t="s">
        <v>824</v>
      </c>
      <c r="E534" s="24" t="s">
        <v>29</v>
      </c>
      <c r="F534" s="65" t="s">
        <v>826</v>
      </c>
      <c r="G534" s="7" t="s">
        <v>844</v>
      </c>
      <c r="H534" s="7" t="s">
        <v>2367</v>
      </c>
      <c r="I534" s="7" t="s">
        <v>2368</v>
      </c>
      <c r="J534" s="32" t="s">
        <v>2369</v>
      </c>
      <c r="K534" s="22" t="s">
        <v>787</v>
      </c>
      <c r="L534" s="6">
        <v>44747</v>
      </c>
      <c r="M534" s="6">
        <f>WORKDAY(ControleRNC[[#This Row],[Data Emissão]],VLOOKUP(K534,$F$1:$G$4,2,0))</f>
        <v>44750</v>
      </c>
      <c r="N534" s="6"/>
      <c r="O534" s="23">
        <v>44908</v>
      </c>
      <c r="P534" s="24"/>
      <c r="Q534" s="24">
        <f ca="1">IF(ControleRNC[[#This Row],[Real.1]]="",TODAY()-ControleRNC[[#This Row],[Prev.1]],ControleRNC[[#This Row],[Real.1]]-ControleRNC[[#This Row],[Prev.1]])</f>
        <v>158</v>
      </c>
      <c r="R534" s="24" t="s">
        <v>6</v>
      </c>
      <c r="S534" s="24"/>
      <c r="T534" s="29" t="str">
        <f ca="1">IF(ControleRNC[[#This Row],[Real.1]]&lt;&gt;"","Concluída",IF(ControleRNC[[#This Row],[Prev.1]]&lt;TODAY(),"Atraso","No prazo"))</f>
        <v>Concluída</v>
      </c>
      <c r="U534" s="39" t="s">
        <v>2370</v>
      </c>
      <c r="V534" s="39"/>
      <c r="W534" s="23">
        <f>WORKDAY(ControleRNC[[#This Row],[Prev.1]],ControleRNC[[#This Row],[Dias Prev.2]])</f>
        <v>44755</v>
      </c>
      <c r="X534" s="23"/>
      <c r="Y534" s="23">
        <v>44908</v>
      </c>
      <c r="Z534" s="24">
        <f>VLOOKUP(ControleRNC[[#This Row],[Crit.]],$F$1:$G$4,2,0)</f>
        <v>3</v>
      </c>
      <c r="AA534" s="24">
        <f ca="1">IF(ControleRNC[[#This Row],[Real.2]]="",TODAY()-ControleRNC[[#This Row],[Prev.2]],ControleRNC[[#This Row],[Real.2]]-ControleRNC[[#This Row],[Prev.2]])</f>
        <v>153</v>
      </c>
      <c r="AB534" s="24" t="s">
        <v>6</v>
      </c>
      <c r="AC534" s="29" t="str">
        <f ca="1">IF(ControleRNC[[#This Row],[Real.2]]&lt;&gt;"","Concluída",
IF(ControleRNC[[#This Row],[Prev.2]]&lt;TODAY(),"Atraso","No prazo"))</f>
        <v>Concluída</v>
      </c>
      <c r="AD534" s="24" t="str">
        <f ca="1">IF(ControleRNC[[#This Row],[Status Epata 2]]="Concluída","",IF(ControleRNC[[#This Row],[Real.2]]="",TODAY()-ControleRNC[[#This Row],[Data Emissão]],ControleRNC[[#This Row],[Real.2]]-ControleRNC[[#This Row],[Data Emissão]]))</f>
        <v/>
      </c>
      <c r="AE534" s="24" t="str">
        <f ca="1">IF(ControleRNC[[#This Row],[Real.2]]&lt;&gt;"","Concluída",
IF(AND(ControleRNC[[#This Row],[Prev.2]]&lt;TODAY(),OR(ControleRNC[[#This Row],[Replan.2]]&lt;TODAY(),ControleRNC[[#This Row],[Replan.2]]="")),"Atraso","No prazo"))</f>
        <v>Concluída</v>
      </c>
      <c r="AF534" s="24"/>
      <c r="AG534" s="24" t="str">
        <f>IF(ControleRNC[[#This Row],[Área Responsável]]="Engenharia",ControleRNC[[#This Row],[Status Etapa 1]],"Contratada")</f>
        <v>Contratada</v>
      </c>
      <c r="AH534" s="24" t="str">
        <f ca="1">IF(ControleRNC[[#This Row],[Área Responsável]]="Contratada",ControleRNC[[#This Row],[Status DUCTOR]],"Engenharia")</f>
        <v>Concluída</v>
      </c>
      <c r="AI534" s="24" t="str">
        <f>IF(ControleRNC[[#This Row],[Etapa Eng]]="Concluída","Fechado",IF(ControleRNC[[#This Row],[Etapa Eng]]="Contratada","Contratada","Aberto"))</f>
        <v>Contratada</v>
      </c>
      <c r="AJ534" s="24" t="str">
        <f ca="1">IF(ControleRNC[[#This Row],[Etapa contr]]="Concluída","Fechado",IF(ControleRNC[[#This Row],[Etapa contr]]="Engenharia","Engenharia","Aberto"))</f>
        <v>Fechado</v>
      </c>
    </row>
    <row r="535" spans="1:36" ht="30" customHeight="1">
      <c r="A535" s="5" t="s">
        <v>71</v>
      </c>
      <c r="B535" s="5" t="s">
        <v>900</v>
      </c>
      <c r="C535" s="24" t="s">
        <v>1896</v>
      </c>
      <c r="D535" s="5" t="s">
        <v>824</v>
      </c>
      <c r="E535" s="24" t="s">
        <v>1515</v>
      </c>
      <c r="F535" s="65" t="s">
        <v>826</v>
      </c>
      <c r="G535" s="7" t="s">
        <v>827</v>
      </c>
      <c r="H535" s="7" t="s">
        <v>2116</v>
      </c>
      <c r="I535" s="7" t="s">
        <v>856</v>
      </c>
      <c r="J535" s="32" t="s">
        <v>2371</v>
      </c>
      <c r="K535" s="22" t="s">
        <v>788</v>
      </c>
      <c r="L535" s="6">
        <v>44747</v>
      </c>
      <c r="M535" s="6">
        <f>WORKDAY(ControleRNC[[#This Row],[Data Emissão]],VLOOKUP(K535,$F$1:$G$4,2,0))</f>
        <v>44749</v>
      </c>
      <c r="N535" s="6"/>
      <c r="O535" s="23">
        <v>44762</v>
      </c>
      <c r="P535" s="24"/>
      <c r="Q535" s="24">
        <f ca="1">IF(ControleRNC[[#This Row],[Real.1]]="",TODAY()-ControleRNC[[#This Row],[Prev.1]],ControleRNC[[#This Row],[Real.1]]-ControleRNC[[#This Row],[Prev.1]])</f>
        <v>13</v>
      </c>
      <c r="R535" s="24" t="s">
        <v>8</v>
      </c>
      <c r="S535" s="24"/>
      <c r="T535" s="29" t="str">
        <f ca="1">IF(ControleRNC[[#This Row],[Real.1]]&lt;&gt;"","Concluída",IF(ControleRNC[[#This Row],[Prev.1]]&lt;TODAY(),"Atraso","No prazo"))</f>
        <v>Concluída</v>
      </c>
      <c r="U535" s="39" t="s">
        <v>2372</v>
      </c>
      <c r="V535" s="39"/>
      <c r="W535" s="23">
        <f>WORKDAY(ControleRNC[[#This Row],[Prev.1]],ControleRNC[[#This Row],[Dias Prev.2]])</f>
        <v>44753</v>
      </c>
      <c r="X535" s="23"/>
      <c r="Y535" s="23">
        <v>44762</v>
      </c>
      <c r="Z535" s="24">
        <f>VLOOKUP(ControleRNC[[#This Row],[Crit.]],$F$1:$G$4,2,0)</f>
        <v>2</v>
      </c>
      <c r="AA535" s="24">
        <f ca="1">IF(ControleRNC[[#This Row],[Real.2]]="",TODAY()-ControleRNC[[#This Row],[Prev.2]],ControleRNC[[#This Row],[Real.2]]-ControleRNC[[#This Row],[Prev.2]])</f>
        <v>9</v>
      </c>
      <c r="AB535" s="24" t="s">
        <v>8</v>
      </c>
      <c r="AC535" s="29" t="str">
        <f ca="1">IF(ControleRNC[[#This Row],[Real.2]]&lt;&gt;"","Concluída",
IF(ControleRNC[[#This Row],[Prev.2]]&lt;TODAY(),"Atraso","No prazo"))</f>
        <v>Concluída</v>
      </c>
      <c r="AD535" s="24" t="str">
        <f ca="1">IF(ControleRNC[[#This Row],[Status Epata 2]]="Concluída","",IF(ControleRNC[[#This Row],[Real.2]]="",TODAY()-ControleRNC[[#This Row],[Data Emissão]],ControleRNC[[#This Row],[Real.2]]-ControleRNC[[#This Row],[Data Emissão]]))</f>
        <v/>
      </c>
      <c r="AE535" s="24" t="str">
        <f ca="1">IF(ControleRNC[[#This Row],[Real.2]]&lt;&gt;"","Concluída",
IF(AND(ControleRNC[[#This Row],[Prev.2]]&lt;TODAY(),OR(ControleRNC[[#This Row],[Replan.2]]&lt;TODAY(),ControleRNC[[#This Row],[Replan.2]]="")),"Atraso","No prazo"))</f>
        <v>Concluída</v>
      </c>
      <c r="AF535" s="24"/>
      <c r="AG535" s="24" t="str">
        <f>IF(ControleRNC[[#This Row],[Área Responsável]]="Engenharia",ControleRNC[[#This Row],[Status Etapa 1]],"Contratada")</f>
        <v>Contratada</v>
      </c>
      <c r="AH535" s="24" t="str">
        <f ca="1">IF(ControleRNC[[#This Row],[Área Responsável]]="Contratada",ControleRNC[[#This Row],[Status DUCTOR]],"Engenharia")</f>
        <v>Concluída</v>
      </c>
      <c r="AI535" s="24" t="str">
        <f>IF(ControleRNC[[#This Row],[Etapa Eng]]="Concluída","Fechado",IF(ControleRNC[[#This Row],[Etapa Eng]]="Contratada","Contratada","Aberto"))</f>
        <v>Contratada</v>
      </c>
      <c r="AJ535" s="24" t="str">
        <f ca="1">IF(ControleRNC[[#This Row],[Etapa contr]]="Concluída","Fechado",IF(ControleRNC[[#This Row],[Etapa contr]]="Engenharia","Engenharia","Aberto"))</f>
        <v>Fechado</v>
      </c>
    </row>
    <row r="536" spans="1:36" ht="30" customHeight="1">
      <c r="A536" s="5" t="s">
        <v>2373</v>
      </c>
      <c r="B536" s="5" t="s">
        <v>900</v>
      </c>
      <c r="C536" s="24" t="s">
        <v>860</v>
      </c>
      <c r="D536" s="5" t="s">
        <v>861</v>
      </c>
      <c r="E536" s="24" t="s">
        <v>87</v>
      </c>
      <c r="F536" s="65" t="s">
        <v>862</v>
      </c>
      <c r="G536" s="7" t="s">
        <v>827</v>
      </c>
      <c r="H536" s="7" t="s">
        <v>1916</v>
      </c>
      <c r="I536" s="7" t="s">
        <v>863</v>
      </c>
      <c r="J536" s="32" t="s">
        <v>2374</v>
      </c>
      <c r="K536" s="22" t="s">
        <v>787</v>
      </c>
      <c r="L536" s="6">
        <v>44750</v>
      </c>
      <c r="M536" s="6">
        <f>WORKDAY(ControleRNC[[#This Row],[Data Emissão]],VLOOKUP(K536,$F$1:$G$4,2,0))</f>
        <v>44755</v>
      </c>
      <c r="N536" s="6"/>
      <c r="O536" s="23">
        <v>44750</v>
      </c>
      <c r="P536" s="24"/>
      <c r="Q536" s="24">
        <f ca="1">IF(ControleRNC[[#This Row],[Real.1]]="",TODAY()-ControleRNC[[#This Row],[Prev.1]],ControleRNC[[#This Row],[Real.1]]-ControleRNC[[#This Row],[Prev.1]])</f>
        <v>-5</v>
      </c>
      <c r="R536" s="24" t="s">
        <v>5</v>
      </c>
      <c r="S536" s="24"/>
      <c r="T536" s="29" t="str">
        <f ca="1">IF(ControleRNC[[#This Row],[Real.1]]&lt;&gt;"","Concluída",IF(ControleRNC[[#This Row],[Prev.1]]&lt;TODAY(),"Atraso","No prazo"))</f>
        <v>Concluída</v>
      </c>
      <c r="U536" s="39" t="s">
        <v>2375</v>
      </c>
      <c r="V536" s="39"/>
      <c r="W536" s="23">
        <f>WORKDAY(ControleRNC[[#This Row],[Prev.1]],ControleRNC[[#This Row],[Dias Prev.2]])</f>
        <v>44760</v>
      </c>
      <c r="X536" s="23"/>
      <c r="Y536" s="23">
        <v>44930</v>
      </c>
      <c r="Z536" s="24">
        <f>VLOOKUP(ControleRNC[[#This Row],[Crit.]],$F$1:$G$4,2,0)</f>
        <v>3</v>
      </c>
      <c r="AA536" s="24">
        <f ca="1">IF(ControleRNC[[#This Row],[Real.2]]="",TODAY()-ControleRNC[[#This Row],[Prev.2]],ControleRNC[[#This Row],[Real.2]]-ControleRNC[[#This Row],[Prev.2]])</f>
        <v>170</v>
      </c>
      <c r="AB536" s="24" t="s">
        <v>5</v>
      </c>
      <c r="AC536" s="29" t="str">
        <f ca="1">IF(ControleRNC[[#This Row],[Real.2]]&lt;&gt;"","Concluída",
IF(ControleRNC[[#This Row],[Prev.2]]&lt;TODAY(),"Atraso","No prazo"))</f>
        <v>Concluída</v>
      </c>
      <c r="AD536" s="24" t="str">
        <f ca="1">IF(ControleRNC[[#This Row],[Status Epata 2]]="Concluída","",IF(ControleRNC[[#This Row],[Real.2]]="",TODAY()-ControleRNC[[#This Row],[Data Emissão]],ControleRNC[[#This Row],[Real.2]]-ControleRNC[[#This Row],[Data Emissão]]))</f>
        <v/>
      </c>
      <c r="AE536" s="24" t="str">
        <f ca="1">IF(ControleRNC[[#This Row],[Real.2]]&lt;&gt;"","Concluída",
IF(AND(ControleRNC[[#This Row],[Prev.2]]&lt;TODAY(),OR(ControleRNC[[#This Row],[Replan.2]]&lt;TODAY(),ControleRNC[[#This Row],[Replan.2]]="")),"Atraso","No prazo"))</f>
        <v>Concluída</v>
      </c>
      <c r="AF536" s="24"/>
      <c r="AG536" s="24" t="str">
        <f ca="1">IF(ControleRNC[[#This Row],[Área Responsável]]="Engenharia",ControleRNC[[#This Row],[Status Etapa 1]],"Contratada")</f>
        <v>Concluída</v>
      </c>
      <c r="AH536" s="24" t="str">
        <f>IF(ControleRNC[[#This Row],[Área Responsável]]="Contratada",ControleRNC[[#This Row],[Status DUCTOR]],"Engenharia")</f>
        <v>Engenharia</v>
      </c>
      <c r="AI536" s="24" t="str">
        <f ca="1">IF(ControleRNC[[#This Row],[Etapa Eng]]="Concluída","Fechado",IF(ControleRNC[[#This Row],[Etapa Eng]]="Contratada","Contratada","Aberto"))</f>
        <v>Fechado</v>
      </c>
      <c r="AJ536" s="24" t="str">
        <f>IF(ControleRNC[[#This Row],[Etapa contr]]="Concluída","Fechado",IF(ControleRNC[[#This Row],[Etapa contr]]="Engenharia","Engenharia","Aberto"))</f>
        <v>Engenharia</v>
      </c>
    </row>
    <row r="537" spans="1:36" ht="30" customHeight="1">
      <c r="A537" s="5" t="s">
        <v>1998</v>
      </c>
      <c r="B537" s="5" t="s">
        <v>900</v>
      </c>
      <c r="C537" s="24" t="s">
        <v>1283</v>
      </c>
      <c r="D537" s="5" t="s">
        <v>824</v>
      </c>
      <c r="E537" s="24" t="s">
        <v>87</v>
      </c>
      <c r="F537" s="65" t="s">
        <v>826</v>
      </c>
      <c r="G537" s="7" t="s">
        <v>827</v>
      </c>
      <c r="H537" s="7" t="s">
        <v>2376</v>
      </c>
      <c r="I537" s="7" t="s">
        <v>2368</v>
      </c>
      <c r="J537" s="32" t="s">
        <v>2377</v>
      </c>
      <c r="K537" s="22" t="s">
        <v>787</v>
      </c>
      <c r="L537" s="6">
        <v>44750</v>
      </c>
      <c r="M537" s="6">
        <f>WORKDAY(ControleRNC[[#This Row],[Data Emissão]],VLOOKUP(K537,$F$1:$G$4,2,0))</f>
        <v>44755</v>
      </c>
      <c r="N537" s="6"/>
      <c r="O537" s="23">
        <v>44837</v>
      </c>
      <c r="P537" s="24"/>
      <c r="Q537" s="24">
        <f ca="1">IF(ControleRNC[[#This Row],[Real.1]]="",TODAY()-ControleRNC[[#This Row],[Prev.1]],ControleRNC[[#This Row],[Real.1]]-ControleRNC[[#This Row],[Prev.1]])</f>
        <v>82</v>
      </c>
      <c r="R537" s="24" t="s">
        <v>5</v>
      </c>
      <c r="S537" s="24"/>
      <c r="T537" s="29" t="str">
        <f ca="1">IF(ControleRNC[[#This Row],[Real.1]]&lt;&gt;"","Concluída",IF(ControleRNC[[#This Row],[Prev.1]]&lt;TODAY(),"Atraso","No prazo"))</f>
        <v>Concluída</v>
      </c>
      <c r="U537" s="39" t="s">
        <v>2378</v>
      </c>
      <c r="V537" s="39"/>
      <c r="W537" s="23">
        <f>WORKDAY(ControleRNC[[#This Row],[Prev.1]],ControleRNC[[#This Row],[Dias Prev.2]])</f>
        <v>44760</v>
      </c>
      <c r="X537" s="23"/>
      <c r="Y537" s="23">
        <v>44839</v>
      </c>
      <c r="Z537" s="24">
        <f>VLOOKUP(ControleRNC[[#This Row],[Crit.]],$F$1:$G$4,2,0)</f>
        <v>3</v>
      </c>
      <c r="AA537" s="24">
        <f ca="1">IF(ControleRNC[[#This Row],[Real.2]]="",TODAY()-ControleRNC[[#This Row],[Prev.2]],ControleRNC[[#This Row],[Real.2]]-ControleRNC[[#This Row],[Prev.2]])</f>
        <v>79</v>
      </c>
      <c r="AB537" s="24" t="s">
        <v>5</v>
      </c>
      <c r="AC537" s="29" t="str">
        <f ca="1">IF(ControleRNC[[#This Row],[Real.2]]&lt;&gt;"","Concluída",
IF(ControleRNC[[#This Row],[Prev.2]]&lt;TODAY(),"Atraso","No prazo"))</f>
        <v>Concluída</v>
      </c>
      <c r="AD537" s="24" t="str">
        <f ca="1">IF(ControleRNC[[#This Row],[Status Epata 2]]="Concluída","",IF(ControleRNC[[#This Row],[Real.2]]="",TODAY()-ControleRNC[[#This Row],[Data Emissão]],ControleRNC[[#This Row],[Real.2]]-ControleRNC[[#This Row],[Data Emissão]]))</f>
        <v/>
      </c>
      <c r="AE537" s="29" t="str">
        <f ca="1">IF(ControleRNC[[#This Row],[Real.2]]&lt;&gt;"","Concluída",
IF(AND(ControleRNC[[#This Row],[Prev.2]]&lt;TODAY(),OR(ControleRNC[[#This Row],[Replan.2]]&lt;TODAY(),ControleRNC[[#This Row],[Replan.2]]="")),"Atraso","No prazo"))</f>
        <v>Concluída</v>
      </c>
      <c r="AF537" s="24"/>
      <c r="AG537" s="24" t="str">
        <f>IF(ControleRNC[[#This Row],[Área Responsável]]="Engenharia",ControleRNC[[#This Row],[Status Etapa 1]],"Contratada")</f>
        <v>Contratada</v>
      </c>
      <c r="AH537" s="24" t="str">
        <f ca="1">IF(ControleRNC[[#This Row],[Área Responsável]]="Contratada",ControleRNC[[#This Row],[Status DUCTOR]],"Engenharia")</f>
        <v>Concluída</v>
      </c>
      <c r="AI537" s="24" t="str">
        <f>IF(ControleRNC[[#This Row],[Etapa Eng]]="Concluída","Fechado",IF(ControleRNC[[#This Row],[Etapa Eng]]="Contratada","Contratada","Aberto"))</f>
        <v>Contratada</v>
      </c>
      <c r="AJ537" s="24" t="str">
        <f ca="1">IF(ControleRNC[[#This Row],[Etapa contr]]="Concluída","Fechado",IF(ControleRNC[[#This Row],[Etapa contr]]="Engenharia","Engenharia","Aberto"))</f>
        <v>Fechado</v>
      </c>
    </row>
    <row r="538" spans="1:36" ht="30" customHeight="1">
      <c r="A538" s="5" t="s">
        <v>2379</v>
      </c>
      <c r="B538" s="5" t="s">
        <v>900</v>
      </c>
      <c r="C538" s="24" t="s">
        <v>860</v>
      </c>
      <c r="D538" s="5" t="s">
        <v>861</v>
      </c>
      <c r="E538" s="24" t="s">
        <v>87</v>
      </c>
      <c r="F538" s="65" t="s">
        <v>862</v>
      </c>
      <c r="G538" s="7" t="s">
        <v>844</v>
      </c>
      <c r="H538" s="7" t="s">
        <v>1916</v>
      </c>
      <c r="I538" s="7" t="s">
        <v>904</v>
      </c>
      <c r="J538" s="32" t="s">
        <v>2380</v>
      </c>
      <c r="K538" s="22" t="s">
        <v>787</v>
      </c>
      <c r="L538" s="6">
        <v>44751</v>
      </c>
      <c r="M538" s="6">
        <f>WORKDAY(ControleRNC[[#This Row],[Data Emissão]],VLOOKUP(K538,$F$1:$G$4,2,0))</f>
        <v>44755</v>
      </c>
      <c r="N538" s="6"/>
      <c r="O538" s="23">
        <v>44754</v>
      </c>
      <c r="P538" s="24"/>
      <c r="Q538" s="24">
        <f ca="1">IF(ControleRNC[[#This Row],[Real.1]]="",TODAY()-ControleRNC[[#This Row],[Prev.1]],ControleRNC[[#This Row],[Real.1]]-ControleRNC[[#This Row],[Prev.1]])</f>
        <v>-1</v>
      </c>
      <c r="R538" s="24" t="s">
        <v>5</v>
      </c>
      <c r="S538" s="24"/>
      <c r="T538" s="29" t="str">
        <f ca="1">IF(ControleRNC[[#This Row],[Real.1]]&lt;&gt;"","Concluída",IF(ControleRNC[[#This Row],[Prev.1]]&lt;TODAY(),"Atraso","No prazo"))</f>
        <v>Concluída</v>
      </c>
      <c r="U538" s="39" t="s">
        <v>2381</v>
      </c>
      <c r="V538" s="39"/>
      <c r="W538" s="23">
        <f>WORKDAY(ControleRNC[[#This Row],[Prev.1]],ControleRNC[[#This Row],[Dias Prev.2]])</f>
        <v>44760</v>
      </c>
      <c r="X538" s="23"/>
      <c r="Y538" s="23">
        <v>44930</v>
      </c>
      <c r="Z538" s="24">
        <f>VLOOKUP(ControleRNC[[#This Row],[Crit.]],$F$1:$G$4,2,0)</f>
        <v>3</v>
      </c>
      <c r="AA538" s="24">
        <f ca="1">IF(ControleRNC[[#This Row],[Real.2]]="",TODAY()-ControleRNC[[#This Row],[Prev.2]],ControleRNC[[#This Row],[Real.2]]-ControleRNC[[#This Row],[Prev.2]])</f>
        <v>170</v>
      </c>
      <c r="AB538" s="24" t="s">
        <v>5</v>
      </c>
      <c r="AC538" s="29" t="str">
        <f ca="1">IF(ControleRNC[[#This Row],[Real.2]]&lt;&gt;"","Concluída",
IF(ControleRNC[[#This Row],[Prev.2]]&lt;TODAY(),"Atraso","No prazo"))</f>
        <v>Concluída</v>
      </c>
      <c r="AD538" s="24" t="str">
        <f ca="1">IF(ControleRNC[[#This Row],[Status Epata 2]]="Concluída","",IF(ControleRNC[[#This Row],[Real.2]]="",TODAY()-ControleRNC[[#This Row],[Data Emissão]],ControleRNC[[#This Row],[Real.2]]-ControleRNC[[#This Row],[Data Emissão]]))</f>
        <v/>
      </c>
      <c r="AE538" s="24" t="str">
        <f ca="1">IF(ControleRNC[[#This Row],[Real.2]]&lt;&gt;"","Concluída",
IF(AND(ControleRNC[[#This Row],[Prev.2]]&lt;TODAY(),OR(ControleRNC[[#This Row],[Replan.2]]&lt;TODAY(),ControleRNC[[#This Row],[Replan.2]]="")),"Atraso","No prazo"))</f>
        <v>Concluída</v>
      </c>
      <c r="AF538" s="24"/>
      <c r="AG538" s="24" t="str">
        <f ca="1">IF(ControleRNC[[#This Row],[Área Responsável]]="Engenharia",ControleRNC[[#This Row],[Status Etapa 1]],"Contratada")</f>
        <v>Concluída</v>
      </c>
      <c r="AH538" s="24" t="str">
        <f>IF(ControleRNC[[#This Row],[Área Responsável]]="Contratada",ControleRNC[[#This Row],[Status DUCTOR]],"Engenharia")</f>
        <v>Engenharia</v>
      </c>
      <c r="AI538" s="24" t="str">
        <f ca="1">IF(ControleRNC[[#This Row],[Etapa Eng]]="Concluída","Fechado",IF(ControleRNC[[#This Row],[Etapa Eng]]="Contratada","Contratada","Aberto"))</f>
        <v>Fechado</v>
      </c>
      <c r="AJ538" s="24" t="str">
        <f>IF(ControleRNC[[#This Row],[Etapa contr]]="Concluída","Fechado",IF(ControleRNC[[#This Row],[Etapa contr]]="Engenharia","Engenharia","Aberto"))</f>
        <v>Engenharia</v>
      </c>
    </row>
    <row r="539" spans="1:36" ht="30" customHeight="1">
      <c r="A539" s="5" t="s">
        <v>2382</v>
      </c>
      <c r="B539" s="5" t="s">
        <v>900</v>
      </c>
      <c r="C539" s="24" t="s">
        <v>860</v>
      </c>
      <c r="D539" s="5" t="s">
        <v>861</v>
      </c>
      <c r="E539" s="24" t="s">
        <v>87</v>
      </c>
      <c r="F539" s="65" t="s">
        <v>862</v>
      </c>
      <c r="G539" s="7" t="s">
        <v>827</v>
      </c>
      <c r="H539" s="7" t="s">
        <v>1916</v>
      </c>
      <c r="I539" s="7" t="s">
        <v>856</v>
      </c>
      <c r="J539" s="32" t="s">
        <v>2383</v>
      </c>
      <c r="K539" s="22" t="s">
        <v>787</v>
      </c>
      <c r="L539" s="6">
        <v>44751</v>
      </c>
      <c r="M539" s="6">
        <f>WORKDAY(ControleRNC[[#This Row],[Data Emissão]],VLOOKUP(K539,$F$1:$G$4,2,0))</f>
        <v>44755</v>
      </c>
      <c r="N539" s="6"/>
      <c r="O539" s="23">
        <v>44753</v>
      </c>
      <c r="P539" s="24"/>
      <c r="Q539" s="24">
        <f ca="1">IF(ControleRNC[[#This Row],[Real.1]]="",TODAY()-ControleRNC[[#This Row],[Prev.1]],ControleRNC[[#This Row],[Real.1]]-ControleRNC[[#This Row],[Prev.1]])</f>
        <v>-2</v>
      </c>
      <c r="R539" s="24" t="s">
        <v>5</v>
      </c>
      <c r="S539" s="24"/>
      <c r="T539" s="29" t="str">
        <f ca="1">IF(ControleRNC[[#This Row],[Real.1]]&lt;&gt;"","Concluída",IF(ControleRNC[[#This Row],[Prev.1]]&lt;TODAY(),"Atraso","No prazo"))</f>
        <v>Concluída</v>
      </c>
      <c r="U539" s="39" t="s">
        <v>2384</v>
      </c>
      <c r="V539" s="39"/>
      <c r="W539" s="23">
        <f>WORKDAY(ControleRNC[[#This Row],[Prev.1]],ControleRNC[[#This Row],[Dias Prev.2]])</f>
        <v>44760</v>
      </c>
      <c r="X539" s="23"/>
      <c r="Y539" s="23">
        <v>44771</v>
      </c>
      <c r="Z539" s="24">
        <f>VLOOKUP(ControleRNC[[#This Row],[Crit.]],$F$1:$G$4,2,0)</f>
        <v>3</v>
      </c>
      <c r="AA539" s="24">
        <f ca="1">IF(ControleRNC[[#This Row],[Real.2]]="",TODAY()-ControleRNC[[#This Row],[Prev.2]],ControleRNC[[#This Row],[Real.2]]-ControleRNC[[#This Row],[Prev.2]])</f>
        <v>11</v>
      </c>
      <c r="AB539" s="24" t="s">
        <v>5</v>
      </c>
      <c r="AC539" s="29" t="str">
        <f ca="1">IF(ControleRNC[[#This Row],[Real.2]]&lt;&gt;"","Concluída",
IF(ControleRNC[[#This Row],[Prev.2]]&lt;TODAY(),"Atraso","No prazo"))</f>
        <v>Concluída</v>
      </c>
      <c r="AD539" s="24" t="str">
        <f ca="1">IF(ControleRNC[[#This Row],[Status Epata 2]]="Concluída","",IF(ControleRNC[[#This Row],[Real.2]]="",TODAY()-ControleRNC[[#This Row],[Data Emissão]],ControleRNC[[#This Row],[Real.2]]-ControleRNC[[#This Row],[Data Emissão]]))</f>
        <v/>
      </c>
      <c r="AE539" s="24" t="str">
        <f ca="1">IF(ControleRNC[[#This Row],[Real.2]]&lt;&gt;"","Concluída",
IF(AND(ControleRNC[[#This Row],[Prev.2]]&lt;TODAY(),OR(ControleRNC[[#This Row],[Replan.2]]&lt;TODAY(),ControleRNC[[#This Row],[Replan.2]]="")),"Atraso","No prazo"))</f>
        <v>Concluída</v>
      </c>
      <c r="AF539" s="24"/>
      <c r="AG539" s="24" t="str">
        <f ca="1">IF(ControleRNC[[#This Row],[Área Responsável]]="Engenharia",ControleRNC[[#This Row],[Status Etapa 1]],"Contratada")</f>
        <v>Concluída</v>
      </c>
      <c r="AH539" s="24" t="str">
        <f>IF(ControleRNC[[#This Row],[Área Responsável]]="Contratada",ControleRNC[[#This Row],[Status DUCTOR]],"Engenharia")</f>
        <v>Engenharia</v>
      </c>
      <c r="AI539" s="24" t="str">
        <f ca="1">IF(ControleRNC[[#This Row],[Etapa Eng]]="Concluída","Fechado",IF(ControleRNC[[#This Row],[Etapa Eng]]="Contratada","Contratada","Aberto"))</f>
        <v>Fechado</v>
      </c>
      <c r="AJ539" s="24" t="str">
        <f>IF(ControleRNC[[#This Row],[Etapa contr]]="Concluída","Fechado",IF(ControleRNC[[#This Row],[Etapa contr]]="Engenharia","Engenharia","Aberto"))</f>
        <v>Engenharia</v>
      </c>
    </row>
    <row r="540" spans="1:36" ht="30" customHeight="1">
      <c r="A540" s="5" t="s">
        <v>2385</v>
      </c>
      <c r="B540" s="5" t="s">
        <v>900</v>
      </c>
      <c r="C540" s="24" t="s">
        <v>1303</v>
      </c>
      <c r="D540" s="5" t="s">
        <v>824</v>
      </c>
      <c r="E540" s="24" t="s">
        <v>29</v>
      </c>
      <c r="F540" s="65" t="s">
        <v>826</v>
      </c>
      <c r="G540" s="7" t="s">
        <v>844</v>
      </c>
      <c r="H540" s="7" t="s">
        <v>2228</v>
      </c>
      <c r="I540" s="7" t="s">
        <v>958</v>
      </c>
      <c r="J540" s="32" t="s">
        <v>2386</v>
      </c>
      <c r="K540" s="22" t="s">
        <v>788</v>
      </c>
      <c r="L540" s="6">
        <v>44753</v>
      </c>
      <c r="M540" s="6">
        <f>WORKDAY(ControleRNC[[#This Row],[Data Emissão]],VLOOKUP(K540,$F$1:$G$4,2,0))</f>
        <v>44755</v>
      </c>
      <c r="N540" s="6"/>
      <c r="O540" s="23">
        <v>44784</v>
      </c>
      <c r="P540" s="24"/>
      <c r="Q540" s="24">
        <f ca="1">IF(ControleRNC[[#This Row],[Real.1]]="",TODAY()-ControleRNC[[#This Row],[Prev.1]],ControleRNC[[#This Row],[Real.1]]-ControleRNC[[#This Row],[Prev.1]])</f>
        <v>29</v>
      </c>
      <c r="R540" s="24" t="s">
        <v>6</v>
      </c>
      <c r="S540" s="24"/>
      <c r="T540" s="29" t="str">
        <f ca="1">IF(ControleRNC[[#This Row],[Real.1]]&lt;&gt;"","Concluída",IF(ControleRNC[[#This Row],[Prev.1]]&lt;TODAY(),"Atraso","No prazo"))</f>
        <v>Concluída</v>
      </c>
      <c r="U540" s="39" t="s">
        <v>2387</v>
      </c>
      <c r="V540" s="39"/>
      <c r="W540" s="23">
        <f>WORKDAY(ControleRNC[[#This Row],[Prev.1]],ControleRNC[[#This Row],[Dias Prev.2]])</f>
        <v>44757</v>
      </c>
      <c r="X540" s="23"/>
      <c r="Y540" s="23">
        <v>44784</v>
      </c>
      <c r="Z540" s="24">
        <f>VLOOKUP(ControleRNC[[#This Row],[Crit.]],$F$1:$G$4,2,0)</f>
        <v>2</v>
      </c>
      <c r="AA540" s="24">
        <f ca="1">IF(ControleRNC[[#This Row],[Real.2]]="",TODAY()-ControleRNC[[#This Row],[Prev.2]],ControleRNC[[#This Row],[Real.2]]-ControleRNC[[#This Row],[Prev.2]])</f>
        <v>27</v>
      </c>
      <c r="AB540" s="24" t="s">
        <v>6</v>
      </c>
      <c r="AC540" s="29" t="str">
        <f ca="1">IF(ControleRNC[[#This Row],[Real.2]]&lt;&gt;"","Concluída",
IF(ControleRNC[[#This Row],[Prev.2]]&lt;TODAY(),"Atraso","No prazo"))</f>
        <v>Concluída</v>
      </c>
      <c r="AD540" s="24" t="str">
        <f ca="1">IF(ControleRNC[[#This Row],[Status Epata 2]]="Concluída","",IF(ControleRNC[[#This Row],[Real.2]]="",TODAY()-ControleRNC[[#This Row],[Data Emissão]],ControleRNC[[#This Row],[Real.2]]-ControleRNC[[#This Row],[Data Emissão]]))</f>
        <v/>
      </c>
      <c r="AE540" s="24" t="str">
        <f ca="1">IF(ControleRNC[[#This Row],[Real.2]]&lt;&gt;"","Concluída",
IF(AND(ControleRNC[[#This Row],[Prev.2]]&lt;TODAY(),OR(ControleRNC[[#This Row],[Replan.2]]&lt;TODAY(),ControleRNC[[#This Row],[Replan.2]]="")),"Atraso","No prazo"))</f>
        <v>Concluída</v>
      </c>
      <c r="AF540" s="24"/>
      <c r="AG540" s="24" t="str">
        <f>IF(ControleRNC[[#This Row],[Área Responsável]]="Engenharia",ControleRNC[[#This Row],[Status Etapa 1]],"Contratada")</f>
        <v>Contratada</v>
      </c>
      <c r="AH540" s="24" t="str">
        <f ca="1">IF(ControleRNC[[#This Row],[Área Responsável]]="Contratada",ControleRNC[[#This Row],[Status DUCTOR]],"Engenharia")</f>
        <v>Concluída</v>
      </c>
      <c r="AI540" s="24" t="str">
        <f>IF(ControleRNC[[#This Row],[Etapa Eng]]="Concluída","Fechado",IF(ControleRNC[[#This Row],[Etapa Eng]]="Contratada","Contratada","Aberto"))</f>
        <v>Contratada</v>
      </c>
      <c r="AJ540" s="24" t="str">
        <f ca="1">IF(ControleRNC[[#This Row],[Etapa contr]]="Concluída","Fechado",IF(ControleRNC[[#This Row],[Etapa contr]]="Engenharia","Engenharia","Aberto"))</f>
        <v>Fechado</v>
      </c>
    </row>
    <row r="541" spans="1:36" ht="30" customHeight="1">
      <c r="A541" s="5" t="s">
        <v>2388</v>
      </c>
      <c r="B541" s="5" t="s">
        <v>900</v>
      </c>
      <c r="C541" s="24" t="s">
        <v>860</v>
      </c>
      <c r="D541" s="5" t="s">
        <v>861</v>
      </c>
      <c r="E541" s="24" t="s">
        <v>87</v>
      </c>
      <c r="F541" s="65" t="s">
        <v>862</v>
      </c>
      <c r="G541" s="7" t="s">
        <v>827</v>
      </c>
      <c r="H541" s="7" t="s">
        <v>1916</v>
      </c>
      <c r="I541" s="7" t="s">
        <v>836</v>
      </c>
      <c r="J541" s="32" t="s">
        <v>2389</v>
      </c>
      <c r="K541" s="22" t="s">
        <v>788</v>
      </c>
      <c r="L541" s="6">
        <v>44753</v>
      </c>
      <c r="M541" s="6">
        <f>WORKDAY(ControleRNC[[#This Row],[Data Emissão]],VLOOKUP(K541,$F$1:$G$4,2,0))</f>
        <v>44755</v>
      </c>
      <c r="N541" s="6"/>
      <c r="O541" s="23">
        <v>44756</v>
      </c>
      <c r="P541" s="24"/>
      <c r="Q541" s="24">
        <f ca="1">IF(ControleRNC[[#This Row],[Real.1]]="",TODAY()-ControleRNC[[#This Row],[Prev.1]],ControleRNC[[#This Row],[Real.1]]-ControleRNC[[#This Row],[Prev.1]])</f>
        <v>1</v>
      </c>
      <c r="R541" s="24" t="s">
        <v>5</v>
      </c>
      <c r="S541" s="24"/>
      <c r="T541" s="29" t="str">
        <f ca="1">IF(ControleRNC[[#This Row],[Real.1]]&lt;&gt;"","Concluída",IF(ControleRNC[[#This Row],[Prev.1]]&lt;TODAY(),"Atraso","No prazo"))</f>
        <v>Concluída</v>
      </c>
      <c r="U541" s="39" t="s">
        <v>2390</v>
      </c>
      <c r="V541" s="39"/>
      <c r="W541" s="23">
        <f>WORKDAY(ControleRNC[[#This Row],[Prev.1]],ControleRNC[[#This Row],[Dias Prev.2]])</f>
        <v>44757</v>
      </c>
      <c r="X541" s="23"/>
      <c r="Y541" s="23">
        <v>44798</v>
      </c>
      <c r="Z541" s="24">
        <f>VLOOKUP(ControleRNC[[#This Row],[Crit.]],$F$1:$G$4,2,0)</f>
        <v>2</v>
      </c>
      <c r="AA541" s="24">
        <f ca="1">IF(ControleRNC[[#This Row],[Real.2]]="",TODAY()-ControleRNC[[#This Row],[Prev.2]],ControleRNC[[#This Row],[Real.2]]-ControleRNC[[#This Row],[Prev.2]])</f>
        <v>41</v>
      </c>
      <c r="AB541" s="24" t="s">
        <v>5</v>
      </c>
      <c r="AC541" s="29" t="str">
        <f ca="1">IF(ControleRNC[[#This Row],[Real.2]]&lt;&gt;"","Concluída",
IF(ControleRNC[[#This Row],[Prev.2]]&lt;TODAY(),"Atraso","No prazo"))</f>
        <v>Concluída</v>
      </c>
      <c r="AD541" s="24" t="str">
        <f ca="1">IF(ControleRNC[[#This Row],[Status Epata 2]]="Concluída","",IF(ControleRNC[[#This Row],[Real.2]]="",TODAY()-ControleRNC[[#This Row],[Data Emissão]],ControleRNC[[#This Row],[Real.2]]-ControleRNC[[#This Row],[Data Emissão]]))</f>
        <v/>
      </c>
      <c r="AE541" s="24" t="str">
        <f ca="1">IF(ControleRNC[[#This Row],[Real.2]]&lt;&gt;"","Concluída",
IF(AND(ControleRNC[[#This Row],[Prev.2]]&lt;TODAY(),OR(ControleRNC[[#This Row],[Replan.2]]&lt;TODAY(),ControleRNC[[#This Row],[Replan.2]]="")),"Atraso","No prazo"))</f>
        <v>Concluída</v>
      </c>
      <c r="AF541" s="24"/>
      <c r="AG541" s="24" t="str">
        <f ca="1">IF(ControleRNC[[#This Row],[Área Responsável]]="Engenharia",ControleRNC[[#This Row],[Status Etapa 1]],"Contratada")</f>
        <v>Concluída</v>
      </c>
      <c r="AH541" s="24" t="str">
        <f>IF(ControleRNC[[#This Row],[Área Responsável]]="Contratada",ControleRNC[[#This Row],[Status DUCTOR]],"Engenharia")</f>
        <v>Engenharia</v>
      </c>
      <c r="AI541" s="24" t="str">
        <f ca="1">IF(ControleRNC[[#This Row],[Etapa Eng]]="Concluída","Fechado",IF(ControleRNC[[#This Row],[Etapa Eng]]="Contratada","Contratada","Aberto"))</f>
        <v>Fechado</v>
      </c>
      <c r="AJ541" s="24" t="str">
        <f>IF(ControleRNC[[#This Row],[Etapa contr]]="Concluída","Fechado",IF(ControleRNC[[#This Row],[Etapa contr]]="Engenharia","Engenharia","Aberto"))</f>
        <v>Engenharia</v>
      </c>
    </row>
    <row r="542" spans="1:36" ht="30" customHeight="1">
      <c r="A542" s="5" t="s">
        <v>2391</v>
      </c>
      <c r="B542" s="5" t="s">
        <v>900</v>
      </c>
      <c r="C542" s="24" t="s">
        <v>860</v>
      </c>
      <c r="D542" s="5" t="s">
        <v>861</v>
      </c>
      <c r="E542" s="24" t="s">
        <v>87</v>
      </c>
      <c r="F542" s="65" t="s">
        <v>862</v>
      </c>
      <c r="G542" s="7" t="s">
        <v>827</v>
      </c>
      <c r="H542" s="7" t="s">
        <v>1916</v>
      </c>
      <c r="I542" s="7" t="s">
        <v>840</v>
      </c>
      <c r="J542" s="32" t="s">
        <v>2392</v>
      </c>
      <c r="K542" s="22" t="s">
        <v>787</v>
      </c>
      <c r="L542" s="6">
        <v>44753</v>
      </c>
      <c r="M542" s="6">
        <f>WORKDAY(ControleRNC[[#This Row],[Data Emissão]],VLOOKUP(K542,$F$1:$G$4,2,0))</f>
        <v>44756</v>
      </c>
      <c r="N542" s="6"/>
      <c r="O542" s="23">
        <v>44753</v>
      </c>
      <c r="P542" s="24"/>
      <c r="Q542" s="24">
        <f ca="1">IF(ControleRNC[[#This Row],[Real.1]]="",TODAY()-ControleRNC[[#This Row],[Prev.1]],ControleRNC[[#This Row],[Real.1]]-ControleRNC[[#This Row],[Prev.1]])</f>
        <v>-3</v>
      </c>
      <c r="R542" s="24" t="s">
        <v>5</v>
      </c>
      <c r="S542" s="24"/>
      <c r="T542" s="29" t="str">
        <f ca="1">IF(ControleRNC[[#This Row],[Real.1]]&lt;&gt;"","Concluída",IF(ControleRNC[[#This Row],[Prev.1]]&lt;TODAY(),"Atraso","No prazo"))</f>
        <v>Concluída</v>
      </c>
      <c r="U542" s="39" t="s">
        <v>2393</v>
      </c>
      <c r="V542" s="39"/>
      <c r="W542" s="23">
        <f>WORKDAY(ControleRNC[[#This Row],[Prev.1]],ControleRNC[[#This Row],[Dias Prev.2]])</f>
        <v>44761</v>
      </c>
      <c r="X542" s="23"/>
      <c r="Y542" s="23">
        <v>44930</v>
      </c>
      <c r="Z542" s="24">
        <f>VLOOKUP(ControleRNC[[#This Row],[Crit.]],$F$1:$G$4,2,0)</f>
        <v>3</v>
      </c>
      <c r="AA542" s="24">
        <f ca="1">IF(ControleRNC[[#This Row],[Real.2]]="",TODAY()-ControleRNC[[#This Row],[Prev.2]],ControleRNC[[#This Row],[Real.2]]-ControleRNC[[#This Row],[Prev.2]])</f>
        <v>169</v>
      </c>
      <c r="AB542" s="24" t="s">
        <v>5</v>
      </c>
      <c r="AC542" s="29" t="str">
        <f ca="1">IF(ControleRNC[[#This Row],[Real.2]]&lt;&gt;"","Concluída",
IF(ControleRNC[[#This Row],[Prev.2]]&lt;TODAY(),"Atraso","No prazo"))</f>
        <v>Concluída</v>
      </c>
      <c r="AD542" s="24" t="str">
        <f ca="1">IF(ControleRNC[[#This Row],[Status Epata 2]]="Concluída","",IF(ControleRNC[[#This Row],[Real.2]]="",TODAY()-ControleRNC[[#This Row],[Data Emissão]],ControleRNC[[#This Row],[Real.2]]-ControleRNC[[#This Row],[Data Emissão]]))</f>
        <v/>
      </c>
      <c r="AE542" s="24" t="str">
        <f ca="1">IF(ControleRNC[[#This Row],[Real.2]]&lt;&gt;"","Concluída",
IF(AND(ControleRNC[[#This Row],[Prev.2]]&lt;TODAY(),OR(ControleRNC[[#This Row],[Replan.2]]&lt;TODAY(),ControleRNC[[#This Row],[Replan.2]]="")),"Atraso","No prazo"))</f>
        <v>Concluída</v>
      </c>
      <c r="AF542" s="24"/>
      <c r="AG542" s="24" t="str">
        <f ca="1">IF(ControleRNC[[#This Row],[Área Responsável]]="Engenharia",ControleRNC[[#This Row],[Status Etapa 1]],"Contratada")</f>
        <v>Concluída</v>
      </c>
      <c r="AH542" s="24" t="str">
        <f>IF(ControleRNC[[#This Row],[Área Responsável]]="Contratada",ControleRNC[[#This Row],[Status DUCTOR]],"Engenharia")</f>
        <v>Engenharia</v>
      </c>
      <c r="AI542" s="24" t="str">
        <f ca="1">IF(ControleRNC[[#This Row],[Etapa Eng]]="Concluída","Fechado",IF(ControleRNC[[#This Row],[Etapa Eng]]="Contratada","Contratada","Aberto"))</f>
        <v>Fechado</v>
      </c>
      <c r="AJ542" s="24" t="str">
        <f>IF(ControleRNC[[#This Row],[Etapa contr]]="Concluída","Fechado",IF(ControleRNC[[#This Row],[Etapa contr]]="Engenharia","Engenharia","Aberto"))</f>
        <v>Engenharia</v>
      </c>
    </row>
    <row r="543" spans="1:36" ht="30" customHeight="1">
      <c r="A543" s="5" t="s">
        <v>2394</v>
      </c>
      <c r="B543" s="5" t="s">
        <v>900</v>
      </c>
      <c r="C543" s="24" t="s">
        <v>860</v>
      </c>
      <c r="D543" s="5" t="s">
        <v>861</v>
      </c>
      <c r="E543" s="24" t="s">
        <v>87</v>
      </c>
      <c r="F543" s="65" t="s">
        <v>862</v>
      </c>
      <c r="G543" s="7" t="s">
        <v>827</v>
      </c>
      <c r="H543" s="7" t="s">
        <v>1916</v>
      </c>
      <c r="I543" s="7" t="s">
        <v>856</v>
      </c>
      <c r="J543" s="32" t="s">
        <v>2395</v>
      </c>
      <c r="K543" s="22" t="s">
        <v>788</v>
      </c>
      <c r="L543" s="6">
        <v>44753</v>
      </c>
      <c r="M543" s="6">
        <f>WORKDAY(ControleRNC[[#This Row],[Data Emissão]],VLOOKUP(K543,$F$1:$G$4,2,0))</f>
        <v>44755</v>
      </c>
      <c r="N543" s="6"/>
      <c r="O543" s="23">
        <v>44753</v>
      </c>
      <c r="P543" s="24"/>
      <c r="Q543" s="24">
        <f ca="1">IF(ControleRNC[[#This Row],[Real.1]]="",TODAY()-ControleRNC[[#This Row],[Prev.1]],ControleRNC[[#This Row],[Real.1]]-ControleRNC[[#This Row],[Prev.1]])</f>
        <v>-2</v>
      </c>
      <c r="R543" s="24" t="s">
        <v>5</v>
      </c>
      <c r="S543" s="24"/>
      <c r="T543" s="29" t="str">
        <f ca="1">IF(ControleRNC[[#This Row],[Real.1]]&lt;&gt;"","Concluída",IF(ControleRNC[[#This Row],[Prev.1]]&lt;TODAY(),"Atraso","No prazo"))</f>
        <v>Concluída</v>
      </c>
      <c r="U543" s="39" t="s">
        <v>2396</v>
      </c>
      <c r="V543" s="39"/>
      <c r="W543" s="23">
        <f>WORKDAY(ControleRNC[[#This Row],[Prev.1]],ControleRNC[[#This Row],[Dias Prev.2]])</f>
        <v>44757</v>
      </c>
      <c r="X543" s="23"/>
      <c r="Y543" s="23">
        <v>44798</v>
      </c>
      <c r="Z543" s="24">
        <f>VLOOKUP(ControleRNC[[#This Row],[Crit.]],$F$1:$G$4,2,0)</f>
        <v>2</v>
      </c>
      <c r="AA543" s="24">
        <f ca="1">IF(ControleRNC[[#This Row],[Real.2]]="",TODAY()-ControleRNC[[#This Row],[Prev.2]],ControleRNC[[#This Row],[Real.2]]-ControleRNC[[#This Row],[Prev.2]])</f>
        <v>41</v>
      </c>
      <c r="AB543" s="24" t="s">
        <v>5</v>
      </c>
      <c r="AC543" s="29" t="str">
        <f ca="1">IF(ControleRNC[[#This Row],[Real.2]]&lt;&gt;"","Concluída",
IF(ControleRNC[[#This Row],[Prev.2]]&lt;TODAY(),"Atraso","No prazo"))</f>
        <v>Concluída</v>
      </c>
      <c r="AD543" s="24" t="str">
        <f ca="1">IF(ControleRNC[[#This Row],[Status Epata 2]]="Concluída","",IF(ControleRNC[[#This Row],[Real.2]]="",TODAY()-ControleRNC[[#This Row],[Data Emissão]],ControleRNC[[#This Row],[Real.2]]-ControleRNC[[#This Row],[Data Emissão]]))</f>
        <v/>
      </c>
      <c r="AE543" s="24" t="str">
        <f ca="1">IF(ControleRNC[[#This Row],[Real.2]]&lt;&gt;"","Concluída",
IF(AND(ControleRNC[[#This Row],[Prev.2]]&lt;TODAY(),OR(ControleRNC[[#This Row],[Replan.2]]&lt;TODAY(),ControleRNC[[#This Row],[Replan.2]]="")),"Atraso","No prazo"))</f>
        <v>Concluída</v>
      </c>
      <c r="AF543" s="24"/>
      <c r="AG543" s="24" t="str">
        <f ca="1">IF(ControleRNC[[#This Row],[Área Responsável]]="Engenharia",ControleRNC[[#This Row],[Status Etapa 1]],"Contratada")</f>
        <v>Concluída</v>
      </c>
      <c r="AH543" s="24" t="str">
        <f>IF(ControleRNC[[#This Row],[Área Responsável]]="Contratada",ControleRNC[[#This Row],[Status DUCTOR]],"Engenharia")</f>
        <v>Engenharia</v>
      </c>
      <c r="AI543" s="24" t="str">
        <f ca="1">IF(ControleRNC[[#This Row],[Etapa Eng]]="Concluída","Fechado",IF(ControleRNC[[#This Row],[Etapa Eng]]="Contratada","Contratada","Aberto"))</f>
        <v>Fechado</v>
      </c>
      <c r="AJ543" s="24" t="str">
        <f>IF(ControleRNC[[#This Row],[Etapa contr]]="Concluída","Fechado",IF(ControleRNC[[#This Row],[Etapa contr]]="Engenharia","Engenharia","Aberto"))</f>
        <v>Engenharia</v>
      </c>
    </row>
    <row r="544" spans="1:36" ht="30" customHeight="1">
      <c r="A544" s="5" t="s">
        <v>2397</v>
      </c>
      <c r="B544" s="5" t="s">
        <v>900</v>
      </c>
      <c r="C544" s="24" t="s">
        <v>860</v>
      </c>
      <c r="D544" s="5" t="s">
        <v>861</v>
      </c>
      <c r="E544" s="24" t="s">
        <v>87</v>
      </c>
      <c r="F544" s="65" t="s">
        <v>862</v>
      </c>
      <c r="G544" s="7" t="s">
        <v>827</v>
      </c>
      <c r="H544" s="7" t="s">
        <v>1916</v>
      </c>
      <c r="I544" s="7" t="s">
        <v>856</v>
      </c>
      <c r="J544" s="32" t="s">
        <v>2398</v>
      </c>
      <c r="K544" s="22" t="s">
        <v>788</v>
      </c>
      <c r="L544" s="6">
        <v>44753</v>
      </c>
      <c r="M544" s="6">
        <f>WORKDAY(ControleRNC[[#This Row],[Data Emissão]],VLOOKUP(K544,$F$1:$G$4,2,0))</f>
        <v>44755</v>
      </c>
      <c r="N544" s="6"/>
      <c r="O544" s="23">
        <v>44753</v>
      </c>
      <c r="P544" s="24"/>
      <c r="Q544" s="24">
        <f ca="1">IF(ControleRNC[[#This Row],[Real.1]]="",TODAY()-ControleRNC[[#This Row],[Prev.1]],ControleRNC[[#This Row],[Real.1]]-ControleRNC[[#This Row],[Prev.1]])</f>
        <v>-2</v>
      </c>
      <c r="R544" s="24" t="s">
        <v>5</v>
      </c>
      <c r="S544" s="24"/>
      <c r="T544" s="29" t="str">
        <f ca="1">IF(ControleRNC[[#This Row],[Real.1]]&lt;&gt;"","Concluída",IF(ControleRNC[[#This Row],[Prev.1]]&lt;TODAY(),"Atraso","No prazo"))</f>
        <v>Concluída</v>
      </c>
      <c r="U544" s="39" t="s">
        <v>2399</v>
      </c>
      <c r="V544" s="39"/>
      <c r="W544" s="23">
        <f>WORKDAY(ControleRNC[[#This Row],[Prev.1]],ControleRNC[[#This Row],[Dias Prev.2]])</f>
        <v>44757</v>
      </c>
      <c r="X544" s="23"/>
      <c r="Y544" s="23">
        <v>44798</v>
      </c>
      <c r="Z544" s="24">
        <f>VLOOKUP(ControleRNC[[#This Row],[Crit.]],$F$1:$G$4,2,0)</f>
        <v>2</v>
      </c>
      <c r="AA544" s="24">
        <f ca="1">IF(ControleRNC[[#This Row],[Real.2]]="",TODAY()-ControleRNC[[#This Row],[Prev.2]],ControleRNC[[#This Row],[Real.2]]-ControleRNC[[#This Row],[Prev.2]])</f>
        <v>41</v>
      </c>
      <c r="AB544" s="24" t="s">
        <v>5</v>
      </c>
      <c r="AC544" s="29" t="str">
        <f ca="1">IF(ControleRNC[[#This Row],[Real.2]]&lt;&gt;"","Concluída",
IF(ControleRNC[[#This Row],[Prev.2]]&lt;TODAY(),"Atraso","No prazo"))</f>
        <v>Concluída</v>
      </c>
      <c r="AD544" s="24" t="str">
        <f ca="1">IF(ControleRNC[[#This Row],[Status Epata 2]]="Concluída","",IF(ControleRNC[[#This Row],[Real.2]]="",TODAY()-ControleRNC[[#This Row],[Data Emissão]],ControleRNC[[#This Row],[Real.2]]-ControleRNC[[#This Row],[Data Emissão]]))</f>
        <v/>
      </c>
      <c r="AE544" s="24" t="str">
        <f ca="1">IF(ControleRNC[[#This Row],[Real.2]]&lt;&gt;"","Concluída",
IF(AND(ControleRNC[[#This Row],[Prev.2]]&lt;TODAY(),OR(ControleRNC[[#This Row],[Replan.2]]&lt;TODAY(),ControleRNC[[#This Row],[Replan.2]]="")),"Atraso","No prazo"))</f>
        <v>Concluída</v>
      </c>
      <c r="AF544" s="24"/>
      <c r="AG544" s="24" t="str">
        <f ca="1">IF(ControleRNC[[#This Row],[Área Responsável]]="Engenharia",ControleRNC[[#This Row],[Status Etapa 1]],"Contratada")</f>
        <v>Concluída</v>
      </c>
      <c r="AH544" s="24" t="str">
        <f>IF(ControleRNC[[#This Row],[Área Responsável]]="Contratada",ControleRNC[[#This Row],[Status DUCTOR]],"Engenharia")</f>
        <v>Engenharia</v>
      </c>
      <c r="AI544" s="24" t="str">
        <f ca="1">IF(ControleRNC[[#This Row],[Etapa Eng]]="Concluída","Fechado",IF(ControleRNC[[#This Row],[Etapa Eng]]="Contratada","Contratada","Aberto"))</f>
        <v>Fechado</v>
      </c>
      <c r="AJ544" s="24" t="str">
        <f>IF(ControleRNC[[#This Row],[Etapa contr]]="Concluída","Fechado",IF(ControleRNC[[#This Row],[Etapa contr]]="Engenharia","Engenharia","Aberto"))</f>
        <v>Engenharia</v>
      </c>
    </row>
    <row r="545" spans="1:36" ht="30" customHeight="1">
      <c r="A545" s="5" t="s">
        <v>180</v>
      </c>
      <c r="B545" s="5" t="s">
        <v>900</v>
      </c>
      <c r="C545" s="24" t="s">
        <v>1896</v>
      </c>
      <c r="D545" s="5" t="s">
        <v>824</v>
      </c>
      <c r="E545" s="24" t="s">
        <v>1515</v>
      </c>
      <c r="F545" s="65" t="s">
        <v>826</v>
      </c>
      <c r="G545" s="7" t="s">
        <v>827</v>
      </c>
      <c r="H545" s="7" t="s">
        <v>2116</v>
      </c>
      <c r="I545" s="7" t="s">
        <v>1125</v>
      </c>
      <c r="J545" s="32" t="s">
        <v>2400</v>
      </c>
      <c r="K545" s="22" t="s">
        <v>788</v>
      </c>
      <c r="L545" s="6">
        <v>44754</v>
      </c>
      <c r="M545" s="6">
        <f>WORKDAY(ControleRNC[[#This Row],[Data Emissão]],VLOOKUP(K545,$F$1:$G$4,2,0))</f>
        <v>44756</v>
      </c>
      <c r="N545" s="6"/>
      <c r="O545" s="23">
        <v>44762</v>
      </c>
      <c r="P545" s="24"/>
      <c r="Q545" s="24">
        <f ca="1">IF(ControleRNC[[#This Row],[Real.1]]="",TODAY()-ControleRNC[[#This Row],[Prev.1]],ControleRNC[[#This Row],[Real.1]]-ControleRNC[[#This Row],[Prev.1]])</f>
        <v>6</v>
      </c>
      <c r="R545" s="24" t="s">
        <v>8</v>
      </c>
      <c r="S545" s="24"/>
      <c r="T545" s="29" t="str">
        <f ca="1">IF(ControleRNC[[#This Row],[Real.1]]&lt;&gt;"","Concluída",IF(ControleRNC[[#This Row],[Prev.1]]&lt;TODAY(),"Atraso","No prazo"))</f>
        <v>Concluída</v>
      </c>
      <c r="U545" s="39" t="s">
        <v>2401</v>
      </c>
      <c r="V545" s="39"/>
      <c r="W545" s="23">
        <f>WORKDAY(ControleRNC[[#This Row],[Prev.1]],ControleRNC[[#This Row],[Dias Prev.2]])</f>
        <v>44760</v>
      </c>
      <c r="X545" s="23"/>
      <c r="Y545" s="23">
        <v>44762</v>
      </c>
      <c r="Z545" s="24">
        <f>VLOOKUP(ControleRNC[[#This Row],[Crit.]],$F$1:$G$4,2,0)</f>
        <v>2</v>
      </c>
      <c r="AA545" s="24">
        <f ca="1">IF(ControleRNC[[#This Row],[Real.2]]="",TODAY()-ControleRNC[[#This Row],[Prev.2]],ControleRNC[[#This Row],[Real.2]]-ControleRNC[[#This Row],[Prev.2]])</f>
        <v>2</v>
      </c>
      <c r="AB545" s="24" t="s">
        <v>8</v>
      </c>
      <c r="AC545" s="29" t="str">
        <f ca="1">IF(ControleRNC[[#This Row],[Real.2]]&lt;&gt;"","Concluída",
IF(ControleRNC[[#This Row],[Prev.2]]&lt;TODAY(),"Atraso","No prazo"))</f>
        <v>Concluída</v>
      </c>
      <c r="AD545" s="24" t="str">
        <f ca="1">IF(ControleRNC[[#This Row],[Status Epata 2]]="Concluída","",IF(ControleRNC[[#This Row],[Real.2]]="",TODAY()-ControleRNC[[#This Row],[Data Emissão]],ControleRNC[[#This Row],[Real.2]]-ControleRNC[[#This Row],[Data Emissão]]))</f>
        <v/>
      </c>
      <c r="AE545" s="24" t="str">
        <f ca="1">IF(ControleRNC[[#This Row],[Real.2]]&lt;&gt;"","Concluída",
IF(AND(ControleRNC[[#This Row],[Prev.2]]&lt;TODAY(),OR(ControleRNC[[#This Row],[Replan.2]]&lt;TODAY(),ControleRNC[[#This Row],[Replan.2]]="")),"Atraso","No prazo"))</f>
        <v>Concluída</v>
      </c>
      <c r="AF545" s="24"/>
      <c r="AG545" s="24" t="str">
        <f>IF(ControleRNC[[#This Row],[Área Responsável]]="Engenharia",ControleRNC[[#This Row],[Status Etapa 1]],"Contratada")</f>
        <v>Contratada</v>
      </c>
      <c r="AH545" s="24" t="str">
        <f ca="1">IF(ControleRNC[[#This Row],[Área Responsável]]="Contratada",ControleRNC[[#This Row],[Status DUCTOR]],"Engenharia")</f>
        <v>Concluída</v>
      </c>
      <c r="AI545" s="24" t="str">
        <f>IF(ControleRNC[[#This Row],[Etapa Eng]]="Concluída","Fechado",IF(ControleRNC[[#This Row],[Etapa Eng]]="Contratada","Contratada","Aberto"))</f>
        <v>Contratada</v>
      </c>
      <c r="AJ545" s="24" t="str">
        <f ca="1">IF(ControleRNC[[#This Row],[Etapa contr]]="Concluída","Fechado",IF(ControleRNC[[#This Row],[Etapa contr]]="Engenharia","Engenharia","Aberto"))</f>
        <v>Fechado</v>
      </c>
    </row>
    <row r="546" spans="1:36" ht="30" customHeight="1">
      <c r="A546" s="5" t="s">
        <v>91</v>
      </c>
      <c r="B546" s="5" t="s">
        <v>900</v>
      </c>
      <c r="C546" s="24" t="s">
        <v>1280</v>
      </c>
      <c r="D546" s="5" t="s">
        <v>824</v>
      </c>
      <c r="E546" s="24" t="s">
        <v>87</v>
      </c>
      <c r="F546" s="65" t="s">
        <v>826</v>
      </c>
      <c r="G546" s="7" t="s">
        <v>827</v>
      </c>
      <c r="H546" s="7" t="s">
        <v>2402</v>
      </c>
      <c r="I546" s="7" t="s">
        <v>856</v>
      </c>
      <c r="J546" s="32" t="s">
        <v>92</v>
      </c>
      <c r="K546" s="22" t="s">
        <v>787</v>
      </c>
      <c r="L546" s="6">
        <v>44754</v>
      </c>
      <c r="M546" s="6">
        <f>WORKDAY(ControleRNC[[#This Row],[Data Emissão]],VLOOKUP(K546,$F$1:$G$4,2,0))</f>
        <v>44757</v>
      </c>
      <c r="N546" s="6"/>
      <c r="O546" s="23">
        <v>44777</v>
      </c>
      <c r="P546" s="24"/>
      <c r="Q546" s="24">
        <f ca="1">IF(ControleRNC[[#This Row],[Real.1]]="",TODAY()-ControleRNC[[#This Row],[Prev.1]],ControleRNC[[#This Row],[Real.1]]-ControleRNC[[#This Row],[Prev.1]])</f>
        <v>20</v>
      </c>
      <c r="R546" s="24" t="s">
        <v>5</v>
      </c>
      <c r="S546" s="24"/>
      <c r="T546" s="29" t="str">
        <f ca="1">IF(ControleRNC[[#This Row],[Real.1]]&lt;&gt;"","Concluída",IF(ControleRNC[[#This Row],[Prev.1]]&lt;TODAY(),"Atraso","No prazo"))</f>
        <v>Concluída</v>
      </c>
      <c r="U546" s="39" t="s">
        <v>93</v>
      </c>
      <c r="V546" s="39"/>
      <c r="W546" s="23">
        <f>WORKDAY(ControleRNC[[#This Row],[Prev.1]],ControleRNC[[#This Row],[Dias Prev.2]])</f>
        <v>44762</v>
      </c>
      <c r="X546" s="23">
        <v>44804</v>
      </c>
      <c r="Y546" s="23"/>
      <c r="Z546" s="24">
        <f>VLOOKUP(ControleRNC[[#This Row],[Crit.]],$F$1:$G$4,2,0)</f>
        <v>3</v>
      </c>
      <c r="AA546" s="24">
        <f ca="1">IF(ControleRNC[[#This Row],[Real.2]]="",TODAY()-ControleRNC[[#This Row],[Prev.2]],ControleRNC[[#This Row],[Real.2]]-ControleRNC[[#This Row],[Prev.2]])</f>
        <v>315</v>
      </c>
      <c r="AB546" s="24" t="s">
        <v>5</v>
      </c>
      <c r="AC546" s="29" t="str">
        <f ca="1">IF(ControleRNC[[#This Row],[Real.2]]&lt;&gt;"","Concluída",
IF(ControleRNC[[#This Row],[Prev.2]]&lt;TODAY(),"Atraso","No prazo"))</f>
        <v>Atraso</v>
      </c>
      <c r="AD546" s="24">
        <f ca="1">IF(ControleRNC[[#This Row],[Status Epata 2]]="Concluída","",IF(ControleRNC[[#This Row],[Real.2]]="",TODAY()-ControleRNC[[#This Row],[Data Emissão]],ControleRNC[[#This Row],[Real.2]]-ControleRNC[[#This Row],[Data Emissão]]))</f>
        <v>323</v>
      </c>
      <c r="AE546" s="29" t="str">
        <f ca="1">IF(ControleRNC[[#This Row],[Real.2]]&lt;&gt;"","Concluída",
IF(AND(ControleRNC[[#This Row],[Prev.2]]&lt;TODAY(),OR(ControleRNC[[#This Row],[Replan.2]]&lt;TODAY(),ControleRNC[[#This Row],[Replan.2]]="")),"Atraso","No prazo"))</f>
        <v>Atraso</v>
      </c>
      <c r="AF546" s="24"/>
      <c r="AG546" s="24" t="str">
        <f>IF(ControleRNC[[#This Row],[Área Responsável]]="Engenharia",ControleRNC[[#This Row],[Status Etapa 1]],"Contratada")</f>
        <v>Contratada</v>
      </c>
      <c r="AH546" s="24" t="str">
        <f ca="1">IF(ControleRNC[[#This Row],[Área Responsável]]="Contratada",ControleRNC[[#This Row],[Status DUCTOR]],"Engenharia")</f>
        <v>Atraso</v>
      </c>
      <c r="AI546" s="24" t="str">
        <f>IF(ControleRNC[[#This Row],[Etapa Eng]]="Concluída","Fechado",IF(ControleRNC[[#This Row],[Etapa Eng]]="Contratada","Contratada","Aberto"))</f>
        <v>Contratada</v>
      </c>
      <c r="AJ546" s="24" t="str">
        <f ca="1">IF(ControleRNC[[#This Row],[Etapa contr]]="Concluída","Fechado",IF(ControleRNC[[#This Row],[Etapa contr]]="Engenharia","Engenharia","Aberto"))</f>
        <v>Aberto</v>
      </c>
    </row>
    <row r="547" spans="1:36" ht="30" customHeight="1">
      <c r="A547" s="5" t="s">
        <v>2403</v>
      </c>
      <c r="B547" s="5" t="s">
        <v>900</v>
      </c>
      <c r="C547" s="24" t="s">
        <v>1303</v>
      </c>
      <c r="D547" s="5" t="s">
        <v>824</v>
      </c>
      <c r="E547" s="24" t="s">
        <v>29</v>
      </c>
      <c r="F547" s="65" t="s">
        <v>826</v>
      </c>
      <c r="G547" s="7" t="s">
        <v>844</v>
      </c>
      <c r="H547" s="7" t="s">
        <v>2404</v>
      </c>
      <c r="I547" s="7" t="s">
        <v>914</v>
      </c>
      <c r="J547" s="32" t="s">
        <v>2405</v>
      </c>
      <c r="K547" s="22" t="s">
        <v>788</v>
      </c>
      <c r="L547" s="6">
        <v>44756</v>
      </c>
      <c r="M547" s="6">
        <f>WORKDAY(ControleRNC[[#This Row],[Data Emissão]],VLOOKUP(K547,$F$1:$G$4,2,0))</f>
        <v>44760</v>
      </c>
      <c r="N547" s="6"/>
      <c r="O547" s="23">
        <v>44769</v>
      </c>
      <c r="P547" s="24"/>
      <c r="Q547" s="24">
        <f ca="1">IF(ControleRNC[[#This Row],[Real.1]]="",TODAY()-ControleRNC[[#This Row],[Prev.1]],ControleRNC[[#This Row],[Real.1]]-ControleRNC[[#This Row],[Prev.1]])</f>
        <v>9</v>
      </c>
      <c r="R547" s="24" t="s">
        <v>6</v>
      </c>
      <c r="S547" s="24"/>
      <c r="T547" s="29" t="str">
        <f ca="1">IF(ControleRNC[[#This Row],[Real.1]]&lt;&gt;"","Concluída",IF(ControleRNC[[#This Row],[Prev.1]]&lt;TODAY(),"Atraso","No prazo"))</f>
        <v>Concluída</v>
      </c>
      <c r="U547" s="39" t="s">
        <v>2406</v>
      </c>
      <c r="V547" s="39"/>
      <c r="W547" s="23">
        <f>WORKDAY(ControleRNC[[#This Row],[Prev.1]],ControleRNC[[#This Row],[Dias Prev.2]])</f>
        <v>44762</v>
      </c>
      <c r="X547" s="23"/>
      <c r="Y547" s="23">
        <v>44788</v>
      </c>
      <c r="Z547" s="24">
        <f>VLOOKUP(ControleRNC[[#This Row],[Crit.]],$F$1:$G$4,2,0)</f>
        <v>2</v>
      </c>
      <c r="AA547" s="24">
        <f ca="1">IF(ControleRNC[[#This Row],[Real.2]]="",TODAY()-ControleRNC[[#This Row],[Prev.2]],ControleRNC[[#This Row],[Real.2]]-ControleRNC[[#This Row],[Prev.2]])</f>
        <v>26</v>
      </c>
      <c r="AB547" s="24" t="s">
        <v>6</v>
      </c>
      <c r="AC547" s="29" t="str">
        <f ca="1">IF(ControleRNC[[#This Row],[Real.2]]&lt;&gt;"","Concluída",
IF(ControleRNC[[#This Row],[Prev.2]]&lt;TODAY(),"Atraso","No prazo"))</f>
        <v>Concluída</v>
      </c>
      <c r="AD547" s="24" t="str">
        <f ca="1">IF(ControleRNC[[#This Row],[Status Epata 2]]="Concluída","",IF(ControleRNC[[#This Row],[Real.2]]="",TODAY()-ControleRNC[[#This Row],[Data Emissão]],ControleRNC[[#This Row],[Real.2]]-ControleRNC[[#This Row],[Data Emissão]]))</f>
        <v/>
      </c>
      <c r="AE547" s="24" t="str">
        <f ca="1">IF(ControleRNC[[#This Row],[Real.2]]&lt;&gt;"","Concluída",
IF(AND(ControleRNC[[#This Row],[Prev.2]]&lt;TODAY(),OR(ControleRNC[[#This Row],[Replan.2]]&lt;TODAY(),ControleRNC[[#This Row],[Replan.2]]="")),"Atraso","No prazo"))</f>
        <v>Concluída</v>
      </c>
      <c r="AF547" s="24"/>
      <c r="AG547" s="24" t="str">
        <f>IF(ControleRNC[[#This Row],[Área Responsável]]="Engenharia",ControleRNC[[#This Row],[Status Etapa 1]],"Contratada")</f>
        <v>Contratada</v>
      </c>
      <c r="AH547" s="24" t="str">
        <f ca="1">IF(ControleRNC[[#This Row],[Área Responsável]]="Contratada",ControleRNC[[#This Row],[Status DUCTOR]],"Engenharia")</f>
        <v>Concluída</v>
      </c>
      <c r="AI547" s="24" t="str">
        <f>IF(ControleRNC[[#This Row],[Etapa Eng]]="Concluída","Fechado",IF(ControleRNC[[#This Row],[Etapa Eng]]="Contratada","Contratada","Aberto"))</f>
        <v>Contratada</v>
      </c>
      <c r="AJ547" s="24" t="str">
        <f ca="1">IF(ControleRNC[[#This Row],[Etapa contr]]="Concluída","Fechado",IF(ControleRNC[[#This Row],[Etapa contr]]="Engenharia","Engenharia","Aberto"))</f>
        <v>Fechado</v>
      </c>
    </row>
    <row r="548" spans="1:36" ht="30" customHeight="1">
      <c r="A548" s="5" t="s">
        <v>1965</v>
      </c>
      <c r="B548" s="5" t="s">
        <v>822</v>
      </c>
      <c r="C548" s="24" t="s">
        <v>823</v>
      </c>
      <c r="D548" s="5" t="s">
        <v>824</v>
      </c>
      <c r="E548" s="24" t="s">
        <v>77</v>
      </c>
      <c r="F548" s="65" t="s">
        <v>826</v>
      </c>
      <c r="G548" s="7" t="s">
        <v>827</v>
      </c>
      <c r="H548" s="7" t="s">
        <v>2336</v>
      </c>
      <c r="I548" s="7" t="s">
        <v>829</v>
      </c>
      <c r="J548" s="32" t="s">
        <v>2407</v>
      </c>
      <c r="K548" s="22" t="s">
        <v>787</v>
      </c>
      <c r="L548" s="6">
        <v>44756</v>
      </c>
      <c r="M548" s="6">
        <f>WORKDAY(ControleRNC[[#This Row],[Data Emissão]],VLOOKUP(K548,$F$1:$G$4,2,0))</f>
        <v>44761</v>
      </c>
      <c r="N548" s="6"/>
      <c r="O548" s="23">
        <v>44789</v>
      </c>
      <c r="P548" s="24"/>
      <c r="Q548" s="24">
        <f ca="1">IF(ControleRNC[[#This Row],[Real.1]]="",TODAY()-ControleRNC[[#This Row],[Prev.1]],ControleRNC[[#This Row],[Real.1]]-ControleRNC[[#This Row],[Prev.1]])</f>
        <v>28</v>
      </c>
      <c r="R548" s="24" t="s">
        <v>8</v>
      </c>
      <c r="S548" s="24"/>
      <c r="T548" s="29" t="str">
        <f ca="1">IF(ControleRNC[[#This Row],[Real.1]]&lt;&gt;"","Concluída",IF(ControleRNC[[#This Row],[Prev.1]]&lt;TODAY(),"Atraso","No prazo"))</f>
        <v>Concluída</v>
      </c>
      <c r="U548" s="39" t="s">
        <v>2408</v>
      </c>
      <c r="V548" s="39"/>
      <c r="W548" s="23">
        <f>WORKDAY(ControleRNC[[#This Row],[Prev.1]],ControleRNC[[#This Row],[Dias Prev.2]])</f>
        <v>44764</v>
      </c>
      <c r="X548" s="23"/>
      <c r="Y548" s="23">
        <v>44838</v>
      </c>
      <c r="Z548" s="24">
        <f>VLOOKUP(ControleRNC[[#This Row],[Crit.]],$F$1:$G$4,2,0)</f>
        <v>3</v>
      </c>
      <c r="AA548" s="24">
        <f ca="1">IF(ControleRNC[[#This Row],[Real.2]]="",TODAY()-ControleRNC[[#This Row],[Prev.2]],ControleRNC[[#This Row],[Real.2]]-ControleRNC[[#This Row],[Prev.2]])</f>
        <v>74</v>
      </c>
      <c r="AB548" s="24" t="s">
        <v>8</v>
      </c>
      <c r="AC548" s="29" t="str">
        <f ca="1">IF(ControleRNC[[#This Row],[Real.2]]&lt;&gt;"","Concluída",
IF(ControleRNC[[#This Row],[Prev.2]]&lt;TODAY(),"Atraso","No prazo"))</f>
        <v>Concluída</v>
      </c>
      <c r="AD548" s="24" t="str">
        <f ca="1">IF(ControleRNC[[#This Row],[Status Epata 2]]="Concluída","",IF(ControleRNC[[#This Row],[Real.2]]="",TODAY()-ControleRNC[[#This Row],[Data Emissão]],ControleRNC[[#This Row],[Real.2]]-ControleRNC[[#This Row],[Data Emissão]]))</f>
        <v/>
      </c>
      <c r="AE548" s="24" t="str">
        <f ca="1">IF(ControleRNC[[#This Row],[Real.2]]&lt;&gt;"","Concluída",
IF(AND(ControleRNC[[#This Row],[Prev.2]]&lt;TODAY(),OR(ControleRNC[[#This Row],[Replan.2]]&lt;TODAY(),ControleRNC[[#This Row],[Replan.2]]="")),"Atraso","No prazo"))</f>
        <v>Concluída</v>
      </c>
      <c r="AF548" s="24"/>
      <c r="AG548" s="24" t="str">
        <f>IF(ControleRNC[[#This Row],[Área Responsável]]="Engenharia",ControleRNC[[#This Row],[Status Etapa 1]],"Contratada")</f>
        <v>Contratada</v>
      </c>
      <c r="AH548" s="24" t="str">
        <f ca="1">IF(ControleRNC[[#This Row],[Área Responsável]]="Contratada",ControleRNC[[#This Row],[Status DUCTOR]],"Engenharia")</f>
        <v>Concluída</v>
      </c>
      <c r="AI548" s="24" t="str">
        <f>IF(ControleRNC[[#This Row],[Etapa Eng]]="Concluída","Fechado",IF(ControleRNC[[#This Row],[Etapa Eng]]="Contratada","Contratada","Aberto"))</f>
        <v>Contratada</v>
      </c>
      <c r="AJ548" s="24" t="str">
        <f ca="1">IF(ControleRNC[[#This Row],[Etapa contr]]="Concluída","Fechado",IF(ControleRNC[[#This Row],[Etapa contr]]="Engenharia","Engenharia","Aberto"))</f>
        <v>Fechado</v>
      </c>
    </row>
    <row r="549" spans="1:36" ht="30" customHeight="1">
      <c r="A549" s="5" t="s">
        <v>1998</v>
      </c>
      <c r="B549" s="5" t="s">
        <v>822</v>
      </c>
      <c r="C549" s="24" t="s">
        <v>823</v>
      </c>
      <c r="D549" s="5" t="s">
        <v>824</v>
      </c>
      <c r="E549" s="24" t="s">
        <v>77</v>
      </c>
      <c r="F549" s="65" t="s">
        <v>826</v>
      </c>
      <c r="G549" s="7" t="s">
        <v>827</v>
      </c>
      <c r="H549" s="7" t="s">
        <v>2409</v>
      </c>
      <c r="I549" s="7" t="s">
        <v>829</v>
      </c>
      <c r="J549" s="32" t="s">
        <v>2410</v>
      </c>
      <c r="K549" s="22" t="s">
        <v>788</v>
      </c>
      <c r="L549" s="6">
        <v>44756</v>
      </c>
      <c r="M549" s="6">
        <f>WORKDAY(ControleRNC[[#This Row],[Data Emissão]],VLOOKUP(K549,$F$1:$G$4,2,0))</f>
        <v>44760</v>
      </c>
      <c r="N549" s="6"/>
      <c r="O549" s="23">
        <v>44763</v>
      </c>
      <c r="P549" s="24"/>
      <c r="Q549" s="24">
        <f ca="1">IF(ControleRNC[[#This Row],[Real.1]]="",TODAY()-ControleRNC[[#This Row],[Prev.1]],ControleRNC[[#This Row],[Real.1]]-ControleRNC[[#This Row],[Prev.1]])</f>
        <v>3</v>
      </c>
      <c r="R549" s="24" t="s">
        <v>8</v>
      </c>
      <c r="S549" s="24"/>
      <c r="T549" s="29" t="str">
        <f ca="1">IF(ControleRNC[[#This Row],[Real.1]]&lt;&gt;"","Concluída",IF(ControleRNC[[#This Row],[Prev.1]]&lt;TODAY(),"Atraso","No prazo"))</f>
        <v>Concluída</v>
      </c>
      <c r="U549" s="39" t="s">
        <v>2411</v>
      </c>
      <c r="V549" s="39"/>
      <c r="W549" s="23">
        <f>WORKDAY(ControleRNC[[#This Row],[Prev.1]],ControleRNC[[#This Row],[Dias Prev.2]])</f>
        <v>44762</v>
      </c>
      <c r="X549" s="23"/>
      <c r="Y549" s="23">
        <v>44763</v>
      </c>
      <c r="Z549" s="24">
        <f>VLOOKUP(ControleRNC[[#This Row],[Crit.]],$F$1:$G$4,2,0)</f>
        <v>2</v>
      </c>
      <c r="AA549" s="24">
        <f ca="1">IF(ControleRNC[[#This Row],[Real.2]]="",TODAY()-ControleRNC[[#This Row],[Prev.2]],ControleRNC[[#This Row],[Real.2]]-ControleRNC[[#This Row],[Prev.2]])</f>
        <v>1</v>
      </c>
      <c r="AB549" s="24" t="s">
        <v>8</v>
      </c>
      <c r="AC549" s="29" t="str">
        <f ca="1">IF(ControleRNC[[#This Row],[Real.2]]&lt;&gt;"","Concluída",
IF(ControleRNC[[#This Row],[Prev.2]]&lt;TODAY(),"Atraso","No prazo"))</f>
        <v>Concluída</v>
      </c>
      <c r="AD549" s="24" t="str">
        <f ca="1">IF(ControleRNC[[#This Row],[Status Epata 2]]="Concluída","",IF(ControleRNC[[#This Row],[Real.2]]="",TODAY()-ControleRNC[[#This Row],[Data Emissão]],ControleRNC[[#This Row],[Real.2]]-ControleRNC[[#This Row],[Data Emissão]]))</f>
        <v/>
      </c>
      <c r="AE549" s="24" t="str">
        <f ca="1">IF(ControleRNC[[#This Row],[Real.2]]&lt;&gt;"","Concluída",
IF(AND(ControleRNC[[#This Row],[Prev.2]]&lt;TODAY(),OR(ControleRNC[[#This Row],[Replan.2]]&lt;TODAY(),ControleRNC[[#This Row],[Replan.2]]="")),"Atraso","No prazo"))</f>
        <v>Concluída</v>
      </c>
      <c r="AF549" s="24"/>
      <c r="AG549" s="24" t="str">
        <f>IF(ControleRNC[[#This Row],[Área Responsável]]="Engenharia",ControleRNC[[#This Row],[Status Etapa 1]],"Contratada")</f>
        <v>Contratada</v>
      </c>
      <c r="AH549" s="24" t="str">
        <f ca="1">IF(ControleRNC[[#This Row],[Área Responsável]]="Contratada",ControleRNC[[#This Row],[Status DUCTOR]],"Engenharia")</f>
        <v>Concluída</v>
      </c>
      <c r="AI549" s="24" t="str">
        <f>IF(ControleRNC[[#This Row],[Etapa Eng]]="Concluída","Fechado",IF(ControleRNC[[#This Row],[Etapa Eng]]="Contratada","Contratada","Aberto"))</f>
        <v>Contratada</v>
      </c>
      <c r="AJ549" s="24" t="str">
        <f ca="1">IF(ControleRNC[[#This Row],[Etapa contr]]="Concluída","Fechado",IF(ControleRNC[[#This Row],[Etapa contr]]="Engenharia","Engenharia","Aberto"))</f>
        <v>Fechado</v>
      </c>
    </row>
    <row r="550" spans="1:36" ht="30" customHeight="1">
      <c r="A550" s="5" t="s">
        <v>2412</v>
      </c>
      <c r="B550" s="5" t="s">
        <v>900</v>
      </c>
      <c r="C550" s="24" t="s">
        <v>1303</v>
      </c>
      <c r="D550" s="5" t="s">
        <v>824</v>
      </c>
      <c r="E550" s="24" t="s">
        <v>29</v>
      </c>
      <c r="F550" s="65" t="s">
        <v>826</v>
      </c>
      <c r="G550" s="7" t="s">
        <v>844</v>
      </c>
      <c r="H550" s="7" t="s">
        <v>2413</v>
      </c>
      <c r="I550" s="7" t="s">
        <v>914</v>
      </c>
      <c r="J550" s="32" t="s">
        <v>2414</v>
      </c>
      <c r="K550" s="22" t="s">
        <v>788</v>
      </c>
      <c r="L550" s="6">
        <v>44756</v>
      </c>
      <c r="M550" s="6">
        <f>WORKDAY(ControleRNC[[#This Row],[Data Emissão]],VLOOKUP(K550,$F$1:$G$4,2,0))</f>
        <v>44760</v>
      </c>
      <c r="N550" s="6"/>
      <c r="O550" s="23">
        <v>44769</v>
      </c>
      <c r="P550" s="24"/>
      <c r="Q550" s="24">
        <f ca="1">IF(ControleRNC[[#This Row],[Real.1]]="",TODAY()-ControleRNC[[#This Row],[Prev.1]],ControleRNC[[#This Row],[Real.1]]-ControleRNC[[#This Row],[Prev.1]])</f>
        <v>9</v>
      </c>
      <c r="R550" s="24" t="s">
        <v>6</v>
      </c>
      <c r="S550" s="24"/>
      <c r="T550" s="29" t="str">
        <f ca="1">IF(ControleRNC[[#This Row],[Real.1]]&lt;&gt;"","Concluída",IF(ControleRNC[[#This Row],[Prev.1]]&lt;TODAY(),"Atraso","No prazo"))</f>
        <v>Concluída</v>
      </c>
      <c r="U550" s="39" t="s">
        <v>2415</v>
      </c>
      <c r="V550" s="39"/>
      <c r="W550" s="23">
        <f>WORKDAY(ControleRNC[[#This Row],[Prev.1]],ControleRNC[[#This Row],[Dias Prev.2]])</f>
        <v>44762</v>
      </c>
      <c r="X550" s="23">
        <v>44772</v>
      </c>
      <c r="Y550" s="23">
        <v>44788</v>
      </c>
      <c r="Z550" s="24">
        <f>VLOOKUP(ControleRNC[[#This Row],[Crit.]],$F$1:$G$4,2,0)</f>
        <v>2</v>
      </c>
      <c r="AA550" s="24">
        <f ca="1">IF(ControleRNC[[#This Row],[Real.2]]="",TODAY()-ControleRNC[[#This Row],[Prev.2]],ControleRNC[[#This Row],[Real.2]]-ControleRNC[[#This Row],[Prev.2]])</f>
        <v>26</v>
      </c>
      <c r="AB550" s="24" t="s">
        <v>6</v>
      </c>
      <c r="AC550" s="29" t="str">
        <f ca="1">IF(ControleRNC[[#This Row],[Real.2]]&lt;&gt;"","Concluída",
IF(ControleRNC[[#This Row],[Prev.2]]&lt;TODAY(),"Atraso","No prazo"))</f>
        <v>Concluída</v>
      </c>
      <c r="AD550" s="24" t="str">
        <f ca="1">IF(ControleRNC[[#This Row],[Status Epata 2]]="Concluída","",IF(ControleRNC[[#This Row],[Real.2]]="",TODAY()-ControleRNC[[#This Row],[Data Emissão]],ControleRNC[[#This Row],[Real.2]]-ControleRNC[[#This Row],[Data Emissão]]))</f>
        <v/>
      </c>
      <c r="AE550" s="24" t="str">
        <f ca="1">IF(ControleRNC[[#This Row],[Real.2]]&lt;&gt;"","Concluída",
IF(AND(ControleRNC[[#This Row],[Prev.2]]&lt;TODAY(),OR(ControleRNC[[#This Row],[Replan.2]]&lt;TODAY(),ControleRNC[[#This Row],[Replan.2]]="")),"Atraso","No prazo"))</f>
        <v>Concluída</v>
      </c>
      <c r="AF550" s="24"/>
      <c r="AG550" s="24" t="str">
        <f>IF(ControleRNC[[#This Row],[Área Responsável]]="Engenharia",ControleRNC[[#This Row],[Status Etapa 1]],"Contratada")</f>
        <v>Contratada</v>
      </c>
      <c r="AH550" s="24" t="str">
        <f ca="1">IF(ControleRNC[[#This Row],[Área Responsável]]="Contratada",ControleRNC[[#This Row],[Status DUCTOR]],"Engenharia")</f>
        <v>Concluída</v>
      </c>
      <c r="AI550" s="24" t="str">
        <f>IF(ControleRNC[[#This Row],[Etapa Eng]]="Concluída","Fechado",IF(ControleRNC[[#This Row],[Etapa Eng]]="Contratada","Contratada","Aberto"))</f>
        <v>Contratada</v>
      </c>
      <c r="AJ550" s="24" t="str">
        <f ca="1">IF(ControleRNC[[#This Row],[Etapa contr]]="Concluída","Fechado",IF(ControleRNC[[#This Row],[Etapa contr]]="Engenharia","Engenharia","Aberto"))</f>
        <v>Fechado</v>
      </c>
    </row>
    <row r="551" spans="1:36" ht="30" customHeight="1">
      <c r="A551" s="5" t="s">
        <v>2023</v>
      </c>
      <c r="B551" s="5" t="s">
        <v>900</v>
      </c>
      <c r="C551" s="24" t="s">
        <v>1283</v>
      </c>
      <c r="D551" s="5" t="s">
        <v>824</v>
      </c>
      <c r="E551" s="24" t="s">
        <v>87</v>
      </c>
      <c r="F551" s="65" t="s">
        <v>826</v>
      </c>
      <c r="G551" s="7" t="s">
        <v>827</v>
      </c>
      <c r="H551" s="7" t="s">
        <v>2416</v>
      </c>
      <c r="I551" s="7" t="s">
        <v>856</v>
      </c>
      <c r="J551" s="32" t="s">
        <v>2417</v>
      </c>
      <c r="K551" s="22" t="s">
        <v>787</v>
      </c>
      <c r="L551" s="6">
        <v>44756</v>
      </c>
      <c r="M551" s="6">
        <f>WORKDAY(ControleRNC[[#This Row],[Data Emissão]],VLOOKUP(K551,$F$1:$G$4,2,0))</f>
        <v>44761</v>
      </c>
      <c r="N551" s="6"/>
      <c r="O551" s="23">
        <v>44837</v>
      </c>
      <c r="P551" s="24"/>
      <c r="Q551" s="24">
        <f ca="1">IF(ControleRNC[[#This Row],[Real.1]]="",TODAY()-ControleRNC[[#This Row],[Prev.1]],ControleRNC[[#This Row],[Real.1]]-ControleRNC[[#This Row],[Prev.1]])</f>
        <v>76</v>
      </c>
      <c r="R551" s="24" t="s">
        <v>5</v>
      </c>
      <c r="S551" s="24"/>
      <c r="T551" s="29" t="str">
        <f ca="1">IF(ControleRNC[[#This Row],[Real.1]]&lt;&gt;"","Concluída",IF(ControleRNC[[#This Row],[Prev.1]]&lt;TODAY(),"Atraso","No prazo"))</f>
        <v>Concluída</v>
      </c>
      <c r="U551" s="39" t="s">
        <v>2418</v>
      </c>
      <c r="V551" s="39"/>
      <c r="W551" s="23">
        <f>WORKDAY(ControleRNC[[#This Row],[Prev.1]],ControleRNC[[#This Row],[Dias Prev.2]])</f>
        <v>44764</v>
      </c>
      <c r="X551" s="23"/>
      <c r="Y551" s="23">
        <v>44837</v>
      </c>
      <c r="Z551" s="24">
        <f>VLOOKUP(ControleRNC[[#This Row],[Crit.]],$F$1:$G$4,2,0)</f>
        <v>3</v>
      </c>
      <c r="AA551" s="24">
        <f ca="1">IF(ControleRNC[[#This Row],[Real.2]]="",TODAY()-ControleRNC[[#This Row],[Prev.2]],ControleRNC[[#This Row],[Real.2]]-ControleRNC[[#This Row],[Prev.2]])</f>
        <v>73</v>
      </c>
      <c r="AB551" s="24" t="s">
        <v>5</v>
      </c>
      <c r="AC551" s="29" t="str">
        <f ca="1">IF(ControleRNC[[#This Row],[Real.2]]&lt;&gt;"","Concluída",
IF(ControleRNC[[#This Row],[Prev.2]]&lt;TODAY(),"Atraso","No prazo"))</f>
        <v>Concluída</v>
      </c>
      <c r="AD551" s="24" t="str">
        <f ca="1">IF(ControleRNC[[#This Row],[Status Epata 2]]="Concluída","",IF(ControleRNC[[#This Row],[Real.2]]="",TODAY()-ControleRNC[[#This Row],[Data Emissão]],ControleRNC[[#This Row],[Real.2]]-ControleRNC[[#This Row],[Data Emissão]]))</f>
        <v/>
      </c>
      <c r="AE551" s="29" t="str">
        <f ca="1">IF(ControleRNC[[#This Row],[Real.2]]&lt;&gt;"","Concluída",
IF(AND(ControleRNC[[#This Row],[Prev.2]]&lt;TODAY(),OR(ControleRNC[[#This Row],[Replan.2]]&lt;TODAY(),ControleRNC[[#This Row],[Replan.2]]="")),"Atraso","No prazo"))</f>
        <v>Concluída</v>
      </c>
      <c r="AF551" s="24"/>
      <c r="AG551" s="24" t="str">
        <f>IF(ControleRNC[[#This Row],[Área Responsável]]="Engenharia",ControleRNC[[#This Row],[Status Etapa 1]],"Contratada")</f>
        <v>Contratada</v>
      </c>
      <c r="AH551" s="24" t="str">
        <f ca="1">IF(ControleRNC[[#This Row],[Área Responsável]]="Contratada",ControleRNC[[#This Row],[Status DUCTOR]],"Engenharia")</f>
        <v>Concluída</v>
      </c>
      <c r="AI551" s="24" t="str">
        <f>IF(ControleRNC[[#This Row],[Etapa Eng]]="Concluída","Fechado",IF(ControleRNC[[#This Row],[Etapa Eng]]="Contratada","Contratada","Aberto"))</f>
        <v>Contratada</v>
      </c>
      <c r="AJ551" s="24" t="str">
        <f ca="1">IF(ControleRNC[[#This Row],[Etapa contr]]="Concluída","Fechado",IF(ControleRNC[[#This Row],[Etapa contr]]="Engenharia","Engenharia","Aberto"))</f>
        <v>Fechado</v>
      </c>
    </row>
    <row r="552" spans="1:36" ht="30" customHeight="1">
      <c r="A552" s="5" t="s">
        <v>2419</v>
      </c>
      <c r="B552" s="5" t="s">
        <v>900</v>
      </c>
      <c r="C552" s="24" t="s">
        <v>1280</v>
      </c>
      <c r="D552" s="5" t="s">
        <v>824</v>
      </c>
      <c r="E552" s="24" t="s">
        <v>29</v>
      </c>
      <c r="F552" s="65" t="s">
        <v>826</v>
      </c>
      <c r="G552" s="7" t="s">
        <v>827</v>
      </c>
      <c r="H552" s="7" t="s">
        <v>2019</v>
      </c>
      <c r="I552" s="7" t="s">
        <v>856</v>
      </c>
      <c r="J552" s="32" t="s">
        <v>2420</v>
      </c>
      <c r="K552" s="22" t="s">
        <v>788</v>
      </c>
      <c r="L552" s="6">
        <v>44757</v>
      </c>
      <c r="M552" s="6">
        <f>WORKDAY(ControleRNC[[#This Row],[Data Emissão]],VLOOKUP(K552,$F$1:$G$4,2,0))</f>
        <v>44761</v>
      </c>
      <c r="N552" s="6"/>
      <c r="O552" s="23">
        <v>44769</v>
      </c>
      <c r="P552" s="24"/>
      <c r="Q552" s="24">
        <f ca="1">IF(ControleRNC[[#This Row],[Real.1]]="",TODAY()-ControleRNC[[#This Row],[Prev.1]],ControleRNC[[#This Row],[Real.1]]-ControleRNC[[#This Row],[Prev.1]])</f>
        <v>8</v>
      </c>
      <c r="R552" s="24" t="s">
        <v>6</v>
      </c>
      <c r="S552" s="24"/>
      <c r="T552" s="29" t="str">
        <f ca="1">IF(ControleRNC[[#This Row],[Real.1]]&lt;&gt;"","Concluída",IF(ControleRNC[[#This Row],[Prev.1]]&lt;TODAY(),"Atraso","No prazo"))</f>
        <v>Concluída</v>
      </c>
      <c r="U552" s="39" t="s">
        <v>2421</v>
      </c>
      <c r="V552" s="39"/>
      <c r="W552" s="23">
        <f>WORKDAY(ControleRNC[[#This Row],[Prev.1]],ControleRNC[[#This Row],[Dias Prev.2]])</f>
        <v>44763</v>
      </c>
      <c r="X552" s="23"/>
      <c r="Y552" s="23">
        <v>44785</v>
      </c>
      <c r="Z552" s="24">
        <f>VLOOKUP(ControleRNC[[#This Row],[Crit.]],$F$1:$G$4,2,0)</f>
        <v>2</v>
      </c>
      <c r="AA552" s="24">
        <f ca="1">IF(ControleRNC[[#This Row],[Real.2]]="",TODAY()-ControleRNC[[#This Row],[Prev.2]],ControleRNC[[#This Row],[Real.2]]-ControleRNC[[#This Row],[Prev.2]])</f>
        <v>22</v>
      </c>
      <c r="AB552" s="24" t="s">
        <v>6</v>
      </c>
      <c r="AC552" s="29" t="str">
        <f ca="1">IF(ControleRNC[[#This Row],[Real.2]]&lt;&gt;"","Concluída",
IF(ControleRNC[[#This Row],[Prev.2]]&lt;TODAY(),"Atraso","No prazo"))</f>
        <v>Concluída</v>
      </c>
      <c r="AD552" s="24" t="str">
        <f ca="1">IF(ControleRNC[[#This Row],[Status Epata 2]]="Concluída","",IF(ControleRNC[[#This Row],[Real.2]]="",TODAY()-ControleRNC[[#This Row],[Data Emissão]],ControleRNC[[#This Row],[Real.2]]-ControleRNC[[#This Row],[Data Emissão]]))</f>
        <v/>
      </c>
      <c r="AE552" s="24" t="str">
        <f ca="1">IF(ControleRNC[[#This Row],[Real.2]]&lt;&gt;"","Concluída",
IF(AND(ControleRNC[[#This Row],[Prev.2]]&lt;TODAY(),OR(ControleRNC[[#This Row],[Replan.2]]&lt;TODAY(),ControleRNC[[#This Row],[Replan.2]]="")),"Atraso","No prazo"))</f>
        <v>Concluída</v>
      </c>
      <c r="AF552" s="24"/>
      <c r="AG552" s="24" t="str">
        <f>IF(ControleRNC[[#This Row],[Área Responsável]]="Engenharia",ControleRNC[[#This Row],[Status Etapa 1]],"Contratada")</f>
        <v>Contratada</v>
      </c>
      <c r="AH552" s="24" t="str">
        <f ca="1">IF(ControleRNC[[#This Row],[Área Responsável]]="Contratada",ControleRNC[[#This Row],[Status DUCTOR]],"Engenharia")</f>
        <v>Concluída</v>
      </c>
      <c r="AI552" s="24" t="str">
        <f>IF(ControleRNC[[#This Row],[Etapa Eng]]="Concluída","Fechado",IF(ControleRNC[[#This Row],[Etapa Eng]]="Contratada","Contratada","Aberto"))</f>
        <v>Contratada</v>
      </c>
      <c r="AJ552" s="24" t="str">
        <f ca="1">IF(ControleRNC[[#This Row],[Etapa contr]]="Concluída","Fechado",IF(ControleRNC[[#This Row],[Etapa contr]]="Engenharia","Engenharia","Aberto"))</f>
        <v>Fechado</v>
      </c>
    </row>
    <row r="553" spans="1:36" ht="30" customHeight="1">
      <c r="A553" s="5" t="s">
        <v>74</v>
      </c>
      <c r="B553" s="5" t="s">
        <v>822</v>
      </c>
      <c r="C553" s="24" t="s">
        <v>823</v>
      </c>
      <c r="D553" s="5" t="s">
        <v>824</v>
      </c>
      <c r="E553" s="24" t="s">
        <v>2329</v>
      </c>
      <c r="F553" s="65" t="s">
        <v>826</v>
      </c>
      <c r="G553" s="7" t="s">
        <v>827</v>
      </c>
      <c r="H553" s="7" t="s">
        <v>2422</v>
      </c>
      <c r="I553" s="7" t="s">
        <v>1125</v>
      </c>
      <c r="J553" s="32" t="s">
        <v>2423</v>
      </c>
      <c r="K553" s="22" t="s">
        <v>788</v>
      </c>
      <c r="L553" s="6">
        <v>44757</v>
      </c>
      <c r="M553" s="6">
        <f>WORKDAY(ControleRNC[[#This Row],[Data Emissão]],VLOOKUP(K553,$F$1:$G$4,2,0))</f>
        <v>44761</v>
      </c>
      <c r="N553" s="6"/>
      <c r="O553" s="23">
        <v>44776</v>
      </c>
      <c r="P553" s="24"/>
      <c r="Q553" s="24">
        <f ca="1">IF(ControleRNC[[#This Row],[Real.1]]="",TODAY()-ControleRNC[[#This Row],[Prev.1]],ControleRNC[[#This Row],[Real.1]]-ControleRNC[[#This Row],[Prev.1]])</f>
        <v>15</v>
      </c>
      <c r="R553" s="24" t="s">
        <v>10</v>
      </c>
      <c r="S553" s="24"/>
      <c r="T553" s="29" t="str">
        <f ca="1">IF(ControleRNC[[#This Row],[Real.1]]&lt;&gt;"","Concluída",IF(ControleRNC[[#This Row],[Prev.1]]&lt;TODAY(),"Atraso","No prazo"))</f>
        <v>Concluída</v>
      </c>
      <c r="U553" s="39" t="s">
        <v>2424</v>
      </c>
      <c r="V553" s="39"/>
      <c r="W553" s="23">
        <f>WORKDAY(ControleRNC[[#This Row],[Prev.1]],ControleRNC[[#This Row],[Dias Prev.2]])</f>
        <v>44763</v>
      </c>
      <c r="X553" s="23"/>
      <c r="Y553" s="23">
        <v>44776</v>
      </c>
      <c r="Z553" s="24">
        <f>VLOOKUP(ControleRNC[[#This Row],[Crit.]],$F$1:$G$4,2,0)</f>
        <v>2</v>
      </c>
      <c r="AA553" s="24">
        <f ca="1">IF(ControleRNC[[#This Row],[Real.2]]="",TODAY()-ControleRNC[[#This Row],[Prev.2]],ControleRNC[[#This Row],[Real.2]]-ControleRNC[[#This Row],[Prev.2]])</f>
        <v>13</v>
      </c>
      <c r="AB553" s="24" t="s">
        <v>10</v>
      </c>
      <c r="AC553" s="29" t="str">
        <f ca="1">IF(ControleRNC[[#This Row],[Real.2]]&lt;&gt;"","Concluída",
IF(ControleRNC[[#This Row],[Prev.2]]&lt;TODAY(),"Atraso","No prazo"))</f>
        <v>Concluída</v>
      </c>
      <c r="AD553" s="24" t="str">
        <f ca="1">IF(ControleRNC[[#This Row],[Status Epata 2]]="Concluída","",IF(ControleRNC[[#This Row],[Real.2]]="",TODAY()-ControleRNC[[#This Row],[Data Emissão]],ControleRNC[[#This Row],[Real.2]]-ControleRNC[[#This Row],[Data Emissão]]))</f>
        <v/>
      </c>
      <c r="AE553" s="24" t="str">
        <f ca="1">IF(ControleRNC[[#This Row],[Real.2]]&lt;&gt;"","Concluída",
IF(AND(ControleRNC[[#This Row],[Prev.2]]&lt;TODAY(),OR(ControleRNC[[#This Row],[Replan.2]]&lt;TODAY(),ControleRNC[[#This Row],[Replan.2]]="")),"Atraso","No prazo"))</f>
        <v>Concluída</v>
      </c>
      <c r="AF553" s="24"/>
      <c r="AG553" s="24" t="str">
        <f>IF(ControleRNC[[#This Row],[Área Responsável]]="Engenharia",ControleRNC[[#This Row],[Status Etapa 1]],"Contratada")</f>
        <v>Contratada</v>
      </c>
      <c r="AH553" s="24" t="str">
        <f ca="1">IF(ControleRNC[[#This Row],[Área Responsável]]="Contratada",ControleRNC[[#This Row],[Status DUCTOR]],"Engenharia")</f>
        <v>Concluída</v>
      </c>
      <c r="AI553" s="24" t="str">
        <f>IF(ControleRNC[[#This Row],[Etapa Eng]]="Concluída","Fechado",IF(ControleRNC[[#This Row],[Etapa Eng]]="Contratada","Contratada","Aberto"))</f>
        <v>Contratada</v>
      </c>
      <c r="AJ553" s="24" t="str">
        <f ca="1">IF(ControleRNC[[#This Row],[Etapa contr]]="Concluída","Fechado",IF(ControleRNC[[#This Row],[Etapa contr]]="Engenharia","Engenharia","Aberto"))</f>
        <v>Fechado</v>
      </c>
    </row>
    <row r="554" spans="1:36" ht="30" customHeight="1">
      <c r="A554" s="5" t="s">
        <v>174</v>
      </c>
      <c r="B554" s="5" t="s">
        <v>822</v>
      </c>
      <c r="C554" s="24" t="s">
        <v>823</v>
      </c>
      <c r="D554" s="5" t="s">
        <v>824</v>
      </c>
      <c r="E554" s="24" t="s">
        <v>2329</v>
      </c>
      <c r="F554" s="65" t="s">
        <v>826</v>
      </c>
      <c r="G554" s="7" t="s">
        <v>827</v>
      </c>
      <c r="H554" s="7" t="s">
        <v>2422</v>
      </c>
      <c r="I554" s="7" t="s">
        <v>1125</v>
      </c>
      <c r="J554" s="32" t="s">
        <v>2425</v>
      </c>
      <c r="K554" s="22" t="s">
        <v>787</v>
      </c>
      <c r="L554" s="6">
        <v>44757</v>
      </c>
      <c r="M554" s="6">
        <f>WORKDAY(ControleRNC[[#This Row],[Data Emissão]],VLOOKUP(K554,$F$1:$G$4,2,0))</f>
        <v>44762</v>
      </c>
      <c r="N554" s="6"/>
      <c r="O554" s="23">
        <v>44791</v>
      </c>
      <c r="P554" s="24"/>
      <c r="Q554" s="24">
        <f ca="1">IF(ControleRNC[[#This Row],[Real.1]]="",TODAY()-ControleRNC[[#This Row],[Prev.1]],ControleRNC[[#This Row],[Real.1]]-ControleRNC[[#This Row],[Prev.1]])</f>
        <v>29</v>
      </c>
      <c r="R554" s="24" t="s">
        <v>10</v>
      </c>
      <c r="S554" s="24"/>
      <c r="T554" s="29" t="str">
        <f ca="1">IF(ControleRNC[[#This Row],[Real.1]]&lt;&gt;"","Concluída",IF(ControleRNC[[#This Row],[Prev.1]]&lt;TODAY(),"Atraso","No prazo"))</f>
        <v>Concluída</v>
      </c>
      <c r="U554" s="39" t="s">
        <v>2426</v>
      </c>
      <c r="V554" s="39" t="s">
        <v>2427</v>
      </c>
      <c r="W554" s="23">
        <f>WORKDAY(ControleRNC[[#This Row],[Prev.1]],ControleRNC[[#This Row],[Dias Prev.2]])</f>
        <v>44767</v>
      </c>
      <c r="X554" s="23"/>
      <c r="Y554" s="23">
        <v>44791</v>
      </c>
      <c r="Z554" s="24">
        <f>VLOOKUP(ControleRNC[[#This Row],[Crit.]],$F$1:$G$4,2,0)</f>
        <v>3</v>
      </c>
      <c r="AA554" s="24">
        <f ca="1">IF(ControleRNC[[#This Row],[Real.2]]="",TODAY()-ControleRNC[[#This Row],[Prev.2]],ControleRNC[[#This Row],[Real.2]]-ControleRNC[[#This Row],[Prev.2]])</f>
        <v>24</v>
      </c>
      <c r="AB554" s="24" t="s">
        <v>10</v>
      </c>
      <c r="AC554" s="29" t="str">
        <f ca="1">IF(ControleRNC[[#This Row],[Real.2]]&lt;&gt;"","Concluída",
IF(ControleRNC[[#This Row],[Prev.2]]&lt;TODAY(),"Atraso","No prazo"))</f>
        <v>Concluída</v>
      </c>
      <c r="AD554" s="24" t="str">
        <f ca="1">IF(ControleRNC[[#This Row],[Status Epata 2]]="Concluída","",IF(ControleRNC[[#This Row],[Real.2]]="",TODAY()-ControleRNC[[#This Row],[Data Emissão]],ControleRNC[[#This Row],[Real.2]]-ControleRNC[[#This Row],[Data Emissão]]))</f>
        <v/>
      </c>
      <c r="AE554" s="24" t="str">
        <f ca="1">IF(ControleRNC[[#This Row],[Real.2]]&lt;&gt;"","Concluída",
IF(AND(ControleRNC[[#This Row],[Prev.2]]&lt;TODAY(),OR(ControleRNC[[#This Row],[Replan.2]]&lt;TODAY(),ControleRNC[[#This Row],[Replan.2]]="")),"Atraso","No prazo"))</f>
        <v>Concluída</v>
      </c>
      <c r="AF554" s="24"/>
      <c r="AG554" s="24" t="str">
        <f>IF(ControleRNC[[#This Row],[Área Responsável]]="Engenharia",ControleRNC[[#This Row],[Status Etapa 1]],"Contratada")</f>
        <v>Contratada</v>
      </c>
      <c r="AH554" s="24" t="str">
        <f ca="1">IF(ControleRNC[[#This Row],[Área Responsável]]="Contratada",ControleRNC[[#This Row],[Status DUCTOR]],"Engenharia")</f>
        <v>Concluída</v>
      </c>
      <c r="AI554" s="24" t="str">
        <f>IF(ControleRNC[[#This Row],[Etapa Eng]]="Concluída","Fechado",IF(ControleRNC[[#This Row],[Etapa Eng]]="Contratada","Contratada","Aberto"))</f>
        <v>Contratada</v>
      </c>
      <c r="AJ554" s="24" t="str">
        <f ca="1">IF(ControleRNC[[#This Row],[Etapa contr]]="Concluída","Fechado",IF(ControleRNC[[#This Row],[Etapa contr]]="Engenharia","Engenharia","Aberto"))</f>
        <v>Fechado</v>
      </c>
    </row>
    <row r="555" spans="1:36" ht="30" customHeight="1">
      <c r="A555" s="5" t="s">
        <v>219</v>
      </c>
      <c r="B555" s="5" t="s">
        <v>900</v>
      </c>
      <c r="C555" s="24" t="s">
        <v>1065</v>
      </c>
      <c r="D555" s="5" t="s">
        <v>824</v>
      </c>
      <c r="E555" s="24" t="s">
        <v>39</v>
      </c>
      <c r="F555" s="65" t="s">
        <v>826</v>
      </c>
      <c r="G555" s="7" t="s">
        <v>844</v>
      </c>
      <c r="H555" s="7" t="s">
        <v>1909</v>
      </c>
      <c r="I555" s="7" t="s">
        <v>846</v>
      </c>
      <c r="J555" s="32" t="s">
        <v>2428</v>
      </c>
      <c r="K555" s="22" t="s">
        <v>788</v>
      </c>
      <c r="L555" s="6">
        <v>44757</v>
      </c>
      <c r="M555" s="6">
        <f>WORKDAY(ControleRNC[[#This Row],[Data Emissão]],VLOOKUP(K555,$F$1:$G$4,2,0))</f>
        <v>44761</v>
      </c>
      <c r="N555" s="6"/>
      <c r="O555" s="23">
        <v>44769</v>
      </c>
      <c r="P555" s="24"/>
      <c r="Q555" s="24">
        <f ca="1">IF(ControleRNC[[#This Row],[Real.1]]="",TODAY()-ControleRNC[[#This Row],[Prev.1]],ControleRNC[[#This Row],[Real.1]]-ControleRNC[[#This Row],[Prev.1]])</f>
        <v>8</v>
      </c>
      <c r="R555" s="24" t="s">
        <v>6</v>
      </c>
      <c r="S555" s="24"/>
      <c r="T555" s="29" t="str">
        <f ca="1">IF(ControleRNC[[#This Row],[Real.1]]&lt;&gt;"","Concluída",IF(ControleRNC[[#This Row],[Prev.1]]&lt;TODAY(),"Atraso","No prazo"))</f>
        <v>Concluída</v>
      </c>
      <c r="U555" s="39" t="s">
        <v>2429</v>
      </c>
      <c r="V555" s="39"/>
      <c r="W555" s="23">
        <f>WORKDAY(ControleRNC[[#This Row],[Prev.1]],ControleRNC[[#This Row],[Dias Prev.2]])</f>
        <v>44763</v>
      </c>
      <c r="X555" s="23"/>
      <c r="Y555" s="23">
        <v>44769</v>
      </c>
      <c r="Z555" s="24">
        <f>VLOOKUP(ControleRNC[[#This Row],[Crit.]],$F$1:$G$4,2,0)</f>
        <v>2</v>
      </c>
      <c r="AA555" s="24">
        <f ca="1">IF(ControleRNC[[#This Row],[Real.2]]="",TODAY()-ControleRNC[[#This Row],[Prev.2]],ControleRNC[[#This Row],[Real.2]]-ControleRNC[[#This Row],[Prev.2]])</f>
        <v>6</v>
      </c>
      <c r="AB555" s="24" t="s">
        <v>6</v>
      </c>
      <c r="AC555" s="29" t="str">
        <f ca="1">IF(ControleRNC[[#This Row],[Real.2]]&lt;&gt;"","Concluída",
IF(ControleRNC[[#This Row],[Prev.2]]&lt;TODAY(),"Atraso","No prazo"))</f>
        <v>Concluída</v>
      </c>
      <c r="AD555" s="24" t="str">
        <f ca="1">IF(ControleRNC[[#This Row],[Status Epata 2]]="Concluída","",IF(ControleRNC[[#This Row],[Real.2]]="",TODAY()-ControleRNC[[#This Row],[Data Emissão]],ControleRNC[[#This Row],[Real.2]]-ControleRNC[[#This Row],[Data Emissão]]))</f>
        <v/>
      </c>
      <c r="AE555" s="29" t="str">
        <f ca="1">IF(ControleRNC[[#This Row],[Real.2]]&lt;&gt;"","Concluída",
IF(AND(ControleRNC[[#This Row],[Prev.2]]&lt;TODAY(),OR(ControleRNC[[#This Row],[Replan.2]]&lt;TODAY(),ControleRNC[[#This Row],[Replan.2]]="")),"Atraso","No prazo"))</f>
        <v>Concluída</v>
      </c>
      <c r="AF555" s="24"/>
      <c r="AG555" s="24" t="str">
        <f>IF(ControleRNC[[#This Row],[Área Responsável]]="Engenharia",ControleRNC[[#This Row],[Status Etapa 1]],"Contratada")</f>
        <v>Contratada</v>
      </c>
      <c r="AH555" s="24" t="str">
        <f ca="1">IF(ControleRNC[[#This Row],[Área Responsável]]="Contratada",ControleRNC[[#This Row],[Status DUCTOR]],"Engenharia")</f>
        <v>Concluída</v>
      </c>
      <c r="AI555" s="24" t="str">
        <f>IF(ControleRNC[[#This Row],[Etapa Eng]]="Concluída","Fechado",IF(ControleRNC[[#This Row],[Etapa Eng]]="Contratada","Contratada","Aberto"))</f>
        <v>Contratada</v>
      </c>
      <c r="AJ555" s="24" t="str">
        <f ca="1">IF(ControleRNC[[#This Row],[Etapa contr]]="Concluída","Fechado",IF(ControleRNC[[#This Row],[Etapa contr]]="Engenharia","Engenharia","Aberto"))</f>
        <v>Fechado</v>
      </c>
    </row>
    <row r="556" spans="1:36" ht="30" customHeight="1">
      <c r="A556" s="5" t="s">
        <v>78</v>
      </c>
      <c r="B556" s="5" t="s">
        <v>822</v>
      </c>
      <c r="C556" s="24" t="s">
        <v>1299</v>
      </c>
      <c r="D556" s="5" t="s">
        <v>824</v>
      </c>
      <c r="E556" s="24" t="s">
        <v>2329</v>
      </c>
      <c r="F556" s="65" t="s">
        <v>826</v>
      </c>
      <c r="G556" s="7" t="s">
        <v>844</v>
      </c>
      <c r="H556" s="7" t="s">
        <v>2430</v>
      </c>
      <c r="I556" s="7" t="s">
        <v>958</v>
      </c>
      <c r="J556" s="32" t="s">
        <v>2431</v>
      </c>
      <c r="K556" s="22" t="s">
        <v>787</v>
      </c>
      <c r="L556" s="6">
        <v>44757</v>
      </c>
      <c r="M556" s="6">
        <f>WORKDAY(ControleRNC[[#This Row],[Data Emissão]],VLOOKUP(K556,$F$1:$G$4,2,0))</f>
        <v>44762</v>
      </c>
      <c r="N556" s="6"/>
      <c r="O556" s="23">
        <v>44790</v>
      </c>
      <c r="P556" s="24"/>
      <c r="Q556" s="24">
        <f ca="1">IF(ControleRNC[[#This Row],[Real.1]]="",TODAY()-ControleRNC[[#This Row],[Prev.1]],ControleRNC[[#This Row],[Real.1]]-ControleRNC[[#This Row],[Prev.1]])</f>
        <v>28</v>
      </c>
      <c r="R556" s="24" t="s">
        <v>10</v>
      </c>
      <c r="S556" s="24"/>
      <c r="T556" s="29" t="str">
        <f ca="1">IF(ControleRNC[[#This Row],[Real.1]]&lt;&gt;"","Concluída",IF(ControleRNC[[#This Row],[Prev.1]]&lt;TODAY(),"Atraso","No prazo"))</f>
        <v>Concluída</v>
      </c>
      <c r="U556" s="39" t="s">
        <v>2432</v>
      </c>
      <c r="V556" s="39"/>
      <c r="W556" s="23">
        <f>WORKDAY(ControleRNC[[#This Row],[Prev.1]],ControleRNC[[#This Row],[Dias Prev.2]])</f>
        <v>44767</v>
      </c>
      <c r="X556" s="23"/>
      <c r="Y556" s="23">
        <v>44795</v>
      </c>
      <c r="Z556" s="24">
        <f>VLOOKUP(ControleRNC[[#This Row],[Crit.]],$F$1:$G$4,2,0)</f>
        <v>3</v>
      </c>
      <c r="AA556" s="24">
        <f ca="1">IF(ControleRNC[[#This Row],[Real.2]]="",TODAY()-ControleRNC[[#This Row],[Prev.2]],ControleRNC[[#This Row],[Real.2]]-ControleRNC[[#This Row],[Prev.2]])</f>
        <v>28</v>
      </c>
      <c r="AB556" s="24" t="s">
        <v>10</v>
      </c>
      <c r="AC556" s="29" t="str">
        <f ca="1">IF(ControleRNC[[#This Row],[Real.2]]&lt;&gt;"","Concluída",
IF(ControleRNC[[#This Row],[Prev.2]]&lt;TODAY(),"Atraso","No prazo"))</f>
        <v>Concluída</v>
      </c>
      <c r="AD556" s="24" t="str">
        <f ca="1">IF(ControleRNC[[#This Row],[Status Epata 2]]="Concluída","",IF(ControleRNC[[#This Row],[Real.2]]="",TODAY()-ControleRNC[[#This Row],[Data Emissão]],ControleRNC[[#This Row],[Real.2]]-ControleRNC[[#This Row],[Data Emissão]]))</f>
        <v/>
      </c>
      <c r="AE556" s="24" t="str">
        <f ca="1">IF(ControleRNC[[#This Row],[Real.2]]&lt;&gt;"","Concluída",
IF(AND(ControleRNC[[#This Row],[Prev.2]]&lt;TODAY(),OR(ControleRNC[[#This Row],[Replan.2]]&lt;TODAY(),ControleRNC[[#This Row],[Replan.2]]="")),"Atraso","No prazo"))</f>
        <v>Concluída</v>
      </c>
      <c r="AF556" s="24"/>
      <c r="AG556" s="24" t="str">
        <f>IF(ControleRNC[[#This Row],[Área Responsável]]="Engenharia",ControleRNC[[#This Row],[Status Etapa 1]],"Contratada")</f>
        <v>Contratada</v>
      </c>
      <c r="AH556" s="24" t="str">
        <f ca="1">IF(ControleRNC[[#This Row],[Área Responsável]]="Contratada",ControleRNC[[#This Row],[Status DUCTOR]],"Engenharia")</f>
        <v>Concluída</v>
      </c>
      <c r="AI556" s="24" t="str">
        <f>IF(ControleRNC[[#This Row],[Etapa Eng]]="Concluída","Fechado",IF(ControleRNC[[#This Row],[Etapa Eng]]="Contratada","Contratada","Aberto"))</f>
        <v>Contratada</v>
      </c>
      <c r="AJ556" s="24" t="str">
        <f ca="1">IF(ControleRNC[[#This Row],[Etapa contr]]="Concluída","Fechado",IF(ControleRNC[[#This Row],[Etapa contr]]="Engenharia","Engenharia","Aberto"))</f>
        <v>Fechado</v>
      </c>
    </row>
    <row r="557" spans="1:36" ht="30" customHeight="1">
      <c r="A557" s="5" t="s">
        <v>2433</v>
      </c>
      <c r="B557" s="5" t="s">
        <v>900</v>
      </c>
      <c r="C557" s="24" t="s">
        <v>860</v>
      </c>
      <c r="D557" s="5" t="s">
        <v>861</v>
      </c>
      <c r="E557" s="24" t="s">
        <v>87</v>
      </c>
      <c r="F557" s="65" t="s">
        <v>862</v>
      </c>
      <c r="G557" s="7" t="s">
        <v>827</v>
      </c>
      <c r="H557" s="7" t="s">
        <v>1916</v>
      </c>
      <c r="I557" s="7" t="s">
        <v>856</v>
      </c>
      <c r="J557" s="32" t="s">
        <v>2434</v>
      </c>
      <c r="K557" s="22" t="s">
        <v>787</v>
      </c>
      <c r="L557" s="6">
        <v>44757</v>
      </c>
      <c r="M557" s="6">
        <f>WORKDAY(ControleRNC[[#This Row],[Data Emissão]],VLOOKUP(K557,$F$1:$G$4,2,0))</f>
        <v>44762</v>
      </c>
      <c r="N557" s="6"/>
      <c r="O557" s="23">
        <v>44762</v>
      </c>
      <c r="P557" s="24"/>
      <c r="Q557" s="24">
        <f ca="1">IF(ControleRNC[[#This Row],[Real.1]]="",TODAY()-ControleRNC[[#This Row],[Prev.1]],ControleRNC[[#This Row],[Real.1]]-ControleRNC[[#This Row],[Prev.1]])</f>
        <v>0</v>
      </c>
      <c r="R557" s="24" t="s">
        <v>5</v>
      </c>
      <c r="S557" s="24"/>
      <c r="T557" s="29" t="str">
        <f ca="1">IF(ControleRNC[[#This Row],[Real.1]]&lt;&gt;"","Concluída",IF(ControleRNC[[#This Row],[Prev.1]]&lt;TODAY(),"Atraso","No prazo"))</f>
        <v>Concluída</v>
      </c>
      <c r="U557" s="39" t="s">
        <v>2435</v>
      </c>
      <c r="V557" s="39"/>
      <c r="W557" s="23">
        <f>WORKDAY(ControleRNC[[#This Row],[Prev.1]],ControleRNC[[#This Row],[Dias Prev.2]])</f>
        <v>44767</v>
      </c>
      <c r="X557" s="23"/>
      <c r="Y557" s="23">
        <v>44798</v>
      </c>
      <c r="Z557" s="24">
        <f>VLOOKUP(ControleRNC[[#This Row],[Crit.]],$F$1:$G$4,2,0)</f>
        <v>3</v>
      </c>
      <c r="AA557" s="24">
        <f ca="1">IF(ControleRNC[[#This Row],[Real.2]]="",TODAY()-ControleRNC[[#This Row],[Prev.2]],ControleRNC[[#This Row],[Real.2]]-ControleRNC[[#This Row],[Prev.2]])</f>
        <v>31</v>
      </c>
      <c r="AB557" s="24" t="s">
        <v>5</v>
      </c>
      <c r="AC557" s="29" t="str">
        <f ca="1">IF(ControleRNC[[#This Row],[Real.2]]&lt;&gt;"","Concluída",
IF(ControleRNC[[#This Row],[Prev.2]]&lt;TODAY(),"Atraso","No prazo"))</f>
        <v>Concluída</v>
      </c>
      <c r="AD557" s="24" t="str">
        <f ca="1">IF(ControleRNC[[#This Row],[Status Epata 2]]="Concluída","",IF(ControleRNC[[#This Row],[Real.2]]="",TODAY()-ControleRNC[[#This Row],[Data Emissão]],ControleRNC[[#This Row],[Real.2]]-ControleRNC[[#This Row],[Data Emissão]]))</f>
        <v/>
      </c>
      <c r="AE557" s="24" t="str">
        <f ca="1">IF(ControleRNC[[#This Row],[Real.2]]&lt;&gt;"","Concluída",
IF(AND(ControleRNC[[#This Row],[Prev.2]]&lt;TODAY(),OR(ControleRNC[[#This Row],[Replan.2]]&lt;TODAY(),ControleRNC[[#This Row],[Replan.2]]="")),"Atraso","No prazo"))</f>
        <v>Concluída</v>
      </c>
      <c r="AF557" s="24"/>
      <c r="AG557" s="24" t="str">
        <f ca="1">IF(ControleRNC[[#This Row],[Área Responsável]]="Engenharia",ControleRNC[[#This Row],[Status Etapa 1]],"Contratada")</f>
        <v>Concluída</v>
      </c>
      <c r="AH557" s="24" t="str">
        <f>IF(ControleRNC[[#This Row],[Área Responsável]]="Contratada",ControleRNC[[#This Row],[Status DUCTOR]],"Engenharia")</f>
        <v>Engenharia</v>
      </c>
      <c r="AI557" s="24" t="str">
        <f ca="1">IF(ControleRNC[[#This Row],[Etapa Eng]]="Concluída","Fechado",IF(ControleRNC[[#This Row],[Etapa Eng]]="Contratada","Contratada","Aberto"))</f>
        <v>Fechado</v>
      </c>
      <c r="AJ557" s="24" t="str">
        <f>IF(ControleRNC[[#This Row],[Etapa contr]]="Concluída","Fechado",IF(ControleRNC[[#This Row],[Etapa contr]]="Engenharia","Engenharia","Aberto"))</f>
        <v>Engenharia</v>
      </c>
    </row>
    <row r="558" spans="1:36" ht="30" customHeight="1">
      <c r="A558" s="5" t="s">
        <v>2436</v>
      </c>
      <c r="B558" s="5" t="s">
        <v>900</v>
      </c>
      <c r="C558" s="24" t="s">
        <v>860</v>
      </c>
      <c r="D558" s="5" t="s">
        <v>861</v>
      </c>
      <c r="E558" s="24" t="s">
        <v>87</v>
      </c>
      <c r="F558" s="65" t="s">
        <v>862</v>
      </c>
      <c r="G558" s="7" t="s">
        <v>827</v>
      </c>
      <c r="H558" s="7" t="s">
        <v>2437</v>
      </c>
      <c r="I558" s="7" t="s">
        <v>856</v>
      </c>
      <c r="J558" s="32" t="s">
        <v>2438</v>
      </c>
      <c r="K558" s="22" t="s">
        <v>787</v>
      </c>
      <c r="L558" s="6">
        <v>44760</v>
      </c>
      <c r="M558" s="6">
        <f>WORKDAY(ControleRNC[[#This Row],[Data Emissão]],VLOOKUP(K558,$F$1:$G$4,2,0))</f>
        <v>44763</v>
      </c>
      <c r="N558" s="6"/>
      <c r="O558" s="23">
        <v>44763</v>
      </c>
      <c r="P558" s="24"/>
      <c r="Q558" s="24">
        <f ca="1">IF(ControleRNC[[#This Row],[Real.1]]="",TODAY()-ControleRNC[[#This Row],[Prev.1]],ControleRNC[[#This Row],[Real.1]]-ControleRNC[[#This Row],[Prev.1]])</f>
        <v>0</v>
      </c>
      <c r="R558" s="24" t="s">
        <v>5</v>
      </c>
      <c r="S558" s="24"/>
      <c r="T558" s="29" t="str">
        <f ca="1">IF(ControleRNC[[#This Row],[Real.1]]&lt;&gt;"","Concluída",IF(ControleRNC[[#This Row],[Prev.1]]&lt;TODAY(),"Atraso","No prazo"))</f>
        <v>Concluída</v>
      </c>
      <c r="U558" s="39" t="s">
        <v>2439</v>
      </c>
      <c r="V558" s="39"/>
      <c r="W558" s="23">
        <f>WORKDAY(ControleRNC[[#This Row],[Prev.1]],ControleRNC[[#This Row],[Dias Prev.2]])</f>
        <v>44768</v>
      </c>
      <c r="X558" s="23"/>
      <c r="Y558" s="23">
        <v>44930</v>
      </c>
      <c r="Z558" s="24">
        <f>VLOOKUP(ControleRNC[[#This Row],[Crit.]],$F$1:$G$4,2,0)</f>
        <v>3</v>
      </c>
      <c r="AA558" s="24">
        <f ca="1">IF(ControleRNC[[#This Row],[Real.2]]="",TODAY()-ControleRNC[[#This Row],[Prev.2]],ControleRNC[[#This Row],[Real.2]]-ControleRNC[[#This Row],[Prev.2]])</f>
        <v>162</v>
      </c>
      <c r="AB558" s="24" t="s">
        <v>5</v>
      </c>
      <c r="AC558" s="29" t="str">
        <f ca="1">IF(ControleRNC[[#This Row],[Real.2]]&lt;&gt;"","Concluída",
IF(ControleRNC[[#This Row],[Prev.2]]&lt;TODAY(),"Atraso","No prazo"))</f>
        <v>Concluída</v>
      </c>
      <c r="AD558" s="24" t="str">
        <f ca="1">IF(ControleRNC[[#This Row],[Status Epata 2]]="Concluída","",IF(ControleRNC[[#This Row],[Real.2]]="",TODAY()-ControleRNC[[#This Row],[Data Emissão]],ControleRNC[[#This Row],[Real.2]]-ControleRNC[[#This Row],[Data Emissão]]))</f>
        <v/>
      </c>
      <c r="AE558" s="24" t="str">
        <f ca="1">IF(ControleRNC[[#This Row],[Real.2]]&lt;&gt;"","Concluída",
IF(AND(ControleRNC[[#This Row],[Prev.2]]&lt;TODAY(),OR(ControleRNC[[#This Row],[Replan.2]]&lt;TODAY(),ControleRNC[[#This Row],[Replan.2]]="")),"Atraso","No prazo"))</f>
        <v>Concluída</v>
      </c>
      <c r="AF558" s="24"/>
      <c r="AG558" s="24" t="str">
        <f ca="1">IF(ControleRNC[[#This Row],[Área Responsável]]="Engenharia",ControleRNC[[#This Row],[Status Etapa 1]],"Contratada")</f>
        <v>Concluída</v>
      </c>
      <c r="AH558" s="24" t="str">
        <f>IF(ControleRNC[[#This Row],[Área Responsável]]="Contratada",ControleRNC[[#This Row],[Status DUCTOR]],"Engenharia")</f>
        <v>Engenharia</v>
      </c>
      <c r="AI558" s="24" t="str">
        <f ca="1">IF(ControleRNC[[#This Row],[Etapa Eng]]="Concluída","Fechado",IF(ControleRNC[[#This Row],[Etapa Eng]]="Contratada","Contratada","Aberto"))</f>
        <v>Fechado</v>
      </c>
      <c r="AJ558" s="24" t="str">
        <f>IF(ControleRNC[[#This Row],[Etapa contr]]="Concluída","Fechado",IF(ControleRNC[[#This Row],[Etapa contr]]="Engenharia","Engenharia","Aberto"))</f>
        <v>Engenharia</v>
      </c>
    </row>
    <row r="559" spans="1:36" ht="30" customHeight="1">
      <c r="A559" s="5" t="s">
        <v>2440</v>
      </c>
      <c r="B559" s="5" t="s">
        <v>900</v>
      </c>
      <c r="C559" s="24" t="s">
        <v>860</v>
      </c>
      <c r="D559" s="5" t="s">
        <v>861</v>
      </c>
      <c r="E559" s="24" t="s">
        <v>87</v>
      </c>
      <c r="F559" s="65" t="s">
        <v>862</v>
      </c>
      <c r="G559" s="7" t="s">
        <v>827</v>
      </c>
      <c r="H559" s="7" t="s">
        <v>1916</v>
      </c>
      <c r="I559" s="7" t="s">
        <v>856</v>
      </c>
      <c r="J559" s="32" t="s">
        <v>2441</v>
      </c>
      <c r="K559" s="22" t="s">
        <v>787</v>
      </c>
      <c r="L559" s="6">
        <v>44760</v>
      </c>
      <c r="M559" s="6">
        <f>WORKDAY(ControleRNC[[#This Row],[Data Emissão]],VLOOKUP(K559,$F$1:$G$4,2,0))</f>
        <v>44763</v>
      </c>
      <c r="N559" s="6"/>
      <c r="O559" s="23">
        <v>44763</v>
      </c>
      <c r="P559" s="24"/>
      <c r="Q559" s="24">
        <f ca="1">IF(ControleRNC[[#This Row],[Real.1]]="",TODAY()-ControleRNC[[#This Row],[Prev.1]],ControleRNC[[#This Row],[Real.1]]-ControleRNC[[#This Row],[Prev.1]])</f>
        <v>0</v>
      </c>
      <c r="R559" s="24" t="s">
        <v>5</v>
      </c>
      <c r="S559" s="24"/>
      <c r="T559" s="29" t="str">
        <f ca="1">IF(ControleRNC[[#This Row],[Real.1]]&lt;&gt;"","Concluída",IF(ControleRNC[[#This Row],[Prev.1]]&lt;TODAY(),"Atraso","No prazo"))</f>
        <v>Concluída</v>
      </c>
      <c r="U559" s="39" t="s">
        <v>2442</v>
      </c>
      <c r="V559" s="39"/>
      <c r="W559" s="23">
        <f>WORKDAY(ControleRNC[[#This Row],[Prev.1]],ControleRNC[[#This Row],[Dias Prev.2]])</f>
        <v>44768</v>
      </c>
      <c r="X559" s="23"/>
      <c r="Y559" s="23">
        <v>44930</v>
      </c>
      <c r="Z559" s="24">
        <f>VLOOKUP(ControleRNC[[#This Row],[Crit.]],$F$1:$G$4,2,0)</f>
        <v>3</v>
      </c>
      <c r="AA559" s="24">
        <f ca="1">IF(ControleRNC[[#This Row],[Real.2]]="",TODAY()-ControleRNC[[#This Row],[Prev.2]],ControleRNC[[#This Row],[Real.2]]-ControleRNC[[#This Row],[Prev.2]])</f>
        <v>162</v>
      </c>
      <c r="AB559" s="24" t="s">
        <v>5</v>
      </c>
      <c r="AC559" s="29" t="str">
        <f ca="1">IF(ControleRNC[[#This Row],[Real.2]]&lt;&gt;"","Concluída",
IF(ControleRNC[[#This Row],[Prev.2]]&lt;TODAY(),"Atraso","No prazo"))</f>
        <v>Concluída</v>
      </c>
      <c r="AD559" s="24" t="str">
        <f ca="1">IF(ControleRNC[[#This Row],[Status Epata 2]]="Concluída","",IF(ControleRNC[[#This Row],[Real.2]]="",TODAY()-ControleRNC[[#This Row],[Data Emissão]],ControleRNC[[#This Row],[Real.2]]-ControleRNC[[#This Row],[Data Emissão]]))</f>
        <v/>
      </c>
      <c r="AE559" s="24" t="str">
        <f ca="1">IF(ControleRNC[[#This Row],[Real.2]]&lt;&gt;"","Concluída",
IF(AND(ControleRNC[[#This Row],[Prev.2]]&lt;TODAY(),OR(ControleRNC[[#This Row],[Replan.2]]&lt;TODAY(),ControleRNC[[#This Row],[Replan.2]]="")),"Atraso","No prazo"))</f>
        <v>Concluída</v>
      </c>
      <c r="AF559" s="24"/>
      <c r="AG559" s="24" t="str">
        <f ca="1">IF(ControleRNC[[#This Row],[Área Responsável]]="Engenharia",ControleRNC[[#This Row],[Status Etapa 1]],"Contratada")</f>
        <v>Concluída</v>
      </c>
      <c r="AH559" s="24" t="str">
        <f>IF(ControleRNC[[#This Row],[Área Responsável]]="Contratada",ControleRNC[[#This Row],[Status DUCTOR]],"Engenharia")</f>
        <v>Engenharia</v>
      </c>
      <c r="AI559" s="24" t="str">
        <f ca="1">IF(ControleRNC[[#This Row],[Etapa Eng]]="Concluída","Fechado",IF(ControleRNC[[#This Row],[Etapa Eng]]="Contratada","Contratada","Aberto"))</f>
        <v>Fechado</v>
      </c>
      <c r="AJ559" s="24" t="str">
        <f>IF(ControleRNC[[#This Row],[Etapa contr]]="Concluída","Fechado",IF(ControleRNC[[#This Row],[Etapa contr]]="Engenharia","Engenharia","Aberto"))</f>
        <v>Engenharia</v>
      </c>
    </row>
    <row r="560" spans="1:36" ht="30" customHeight="1">
      <c r="A560" s="5" t="s">
        <v>203</v>
      </c>
      <c r="B560" s="5" t="s">
        <v>822</v>
      </c>
      <c r="C560" s="24" t="s">
        <v>823</v>
      </c>
      <c r="D560" s="5" t="s">
        <v>824</v>
      </c>
      <c r="E560" s="24" t="s">
        <v>2329</v>
      </c>
      <c r="F560" s="65" t="s">
        <v>826</v>
      </c>
      <c r="G560" s="7" t="s">
        <v>827</v>
      </c>
      <c r="H560" s="7" t="s">
        <v>2422</v>
      </c>
      <c r="I560" s="7" t="s">
        <v>1125</v>
      </c>
      <c r="J560" s="32" t="s">
        <v>2443</v>
      </c>
      <c r="K560" s="22" t="s">
        <v>787</v>
      </c>
      <c r="L560" s="6">
        <v>44760</v>
      </c>
      <c r="M560" s="6">
        <f>WORKDAY(ControleRNC[[#This Row],[Data Emissão]],VLOOKUP(K560,$F$1:$G$4,2,0))</f>
        <v>44763</v>
      </c>
      <c r="N560" s="6"/>
      <c r="O560" s="23">
        <v>44777</v>
      </c>
      <c r="P560" s="24"/>
      <c r="Q560" s="24">
        <f ca="1">IF(ControleRNC[[#This Row],[Real.1]]="",TODAY()-ControleRNC[[#This Row],[Prev.1]],ControleRNC[[#This Row],[Real.1]]-ControleRNC[[#This Row],[Prev.1]])</f>
        <v>14</v>
      </c>
      <c r="R560" s="24" t="s">
        <v>10</v>
      </c>
      <c r="S560" s="24"/>
      <c r="T560" s="29" t="str">
        <f ca="1">IF(ControleRNC[[#This Row],[Real.1]]&lt;&gt;"","Concluída",IF(ControleRNC[[#This Row],[Prev.1]]&lt;TODAY(),"Atraso","No prazo"))</f>
        <v>Concluída</v>
      </c>
      <c r="U560" s="39" t="s">
        <v>2444</v>
      </c>
      <c r="V560" s="39"/>
      <c r="W560" s="23">
        <f>WORKDAY(ControleRNC[[#This Row],[Prev.1]],ControleRNC[[#This Row],[Dias Prev.2]])</f>
        <v>44768</v>
      </c>
      <c r="X560" s="23"/>
      <c r="Y560" s="23">
        <v>44791</v>
      </c>
      <c r="Z560" s="24">
        <f>VLOOKUP(ControleRNC[[#This Row],[Crit.]],$F$1:$G$4,2,0)</f>
        <v>3</v>
      </c>
      <c r="AA560" s="24">
        <f ca="1">IF(ControleRNC[[#This Row],[Real.2]]="",TODAY()-ControleRNC[[#This Row],[Prev.2]],ControleRNC[[#This Row],[Real.2]]-ControleRNC[[#This Row],[Prev.2]])</f>
        <v>23</v>
      </c>
      <c r="AB560" s="24" t="s">
        <v>10</v>
      </c>
      <c r="AC560" s="29" t="str">
        <f ca="1">IF(ControleRNC[[#This Row],[Real.2]]&lt;&gt;"","Concluída",
IF(ControleRNC[[#This Row],[Prev.2]]&lt;TODAY(),"Atraso","No prazo"))</f>
        <v>Concluída</v>
      </c>
      <c r="AD560" s="24" t="str">
        <f ca="1">IF(ControleRNC[[#This Row],[Status Epata 2]]="Concluída","",IF(ControleRNC[[#This Row],[Real.2]]="",TODAY()-ControleRNC[[#This Row],[Data Emissão]],ControleRNC[[#This Row],[Real.2]]-ControleRNC[[#This Row],[Data Emissão]]))</f>
        <v/>
      </c>
      <c r="AE560" s="24" t="str">
        <f ca="1">IF(ControleRNC[[#This Row],[Real.2]]&lt;&gt;"","Concluída",
IF(AND(ControleRNC[[#This Row],[Prev.2]]&lt;TODAY(),OR(ControleRNC[[#This Row],[Replan.2]]&lt;TODAY(),ControleRNC[[#This Row],[Replan.2]]="")),"Atraso","No prazo"))</f>
        <v>Concluída</v>
      </c>
      <c r="AF560" s="24"/>
      <c r="AG560" s="24" t="str">
        <f>IF(ControleRNC[[#This Row],[Área Responsável]]="Engenharia",ControleRNC[[#This Row],[Status Etapa 1]],"Contratada")</f>
        <v>Contratada</v>
      </c>
      <c r="AH560" s="24" t="str">
        <f ca="1">IF(ControleRNC[[#This Row],[Área Responsável]]="Contratada",ControleRNC[[#This Row],[Status DUCTOR]],"Engenharia")</f>
        <v>Concluída</v>
      </c>
      <c r="AI560" s="24" t="str">
        <f>IF(ControleRNC[[#This Row],[Etapa Eng]]="Concluída","Fechado",IF(ControleRNC[[#This Row],[Etapa Eng]]="Contratada","Contratada","Aberto"))</f>
        <v>Contratada</v>
      </c>
      <c r="AJ560" s="24" t="str">
        <f ca="1">IF(ControleRNC[[#This Row],[Etapa contr]]="Concluída","Fechado",IF(ControleRNC[[#This Row],[Etapa contr]]="Engenharia","Engenharia","Aberto"))</f>
        <v>Fechado</v>
      </c>
    </row>
    <row r="561" spans="1:36" ht="30" customHeight="1">
      <c r="A561" s="5" t="s">
        <v>2033</v>
      </c>
      <c r="B561" s="5" t="s">
        <v>900</v>
      </c>
      <c r="C561" s="24" t="s">
        <v>2445</v>
      </c>
      <c r="D561" s="5" t="s">
        <v>824</v>
      </c>
      <c r="E561" s="24" t="s">
        <v>87</v>
      </c>
      <c r="F561" s="65" t="s">
        <v>826</v>
      </c>
      <c r="G561" s="7" t="s">
        <v>1085</v>
      </c>
      <c r="H561" s="7" t="s">
        <v>2446</v>
      </c>
      <c r="I561" s="7" t="s">
        <v>1199</v>
      </c>
      <c r="J561" s="32" t="s">
        <v>2447</v>
      </c>
      <c r="K561" s="22" t="s">
        <v>787</v>
      </c>
      <c r="L561" s="6">
        <v>44760</v>
      </c>
      <c r="M561" s="6">
        <f>WORKDAY(ControleRNC[[#This Row],[Data Emissão]],VLOOKUP(K561,$F$1:$G$4,2,0))</f>
        <v>44763</v>
      </c>
      <c r="N561" s="6"/>
      <c r="O561" s="23">
        <v>44795</v>
      </c>
      <c r="P561" s="24"/>
      <c r="Q561" s="24">
        <f ca="1">IF(ControleRNC[[#This Row],[Real.1]]="",TODAY()-ControleRNC[[#This Row],[Prev.1]],ControleRNC[[#This Row],[Real.1]]-ControleRNC[[#This Row],[Prev.1]])</f>
        <v>32</v>
      </c>
      <c r="R561" s="24" t="s">
        <v>5</v>
      </c>
      <c r="S561" s="24"/>
      <c r="T561" s="29" t="str">
        <f ca="1">IF(ControleRNC[[#This Row],[Real.1]]&lt;&gt;"","Concluída",IF(ControleRNC[[#This Row],[Prev.1]]&lt;TODAY(),"Atraso","No prazo"))</f>
        <v>Concluída</v>
      </c>
      <c r="U561" s="39" t="s">
        <v>2448</v>
      </c>
      <c r="V561" s="39"/>
      <c r="W561" s="23">
        <f>WORKDAY(ControleRNC[[#This Row],[Prev.1]],ControleRNC[[#This Row],[Dias Prev.2]])</f>
        <v>44768</v>
      </c>
      <c r="X561" s="23"/>
      <c r="Y561" s="23">
        <v>44796</v>
      </c>
      <c r="Z561" s="24">
        <f>VLOOKUP(ControleRNC[[#This Row],[Crit.]],$F$1:$G$4,2,0)</f>
        <v>3</v>
      </c>
      <c r="AA561" s="24">
        <f ca="1">IF(ControleRNC[[#This Row],[Real.2]]="",TODAY()-ControleRNC[[#This Row],[Prev.2]],ControleRNC[[#This Row],[Real.2]]-ControleRNC[[#This Row],[Prev.2]])</f>
        <v>28</v>
      </c>
      <c r="AB561" s="24" t="s">
        <v>5</v>
      </c>
      <c r="AC561" s="29" t="str">
        <f ca="1">IF(ControleRNC[[#This Row],[Real.2]]&lt;&gt;"","Concluída",
IF(ControleRNC[[#This Row],[Prev.2]]&lt;TODAY(),"Atraso","No prazo"))</f>
        <v>Concluída</v>
      </c>
      <c r="AD561" s="24" t="str">
        <f ca="1">IF(ControleRNC[[#This Row],[Status Epata 2]]="Concluída","",IF(ControleRNC[[#This Row],[Real.2]]="",TODAY()-ControleRNC[[#This Row],[Data Emissão]],ControleRNC[[#This Row],[Real.2]]-ControleRNC[[#This Row],[Data Emissão]]))</f>
        <v/>
      </c>
      <c r="AE561" s="29" t="str">
        <f ca="1">IF(ControleRNC[[#This Row],[Real.2]]&lt;&gt;"","Concluída",
IF(AND(ControleRNC[[#This Row],[Prev.2]]&lt;TODAY(),OR(ControleRNC[[#This Row],[Replan.2]]&lt;TODAY(),ControleRNC[[#This Row],[Replan.2]]="")),"Atraso","No prazo"))</f>
        <v>Concluída</v>
      </c>
      <c r="AF561" s="24"/>
      <c r="AG561" s="24" t="str">
        <f>IF(ControleRNC[[#This Row],[Área Responsável]]="Engenharia",ControleRNC[[#This Row],[Status Etapa 1]],"Contratada")</f>
        <v>Contratada</v>
      </c>
      <c r="AH561" s="24" t="str">
        <f ca="1">IF(ControleRNC[[#This Row],[Área Responsável]]="Contratada",ControleRNC[[#This Row],[Status DUCTOR]],"Engenharia")</f>
        <v>Concluída</v>
      </c>
      <c r="AI561" s="24" t="str">
        <f>IF(ControleRNC[[#This Row],[Etapa Eng]]="Concluída","Fechado",IF(ControleRNC[[#This Row],[Etapa Eng]]="Contratada","Contratada","Aberto"))</f>
        <v>Contratada</v>
      </c>
      <c r="AJ561" s="24" t="str">
        <f ca="1">IF(ControleRNC[[#This Row],[Etapa contr]]="Concluída","Fechado",IF(ControleRNC[[#This Row],[Etapa contr]]="Engenharia","Engenharia","Aberto"))</f>
        <v>Fechado</v>
      </c>
    </row>
    <row r="562" spans="1:36" ht="30" customHeight="1">
      <c r="A562" s="5" t="s">
        <v>216</v>
      </c>
      <c r="B562" s="5" t="s">
        <v>900</v>
      </c>
      <c r="C562" s="24" t="s">
        <v>1299</v>
      </c>
      <c r="D562" s="5" t="s">
        <v>824</v>
      </c>
      <c r="E562" s="24" t="s">
        <v>39</v>
      </c>
      <c r="F562" s="65" t="s">
        <v>826</v>
      </c>
      <c r="G562" s="7" t="s">
        <v>844</v>
      </c>
      <c r="H562" s="7" t="s">
        <v>2449</v>
      </c>
      <c r="I562" s="7" t="s">
        <v>1449</v>
      </c>
      <c r="J562" s="32" t="s">
        <v>2450</v>
      </c>
      <c r="K562" s="22" t="s">
        <v>787</v>
      </c>
      <c r="L562" s="6">
        <v>44760</v>
      </c>
      <c r="M562" s="6">
        <f>WORKDAY(ControleRNC[[#This Row],[Data Emissão]],VLOOKUP(K562,$F$1:$G$4,2,0))</f>
        <v>44763</v>
      </c>
      <c r="N562" s="6"/>
      <c r="O562" s="23">
        <v>44761</v>
      </c>
      <c r="P562" s="24"/>
      <c r="Q562" s="24">
        <f ca="1">IF(ControleRNC[[#This Row],[Real.1]]="",TODAY()-ControleRNC[[#This Row],[Prev.1]],ControleRNC[[#This Row],[Real.1]]-ControleRNC[[#This Row],[Prev.1]])</f>
        <v>-2</v>
      </c>
      <c r="R562" s="24" t="s">
        <v>6</v>
      </c>
      <c r="S562" s="24"/>
      <c r="T562" s="29" t="str">
        <f ca="1">IF(ControleRNC[[#This Row],[Real.1]]&lt;&gt;"","Concluída",IF(ControleRNC[[#This Row],[Prev.1]]&lt;TODAY(),"Atraso","No prazo"))</f>
        <v>Concluída</v>
      </c>
      <c r="U562" s="39" t="s">
        <v>2451</v>
      </c>
      <c r="V562" s="39"/>
      <c r="W562" s="23">
        <f>WORKDAY(ControleRNC[[#This Row],[Prev.1]],ControleRNC[[#This Row],[Dias Prev.2]])</f>
        <v>44768</v>
      </c>
      <c r="X562" s="23">
        <v>44799</v>
      </c>
      <c r="Y562" s="23">
        <v>44852</v>
      </c>
      <c r="Z562" s="24">
        <f>VLOOKUP(ControleRNC[[#This Row],[Crit.]],$F$1:$G$4,2,0)</f>
        <v>3</v>
      </c>
      <c r="AA562" s="24">
        <f ca="1">IF(ControleRNC[[#This Row],[Real.2]]="",TODAY()-ControleRNC[[#This Row],[Prev.2]],ControleRNC[[#This Row],[Real.2]]-ControleRNC[[#This Row],[Prev.2]])</f>
        <v>84</v>
      </c>
      <c r="AB562" s="24" t="s">
        <v>6</v>
      </c>
      <c r="AC562" s="29" t="str">
        <f ca="1">IF(ControleRNC[[#This Row],[Real.2]]&lt;&gt;"","Concluída",
IF(ControleRNC[[#This Row],[Prev.2]]&lt;TODAY(),"Atraso","No prazo"))</f>
        <v>Concluída</v>
      </c>
      <c r="AD562" s="24" t="str">
        <f ca="1">IF(ControleRNC[[#This Row],[Status Epata 2]]="Concluída","",IF(ControleRNC[[#This Row],[Real.2]]="",TODAY()-ControleRNC[[#This Row],[Data Emissão]],ControleRNC[[#This Row],[Real.2]]-ControleRNC[[#This Row],[Data Emissão]]))</f>
        <v/>
      </c>
      <c r="AE562" s="29" t="str">
        <f ca="1">IF(ControleRNC[[#This Row],[Real.2]]&lt;&gt;"","Concluída",
IF(AND(ControleRNC[[#This Row],[Prev.2]]&lt;TODAY(),OR(ControleRNC[[#This Row],[Replan.2]]&lt;TODAY(),ControleRNC[[#This Row],[Replan.2]]="")),"Atraso","No prazo"))</f>
        <v>Concluída</v>
      </c>
      <c r="AF562" s="24"/>
      <c r="AG562" s="24" t="str">
        <f>IF(ControleRNC[[#This Row],[Área Responsável]]="Engenharia",ControleRNC[[#This Row],[Status Etapa 1]],"Contratada")</f>
        <v>Contratada</v>
      </c>
      <c r="AH562" s="24" t="str">
        <f ca="1">IF(ControleRNC[[#This Row],[Área Responsável]]="Contratada",ControleRNC[[#This Row],[Status DUCTOR]],"Engenharia")</f>
        <v>Concluída</v>
      </c>
      <c r="AI562" s="24" t="str">
        <f>IF(ControleRNC[[#This Row],[Etapa Eng]]="Concluída","Fechado",IF(ControleRNC[[#This Row],[Etapa Eng]]="Contratada","Contratada","Aberto"))</f>
        <v>Contratada</v>
      </c>
      <c r="AJ562" s="24" t="str">
        <f ca="1">IF(ControleRNC[[#This Row],[Etapa contr]]="Concluída","Fechado",IF(ControleRNC[[#This Row],[Etapa contr]]="Engenharia","Engenharia","Aberto"))</f>
        <v>Fechado</v>
      </c>
    </row>
    <row r="563" spans="1:36" ht="30" customHeight="1">
      <c r="A563" s="5" t="s">
        <v>290</v>
      </c>
      <c r="B563" s="5" t="s">
        <v>900</v>
      </c>
      <c r="C563" s="24" t="s">
        <v>1280</v>
      </c>
      <c r="D563" s="5" t="s">
        <v>824</v>
      </c>
      <c r="E563" s="24" t="s">
        <v>87</v>
      </c>
      <c r="F563" s="65" t="s">
        <v>826</v>
      </c>
      <c r="G563" s="7" t="s">
        <v>827</v>
      </c>
      <c r="H563" s="7" t="s">
        <v>1916</v>
      </c>
      <c r="I563" s="7" t="s">
        <v>856</v>
      </c>
      <c r="J563" s="32" t="s">
        <v>2452</v>
      </c>
      <c r="K563" s="22" t="s">
        <v>787</v>
      </c>
      <c r="L563" s="6">
        <v>44760</v>
      </c>
      <c r="M563" s="6">
        <f>WORKDAY(ControleRNC[[#This Row],[Data Emissão]],VLOOKUP(K563,$F$1:$G$4,2,0))</f>
        <v>44763</v>
      </c>
      <c r="N563" s="6"/>
      <c r="O563" s="23">
        <v>44760</v>
      </c>
      <c r="P563" s="24"/>
      <c r="Q563" s="24">
        <f ca="1">IF(ControleRNC[[#This Row],[Real.1]]="",TODAY()-ControleRNC[[#This Row],[Prev.1]],ControleRNC[[#This Row],[Real.1]]-ControleRNC[[#This Row],[Prev.1]])</f>
        <v>-3</v>
      </c>
      <c r="R563" s="24" t="s">
        <v>5</v>
      </c>
      <c r="S563" s="24"/>
      <c r="T563" s="29" t="str">
        <f ca="1">IF(ControleRNC[[#This Row],[Real.1]]&lt;&gt;"","Concluída",IF(ControleRNC[[#This Row],[Prev.1]]&lt;TODAY(),"Atraso","No prazo"))</f>
        <v>Concluída</v>
      </c>
      <c r="U563" s="39" t="s">
        <v>2453</v>
      </c>
      <c r="V563" s="39"/>
      <c r="W563" s="23">
        <f>WORKDAY(ControleRNC[[#This Row],[Prev.1]],ControleRNC[[#This Row],[Dias Prev.2]])</f>
        <v>44768</v>
      </c>
      <c r="X563" s="23"/>
      <c r="Y563" s="23">
        <v>44796</v>
      </c>
      <c r="Z563" s="24">
        <f>VLOOKUP(ControleRNC[[#This Row],[Crit.]],$F$1:$G$4,2,0)</f>
        <v>3</v>
      </c>
      <c r="AA563" s="24">
        <f ca="1">IF(ControleRNC[[#This Row],[Real.2]]="",TODAY()-ControleRNC[[#This Row],[Prev.2]],ControleRNC[[#This Row],[Real.2]]-ControleRNC[[#This Row],[Prev.2]])</f>
        <v>28</v>
      </c>
      <c r="AB563" s="24" t="s">
        <v>5</v>
      </c>
      <c r="AC563" s="29" t="str">
        <f ca="1">IF(ControleRNC[[#This Row],[Real.2]]&lt;&gt;"","Concluída",
IF(ControleRNC[[#This Row],[Prev.2]]&lt;TODAY(),"Atraso","No prazo"))</f>
        <v>Concluída</v>
      </c>
      <c r="AD563" s="24" t="str">
        <f ca="1">IF(ControleRNC[[#This Row],[Status Epata 2]]="Concluída","",IF(ControleRNC[[#This Row],[Real.2]]="",TODAY()-ControleRNC[[#This Row],[Data Emissão]],ControleRNC[[#This Row],[Real.2]]-ControleRNC[[#This Row],[Data Emissão]]))</f>
        <v/>
      </c>
      <c r="AE563" s="29" t="str">
        <f ca="1">IF(ControleRNC[[#This Row],[Real.2]]&lt;&gt;"","Concluída",
IF(AND(ControleRNC[[#This Row],[Prev.2]]&lt;TODAY(),OR(ControleRNC[[#This Row],[Replan.2]]&lt;TODAY(),ControleRNC[[#This Row],[Replan.2]]="")),"Atraso","No prazo"))</f>
        <v>Concluída</v>
      </c>
      <c r="AF563" s="24"/>
      <c r="AG563" s="24" t="str">
        <f>IF(ControleRNC[[#This Row],[Área Responsável]]="Engenharia",ControleRNC[[#This Row],[Status Etapa 1]],"Contratada")</f>
        <v>Contratada</v>
      </c>
      <c r="AH563" s="24" t="str">
        <f ca="1">IF(ControleRNC[[#This Row],[Área Responsável]]="Contratada",ControleRNC[[#This Row],[Status DUCTOR]],"Engenharia")</f>
        <v>Concluída</v>
      </c>
      <c r="AI563" s="24" t="str">
        <f>IF(ControleRNC[[#This Row],[Etapa Eng]]="Concluída","Fechado",IF(ControleRNC[[#This Row],[Etapa Eng]]="Contratada","Contratada","Aberto"))</f>
        <v>Contratada</v>
      </c>
      <c r="AJ563" s="24" t="str">
        <f ca="1">IF(ControleRNC[[#This Row],[Etapa contr]]="Concluída","Fechado",IF(ControleRNC[[#This Row],[Etapa contr]]="Engenharia","Engenharia","Aberto"))</f>
        <v>Fechado</v>
      </c>
    </row>
    <row r="564" spans="1:36" ht="30" customHeight="1">
      <c r="A564" s="5" t="s">
        <v>94</v>
      </c>
      <c r="B564" s="5" t="s">
        <v>900</v>
      </c>
      <c r="C564" s="24" t="s">
        <v>1182</v>
      </c>
      <c r="D564" s="5" t="s">
        <v>824</v>
      </c>
      <c r="E564" s="24" t="s">
        <v>87</v>
      </c>
      <c r="F564" s="24" t="s">
        <v>826</v>
      </c>
      <c r="G564" s="7" t="s">
        <v>827</v>
      </c>
      <c r="H564" s="7" t="s">
        <v>1916</v>
      </c>
      <c r="I564" s="7" t="s">
        <v>1143</v>
      </c>
      <c r="J564" s="32" t="s">
        <v>95</v>
      </c>
      <c r="K564" s="22" t="s">
        <v>787</v>
      </c>
      <c r="L564" s="6">
        <v>44761</v>
      </c>
      <c r="M564" s="6">
        <f>WORKDAY(ControleRNC[[#This Row],[Data Emissão]],VLOOKUP(K564,$F$1:$G$4,2,0))</f>
        <v>44764</v>
      </c>
      <c r="N564" s="6"/>
      <c r="O564" s="23">
        <v>44777</v>
      </c>
      <c r="P564" s="24"/>
      <c r="Q564" s="24">
        <f ca="1">IF(ControleRNC[[#This Row],[Real.1]]="",TODAY()-ControleRNC[[#This Row],[Prev.1]],ControleRNC[[#This Row],[Real.1]]-ControleRNC[[#This Row],[Prev.1]])</f>
        <v>13</v>
      </c>
      <c r="R564" s="24" t="s">
        <v>5</v>
      </c>
      <c r="S564" s="24"/>
      <c r="T564" s="29" t="str">
        <f ca="1">IF(ControleRNC[[#This Row],[Real.1]]&lt;&gt;"","Concluída",IF(ControleRNC[[#This Row],[Prev.1]]&lt;TODAY(),"Atraso","No prazo"))</f>
        <v>Concluída</v>
      </c>
      <c r="U564" s="39" t="s">
        <v>96</v>
      </c>
      <c r="V564" s="39"/>
      <c r="W564" s="23">
        <f>WORKDAY(ControleRNC[[#This Row],[Prev.1]],ControleRNC[[#This Row],[Dias Prev.2]])</f>
        <v>44769</v>
      </c>
      <c r="X564" s="23"/>
      <c r="Y564" s="23"/>
      <c r="Z564" s="24">
        <f>VLOOKUP(ControleRNC[[#This Row],[Crit.]],$F$1:$G$4,2,0)</f>
        <v>3</v>
      </c>
      <c r="AA564" s="24">
        <f ca="1">IF(ControleRNC[[#This Row],[Real.2]]="",TODAY()-ControleRNC[[#This Row],[Prev.2]],ControleRNC[[#This Row],[Real.2]]-ControleRNC[[#This Row],[Prev.2]])</f>
        <v>308</v>
      </c>
      <c r="AB564" s="24" t="s">
        <v>5</v>
      </c>
      <c r="AC564" s="29" t="str">
        <f ca="1">IF(ControleRNC[[#This Row],[Real.2]]&lt;&gt;"","Concluída",
IF(ControleRNC[[#This Row],[Prev.2]]&lt;TODAY(),"Atraso","No prazo"))</f>
        <v>Atraso</v>
      </c>
      <c r="AD564" s="24">
        <f ca="1">IF(ControleRNC[[#This Row],[Status Epata 2]]="Concluída","",IF(ControleRNC[[#This Row],[Real.2]]="",TODAY()-ControleRNC[[#This Row],[Data Emissão]],ControleRNC[[#This Row],[Real.2]]-ControleRNC[[#This Row],[Data Emissão]]))</f>
        <v>316</v>
      </c>
      <c r="AE564" s="29" t="str">
        <f ca="1">IF(ControleRNC[[#This Row],[Real.2]]&lt;&gt;"","Concluída",
IF(AND(ControleRNC[[#This Row],[Prev.2]]&lt;TODAY(),OR(ControleRNC[[#This Row],[Replan.2]]&lt;TODAY(),ControleRNC[[#This Row],[Replan.2]]="")),"Atraso","No prazo"))</f>
        <v>Atraso</v>
      </c>
      <c r="AF564" s="24"/>
      <c r="AG564" s="24" t="str">
        <f>IF(ControleRNC[[#This Row],[Área Responsável]]="Engenharia",ControleRNC[[#This Row],[Status Etapa 1]],"Contratada")</f>
        <v>Contratada</v>
      </c>
      <c r="AH564" s="24" t="str">
        <f ca="1">IF(ControleRNC[[#This Row],[Área Responsável]]="Contratada",ControleRNC[[#This Row],[Status DUCTOR]],"Engenharia")</f>
        <v>Atraso</v>
      </c>
      <c r="AI564" s="24" t="str">
        <f>IF(ControleRNC[[#This Row],[Etapa Eng]]="Concluída","Fechado",IF(ControleRNC[[#This Row],[Etapa Eng]]="Contratada","Contratada","Aberto"))</f>
        <v>Contratada</v>
      </c>
      <c r="AJ564" s="24" t="str">
        <f ca="1">IF(ControleRNC[[#This Row],[Etapa contr]]="Concluída","Fechado",IF(ControleRNC[[#This Row],[Etapa contr]]="Engenharia","Engenharia","Aberto"))</f>
        <v>Aberto</v>
      </c>
    </row>
    <row r="565" spans="1:36" ht="30" customHeight="1">
      <c r="A565" s="5" t="s">
        <v>197</v>
      </c>
      <c r="B565" s="5" t="s">
        <v>822</v>
      </c>
      <c r="C565" s="24" t="s">
        <v>2454</v>
      </c>
      <c r="D565" s="5" t="s">
        <v>824</v>
      </c>
      <c r="E565" s="24" t="s">
        <v>1845</v>
      </c>
      <c r="F565" s="65" t="s">
        <v>826</v>
      </c>
      <c r="G565" s="7" t="s">
        <v>844</v>
      </c>
      <c r="H565" s="7" t="s">
        <v>2455</v>
      </c>
      <c r="I565" s="7" t="s">
        <v>846</v>
      </c>
      <c r="J565" s="32" t="s">
        <v>2456</v>
      </c>
      <c r="K565" s="22" t="s">
        <v>788</v>
      </c>
      <c r="L565" s="6">
        <v>44761</v>
      </c>
      <c r="M565" s="6">
        <f>WORKDAY(ControleRNC[[#This Row],[Data Emissão]],VLOOKUP(K565,$F$1:$G$4,2,0))</f>
        <v>44763</v>
      </c>
      <c r="N565" s="6"/>
      <c r="O565" s="23">
        <v>44762</v>
      </c>
      <c r="P565" s="24"/>
      <c r="Q565" s="24">
        <f ca="1">IF(ControleRNC[[#This Row],[Real.1]]="",TODAY()-ControleRNC[[#This Row],[Prev.1]],ControleRNC[[#This Row],[Real.1]]-ControleRNC[[#This Row],[Prev.1]])</f>
        <v>-1</v>
      </c>
      <c r="R565" s="24" t="s">
        <v>1464</v>
      </c>
      <c r="S565" s="24"/>
      <c r="T565" s="29" t="str">
        <f ca="1">IF(ControleRNC[[#This Row],[Real.1]]&lt;&gt;"","Concluída",IF(ControleRNC[[#This Row],[Prev.1]]&lt;TODAY(),"Atraso","No prazo"))</f>
        <v>Concluída</v>
      </c>
      <c r="U565" s="39" t="s">
        <v>2457</v>
      </c>
      <c r="V565" s="39"/>
      <c r="W565" s="23">
        <f>WORKDAY(ControleRNC[[#This Row],[Prev.1]],ControleRNC[[#This Row],[Dias Prev.2]])</f>
        <v>44767</v>
      </c>
      <c r="X565" s="23">
        <v>44763</v>
      </c>
      <c r="Y565" s="23">
        <v>44785</v>
      </c>
      <c r="Z565" s="24">
        <f>VLOOKUP(ControleRNC[[#This Row],[Crit.]],$F$1:$G$4,2,0)</f>
        <v>2</v>
      </c>
      <c r="AA565" s="24">
        <f ca="1">IF(ControleRNC[[#This Row],[Real.2]]="",TODAY()-ControleRNC[[#This Row],[Prev.2]],ControleRNC[[#This Row],[Real.2]]-ControleRNC[[#This Row],[Prev.2]])</f>
        <v>18</v>
      </c>
      <c r="AB565" s="24" t="s">
        <v>1464</v>
      </c>
      <c r="AC565" s="29" t="str">
        <f ca="1">IF(ControleRNC[[#This Row],[Real.2]]&lt;&gt;"","Concluída",
IF(ControleRNC[[#This Row],[Prev.2]]&lt;TODAY(),"Atraso","No prazo"))</f>
        <v>Concluída</v>
      </c>
      <c r="AD565" s="24" t="str">
        <f ca="1">IF(ControleRNC[[#This Row],[Status Epata 2]]="Concluída","",IF(ControleRNC[[#This Row],[Real.2]]="",TODAY()-ControleRNC[[#This Row],[Data Emissão]],ControleRNC[[#This Row],[Real.2]]-ControleRNC[[#This Row],[Data Emissão]]))</f>
        <v/>
      </c>
      <c r="AE565" s="24" t="str">
        <f ca="1">IF(ControleRNC[[#This Row],[Real.2]]&lt;&gt;"","Concluída",
IF(AND(ControleRNC[[#This Row],[Prev.2]]&lt;TODAY(),OR(ControleRNC[[#This Row],[Replan.2]]&lt;TODAY(),ControleRNC[[#This Row],[Replan.2]]="")),"Atraso","No prazo"))</f>
        <v>Concluída</v>
      </c>
      <c r="AF565" s="24"/>
      <c r="AG565" s="24" t="str">
        <f>IF(ControleRNC[[#This Row],[Área Responsável]]="Engenharia",ControleRNC[[#This Row],[Status Etapa 1]],"Contratada")</f>
        <v>Contratada</v>
      </c>
      <c r="AH565" s="24" t="str">
        <f ca="1">IF(ControleRNC[[#This Row],[Área Responsável]]="Contratada",ControleRNC[[#This Row],[Status DUCTOR]],"Engenharia")</f>
        <v>Concluída</v>
      </c>
      <c r="AI565" s="24" t="str">
        <f>IF(ControleRNC[[#This Row],[Etapa Eng]]="Concluída","Fechado",IF(ControleRNC[[#This Row],[Etapa Eng]]="Contratada","Contratada","Aberto"))</f>
        <v>Contratada</v>
      </c>
      <c r="AJ565" s="24" t="str">
        <f ca="1">IF(ControleRNC[[#This Row],[Etapa contr]]="Concluída","Fechado",IF(ControleRNC[[#This Row],[Etapa contr]]="Engenharia","Engenharia","Aberto"))</f>
        <v>Fechado</v>
      </c>
    </row>
    <row r="566" spans="1:36" ht="30" customHeight="1">
      <c r="A566" s="5" t="s">
        <v>2458</v>
      </c>
      <c r="B566" s="5" t="s">
        <v>900</v>
      </c>
      <c r="C566" s="24" t="s">
        <v>1731</v>
      </c>
      <c r="D566" s="5" t="s">
        <v>902</v>
      </c>
      <c r="E566" s="24" t="s">
        <v>29</v>
      </c>
      <c r="F566" s="24" t="s">
        <v>826</v>
      </c>
      <c r="G566" s="7" t="s">
        <v>844</v>
      </c>
      <c r="H566" s="7" t="s">
        <v>2459</v>
      </c>
      <c r="I566" s="7" t="s">
        <v>1449</v>
      </c>
      <c r="J566" s="32" t="s">
        <v>2460</v>
      </c>
      <c r="K566" s="22" t="s">
        <v>787</v>
      </c>
      <c r="L566" s="6">
        <v>44761</v>
      </c>
      <c r="M566" s="6">
        <f>WORKDAY(ControleRNC[[#This Row],[Data Emissão]],VLOOKUP(K566,$F$1:$G$4,2,0))</f>
        <v>44764</v>
      </c>
      <c r="N566" s="6"/>
      <c r="O566" s="23">
        <v>44761</v>
      </c>
      <c r="P566" s="24"/>
      <c r="Q566" s="24">
        <f ca="1">IF(ControleRNC[[#This Row],[Real.1]]="",TODAY()-ControleRNC[[#This Row],[Prev.1]],ControleRNC[[#This Row],[Real.1]]-ControleRNC[[#This Row],[Prev.1]])</f>
        <v>-3</v>
      </c>
      <c r="R566" s="24" t="s">
        <v>6</v>
      </c>
      <c r="S566" s="24"/>
      <c r="T566" s="29" t="str">
        <f ca="1">IF(ControleRNC[[#This Row],[Real.1]]&lt;&gt;"","Concluída",IF(ControleRNC[[#This Row],[Prev.1]]&lt;TODAY(),"Atraso","No prazo"))</f>
        <v>Concluída</v>
      </c>
      <c r="U566" s="39" t="s">
        <v>2461</v>
      </c>
      <c r="V566" s="39"/>
      <c r="W566" s="23">
        <f>WORKDAY(ControleRNC[[#This Row],[Prev.1]],ControleRNC[[#This Row],[Dias Prev.2]])</f>
        <v>44769</v>
      </c>
      <c r="X566" s="23">
        <v>44850</v>
      </c>
      <c r="Y566" s="23">
        <v>44917</v>
      </c>
      <c r="Z566" s="24">
        <f>VLOOKUP(ControleRNC[[#This Row],[Crit.]],$F$1:$G$4,2,0)</f>
        <v>3</v>
      </c>
      <c r="AA566" s="24">
        <f ca="1">IF(ControleRNC[[#This Row],[Real.2]]="",TODAY()-ControleRNC[[#This Row],[Prev.2]],ControleRNC[[#This Row],[Real.2]]-ControleRNC[[#This Row],[Prev.2]])</f>
        <v>148</v>
      </c>
      <c r="AB566" s="24" t="s">
        <v>6</v>
      </c>
      <c r="AC566" s="29" t="str">
        <f ca="1">IF(ControleRNC[[#This Row],[Real.2]]&lt;&gt;"","Concluída",
IF(ControleRNC[[#This Row],[Prev.2]]&lt;TODAY(),"Atraso","No prazo"))</f>
        <v>Concluída</v>
      </c>
      <c r="AD566" s="24" t="str">
        <f ca="1">IF(ControleRNC[[#This Row],[Status Epata 2]]="Concluída","",IF(ControleRNC[[#This Row],[Real.2]]="",TODAY()-ControleRNC[[#This Row],[Data Emissão]],ControleRNC[[#This Row],[Real.2]]-ControleRNC[[#This Row],[Data Emissão]]))</f>
        <v/>
      </c>
      <c r="AE566" s="24" t="str">
        <f ca="1">IF(ControleRNC[[#This Row],[Real.2]]&lt;&gt;"","Concluída",
IF(AND(ControleRNC[[#This Row],[Prev.2]]&lt;TODAY(),OR(ControleRNC[[#This Row],[Replan.2]]&lt;TODAY(),ControleRNC[[#This Row],[Replan.2]]="")),"Atraso","No prazo"))</f>
        <v>Concluída</v>
      </c>
      <c r="AF566" s="24"/>
      <c r="AG566" s="24" t="str">
        <f>IF(ControleRNC[[#This Row],[Área Responsável]]="Engenharia",ControleRNC[[#This Row],[Status Etapa 1]],"Contratada")</f>
        <v>Contratada</v>
      </c>
      <c r="AH566" s="24" t="str">
        <f ca="1">IF(ControleRNC[[#This Row],[Área Responsável]]="Contratada",ControleRNC[[#This Row],[Status DUCTOR]],"Engenharia")</f>
        <v>Concluída</v>
      </c>
      <c r="AI566" s="24" t="str">
        <f>IF(ControleRNC[[#This Row],[Etapa Eng]]="Concluída","Fechado",IF(ControleRNC[[#This Row],[Etapa Eng]]="Contratada","Contratada","Aberto"))</f>
        <v>Contratada</v>
      </c>
      <c r="AJ566" s="24" t="str">
        <f ca="1">IF(ControleRNC[[#This Row],[Etapa contr]]="Concluída","Fechado",IF(ControleRNC[[#This Row],[Etapa contr]]="Engenharia","Engenharia","Aberto"))</f>
        <v>Fechado</v>
      </c>
    </row>
    <row r="567" spans="1:36" ht="30" customHeight="1">
      <c r="A567" s="5" t="s">
        <v>245</v>
      </c>
      <c r="B567" s="5" t="s">
        <v>900</v>
      </c>
      <c r="C567" s="24" t="s">
        <v>823</v>
      </c>
      <c r="D567" s="5" t="s">
        <v>824</v>
      </c>
      <c r="E567" s="24" t="s">
        <v>39</v>
      </c>
      <c r="F567" s="65" t="s">
        <v>826</v>
      </c>
      <c r="G567" s="7" t="s">
        <v>827</v>
      </c>
      <c r="H567" s="7" t="s">
        <v>2462</v>
      </c>
      <c r="I567" s="7" t="s">
        <v>829</v>
      </c>
      <c r="J567" s="32" t="s">
        <v>2463</v>
      </c>
      <c r="K567" s="22" t="s">
        <v>787</v>
      </c>
      <c r="L567" s="6">
        <v>44762</v>
      </c>
      <c r="M567" s="6">
        <f>WORKDAY(ControleRNC[[#This Row],[Data Emissão]],VLOOKUP(K567,$F$1:$G$4,2,0))</f>
        <v>44767</v>
      </c>
      <c r="N567" s="6"/>
      <c r="O567" s="23">
        <v>44762</v>
      </c>
      <c r="P567" s="24"/>
      <c r="Q567" s="24">
        <f ca="1">IF(ControleRNC[[#This Row],[Real.1]]="",TODAY()-ControleRNC[[#This Row],[Prev.1]],ControleRNC[[#This Row],[Real.1]]-ControleRNC[[#This Row],[Prev.1]])</f>
        <v>-5</v>
      </c>
      <c r="R567" s="24" t="s">
        <v>6</v>
      </c>
      <c r="S567" s="24"/>
      <c r="T567" s="29" t="str">
        <f ca="1">IF(ControleRNC[[#This Row],[Real.1]]&lt;&gt;"","Concluída",IF(ControleRNC[[#This Row],[Prev.1]]&lt;TODAY(),"Atraso","No prazo"))</f>
        <v>Concluída</v>
      </c>
      <c r="U567" s="39" t="s">
        <v>2464</v>
      </c>
      <c r="V567" s="39"/>
      <c r="W567" s="23">
        <f>WORKDAY(ControleRNC[[#This Row],[Prev.1]],ControleRNC[[#This Row],[Dias Prev.2]])</f>
        <v>44770</v>
      </c>
      <c r="X567" s="23">
        <v>44772</v>
      </c>
      <c r="Y567" s="23">
        <v>44769</v>
      </c>
      <c r="Z567" s="24">
        <f>VLOOKUP(ControleRNC[[#This Row],[Crit.]],$F$1:$G$4,2,0)</f>
        <v>3</v>
      </c>
      <c r="AA567" s="24">
        <f ca="1">IF(ControleRNC[[#This Row],[Real.2]]="",TODAY()-ControleRNC[[#This Row],[Prev.2]],ControleRNC[[#This Row],[Real.2]]-ControleRNC[[#This Row],[Prev.2]])</f>
        <v>-1</v>
      </c>
      <c r="AB567" s="24" t="s">
        <v>6</v>
      </c>
      <c r="AC567" s="29" t="str">
        <f ca="1">IF(ControleRNC[[#This Row],[Real.2]]&lt;&gt;"","Concluída",
IF(ControleRNC[[#This Row],[Prev.2]]&lt;TODAY(),"Atraso","No prazo"))</f>
        <v>Concluída</v>
      </c>
      <c r="AD567" s="24" t="str">
        <f ca="1">IF(ControleRNC[[#This Row],[Status Epata 2]]="Concluída","",IF(ControleRNC[[#This Row],[Real.2]]="",TODAY()-ControleRNC[[#This Row],[Data Emissão]],ControleRNC[[#This Row],[Real.2]]-ControleRNC[[#This Row],[Data Emissão]]))</f>
        <v/>
      </c>
      <c r="AE567" s="29" t="str">
        <f ca="1">IF(ControleRNC[[#This Row],[Real.2]]&lt;&gt;"","Concluída",
IF(AND(ControleRNC[[#This Row],[Prev.2]]&lt;TODAY(),OR(ControleRNC[[#This Row],[Replan.2]]&lt;TODAY(),ControleRNC[[#This Row],[Replan.2]]="")),"Atraso","No prazo"))</f>
        <v>Concluída</v>
      </c>
      <c r="AF567" s="24"/>
      <c r="AG567" s="24" t="str">
        <f>IF(ControleRNC[[#This Row],[Área Responsável]]="Engenharia",ControleRNC[[#This Row],[Status Etapa 1]],"Contratada")</f>
        <v>Contratada</v>
      </c>
      <c r="AH567" s="24" t="str">
        <f ca="1">IF(ControleRNC[[#This Row],[Área Responsável]]="Contratada",ControleRNC[[#This Row],[Status DUCTOR]],"Engenharia")</f>
        <v>Concluída</v>
      </c>
      <c r="AI567" s="24" t="str">
        <f>IF(ControleRNC[[#This Row],[Etapa Eng]]="Concluída","Fechado",IF(ControleRNC[[#This Row],[Etapa Eng]]="Contratada","Contratada","Aberto"))</f>
        <v>Contratada</v>
      </c>
      <c r="AJ567" s="24" t="str">
        <f ca="1">IF(ControleRNC[[#This Row],[Etapa contr]]="Concluída","Fechado",IF(ControleRNC[[#This Row],[Etapa contr]]="Engenharia","Engenharia","Aberto"))</f>
        <v>Fechado</v>
      </c>
    </row>
    <row r="568" spans="1:36" ht="30" customHeight="1">
      <c r="A568" s="5" t="s">
        <v>200</v>
      </c>
      <c r="B568" s="5" t="s">
        <v>822</v>
      </c>
      <c r="C568" s="24" t="s">
        <v>1154</v>
      </c>
      <c r="D568" s="5" t="s">
        <v>824</v>
      </c>
      <c r="E568" s="24" t="s">
        <v>1845</v>
      </c>
      <c r="F568" s="65" t="s">
        <v>826</v>
      </c>
      <c r="G568" s="7" t="s">
        <v>1085</v>
      </c>
      <c r="H568" s="7" t="s">
        <v>2465</v>
      </c>
      <c r="I568" s="7" t="s">
        <v>1973</v>
      </c>
      <c r="J568" s="32" t="s">
        <v>1850</v>
      </c>
      <c r="K568" s="22" t="s">
        <v>787</v>
      </c>
      <c r="L568" s="6">
        <v>44763</v>
      </c>
      <c r="M568" s="6">
        <f>WORKDAY(ControleRNC[[#This Row],[Data Emissão]],VLOOKUP(K568,$F$1:$G$4,2,0))</f>
        <v>44768</v>
      </c>
      <c r="N568" s="6"/>
      <c r="O568" s="23">
        <v>44789</v>
      </c>
      <c r="P568" s="24"/>
      <c r="Q568" s="24">
        <f ca="1">IF(ControleRNC[[#This Row],[Real.1]]="",TODAY()-ControleRNC[[#This Row],[Prev.1]],ControleRNC[[#This Row],[Real.1]]-ControleRNC[[#This Row],[Prev.1]])</f>
        <v>21</v>
      </c>
      <c r="R568" s="24" t="s">
        <v>1464</v>
      </c>
      <c r="S568" s="24"/>
      <c r="T568" s="29" t="str">
        <f ca="1">IF(ControleRNC[[#This Row],[Real.1]]&lt;&gt;"","Concluída",IF(ControleRNC[[#This Row],[Prev.1]]&lt;TODAY(),"Atraso","No prazo"))</f>
        <v>Concluída</v>
      </c>
      <c r="U568" s="39" t="s">
        <v>2466</v>
      </c>
      <c r="V568" s="39"/>
      <c r="W568" s="23">
        <f>WORKDAY(ControleRNC[[#This Row],[Prev.1]],ControleRNC[[#This Row],[Dias Prev.2]])</f>
        <v>44771</v>
      </c>
      <c r="X568" s="23"/>
      <c r="Y568" s="23">
        <v>44789</v>
      </c>
      <c r="Z568" s="24">
        <f>VLOOKUP(ControleRNC[[#This Row],[Crit.]],$F$1:$G$4,2,0)</f>
        <v>3</v>
      </c>
      <c r="AA568" s="24">
        <f ca="1">IF(ControleRNC[[#This Row],[Real.2]]="",TODAY()-ControleRNC[[#This Row],[Prev.2]],ControleRNC[[#This Row],[Real.2]]-ControleRNC[[#This Row],[Prev.2]])</f>
        <v>18</v>
      </c>
      <c r="AB568" s="24" t="s">
        <v>1464</v>
      </c>
      <c r="AC568" s="29" t="str">
        <f ca="1">IF(ControleRNC[[#This Row],[Real.2]]&lt;&gt;"","Concluída",
IF(ControleRNC[[#This Row],[Prev.2]]&lt;TODAY(),"Atraso","No prazo"))</f>
        <v>Concluída</v>
      </c>
      <c r="AD568" s="24" t="str">
        <f ca="1">IF(ControleRNC[[#This Row],[Status Epata 2]]="Concluída","",IF(ControleRNC[[#This Row],[Real.2]]="",TODAY()-ControleRNC[[#This Row],[Data Emissão]],ControleRNC[[#This Row],[Real.2]]-ControleRNC[[#This Row],[Data Emissão]]))</f>
        <v/>
      </c>
      <c r="AE568" s="24" t="str">
        <f ca="1">IF(ControleRNC[[#This Row],[Real.2]]&lt;&gt;"","Concluída",
IF(AND(ControleRNC[[#This Row],[Prev.2]]&lt;TODAY(),OR(ControleRNC[[#This Row],[Replan.2]]&lt;TODAY(),ControleRNC[[#This Row],[Replan.2]]="")),"Atraso","No prazo"))</f>
        <v>Concluída</v>
      </c>
      <c r="AF568" s="24"/>
      <c r="AG568" s="24" t="str">
        <f>IF(ControleRNC[[#This Row],[Área Responsável]]="Engenharia",ControleRNC[[#This Row],[Status Etapa 1]],"Contratada")</f>
        <v>Contratada</v>
      </c>
      <c r="AH568" s="24" t="str">
        <f ca="1">IF(ControleRNC[[#This Row],[Área Responsável]]="Contratada",ControleRNC[[#This Row],[Status DUCTOR]],"Engenharia")</f>
        <v>Concluída</v>
      </c>
      <c r="AI568" s="24" t="str">
        <f>IF(ControleRNC[[#This Row],[Etapa Eng]]="Concluída","Fechado",IF(ControleRNC[[#This Row],[Etapa Eng]]="Contratada","Contratada","Aberto"))</f>
        <v>Contratada</v>
      </c>
      <c r="AJ568" s="24" t="str">
        <f ca="1">IF(ControleRNC[[#This Row],[Etapa contr]]="Concluída","Fechado",IF(ControleRNC[[#This Row],[Etapa contr]]="Engenharia","Engenharia","Aberto"))</f>
        <v>Fechado</v>
      </c>
    </row>
    <row r="569" spans="1:36" ht="30" customHeight="1">
      <c r="A569" s="5" t="s">
        <v>91</v>
      </c>
      <c r="B569" s="5" t="s">
        <v>822</v>
      </c>
      <c r="C569" s="24" t="s">
        <v>823</v>
      </c>
      <c r="D569" s="5" t="s">
        <v>824</v>
      </c>
      <c r="E569" s="24" t="s">
        <v>77</v>
      </c>
      <c r="F569" s="65" t="s">
        <v>826</v>
      </c>
      <c r="G569" s="7" t="s">
        <v>827</v>
      </c>
      <c r="H569" s="7" t="s">
        <v>2467</v>
      </c>
      <c r="I569" s="7" t="s">
        <v>1125</v>
      </c>
      <c r="J569" s="32" t="s">
        <v>2468</v>
      </c>
      <c r="K569" s="22" t="s">
        <v>788</v>
      </c>
      <c r="L569" s="6">
        <v>44763</v>
      </c>
      <c r="M569" s="6">
        <f>WORKDAY(ControleRNC[[#This Row],[Data Emissão]],VLOOKUP(K569,$F$1:$G$4,2,0))</f>
        <v>44767</v>
      </c>
      <c r="N569" s="6"/>
      <c r="O569" s="23"/>
      <c r="P569" s="24"/>
      <c r="Q569" s="24">
        <f ca="1">IF(ControleRNC[[#This Row],[Real.1]]="",TODAY()-ControleRNC[[#This Row],[Prev.1]],ControleRNC[[#This Row],[Real.1]]-ControleRNC[[#This Row],[Prev.1]])</f>
        <v>310</v>
      </c>
      <c r="R569" s="24" t="s">
        <v>8</v>
      </c>
      <c r="S569" s="24"/>
      <c r="T569" s="29" t="s">
        <v>2142</v>
      </c>
      <c r="U569" s="39" t="s">
        <v>2469</v>
      </c>
      <c r="V569" s="39"/>
      <c r="W569" s="23">
        <f>WORKDAY(ControleRNC[[#This Row],[Prev.1]],ControleRNC[[#This Row],[Dias Prev.2]])</f>
        <v>44769</v>
      </c>
      <c r="X569" s="23"/>
      <c r="Y569" s="23">
        <v>44839</v>
      </c>
      <c r="Z569" s="24">
        <f>VLOOKUP(ControleRNC[[#This Row],[Crit.]],$F$1:$G$4,2,0)</f>
        <v>2</v>
      </c>
      <c r="AA569" s="24">
        <f ca="1">IF(ControleRNC[[#This Row],[Real.2]]="",TODAY()-ControleRNC[[#This Row],[Prev.2]],ControleRNC[[#This Row],[Real.2]]-ControleRNC[[#This Row],[Prev.2]])</f>
        <v>70</v>
      </c>
      <c r="AB569" s="24" t="s">
        <v>8</v>
      </c>
      <c r="AC569" s="29" t="str">
        <f ca="1">IF(ControleRNC[[#This Row],[Real.2]]&lt;&gt;"","Concluída",
IF(ControleRNC[[#This Row],[Prev.2]]&lt;TODAY(),"Atraso","No prazo"))</f>
        <v>Concluída</v>
      </c>
      <c r="AD569" s="24" t="str">
        <f ca="1">IF(ControleRNC[[#This Row],[Status Epata 2]]="Concluída","",IF(ControleRNC[[#This Row],[Real.2]]="",TODAY()-ControleRNC[[#This Row],[Data Emissão]],ControleRNC[[#This Row],[Real.2]]-ControleRNC[[#This Row],[Data Emissão]]))</f>
        <v/>
      </c>
      <c r="AE569" s="24" t="str">
        <f ca="1">IF(ControleRNC[[#This Row],[Real.2]]&lt;&gt;"","Concluída",
IF(AND(ControleRNC[[#This Row],[Prev.2]]&lt;TODAY(),OR(ControleRNC[[#This Row],[Replan.2]]&lt;TODAY(),ControleRNC[[#This Row],[Replan.2]]="")),"Atraso","No prazo"))</f>
        <v>Concluída</v>
      </c>
      <c r="AF569" s="24"/>
      <c r="AG569" s="24" t="str">
        <f>IF(ControleRNC[[#This Row],[Área Responsável]]="Engenharia",ControleRNC[[#This Row],[Status Etapa 1]],"Contratada")</f>
        <v>Contratada</v>
      </c>
      <c r="AH569" s="24" t="str">
        <f ca="1">IF(ControleRNC[[#This Row],[Área Responsável]]="Contratada",ControleRNC[[#This Row],[Status DUCTOR]],"Engenharia")</f>
        <v>Concluída</v>
      </c>
      <c r="AI569" s="24" t="str">
        <f>IF(ControleRNC[[#This Row],[Etapa Eng]]="Concluída","Fechado",IF(ControleRNC[[#This Row],[Etapa Eng]]="Contratada","Contratada","Aberto"))</f>
        <v>Contratada</v>
      </c>
      <c r="AJ569" s="24" t="str">
        <f ca="1">IF(ControleRNC[[#This Row],[Etapa contr]]="Concluída","Fechado",IF(ControleRNC[[#This Row],[Etapa contr]]="Engenharia","Engenharia","Aberto"))</f>
        <v>Fechado</v>
      </c>
    </row>
    <row r="570" spans="1:36" ht="30" customHeight="1">
      <c r="A570" s="5" t="s">
        <v>171</v>
      </c>
      <c r="B570" s="5" t="s">
        <v>822</v>
      </c>
      <c r="C570" s="24" t="s">
        <v>2454</v>
      </c>
      <c r="D570" s="5" t="s">
        <v>824</v>
      </c>
      <c r="E570" s="24" t="s">
        <v>2329</v>
      </c>
      <c r="F570" s="65" t="s">
        <v>826</v>
      </c>
      <c r="G570" s="7" t="s">
        <v>844</v>
      </c>
      <c r="H570" s="7" t="s">
        <v>2422</v>
      </c>
      <c r="I570" s="7" t="s">
        <v>904</v>
      </c>
      <c r="J570" s="32" t="s">
        <v>2470</v>
      </c>
      <c r="K570" s="22" t="s">
        <v>788</v>
      </c>
      <c r="L570" s="6">
        <v>44764</v>
      </c>
      <c r="M570" s="6">
        <f>WORKDAY(ControleRNC[[#This Row],[Data Emissão]],VLOOKUP(K570,$F$1:$G$4,2,0))</f>
        <v>44768</v>
      </c>
      <c r="N570" s="6"/>
      <c r="O570" s="23">
        <v>44795</v>
      </c>
      <c r="P570" s="24"/>
      <c r="Q570" s="24">
        <f ca="1">IF(ControleRNC[[#This Row],[Real.1]]="",TODAY()-ControleRNC[[#This Row],[Prev.1]],ControleRNC[[#This Row],[Real.1]]-ControleRNC[[#This Row],[Prev.1]])</f>
        <v>27</v>
      </c>
      <c r="R570" s="24" t="s">
        <v>10</v>
      </c>
      <c r="S570" s="24"/>
      <c r="T570" s="29" t="str">
        <f ca="1">IF(ControleRNC[[#This Row],[Real.1]]&lt;&gt;"","Concluída",IF(ControleRNC[[#This Row],[Prev.1]]&lt;TODAY(),"Atraso","No prazo"))</f>
        <v>Concluída</v>
      </c>
      <c r="U570" s="39" t="s">
        <v>2471</v>
      </c>
      <c r="V570" s="39"/>
      <c r="W570" s="23">
        <f>WORKDAY(ControleRNC[[#This Row],[Prev.1]],ControleRNC[[#This Row],[Dias Prev.2]])</f>
        <v>44770</v>
      </c>
      <c r="X570" s="23"/>
      <c r="Y570" s="23">
        <v>44795</v>
      </c>
      <c r="Z570" s="24">
        <f>VLOOKUP(ControleRNC[[#This Row],[Crit.]],$F$1:$G$4,2,0)</f>
        <v>2</v>
      </c>
      <c r="AA570" s="24">
        <f ca="1">IF(ControleRNC[[#This Row],[Real.2]]="",TODAY()-ControleRNC[[#This Row],[Prev.2]],ControleRNC[[#This Row],[Real.2]]-ControleRNC[[#This Row],[Prev.2]])</f>
        <v>25</v>
      </c>
      <c r="AB570" s="24" t="s">
        <v>10</v>
      </c>
      <c r="AC570" s="29" t="str">
        <f ca="1">IF(ControleRNC[[#This Row],[Real.2]]&lt;&gt;"","Concluída",
IF(ControleRNC[[#This Row],[Prev.2]]&lt;TODAY(),"Atraso","No prazo"))</f>
        <v>Concluída</v>
      </c>
      <c r="AD570" s="24" t="str">
        <f ca="1">IF(ControleRNC[[#This Row],[Status Epata 2]]="Concluída","",IF(ControleRNC[[#This Row],[Real.2]]="",TODAY()-ControleRNC[[#This Row],[Data Emissão]],ControleRNC[[#This Row],[Real.2]]-ControleRNC[[#This Row],[Data Emissão]]))</f>
        <v/>
      </c>
      <c r="AE570" s="24" t="str">
        <f ca="1">IF(ControleRNC[[#This Row],[Real.2]]&lt;&gt;"","Concluída",
IF(AND(ControleRNC[[#This Row],[Prev.2]]&lt;TODAY(),OR(ControleRNC[[#This Row],[Replan.2]]&lt;TODAY(),ControleRNC[[#This Row],[Replan.2]]="")),"Atraso","No prazo"))</f>
        <v>Concluída</v>
      </c>
      <c r="AF570" s="24"/>
      <c r="AG570" s="24" t="str">
        <f>IF(ControleRNC[[#This Row],[Área Responsável]]="Engenharia",ControleRNC[[#This Row],[Status Etapa 1]],"Contratada")</f>
        <v>Contratada</v>
      </c>
      <c r="AH570" s="24" t="str">
        <f ca="1">IF(ControleRNC[[#This Row],[Área Responsável]]="Contratada",ControleRNC[[#This Row],[Status DUCTOR]],"Engenharia")</f>
        <v>Concluída</v>
      </c>
      <c r="AI570" s="24" t="str">
        <f>IF(ControleRNC[[#This Row],[Etapa Eng]]="Concluída","Fechado",IF(ControleRNC[[#This Row],[Etapa Eng]]="Contratada","Contratada","Aberto"))</f>
        <v>Contratada</v>
      </c>
      <c r="AJ570" s="24" t="str">
        <f ca="1">IF(ControleRNC[[#This Row],[Etapa contr]]="Concluída","Fechado",IF(ControleRNC[[#This Row],[Etapa contr]]="Engenharia","Engenharia","Aberto"))</f>
        <v>Fechado</v>
      </c>
    </row>
    <row r="571" spans="1:36" ht="30" customHeight="1">
      <c r="A571" s="5" t="s">
        <v>2472</v>
      </c>
      <c r="B571" s="5" t="s">
        <v>900</v>
      </c>
      <c r="C571" s="24" t="s">
        <v>860</v>
      </c>
      <c r="D571" s="5" t="s">
        <v>861</v>
      </c>
      <c r="E571" s="24" t="s">
        <v>87</v>
      </c>
      <c r="F571" s="65" t="s">
        <v>862</v>
      </c>
      <c r="G571" s="7" t="s">
        <v>827</v>
      </c>
      <c r="H571" s="7" t="s">
        <v>1916</v>
      </c>
      <c r="I571" s="7" t="s">
        <v>836</v>
      </c>
      <c r="J571" s="32" t="s">
        <v>2473</v>
      </c>
      <c r="K571" s="22" t="s">
        <v>788</v>
      </c>
      <c r="L571" s="6">
        <v>44767</v>
      </c>
      <c r="M571" s="6">
        <f>WORKDAY(ControleRNC[[#This Row],[Data Emissão]],VLOOKUP(K571,$F$1:$G$4,2,0))</f>
        <v>44769</v>
      </c>
      <c r="N571" s="6"/>
      <c r="O571" s="23">
        <v>44769</v>
      </c>
      <c r="P571" s="24"/>
      <c r="Q571" s="24">
        <f ca="1">IF(ControleRNC[[#This Row],[Real.1]]="",TODAY()-ControleRNC[[#This Row],[Prev.1]],ControleRNC[[#This Row],[Real.1]]-ControleRNC[[#This Row],[Prev.1]])</f>
        <v>0</v>
      </c>
      <c r="R571" s="24" t="s">
        <v>5</v>
      </c>
      <c r="S571" s="24"/>
      <c r="T571" s="29" t="str">
        <f ca="1">IF(ControleRNC[[#This Row],[Real.1]]&lt;&gt;"","Concluída",IF(ControleRNC[[#This Row],[Prev.1]]&lt;TODAY(),"Atraso","No prazo"))</f>
        <v>Concluída</v>
      </c>
      <c r="U571" s="39" t="s">
        <v>2474</v>
      </c>
      <c r="V571" s="39"/>
      <c r="W571" s="23">
        <f>WORKDAY(ControleRNC[[#This Row],[Prev.1]],ControleRNC[[#This Row],[Dias Prev.2]])</f>
        <v>44771</v>
      </c>
      <c r="X571" s="23"/>
      <c r="Y571" s="23">
        <v>44776</v>
      </c>
      <c r="Z571" s="24">
        <f>VLOOKUP(ControleRNC[[#This Row],[Crit.]],$F$1:$G$4,2,0)</f>
        <v>2</v>
      </c>
      <c r="AA571" s="24">
        <f ca="1">IF(ControleRNC[[#This Row],[Real.2]]="",TODAY()-ControleRNC[[#This Row],[Prev.2]],ControleRNC[[#This Row],[Real.2]]-ControleRNC[[#This Row],[Prev.2]])</f>
        <v>5</v>
      </c>
      <c r="AB571" s="24" t="s">
        <v>5</v>
      </c>
      <c r="AC571" s="29" t="str">
        <f ca="1">IF(ControleRNC[[#This Row],[Real.2]]&lt;&gt;"","Concluída",
IF(ControleRNC[[#This Row],[Prev.2]]&lt;TODAY(),"Atraso","No prazo"))</f>
        <v>Concluída</v>
      </c>
      <c r="AD571" s="24" t="str">
        <f ca="1">IF(ControleRNC[[#This Row],[Status Epata 2]]="Concluída","",IF(ControleRNC[[#This Row],[Real.2]]="",TODAY()-ControleRNC[[#This Row],[Data Emissão]],ControleRNC[[#This Row],[Real.2]]-ControleRNC[[#This Row],[Data Emissão]]))</f>
        <v/>
      </c>
      <c r="AE571" s="24" t="str">
        <f ca="1">IF(ControleRNC[[#This Row],[Real.2]]&lt;&gt;"","Concluída",
IF(AND(ControleRNC[[#This Row],[Prev.2]]&lt;TODAY(),OR(ControleRNC[[#This Row],[Replan.2]]&lt;TODAY(),ControleRNC[[#This Row],[Replan.2]]="")),"Atraso","No prazo"))</f>
        <v>Concluída</v>
      </c>
      <c r="AF571" s="24"/>
      <c r="AG571" s="24" t="str">
        <f ca="1">IF(ControleRNC[[#This Row],[Área Responsável]]="Engenharia",ControleRNC[[#This Row],[Status Etapa 1]],"Contratada")</f>
        <v>Concluída</v>
      </c>
      <c r="AH571" s="24" t="str">
        <f>IF(ControleRNC[[#This Row],[Área Responsável]]="Contratada",ControleRNC[[#This Row],[Status DUCTOR]],"Engenharia")</f>
        <v>Engenharia</v>
      </c>
      <c r="AI571" s="24" t="str">
        <f ca="1">IF(ControleRNC[[#This Row],[Etapa Eng]]="Concluída","Fechado",IF(ControleRNC[[#This Row],[Etapa Eng]]="Contratada","Contratada","Aberto"))</f>
        <v>Fechado</v>
      </c>
      <c r="AJ571" s="24" t="str">
        <f>IF(ControleRNC[[#This Row],[Etapa contr]]="Concluída","Fechado",IF(ControleRNC[[#This Row],[Etapa contr]]="Engenharia","Engenharia","Aberto"))</f>
        <v>Engenharia</v>
      </c>
    </row>
    <row r="572" spans="1:36" ht="30" customHeight="1">
      <c r="A572" s="5" t="s">
        <v>2475</v>
      </c>
      <c r="B572" s="5" t="s">
        <v>900</v>
      </c>
      <c r="C572" s="24" t="s">
        <v>1303</v>
      </c>
      <c r="D572" s="5" t="s">
        <v>824</v>
      </c>
      <c r="E572" s="24" t="s">
        <v>29</v>
      </c>
      <c r="F572" s="65" t="s">
        <v>826</v>
      </c>
      <c r="G572" s="7" t="s">
        <v>844</v>
      </c>
      <c r="H572" s="7" t="s">
        <v>2476</v>
      </c>
      <c r="I572" s="7" t="s">
        <v>921</v>
      </c>
      <c r="J572" s="32" t="s">
        <v>2477</v>
      </c>
      <c r="K572" s="22" t="s">
        <v>787</v>
      </c>
      <c r="L572" s="6">
        <v>44767</v>
      </c>
      <c r="M572" s="6">
        <f>WORKDAY(ControleRNC[[#This Row],[Data Emissão]],VLOOKUP(K572,$F$1:$G$4,2,0))</f>
        <v>44770</v>
      </c>
      <c r="N572" s="6"/>
      <c r="O572" s="23">
        <v>44908</v>
      </c>
      <c r="P572" s="24"/>
      <c r="Q572" s="24">
        <f ca="1">IF(ControleRNC[[#This Row],[Real.1]]="",TODAY()-ControleRNC[[#This Row],[Prev.1]],ControleRNC[[#This Row],[Real.1]]-ControleRNC[[#This Row],[Prev.1]])</f>
        <v>138</v>
      </c>
      <c r="R572" s="24" t="s">
        <v>6</v>
      </c>
      <c r="S572" s="24"/>
      <c r="T572" s="29" t="str">
        <f ca="1">IF(ControleRNC[[#This Row],[Real.1]]&lt;&gt;"","Concluída",IF(ControleRNC[[#This Row],[Prev.1]]&lt;TODAY(),"Atraso","No prazo"))</f>
        <v>Concluída</v>
      </c>
      <c r="U572" s="39" t="s">
        <v>2478</v>
      </c>
      <c r="V572" s="39"/>
      <c r="W572" s="23">
        <f>WORKDAY(ControleRNC[[#This Row],[Prev.1]],ControleRNC[[#This Row],[Dias Prev.2]])</f>
        <v>44775</v>
      </c>
      <c r="X572" s="23"/>
      <c r="Y572" s="23">
        <v>44908</v>
      </c>
      <c r="Z572" s="24">
        <f>VLOOKUP(ControleRNC[[#This Row],[Crit.]],$F$1:$G$4,2,0)</f>
        <v>3</v>
      </c>
      <c r="AA572" s="24">
        <f ca="1">IF(ControleRNC[[#This Row],[Real.2]]="",TODAY()-ControleRNC[[#This Row],[Prev.2]],ControleRNC[[#This Row],[Real.2]]-ControleRNC[[#This Row],[Prev.2]])</f>
        <v>133</v>
      </c>
      <c r="AB572" s="24" t="s">
        <v>6</v>
      </c>
      <c r="AC572" s="29" t="str">
        <f ca="1">IF(ControleRNC[[#This Row],[Real.2]]&lt;&gt;"","Concluída",
IF(ControleRNC[[#This Row],[Prev.2]]&lt;TODAY(),"Atraso","No prazo"))</f>
        <v>Concluída</v>
      </c>
      <c r="AD572" s="24" t="str">
        <f ca="1">IF(ControleRNC[[#This Row],[Status Epata 2]]="Concluída","",IF(ControleRNC[[#This Row],[Real.2]]="",TODAY()-ControleRNC[[#This Row],[Data Emissão]],ControleRNC[[#This Row],[Real.2]]-ControleRNC[[#This Row],[Data Emissão]]))</f>
        <v/>
      </c>
      <c r="AE572" s="24" t="str">
        <f ca="1">IF(ControleRNC[[#This Row],[Real.2]]&lt;&gt;"","Concluída",
IF(AND(ControleRNC[[#This Row],[Prev.2]]&lt;TODAY(),OR(ControleRNC[[#This Row],[Replan.2]]&lt;TODAY(),ControleRNC[[#This Row],[Replan.2]]="")),"Atraso","No prazo"))</f>
        <v>Concluída</v>
      </c>
      <c r="AF572" s="24"/>
      <c r="AG572" s="24" t="str">
        <f>IF(ControleRNC[[#This Row],[Área Responsável]]="Engenharia",ControleRNC[[#This Row],[Status Etapa 1]],"Contratada")</f>
        <v>Contratada</v>
      </c>
      <c r="AH572" s="24" t="str">
        <f ca="1">IF(ControleRNC[[#This Row],[Área Responsável]]="Contratada",ControleRNC[[#This Row],[Status DUCTOR]],"Engenharia")</f>
        <v>Concluída</v>
      </c>
      <c r="AI572" s="24" t="str">
        <f>IF(ControleRNC[[#This Row],[Etapa Eng]]="Concluída","Fechado",IF(ControleRNC[[#This Row],[Etapa Eng]]="Contratada","Contratada","Aberto"))</f>
        <v>Contratada</v>
      </c>
      <c r="AJ572" s="24" t="str">
        <f ca="1">IF(ControleRNC[[#This Row],[Etapa contr]]="Concluída","Fechado",IF(ControleRNC[[#This Row],[Etapa contr]]="Engenharia","Engenharia","Aberto"))</f>
        <v>Fechado</v>
      </c>
    </row>
    <row r="573" spans="1:36" ht="30" customHeight="1">
      <c r="A573" s="5" t="s">
        <v>99</v>
      </c>
      <c r="B573" s="5" t="s">
        <v>900</v>
      </c>
      <c r="C573" s="24" t="s">
        <v>1283</v>
      </c>
      <c r="D573" s="5" t="s">
        <v>824</v>
      </c>
      <c r="E573" s="24" t="s">
        <v>29</v>
      </c>
      <c r="F573" s="65" t="s">
        <v>826</v>
      </c>
      <c r="G573" s="7" t="s">
        <v>844</v>
      </c>
      <c r="H573" s="7" t="s">
        <v>2186</v>
      </c>
      <c r="I573" s="7" t="s">
        <v>958</v>
      </c>
      <c r="J573" s="32" t="s">
        <v>100</v>
      </c>
      <c r="K573" s="22" t="s">
        <v>787</v>
      </c>
      <c r="L573" s="6">
        <v>44767</v>
      </c>
      <c r="M573" s="6">
        <f>WORKDAY(ControleRNC[[#This Row],[Data Emissão]],VLOOKUP(K573,$F$1:$G$4,2,0))</f>
        <v>44770</v>
      </c>
      <c r="N573" s="6"/>
      <c r="O573" s="23">
        <v>44771</v>
      </c>
      <c r="P573" s="24"/>
      <c r="Q573" s="24">
        <f ca="1">IF(ControleRNC[[#This Row],[Real.1]]="",TODAY()-ControleRNC[[#This Row],[Prev.1]],ControleRNC[[#This Row],[Real.1]]-ControleRNC[[#This Row],[Prev.1]])</f>
        <v>1</v>
      </c>
      <c r="R573" s="24" t="s">
        <v>6</v>
      </c>
      <c r="S573" s="24"/>
      <c r="T573" s="29" t="str">
        <f ca="1">IF(ControleRNC[[#This Row],[Real.1]]&lt;&gt;"","Concluída",IF(ControleRNC[[#This Row],[Prev.1]]&lt;TODAY(),"Atraso","No prazo"))</f>
        <v>Concluída</v>
      </c>
      <c r="U573" s="39" t="s">
        <v>101</v>
      </c>
      <c r="V573" s="39"/>
      <c r="W573" s="23">
        <f>WORKDAY(ControleRNC[[#This Row],[Prev.1]],ControleRNC[[#This Row],[Dias Prev.2]])</f>
        <v>44775</v>
      </c>
      <c r="X573" s="23">
        <v>45093</v>
      </c>
      <c r="Y573" s="23"/>
      <c r="Z573" s="24">
        <f>VLOOKUP(ControleRNC[[#This Row],[Crit.]],$F$1:$G$4,2,0)</f>
        <v>3</v>
      </c>
      <c r="AA573" s="24">
        <f ca="1">IF(ControleRNC[[#This Row],[Real.2]]="",TODAY()-ControleRNC[[#This Row],[Prev.2]],ControleRNC[[#This Row],[Real.2]]-ControleRNC[[#This Row],[Prev.2]])</f>
        <v>302</v>
      </c>
      <c r="AB573" s="24" t="s">
        <v>6</v>
      </c>
      <c r="AC573" s="29" t="str">
        <f ca="1">IF(ControleRNC[[#This Row],[Real.2]]&lt;&gt;"","Concluída",
IF(ControleRNC[[#This Row],[Prev.2]]&lt;TODAY(),"Atraso","No prazo"))</f>
        <v>Atraso</v>
      </c>
      <c r="AD573" s="24">
        <f ca="1">IF(ControleRNC[[#This Row],[Status Epata 2]]="Concluída","",IF(ControleRNC[[#This Row],[Real.2]]="",TODAY()-ControleRNC[[#This Row],[Data Emissão]],ControleRNC[[#This Row],[Real.2]]-ControleRNC[[#This Row],[Data Emissão]]))</f>
        <v>310</v>
      </c>
      <c r="AE573" s="24" t="str">
        <f ca="1">IF(ControleRNC[[#This Row],[Real.2]]&lt;&gt;"","Concluída",
IF(AND(ControleRNC[[#This Row],[Prev.2]]&lt;TODAY(),OR(ControleRNC[[#This Row],[Replan.2]]&lt;TODAY(),ControleRNC[[#This Row],[Replan.2]]="")),"Atraso","No prazo"))</f>
        <v>No prazo</v>
      </c>
      <c r="AF573" s="24"/>
      <c r="AG573" s="24" t="str">
        <f>IF(ControleRNC[[#This Row],[Área Responsável]]="Engenharia",ControleRNC[[#This Row],[Status Etapa 1]],"Contratada")</f>
        <v>Contratada</v>
      </c>
      <c r="AH573" s="24" t="str">
        <f ca="1">IF(ControleRNC[[#This Row],[Área Responsável]]="Contratada",ControleRNC[[#This Row],[Status DUCTOR]],"Engenharia")</f>
        <v>No prazo</v>
      </c>
      <c r="AI573" s="24" t="str">
        <f>IF(ControleRNC[[#This Row],[Etapa Eng]]="Concluída","Fechado",IF(ControleRNC[[#This Row],[Etapa Eng]]="Contratada","Contratada","Aberto"))</f>
        <v>Contratada</v>
      </c>
      <c r="AJ573" s="24" t="str">
        <f ca="1">IF(ControleRNC[[#This Row],[Etapa contr]]="Concluída","Fechado",IF(ControleRNC[[#This Row],[Etapa contr]]="Engenharia","Engenharia","Aberto"))</f>
        <v>Aberto</v>
      </c>
    </row>
    <row r="574" spans="1:36" ht="30" customHeight="1">
      <c r="A574" s="5" t="s">
        <v>2479</v>
      </c>
      <c r="B574" s="5" t="s">
        <v>900</v>
      </c>
      <c r="C574" s="24" t="s">
        <v>1731</v>
      </c>
      <c r="D574" s="5" t="s">
        <v>902</v>
      </c>
      <c r="E574" s="24" t="s">
        <v>29</v>
      </c>
      <c r="F574" s="24" t="s">
        <v>826</v>
      </c>
      <c r="G574" s="7" t="s">
        <v>844</v>
      </c>
      <c r="H574" s="7" t="s">
        <v>2480</v>
      </c>
      <c r="I574" s="7" t="s">
        <v>1449</v>
      </c>
      <c r="J574" s="32" t="s">
        <v>2481</v>
      </c>
      <c r="K574" s="22" t="s">
        <v>787</v>
      </c>
      <c r="L574" s="6">
        <v>44769</v>
      </c>
      <c r="M574" s="6">
        <f>WORKDAY(ControleRNC[[#This Row],[Data Emissão]],VLOOKUP(K574,$F$1:$G$4,2,0))</f>
        <v>44774</v>
      </c>
      <c r="N574" s="6"/>
      <c r="O574" s="23">
        <v>44814</v>
      </c>
      <c r="P574" s="24"/>
      <c r="Q574" s="24">
        <f ca="1">IF(ControleRNC[[#This Row],[Real.1]]="",TODAY()-ControleRNC[[#This Row],[Prev.1]],ControleRNC[[#This Row],[Real.1]]-ControleRNC[[#This Row],[Prev.1]])</f>
        <v>40</v>
      </c>
      <c r="R574" s="24" t="s">
        <v>6</v>
      </c>
      <c r="S574" s="24"/>
      <c r="T574" s="29" t="str">
        <f ca="1">IF(ControleRNC[[#This Row],[Real.1]]&lt;&gt;"","Concluída",IF(ControleRNC[[#This Row],[Prev.1]]&lt;TODAY(),"Atraso","No prazo"))</f>
        <v>Concluída</v>
      </c>
      <c r="U574" s="39" t="s">
        <v>2482</v>
      </c>
      <c r="V574" s="39"/>
      <c r="W574" s="23">
        <f>WORKDAY(ControleRNC[[#This Row],[Prev.1]],ControleRNC[[#This Row],[Dias Prev.2]])</f>
        <v>44777</v>
      </c>
      <c r="X574" s="23"/>
      <c r="Y574" s="23">
        <v>44823</v>
      </c>
      <c r="Z574" s="24">
        <f>VLOOKUP(ControleRNC[[#This Row],[Crit.]],$F$1:$G$4,2,0)</f>
        <v>3</v>
      </c>
      <c r="AA574" s="24">
        <f ca="1">IF(ControleRNC[[#This Row],[Real.2]]="",TODAY()-ControleRNC[[#This Row],[Prev.2]],ControleRNC[[#This Row],[Real.2]]-ControleRNC[[#This Row],[Prev.2]])</f>
        <v>46</v>
      </c>
      <c r="AB574" s="24" t="s">
        <v>6</v>
      </c>
      <c r="AC574" s="29" t="str">
        <f ca="1">IF(ControleRNC[[#This Row],[Real.2]]&lt;&gt;"","Concluída",
IF(ControleRNC[[#This Row],[Prev.2]]&lt;TODAY(),"Atraso","No prazo"))</f>
        <v>Concluída</v>
      </c>
      <c r="AD574" s="24" t="str">
        <f ca="1">IF(ControleRNC[[#This Row],[Status Epata 2]]="Concluída","",IF(ControleRNC[[#This Row],[Real.2]]="",TODAY()-ControleRNC[[#This Row],[Data Emissão]],ControleRNC[[#This Row],[Real.2]]-ControleRNC[[#This Row],[Data Emissão]]))</f>
        <v/>
      </c>
      <c r="AE574" s="24" t="str">
        <f ca="1">IF(ControleRNC[[#This Row],[Real.2]]&lt;&gt;"","Concluída",
IF(AND(ControleRNC[[#This Row],[Prev.2]]&lt;TODAY(),OR(ControleRNC[[#This Row],[Replan.2]]&lt;TODAY(),ControleRNC[[#This Row],[Replan.2]]="")),"Atraso","No prazo"))</f>
        <v>Concluída</v>
      </c>
      <c r="AF574" s="24"/>
      <c r="AG574" s="24" t="str">
        <f>IF(ControleRNC[[#This Row],[Área Responsável]]="Engenharia",ControleRNC[[#This Row],[Status Etapa 1]],"Contratada")</f>
        <v>Contratada</v>
      </c>
      <c r="AH574" s="24" t="str">
        <f ca="1">IF(ControleRNC[[#This Row],[Área Responsável]]="Contratada",ControleRNC[[#This Row],[Status DUCTOR]],"Engenharia")</f>
        <v>Concluída</v>
      </c>
      <c r="AI574" s="24" t="str">
        <f>IF(ControleRNC[[#This Row],[Etapa Eng]]="Concluída","Fechado",IF(ControleRNC[[#This Row],[Etapa Eng]]="Contratada","Contratada","Aberto"))</f>
        <v>Contratada</v>
      </c>
      <c r="AJ574" s="24" t="str">
        <f ca="1">IF(ControleRNC[[#This Row],[Etapa contr]]="Concluída","Fechado",IF(ControleRNC[[#This Row],[Etapa contr]]="Engenharia","Engenharia","Aberto"))</f>
        <v>Fechado</v>
      </c>
    </row>
    <row r="575" spans="1:36" ht="30" customHeight="1">
      <c r="A575" s="5" t="s">
        <v>219</v>
      </c>
      <c r="B575" s="5" t="s">
        <v>822</v>
      </c>
      <c r="C575" s="24" t="s">
        <v>1154</v>
      </c>
      <c r="D575" s="5" t="s">
        <v>824</v>
      </c>
      <c r="E575" s="24" t="s">
        <v>1845</v>
      </c>
      <c r="F575" s="65" t="s">
        <v>826</v>
      </c>
      <c r="G575" s="7" t="s">
        <v>1085</v>
      </c>
      <c r="H575" s="7" t="s">
        <v>2483</v>
      </c>
      <c r="I575" s="7" t="s">
        <v>1820</v>
      </c>
      <c r="J575" s="32" t="s">
        <v>2484</v>
      </c>
      <c r="K575" s="22" t="s">
        <v>787</v>
      </c>
      <c r="L575" s="6">
        <v>44769</v>
      </c>
      <c r="M575" s="6">
        <f>WORKDAY(ControleRNC[[#This Row],[Data Emissão]],VLOOKUP(K575,$F$1:$G$4,2,0))</f>
        <v>44774</v>
      </c>
      <c r="N575" s="6"/>
      <c r="O575" s="23">
        <v>44789</v>
      </c>
      <c r="P575" s="24"/>
      <c r="Q575" s="24">
        <f ca="1">IF(ControleRNC[[#This Row],[Real.1]]="",TODAY()-ControleRNC[[#This Row],[Prev.1]],ControleRNC[[#This Row],[Real.1]]-ControleRNC[[#This Row],[Prev.1]])</f>
        <v>15</v>
      </c>
      <c r="R575" s="24" t="s">
        <v>1464</v>
      </c>
      <c r="S575" s="24"/>
      <c r="T575" s="29" t="str">
        <f ca="1">IF(ControleRNC[[#This Row],[Real.1]]&lt;&gt;"","Concluída",IF(ControleRNC[[#This Row],[Prev.1]]&lt;TODAY(),"Atraso","No prazo"))</f>
        <v>Concluída</v>
      </c>
      <c r="U575" s="39" t="s">
        <v>2485</v>
      </c>
      <c r="V575" s="39"/>
      <c r="W575" s="23">
        <f>WORKDAY(ControleRNC[[#This Row],[Prev.1]],ControleRNC[[#This Row],[Dias Prev.2]])</f>
        <v>44777</v>
      </c>
      <c r="X575" s="23"/>
      <c r="Y575" s="23">
        <v>44789</v>
      </c>
      <c r="Z575" s="24">
        <f>VLOOKUP(ControleRNC[[#This Row],[Crit.]],$F$1:$G$4,2,0)</f>
        <v>3</v>
      </c>
      <c r="AA575" s="24">
        <f ca="1">IF(ControleRNC[[#This Row],[Real.2]]="",TODAY()-ControleRNC[[#This Row],[Prev.2]],ControleRNC[[#This Row],[Real.2]]-ControleRNC[[#This Row],[Prev.2]])</f>
        <v>12</v>
      </c>
      <c r="AB575" s="24" t="s">
        <v>1464</v>
      </c>
      <c r="AC575" s="29" t="str">
        <f ca="1">IF(ControleRNC[[#This Row],[Real.2]]&lt;&gt;"","Concluída",
IF(ControleRNC[[#This Row],[Prev.2]]&lt;TODAY(),"Atraso","No prazo"))</f>
        <v>Concluída</v>
      </c>
      <c r="AD575" s="24" t="str">
        <f ca="1">IF(ControleRNC[[#This Row],[Status Epata 2]]="Concluída","",IF(ControleRNC[[#This Row],[Real.2]]="",TODAY()-ControleRNC[[#This Row],[Data Emissão]],ControleRNC[[#This Row],[Real.2]]-ControleRNC[[#This Row],[Data Emissão]]))</f>
        <v/>
      </c>
      <c r="AE575" s="24" t="str">
        <f ca="1">IF(ControleRNC[[#This Row],[Real.2]]&lt;&gt;"","Concluída",
IF(AND(ControleRNC[[#This Row],[Prev.2]]&lt;TODAY(),OR(ControleRNC[[#This Row],[Replan.2]]&lt;TODAY(),ControleRNC[[#This Row],[Replan.2]]="")),"Atraso","No prazo"))</f>
        <v>Concluída</v>
      </c>
      <c r="AF575" s="24"/>
      <c r="AG575" s="24" t="str">
        <f>IF(ControleRNC[[#This Row],[Área Responsável]]="Engenharia",ControleRNC[[#This Row],[Status Etapa 1]],"Contratada")</f>
        <v>Contratada</v>
      </c>
      <c r="AH575" s="24" t="str">
        <f ca="1">IF(ControleRNC[[#This Row],[Área Responsável]]="Contratada",ControleRNC[[#This Row],[Status DUCTOR]],"Engenharia")</f>
        <v>Concluída</v>
      </c>
      <c r="AI575" s="24" t="str">
        <f>IF(ControleRNC[[#This Row],[Etapa Eng]]="Concluída","Fechado",IF(ControleRNC[[#This Row],[Etapa Eng]]="Contratada","Contratada","Aberto"))</f>
        <v>Contratada</v>
      </c>
      <c r="AJ575" s="24" t="str">
        <f ca="1">IF(ControleRNC[[#This Row],[Etapa contr]]="Concluída","Fechado",IF(ControleRNC[[#This Row],[Etapa contr]]="Engenharia","Engenharia","Aberto"))</f>
        <v>Fechado</v>
      </c>
    </row>
    <row r="576" spans="1:36" ht="30" customHeight="1">
      <c r="A576" s="5" t="s">
        <v>168</v>
      </c>
      <c r="B576" s="5" t="s">
        <v>822</v>
      </c>
      <c r="C576" s="24" t="s">
        <v>1299</v>
      </c>
      <c r="D576" s="5" t="s">
        <v>824</v>
      </c>
      <c r="E576" s="24" t="s">
        <v>2329</v>
      </c>
      <c r="F576" s="65" t="s">
        <v>826</v>
      </c>
      <c r="G576" s="7" t="s">
        <v>844</v>
      </c>
      <c r="H576" s="7" t="s">
        <v>2486</v>
      </c>
      <c r="I576" s="7" t="s">
        <v>958</v>
      </c>
      <c r="J576" s="32" t="s">
        <v>2487</v>
      </c>
      <c r="K576" s="22" t="s">
        <v>787</v>
      </c>
      <c r="L576" s="6">
        <v>44769</v>
      </c>
      <c r="M576" s="6">
        <f>WORKDAY(ControleRNC[[#This Row],[Data Emissão]],VLOOKUP(K576,$F$1:$G$4,2,0))</f>
        <v>44774</v>
      </c>
      <c r="N576" s="6"/>
      <c r="O576" s="23">
        <v>44790</v>
      </c>
      <c r="P576" s="24"/>
      <c r="Q576" s="24">
        <f ca="1">IF(ControleRNC[[#This Row],[Real.1]]="",TODAY()-ControleRNC[[#This Row],[Prev.1]],ControleRNC[[#This Row],[Real.1]]-ControleRNC[[#This Row],[Prev.1]])</f>
        <v>16</v>
      </c>
      <c r="R576" s="24" t="s">
        <v>10</v>
      </c>
      <c r="S576" s="24"/>
      <c r="T576" s="29" t="str">
        <f ca="1">IF(ControleRNC[[#This Row],[Real.1]]&lt;&gt;"","Concluída",IF(ControleRNC[[#This Row],[Prev.1]]&lt;TODAY(),"Atraso","No prazo"))</f>
        <v>Concluída</v>
      </c>
      <c r="U576" s="39" t="s">
        <v>2488</v>
      </c>
      <c r="V576" s="39"/>
      <c r="W576" s="23">
        <f>WORKDAY(ControleRNC[[#This Row],[Prev.1]],ControleRNC[[#This Row],[Dias Prev.2]])</f>
        <v>44777</v>
      </c>
      <c r="X576" s="23"/>
      <c r="Y576" s="23">
        <v>44795</v>
      </c>
      <c r="Z576" s="24">
        <f>VLOOKUP(ControleRNC[[#This Row],[Crit.]],$F$1:$G$4,2,0)</f>
        <v>3</v>
      </c>
      <c r="AA576" s="24">
        <f ca="1">IF(ControleRNC[[#This Row],[Real.2]]="",TODAY()-ControleRNC[[#This Row],[Prev.2]],ControleRNC[[#This Row],[Real.2]]-ControleRNC[[#This Row],[Prev.2]])</f>
        <v>18</v>
      </c>
      <c r="AB576" s="24" t="s">
        <v>10</v>
      </c>
      <c r="AC576" s="29" t="str">
        <f ca="1">IF(ControleRNC[[#This Row],[Real.2]]&lt;&gt;"","Concluída",
IF(ControleRNC[[#This Row],[Prev.2]]&lt;TODAY(),"Atraso","No prazo"))</f>
        <v>Concluída</v>
      </c>
      <c r="AD576" s="24" t="str">
        <f ca="1">IF(ControleRNC[[#This Row],[Status Epata 2]]="Concluída","",IF(ControleRNC[[#This Row],[Real.2]]="",TODAY()-ControleRNC[[#This Row],[Data Emissão]],ControleRNC[[#This Row],[Real.2]]-ControleRNC[[#This Row],[Data Emissão]]))</f>
        <v/>
      </c>
      <c r="AE576" s="24" t="str">
        <f ca="1">IF(ControleRNC[[#This Row],[Real.2]]&lt;&gt;"","Concluída",
IF(AND(ControleRNC[[#This Row],[Prev.2]]&lt;TODAY(),OR(ControleRNC[[#This Row],[Replan.2]]&lt;TODAY(),ControleRNC[[#This Row],[Replan.2]]="")),"Atraso","No prazo"))</f>
        <v>Concluída</v>
      </c>
      <c r="AF576" s="24"/>
      <c r="AG576" s="24" t="str">
        <f>IF(ControleRNC[[#This Row],[Área Responsável]]="Engenharia",ControleRNC[[#This Row],[Status Etapa 1]],"Contratada")</f>
        <v>Contratada</v>
      </c>
      <c r="AH576" s="24" t="str">
        <f ca="1">IF(ControleRNC[[#This Row],[Área Responsável]]="Contratada",ControleRNC[[#This Row],[Status DUCTOR]],"Engenharia")</f>
        <v>Concluída</v>
      </c>
      <c r="AI576" s="24" t="str">
        <f>IF(ControleRNC[[#This Row],[Etapa Eng]]="Concluída","Fechado",IF(ControleRNC[[#This Row],[Etapa Eng]]="Contratada","Contratada","Aberto"))</f>
        <v>Contratada</v>
      </c>
      <c r="AJ576" s="24" t="str">
        <f ca="1">IF(ControleRNC[[#This Row],[Etapa contr]]="Concluída","Fechado",IF(ControleRNC[[#This Row],[Etapa contr]]="Engenharia","Engenharia","Aberto"))</f>
        <v>Fechado</v>
      </c>
    </row>
    <row r="577" spans="1:36" ht="30" customHeight="1">
      <c r="A577" s="5" t="s">
        <v>2023</v>
      </c>
      <c r="B577" s="5" t="s">
        <v>822</v>
      </c>
      <c r="C577" s="24" t="s">
        <v>1280</v>
      </c>
      <c r="D577" s="5" t="s">
        <v>824</v>
      </c>
      <c r="E577" s="24" t="s">
        <v>77</v>
      </c>
      <c r="F577" s="65" t="s">
        <v>826</v>
      </c>
      <c r="G577" s="7" t="s">
        <v>827</v>
      </c>
      <c r="H577" s="7" t="s">
        <v>2489</v>
      </c>
      <c r="I577" s="7" t="s">
        <v>856</v>
      </c>
      <c r="J577" s="32" t="s">
        <v>2490</v>
      </c>
      <c r="K577" s="22" t="s">
        <v>787</v>
      </c>
      <c r="L577" s="6">
        <v>44771</v>
      </c>
      <c r="M577" s="6">
        <f>WORKDAY(ControleRNC[[#This Row],[Data Emissão]],VLOOKUP(K577,$F$1:$G$4,2,0))</f>
        <v>44776</v>
      </c>
      <c r="N577" s="6"/>
      <c r="O577" s="23">
        <v>44789</v>
      </c>
      <c r="P577" s="24"/>
      <c r="Q577" s="24">
        <f ca="1">IF(ControleRNC[[#This Row],[Real.1]]="",TODAY()-ControleRNC[[#This Row],[Prev.1]],ControleRNC[[#This Row],[Real.1]]-ControleRNC[[#This Row],[Prev.1]])</f>
        <v>13</v>
      </c>
      <c r="R577" s="24" t="s">
        <v>8</v>
      </c>
      <c r="S577" s="24"/>
      <c r="T577" s="29" t="str">
        <f ca="1">IF(ControleRNC[[#This Row],[Real.1]]&lt;&gt;"","Concluída",IF(ControleRNC[[#This Row],[Prev.1]]&lt;TODAY(),"Atraso","No prazo"))</f>
        <v>Concluída</v>
      </c>
      <c r="U577" s="39" t="s">
        <v>2491</v>
      </c>
      <c r="V577" s="39"/>
      <c r="W577" s="23">
        <f>WORKDAY(ControleRNC[[#This Row],[Prev.1]],ControleRNC[[#This Row],[Dias Prev.2]])</f>
        <v>44781</v>
      </c>
      <c r="X577" s="23"/>
      <c r="Y577" s="23">
        <v>44838</v>
      </c>
      <c r="Z577" s="24">
        <f>VLOOKUP(ControleRNC[[#This Row],[Crit.]],$F$1:$G$4,2,0)</f>
        <v>3</v>
      </c>
      <c r="AA577" s="24">
        <f ca="1">IF(ControleRNC[[#This Row],[Real.2]]="",TODAY()-ControleRNC[[#This Row],[Prev.2]],ControleRNC[[#This Row],[Real.2]]-ControleRNC[[#This Row],[Prev.2]])</f>
        <v>57</v>
      </c>
      <c r="AB577" s="24" t="s">
        <v>8</v>
      </c>
      <c r="AC577" s="29" t="str">
        <f ca="1">IF(ControleRNC[[#This Row],[Real.2]]&lt;&gt;"","Concluída",
IF(ControleRNC[[#This Row],[Prev.2]]&lt;TODAY(),"Atraso","No prazo"))</f>
        <v>Concluída</v>
      </c>
      <c r="AD577" s="24" t="str">
        <f ca="1">IF(ControleRNC[[#This Row],[Status Epata 2]]="Concluída","",IF(ControleRNC[[#This Row],[Real.2]]="",TODAY()-ControleRNC[[#This Row],[Data Emissão]],ControleRNC[[#This Row],[Real.2]]-ControleRNC[[#This Row],[Data Emissão]]))</f>
        <v/>
      </c>
      <c r="AE577" s="24" t="str">
        <f ca="1">IF(ControleRNC[[#This Row],[Real.2]]&lt;&gt;"","Concluída",
IF(AND(ControleRNC[[#This Row],[Prev.2]]&lt;TODAY(),OR(ControleRNC[[#This Row],[Replan.2]]&lt;TODAY(),ControleRNC[[#This Row],[Replan.2]]="")),"Atraso","No prazo"))</f>
        <v>Concluída</v>
      </c>
      <c r="AF577" s="24"/>
      <c r="AG577" s="24" t="str">
        <f>IF(ControleRNC[[#This Row],[Área Responsável]]="Engenharia",ControleRNC[[#This Row],[Status Etapa 1]],"Contratada")</f>
        <v>Contratada</v>
      </c>
      <c r="AH577" s="24" t="str">
        <f ca="1">IF(ControleRNC[[#This Row],[Área Responsável]]="Contratada",ControleRNC[[#This Row],[Status DUCTOR]],"Engenharia")</f>
        <v>Concluída</v>
      </c>
      <c r="AI577" s="24" t="str">
        <f>IF(ControleRNC[[#This Row],[Etapa Eng]]="Concluída","Fechado",IF(ControleRNC[[#This Row],[Etapa Eng]]="Contratada","Contratada","Aberto"))</f>
        <v>Contratada</v>
      </c>
      <c r="AJ577" s="24" t="str">
        <f ca="1">IF(ControleRNC[[#This Row],[Etapa contr]]="Concluída","Fechado",IF(ControleRNC[[#This Row],[Etapa contr]]="Engenharia","Engenharia","Aberto"))</f>
        <v>Fechado</v>
      </c>
    </row>
    <row r="578" spans="1:36" ht="38.450000000000003" customHeight="1">
      <c r="A578" s="5" t="s">
        <v>66</v>
      </c>
      <c r="B578" s="5" t="s">
        <v>900</v>
      </c>
      <c r="C578" s="24" t="s">
        <v>1154</v>
      </c>
      <c r="D578" s="5" t="s">
        <v>824</v>
      </c>
      <c r="E578" s="24" t="s">
        <v>102</v>
      </c>
      <c r="F578" s="65" t="s">
        <v>826</v>
      </c>
      <c r="G578" s="7" t="s">
        <v>1085</v>
      </c>
      <c r="H578" s="7" t="s">
        <v>2492</v>
      </c>
      <c r="I578" s="7" t="s">
        <v>1199</v>
      </c>
      <c r="J578" s="32" t="s">
        <v>103</v>
      </c>
      <c r="K578" s="22" t="s">
        <v>788</v>
      </c>
      <c r="L578" s="6">
        <v>44771</v>
      </c>
      <c r="M578" s="6">
        <f>WORKDAY(ControleRNC[[#This Row],[Data Emissão]],VLOOKUP(K578,$F$1:$G$4,2,0))</f>
        <v>44775</v>
      </c>
      <c r="N578" s="6"/>
      <c r="O578" s="23"/>
      <c r="P578" s="24"/>
      <c r="Q578" s="24">
        <f ca="1">IF(ControleRNC[[#This Row],[Real.1]]="",TODAY()-ControleRNC[[#This Row],[Prev.1]],ControleRNC[[#This Row],[Real.1]]-ControleRNC[[#This Row],[Prev.1]])</f>
        <v>302</v>
      </c>
      <c r="R578" s="24"/>
      <c r="S578" s="24"/>
      <c r="T578" s="29" t="str">
        <f ca="1">IF(ControleRNC[[#This Row],[Real.1]]&lt;&gt;"","Concluída",IF(ControleRNC[[#This Row],[Prev.1]]&lt;TODAY(),"Atraso","No prazo"))</f>
        <v>Atraso</v>
      </c>
      <c r="U578" s="39"/>
      <c r="V578" s="39"/>
      <c r="W578" s="23">
        <f>WORKDAY(ControleRNC[[#This Row],[Prev.1]],ControleRNC[[#This Row],[Dias Prev.2]])</f>
        <v>44777</v>
      </c>
      <c r="X578" s="23"/>
      <c r="Y578" s="23"/>
      <c r="Z578" s="24">
        <f>VLOOKUP(ControleRNC[[#This Row],[Crit.]],$F$1:$G$4,2,0)</f>
        <v>2</v>
      </c>
      <c r="AA578" s="24">
        <f ca="1">IF(ControleRNC[[#This Row],[Real.2]]="",TODAY()-ControleRNC[[#This Row],[Prev.2]],ControleRNC[[#This Row],[Real.2]]-ControleRNC[[#This Row],[Prev.2]])</f>
        <v>300</v>
      </c>
      <c r="AB578" s="24"/>
      <c r="AC578" s="29" t="str">
        <f ca="1">IF(ControleRNC[[#This Row],[Real.2]]&lt;&gt;"","Concluída",
IF(ControleRNC[[#This Row],[Prev.2]]&lt;TODAY(),"Atraso","No prazo"))</f>
        <v>Atraso</v>
      </c>
      <c r="AD578" s="24">
        <f ca="1">IF(ControleRNC[[#This Row],[Status Epata 2]]="Concluída","",IF(ControleRNC[[#This Row],[Real.2]]="",TODAY()-ControleRNC[[#This Row],[Data Emissão]],ControleRNC[[#This Row],[Real.2]]-ControleRNC[[#This Row],[Data Emissão]]))</f>
        <v>306</v>
      </c>
      <c r="AE578" s="24" t="str">
        <f ca="1">IF(ControleRNC[[#This Row],[Real.2]]&lt;&gt;"","Concluída",
IF(AND(ControleRNC[[#This Row],[Prev.2]]&lt;TODAY(),OR(ControleRNC[[#This Row],[Replan.2]]&lt;TODAY(),ControleRNC[[#This Row],[Replan.2]]="")),"Atraso","No prazo"))</f>
        <v>Atraso</v>
      </c>
      <c r="AF578" s="24"/>
      <c r="AG578" s="24" t="str">
        <f>IF(ControleRNC[[#This Row],[Área Responsável]]="Engenharia",ControleRNC[[#This Row],[Status Etapa 1]],"Contratada")</f>
        <v>Contratada</v>
      </c>
      <c r="AH578" s="24" t="str">
        <f ca="1">IF(ControleRNC[[#This Row],[Área Responsável]]="Contratada",ControleRNC[[#This Row],[Status DUCTOR]],"Engenharia")</f>
        <v>Atraso</v>
      </c>
      <c r="AI578" s="24" t="str">
        <f>IF(ControleRNC[[#This Row],[Etapa Eng]]="Concluída","Fechado",IF(ControleRNC[[#This Row],[Etapa Eng]]="Contratada","Contratada","Aberto"))</f>
        <v>Contratada</v>
      </c>
      <c r="AJ578" s="24" t="str">
        <f ca="1">IF(ControleRNC[[#This Row],[Etapa contr]]="Concluída","Fechado",IF(ControleRNC[[#This Row],[Etapa contr]]="Engenharia","Engenharia","Aberto"))</f>
        <v>Aberto</v>
      </c>
    </row>
    <row r="579" spans="1:36" ht="30" customHeight="1">
      <c r="A579" s="5" t="s">
        <v>2493</v>
      </c>
      <c r="B579" s="5" t="s">
        <v>900</v>
      </c>
      <c r="C579" s="24" t="s">
        <v>860</v>
      </c>
      <c r="D579" s="5" t="s">
        <v>861</v>
      </c>
      <c r="E579" s="24" t="s">
        <v>87</v>
      </c>
      <c r="F579" s="65" t="s">
        <v>862</v>
      </c>
      <c r="G579" s="7" t="s">
        <v>827</v>
      </c>
      <c r="H579" s="7" t="s">
        <v>2494</v>
      </c>
      <c r="I579" s="7" t="s">
        <v>836</v>
      </c>
      <c r="J579" s="32" t="s">
        <v>2495</v>
      </c>
      <c r="K579" s="22" t="s">
        <v>787</v>
      </c>
      <c r="L579" s="6">
        <v>44774</v>
      </c>
      <c r="M579" s="6">
        <f>WORKDAY(ControleRNC[[#This Row],[Data Emissão]],VLOOKUP(K579,$F$1:$G$4,2,0))</f>
        <v>44777</v>
      </c>
      <c r="N579" s="6"/>
      <c r="O579" s="23">
        <v>44774</v>
      </c>
      <c r="P579" s="24"/>
      <c r="Q579" s="24">
        <f ca="1">IF(ControleRNC[[#This Row],[Real.1]]="",TODAY()-ControleRNC[[#This Row],[Prev.1]],ControleRNC[[#This Row],[Real.1]]-ControleRNC[[#This Row],[Prev.1]])</f>
        <v>-3</v>
      </c>
      <c r="R579" s="24" t="s">
        <v>5</v>
      </c>
      <c r="S579" s="24"/>
      <c r="T579" s="29" t="str">
        <f ca="1">IF(ControleRNC[[#This Row],[Real.1]]&lt;&gt;"","Concluída",IF(ControleRNC[[#This Row],[Prev.1]]&lt;TODAY(),"Atraso","No prazo"))</f>
        <v>Concluída</v>
      </c>
      <c r="U579" s="39" t="s">
        <v>2496</v>
      </c>
      <c r="V579" s="39"/>
      <c r="W579" s="23">
        <f>WORKDAY(ControleRNC[[#This Row],[Prev.1]],ControleRNC[[#This Row],[Dias Prev.2]])</f>
        <v>44782</v>
      </c>
      <c r="X579" s="23"/>
      <c r="Y579" s="23">
        <v>44930</v>
      </c>
      <c r="Z579" s="24">
        <f>VLOOKUP(ControleRNC[[#This Row],[Crit.]],$F$1:$G$4,2,0)</f>
        <v>3</v>
      </c>
      <c r="AA579" s="24">
        <f ca="1">IF(ControleRNC[[#This Row],[Real.2]]="",TODAY()-ControleRNC[[#This Row],[Prev.2]],ControleRNC[[#This Row],[Real.2]]-ControleRNC[[#This Row],[Prev.2]])</f>
        <v>148</v>
      </c>
      <c r="AB579" s="24"/>
      <c r="AC579" s="29" t="str">
        <f ca="1">IF(ControleRNC[[#This Row],[Real.2]]&lt;&gt;"","Concluída",
IF(ControleRNC[[#This Row],[Prev.2]]&lt;TODAY(),"Atraso","No prazo"))</f>
        <v>Concluída</v>
      </c>
      <c r="AD579" s="24" t="str">
        <f ca="1">IF(ControleRNC[[#This Row],[Status Epata 2]]="Concluída","",IF(ControleRNC[[#This Row],[Real.2]]="",TODAY()-ControleRNC[[#This Row],[Data Emissão]],ControleRNC[[#This Row],[Real.2]]-ControleRNC[[#This Row],[Data Emissão]]))</f>
        <v/>
      </c>
      <c r="AE579" s="24" t="str">
        <f ca="1">IF(ControleRNC[[#This Row],[Real.2]]&lt;&gt;"","Concluída",
IF(AND(ControleRNC[[#This Row],[Prev.2]]&lt;TODAY(),OR(ControleRNC[[#This Row],[Replan.2]]&lt;TODAY(),ControleRNC[[#This Row],[Replan.2]]="")),"Atraso","No prazo"))</f>
        <v>Concluída</v>
      </c>
      <c r="AF579" s="24"/>
      <c r="AG579" s="24" t="str">
        <f ca="1">IF(ControleRNC[[#This Row],[Área Responsável]]="Engenharia",ControleRNC[[#This Row],[Status Etapa 1]],"Contratada")</f>
        <v>Concluída</v>
      </c>
      <c r="AH579" s="24" t="str">
        <f>IF(ControleRNC[[#This Row],[Área Responsável]]="Contratada",ControleRNC[[#This Row],[Status DUCTOR]],"Engenharia")</f>
        <v>Engenharia</v>
      </c>
      <c r="AI579" s="24" t="str">
        <f ca="1">IF(ControleRNC[[#This Row],[Etapa Eng]]="Concluída","Fechado",IF(ControleRNC[[#This Row],[Etapa Eng]]="Contratada","Contratada","Aberto"))</f>
        <v>Fechado</v>
      </c>
      <c r="AJ579" s="24" t="str">
        <f>IF(ControleRNC[[#This Row],[Etapa contr]]="Concluída","Fechado",IF(ControleRNC[[#This Row],[Etapa contr]]="Engenharia","Engenharia","Aberto"))</f>
        <v>Engenharia</v>
      </c>
    </row>
    <row r="580" spans="1:36" ht="30" customHeight="1">
      <c r="A580" s="5" t="s">
        <v>104</v>
      </c>
      <c r="B580" s="5" t="s">
        <v>900</v>
      </c>
      <c r="C580" s="24" t="s">
        <v>2445</v>
      </c>
      <c r="D580" s="5" t="s">
        <v>824</v>
      </c>
      <c r="E580" s="24" t="s">
        <v>87</v>
      </c>
      <c r="F580" s="65" t="s">
        <v>826</v>
      </c>
      <c r="G580" s="7" t="s">
        <v>1085</v>
      </c>
      <c r="H580" s="7" t="s">
        <v>2446</v>
      </c>
      <c r="I580" s="7" t="s">
        <v>1199</v>
      </c>
      <c r="J580" s="32" t="s">
        <v>105</v>
      </c>
      <c r="K580" s="22" t="s">
        <v>787</v>
      </c>
      <c r="L580" s="6">
        <v>44776</v>
      </c>
      <c r="M580" s="6">
        <f>WORKDAY(ControleRNC[[#This Row],[Data Emissão]],VLOOKUP(K580,$F$1:$G$4,2,0))</f>
        <v>44781</v>
      </c>
      <c r="N580" s="6"/>
      <c r="O580" s="23">
        <v>44912</v>
      </c>
      <c r="P580" s="24"/>
      <c r="Q580" s="24">
        <f ca="1">IF(ControleRNC[[#This Row],[Real.1]]="",TODAY()-ControleRNC[[#This Row],[Prev.1]],ControleRNC[[#This Row],[Real.1]]-ControleRNC[[#This Row],[Prev.1]])</f>
        <v>131</v>
      </c>
      <c r="R580" s="24" t="s">
        <v>5</v>
      </c>
      <c r="S580" s="24" t="s">
        <v>2497</v>
      </c>
      <c r="T580" s="29" t="str">
        <f ca="1">IF(ControleRNC[[#This Row],[Real.1]]&lt;&gt;"","Concluída",IF(ControleRNC[[#This Row],[Prev.1]]&lt;TODAY(),"Atraso","No prazo"))</f>
        <v>Concluída</v>
      </c>
      <c r="U580" s="39" t="s">
        <v>106</v>
      </c>
      <c r="V580" s="39"/>
      <c r="W580" s="23">
        <f>WORKDAY(ControleRNC[[#This Row],[Prev.1]],ControleRNC[[#This Row],[Dias Prev.2]])</f>
        <v>44784</v>
      </c>
      <c r="X580" s="23"/>
      <c r="Y580" s="23"/>
      <c r="Z580" s="24">
        <f>VLOOKUP(ControleRNC[[#This Row],[Crit.]],$F$1:$G$4,2,0)</f>
        <v>3</v>
      </c>
      <c r="AA580" s="24">
        <f ca="1">IF(ControleRNC[[#This Row],[Real.2]]="",TODAY()-ControleRNC[[#This Row],[Prev.2]],ControleRNC[[#This Row],[Real.2]]-ControleRNC[[#This Row],[Prev.2]])</f>
        <v>293</v>
      </c>
      <c r="AB580" s="24" t="s">
        <v>5</v>
      </c>
      <c r="AC580" s="29" t="str">
        <f ca="1">IF(ControleRNC[[#This Row],[Real.2]]&lt;&gt;"","Concluída",
IF(ControleRNC[[#This Row],[Prev.2]]&lt;TODAY(),"Atraso","No prazo"))</f>
        <v>Atraso</v>
      </c>
      <c r="AD580" s="24">
        <f ca="1">IF(ControleRNC[[#This Row],[Status Epata 2]]="Concluída","",IF(ControleRNC[[#This Row],[Real.2]]="",TODAY()-ControleRNC[[#This Row],[Data Emissão]],ControleRNC[[#This Row],[Real.2]]-ControleRNC[[#This Row],[Data Emissão]]))</f>
        <v>301</v>
      </c>
      <c r="AE580" s="29" t="str">
        <f ca="1">IF(ControleRNC[[#This Row],[Real.2]]&lt;&gt;"","Concluída",
IF(AND(ControleRNC[[#This Row],[Prev.2]]&lt;TODAY(),OR(ControleRNC[[#This Row],[Replan.2]]&lt;TODAY(),ControleRNC[[#This Row],[Replan.2]]="")),"Atraso","No prazo"))</f>
        <v>Atraso</v>
      </c>
      <c r="AF580" s="24"/>
      <c r="AG580" s="24" t="str">
        <f>IF(ControleRNC[[#This Row],[Área Responsável]]="Engenharia",ControleRNC[[#This Row],[Status Etapa 1]],"Contratada")</f>
        <v>Contratada</v>
      </c>
      <c r="AH580" s="24" t="str">
        <f ca="1">IF(ControleRNC[[#This Row],[Área Responsável]]="Contratada",ControleRNC[[#This Row],[Status DUCTOR]],"Engenharia")</f>
        <v>Atraso</v>
      </c>
      <c r="AI580" s="24" t="str">
        <f>IF(ControleRNC[[#This Row],[Etapa Eng]]="Concluída","Fechado",IF(ControleRNC[[#This Row],[Etapa Eng]]="Contratada","Contratada","Aberto"))</f>
        <v>Contratada</v>
      </c>
      <c r="AJ580" s="24" t="str">
        <f ca="1">IF(ControleRNC[[#This Row],[Etapa contr]]="Concluída","Fechado",IF(ControleRNC[[#This Row],[Etapa contr]]="Engenharia","Engenharia","Aberto"))</f>
        <v>Aberto</v>
      </c>
    </row>
    <row r="581" spans="1:36" ht="30" customHeight="1">
      <c r="A581" s="5" t="s">
        <v>2033</v>
      </c>
      <c r="B581" s="5" t="s">
        <v>822</v>
      </c>
      <c r="C581" s="24" t="s">
        <v>823</v>
      </c>
      <c r="D581" s="5" t="s">
        <v>824</v>
      </c>
      <c r="E581" s="24" t="s">
        <v>77</v>
      </c>
      <c r="F581" s="65" t="s">
        <v>826</v>
      </c>
      <c r="G581" s="7" t="s">
        <v>827</v>
      </c>
      <c r="H581" s="64" t="s">
        <v>2467</v>
      </c>
      <c r="I581" s="7" t="s">
        <v>1125</v>
      </c>
      <c r="J581" s="32" t="s">
        <v>2498</v>
      </c>
      <c r="K581" s="22" t="s">
        <v>787</v>
      </c>
      <c r="L581" s="6">
        <v>44776</v>
      </c>
      <c r="M581" s="6">
        <f>WORKDAY(ControleRNC[[#This Row],[Data Emissão]],VLOOKUP(K581,$F$1:$G$4,2,0))</f>
        <v>44781</v>
      </c>
      <c r="N581" s="6"/>
      <c r="O581" s="23">
        <v>44839</v>
      </c>
      <c r="P581" s="24"/>
      <c r="Q581" s="24">
        <f ca="1">IF(ControleRNC[[#This Row],[Real.1]]="",TODAY()-ControleRNC[[#This Row],[Prev.1]],ControleRNC[[#This Row],[Real.1]]-ControleRNC[[#This Row],[Prev.1]])</f>
        <v>58</v>
      </c>
      <c r="R581" s="24" t="s">
        <v>8</v>
      </c>
      <c r="S581" s="24"/>
      <c r="T581" s="29" t="str">
        <f ca="1">IF(ControleRNC[[#This Row],[Real.1]]&lt;&gt;"","Concluída",IF(ControleRNC[[#This Row],[Prev.1]]&lt;TODAY(),"Atraso","No prazo"))</f>
        <v>Concluída</v>
      </c>
      <c r="U581" s="39" t="s">
        <v>2499</v>
      </c>
      <c r="V581" s="39"/>
      <c r="W581" s="23">
        <f>WORKDAY(ControleRNC[[#This Row],[Prev.1]],ControleRNC[[#This Row],[Dias Prev.2]])</f>
        <v>44784</v>
      </c>
      <c r="X581" s="23"/>
      <c r="Y581" s="23">
        <v>44839</v>
      </c>
      <c r="Z581" s="24">
        <f>VLOOKUP(ControleRNC[[#This Row],[Crit.]],$F$1:$G$4,2,0)</f>
        <v>3</v>
      </c>
      <c r="AA581" s="24">
        <f ca="1">IF(ControleRNC[[#This Row],[Real.2]]="",TODAY()-ControleRNC[[#This Row],[Prev.2]],ControleRNC[[#This Row],[Real.2]]-ControleRNC[[#This Row],[Prev.2]])</f>
        <v>55</v>
      </c>
      <c r="AB581" s="24" t="s">
        <v>8</v>
      </c>
      <c r="AC581" s="29" t="str">
        <f ca="1">IF(ControleRNC[[#This Row],[Real.2]]&lt;&gt;"","Concluída",
IF(ControleRNC[[#This Row],[Prev.2]]&lt;TODAY(),"Atraso","No prazo"))</f>
        <v>Concluída</v>
      </c>
      <c r="AD581" s="24" t="str">
        <f ca="1">IF(ControleRNC[[#This Row],[Status Epata 2]]="Concluída","",IF(ControleRNC[[#This Row],[Real.2]]="",TODAY()-ControleRNC[[#This Row],[Data Emissão]],ControleRNC[[#This Row],[Real.2]]-ControleRNC[[#This Row],[Data Emissão]]))</f>
        <v/>
      </c>
      <c r="AE581" s="24" t="str">
        <f ca="1">IF(ControleRNC[[#This Row],[Real.2]]&lt;&gt;"","Concluída",
IF(AND(ControleRNC[[#This Row],[Prev.2]]&lt;TODAY(),OR(ControleRNC[[#This Row],[Replan.2]]&lt;TODAY(),ControleRNC[[#This Row],[Replan.2]]="")),"Atraso","No prazo"))</f>
        <v>Concluída</v>
      </c>
      <c r="AF581" s="24"/>
      <c r="AG581" s="24" t="str">
        <f>IF(ControleRNC[[#This Row],[Área Responsável]]="Engenharia",ControleRNC[[#This Row],[Status Etapa 1]],"Contratada")</f>
        <v>Contratada</v>
      </c>
      <c r="AH581" s="24" t="str">
        <f ca="1">IF(ControleRNC[[#This Row],[Área Responsável]]="Contratada",ControleRNC[[#This Row],[Status DUCTOR]],"Engenharia")</f>
        <v>Concluída</v>
      </c>
      <c r="AI581" s="24" t="str">
        <f>IF(ControleRNC[[#This Row],[Etapa Eng]]="Concluída","Fechado",IF(ControleRNC[[#This Row],[Etapa Eng]]="Contratada","Contratada","Aberto"))</f>
        <v>Contratada</v>
      </c>
      <c r="AJ581" s="24" t="str">
        <f ca="1">IF(ControleRNC[[#This Row],[Etapa contr]]="Concluída","Fechado",IF(ControleRNC[[#This Row],[Etapa contr]]="Engenharia","Engenharia","Aberto"))</f>
        <v>Fechado</v>
      </c>
    </row>
    <row r="582" spans="1:36" ht="30" customHeight="1">
      <c r="A582" s="5" t="s">
        <v>213</v>
      </c>
      <c r="B582" s="5" t="s">
        <v>900</v>
      </c>
      <c r="C582" s="24" t="s">
        <v>1896</v>
      </c>
      <c r="D582" s="5" t="s">
        <v>824</v>
      </c>
      <c r="E582" s="24" t="s">
        <v>1515</v>
      </c>
      <c r="F582" s="65" t="s">
        <v>826</v>
      </c>
      <c r="G582" s="7" t="s">
        <v>827</v>
      </c>
      <c r="H582" s="7" t="s">
        <v>2116</v>
      </c>
      <c r="I582" s="7" t="s">
        <v>829</v>
      </c>
      <c r="J582" s="32" t="s">
        <v>2500</v>
      </c>
      <c r="K582" s="22" t="s">
        <v>787</v>
      </c>
      <c r="L582" s="6">
        <v>44776</v>
      </c>
      <c r="M582" s="6">
        <f>WORKDAY(ControleRNC[[#This Row],[Data Emissão]],VLOOKUP(K582,$F$1:$G$4,2,0))</f>
        <v>44781</v>
      </c>
      <c r="N582" s="6"/>
      <c r="O582" s="23">
        <v>44789</v>
      </c>
      <c r="P582" s="24"/>
      <c r="Q582" s="24">
        <f ca="1">IF(ControleRNC[[#This Row],[Real.1]]="",TODAY()-ControleRNC[[#This Row],[Prev.1]],ControleRNC[[#This Row],[Real.1]]-ControleRNC[[#This Row],[Prev.1]])</f>
        <v>8</v>
      </c>
      <c r="R582" s="24" t="s">
        <v>8</v>
      </c>
      <c r="S582" s="24"/>
      <c r="T582" s="29" t="str">
        <f ca="1">IF(ControleRNC[[#This Row],[Real.1]]&lt;&gt;"","Concluída",IF(ControleRNC[[#This Row],[Prev.1]]&lt;TODAY(),"Atraso","No prazo"))</f>
        <v>Concluída</v>
      </c>
      <c r="U582" s="39" t="s">
        <v>2501</v>
      </c>
      <c r="V582" s="39"/>
      <c r="W582" s="23">
        <f>WORKDAY(ControleRNC[[#This Row],[Prev.1]],ControleRNC[[#This Row],[Dias Prev.2]])</f>
        <v>44784</v>
      </c>
      <c r="X582" s="23"/>
      <c r="Y582" s="23">
        <v>44789</v>
      </c>
      <c r="Z582" s="24">
        <f>VLOOKUP(ControleRNC[[#This Row],[Crit.]],$F$1:$G$4,2,0)</f>
        <v>3</v>
      </c>
      <c r="AA582" s="24">
        <f ca="1">IF(ControleRNC[[#This Row],[Real.2]]="",TODAY()-ControleRNC[[#This Row],[Prev.2]],ControleRNC[[#This Row],[Real.2]]-ControleRNC[[#This Row],[Prev.2]])</f>
        <v>5</v>
      </c>
      <c r="AB582" s="24" t="s">
        <v>8</v>
      </c>
      <c r="AC582" s="29" t="str">
        <f ca="1">IF(ControleRNC[[#This Row],[Real.2]]&lt;&gt;"","Concluída",
IF(ControleRNC[[#This Row],[Prev.2]]&lt;TODAY(),"Atraso","No prazo"))</f>
        <v>Concluída</v>
      </c>
      <c r="AD582" s="24" t="str">
        <f ca="1">IF(ControleRNC[[#This Row],[Status Epata 2]]="Concluída","",IF(ControleRNC[[#This Row],[Real.2]]="",TODAY()-ControleRNC[[#This Row],[Data Emissão]],ControleRNC[[#This Row],[Real.2]]-ControleRNC[[#This Row],[Data Emissão]]))</f>
        <v/>
      </c>
      <c r="AE582" s="24" t="str">
        <f ca="1">IF(ControleRNC[[#This Row],[Real.2]]&lt;&gt;"","Concluída",
IF(AND(ControleRNC[[#This Row],[Prev.2]]&lt;TODAY(),OR(ControleRNC[[#This Row],[Replan.2]]&lt;TODAY(),ControleRNC[[#This Row],[Replan.2]]="")),"Atraso","No prazo"))</f>
        <v>Concluída</v>
      </c>
      <c r="AF582" s="24"/>
      <c r="AG582" s="24" t="str">
        <f>IF(ControleRNC[[#This Row],[Área Responsável]]="Engenharia",ControleRNC[[#This Row],[Status Etapa 1]],"Contratada")</f>
        <v>Contratada</v>
      </c>
      <c r="AH582" s="24" t="str">
        <f ca="1">IF(ControleRNC[[#This Row],[Área Responsável]]="Contratada",ControleRNC[[#This Row],[Status DUCTOR]],"Engenharia")</f>
        <v>Concluída</v>
      </c>
      <c r="AI582" s="24" t="str">
        <f>IF(ControleRNC[[#This Row],[Etapa Eng]]="Concluída","Fechado",IF(ControleRNC[[#This Row],[Etapa Eng]]="Contratada","Contratada","Aberto"))</f>
        <v>Contratada</v>
      </c>
      <c r="AJ582" s="24" t="str">
        <f ca="1">IF(ControleRNC[[#This Row],[Etapa contr]]="Concluída","Fechado",IF(ControleRNC[[#This Row],[Etapa contr]]="Engenharia","Engenharia","Aberto"))</f>
        <v>Fechado</v>
      </c>
    </row>
    <row r="583" spans="1:36" ht="30" customHeight="1">
      <c r="A583" s="5" t="s">
        <v>880</v>
      </c>
      <c r="B583" s="5" t="s">
        <v>822</v>
      </c>
      <c r="C583" s="24" t="s">
        <v>2289</v>
      </c>
      <c r="D583" s="24" t="s">
        <v>77</v>
      </c>
      <c r="E583" s="24" t="s">
        <v>77</v>
      </c>
      <c r="F583" s="65" t="s">
        <v>862</v>
      </c>
      <c r="G583" s="7" t="s">
        <v>827</v>
      </c>
      <c r="H583" s="7" t="s">
        <v>2293</v>
      </c>
      <c r="I583" s="7" t="s">
        <v>840</v>
      </c>
      <c r="J583" s="32" t="s">
        <v>2502</v>
      </c>
      <c r="K583" s="22" t="s">
        <v>787</v>
      </c>
      <c r="L583" s="6">
        <v>44539</v>
      </c>
      <c r="M583" s="6">
        <f>WORKDAY(ControleRNC[[#This Row],[Data Emissão]],VLOOKUP(K583,$F$1:$G$4,2,0))</f>
        <v>44544</v>
      </c>
      <c r="N583" s="6"/>
      <c r="O583" s="23"/>
      <c r="P583" s="24"/>
      <c r="Q583" s="24">
        <f ca="1">IF(ControleRNC[[#This Row],[Real.1]]="",TODAY()-ControleRNC[[#This Row],[Prev.1]],ControleRNC[[#This Row],[Real.1]]-ControleRNC[[#This Row],[Prev.1]])</f>
        <v>533</v>
      </c>
      <c r="R583" s="24" t="s">
        <v>8</v>
      </c>
      <c r="S583" s="24"/>
      <c r="T583" s="29" t="s">
        <v>2142</v>
      </c>
      <c r="U583" s="39" t="s">
        <v>2297</v>
      </c>
      <c r="V583" s="39"/>
      <c r="W583" s="23">
        <f>WORKDAY(ControleRNC[[#This Row],[Prev.1]],ControleRNC[[#This Row],[Dias Prev.2]])</f>
        <v>44547</v>
      </c>
      <c r="X583" s="23"/>
      <c r="Y583" s="23">
        <v>44944</v>
      </c>
      <c r="Z583" s="24">
        <f>VLOOKUP(ControleRNC[[#This Row],[Crit.]],$F$1:$G$4,2,0)</f>
        <v>3</v>
      </c>
      <c r="AA583" s="24">
        <f ca="1">IF(ControleRNC[[#This Row],[Real.2]]="",TODAY()-ControleRNC[[#This Row],[Prev.2]],ControleRNC[[#This Row],[Real.2]]-ControleRNC[[#This Row],[Prev.2]])</f>
        <v>397</v>
      </c>
      <c r="AB583" s="24" t="s">
        <v>8</v>
      </c>
      <c r="AC583" s="29" t="str">
        <f ca="1">IF(ControleRNC[[#This Row],[Real.2]]&lt;&gt;"","Concluída",
IF(ControleRNC[[#This Row],[Prev.2]]&lt;TODAY(),"Atraso","No prazo"))</f>
        <v>Concluída</v>
      </c>
      <c r="AD583" s="24" t="str">
        <f ca="1">IF(ControleRNC[[#This Row],[Status Epata 2]]="Concluída","",IF(ControleRNC[[#This Row],[Real.2]]="",TODAY()-ControleRNC[[#This Row],[Data Emissão]],ControleRNC[[#This Row],[Real.2]]-ControleRNC[[#This Row],[Data Emissão]]))</f>
        <v/>
      </c>
      <c r="AE583" s="24" t="str">
        <f ca="1">IF(ControleRNC[[#This Row],[Real.2]]&lt;&gt;"","Concluída",
IF(AND(ControleRNC[[#This Row],[Prev.2]]&lt;TODAY(),OR(ControleRNC[[#This Row],[Replan.2]]&lt;TODAY(),ControleRNC[[#This Row],[Replan.2]]="")),"Atraso","No prazo"))</f>
        <v>Concluída</v>
      </c>
      <c r="AF583" s="24"/>
      <c r="AG583" s="24" t="str">
        <f>IF(ControleRNC[[#This Row],[Área Responsável]]="Engenharia",ControleRNC[[#This Row],[Status Etapa 1]],"Contratada")</f>
        <v>Concluída</v>
      </c>
      <c r="AH583" s="24" t="str">
        <f>IF(ControleRNC[[#This Row],[Área Responsável]]="Contratada",ControleRNC[[#This Row],[Status DUCTOR]],"Engenharia")</f>
        <v>Engenharia</v>
      </c>
      <c r="AI583" s="24" t="str">
        <f>IF(ControleRNC[[#This Row],[Etapa Eng]]="Concluída","Fechado",IF(ControleRNC[[#This Row],[Etapa Eng]]="Contratada","Contratada","Aberto"))</f>
        <v>Fechado</v>
      </c>
      <c r="AJ583" s="24" t="str">
        <f>IF(ControleRNC[[#This Row],[Etapa contr]]="Concluída","Fechado",IF(ControleRNC[[#This Row],[Etapa contr]]="Engenharia","Engenharia","Aberto"))</f>
        <v>Engenharia</v>
      </c>
    </row>
    <row r="584" spans="1:36" ht="30" customHeight="1">
      <c r="A584" s="5" t="s">
        <v>884</v>
      </c>
      <c r="B584" s="5" t="s">
        <v>822</v>
      </c>
      <c r="C584" s="24" t="s">
        <v>2289</v>
      </c>
      <c r="D584" s="24" t="s">
        <v>77</v>
      </c>
      <c r="E584" s="24" t="s">
        <v>77</v>
      </c>
      <c r="F584" s="65" t="s">
        <v>862</v>
      </c>
      <c r="G584" s="7" t="s">
        <v>1085</v>
      </c>
      <c r="H584" s="7" t="s">
        <v>2293</v>
      </c>
      <c r="I584" s="7" t="s">
        <v>1605</v>
      </c>
      <c r="J584" s="32" t="s">
        <v>2503</v>
      </c>
      <c r="K584" s="22" t="s">
        <v>787</v>
      </c>
      <c r="L584" s="6">
        <v>44540</v>
      </c>
      <c r="M584" s="6">
        <f>WORKDAY(ControleRNC[[#This Row],[Data Emissão]],VLOOKUP(K584,$F$1:$G$4,2,0))</f>
        <v>44545</v>
      </c>
      <c r="N584" s="6"/>
      <c r="O584" s="23"/>
      <c r="P584" s="24"/>
      <c r="Q584" s="24">
        <f ca="1">IF(ControleRNC[[#This Row],[Real.1]]="",TODAY()-ControleRNC[[#This Row],[Prev.1]],ControleRNC[[#This Row],[Real.1]]-ControleRNC[[#This Row],[Prev.1]])</f>
        <v>532</v>
      </c>
      <c r="R584" s="24" t="s">
        <v>8</v>
      </c>
      <c r="S584" s="24"/>
      <c r="T584" s="29" t="s">
        <v>2142</v>
      </c>
      <c r="U584" s="39" t="s">
        <v>2297</v>
      </c>
      <c r="V584" s="39"/>
      <c r="W584" s="23">
        <f>WORKDAY(ControleRNC[[#This Row],[Prev.1]],ControleRNC[[#This Row],[Dias Prev.2]])</f>
        <v>44550</v>
      </c>
      <c r="X584" s="23"/>
      <c r="Y584" s="23">
        <v>44944</v>
      </c>
      <c r="Z584" s="24">
        <f>VLOOKUP(ControleRNC[[#This Row],[Crit.]],$F$1:$G$4,2,0)</f>
        <v>3</v>
      </c>
      <c r="AA584" s="24">
        <f ca="1">IF(ControleRNC[[#This Row],[Real.2]]="",TODAY()-ControleRNC[[#This Row],[Prev.2]],ControleRNC[[#This Row],[Real.2]]-ControleRNC[[#This Row],[Prev.2]])</f>
        <v>394</v>
      </c>
      <c r="AB584" s="24" t="s">
        <v>8</v>
      </c>
      <c r="AC584" s="29" t="str">
        <f ca="1">IF(ControleRNC[[#This Row],[Real.2]]&lt;&gt;"","Concluída",
IF(ControleRNC[[#This Row],[Prev.2]]&lt;TODAY(),"Atraso","No prazo"))</f>
        <v>Concluída</v>
      </c>
      <c r="AD584" s="24" t="str">
        <f ca="1">IF(ControleRNC[[#This Row],[Status Epata 2]]="Concluída","",IF(ControleRNC[[#This Row],[Real.2]]="",TODAY()-ControleRNC[[#This Row],[Data Emissão]],ControleRNC[[#This Row],[Real.2]]-ControleRNC[[#This Row],[Data Emissão]]))</f>
        <v/>
      </c>
      <c r="AE584" s="24" t="str">
        <f ca="1">IF(ControleRNC[[#This Row],[Real.2]]&lt;&gt;"","Concluída",
IF(AND(ControleRNC[[#This Row],[Prev.2]]&lt;TODAY(),OR(ControleRNC[[#This Row],[Replan.2]]&lt;TODAY(),ControleRNC[[#This Row],[Replan.2]]="")),"Atraso","No prazo"))</f>
        <v>Concluída</v>
      </c>
      <c r="AF584" s="24"/>
      <c r="AG584" s="24" t="str">
        <f>IF(ControleRNC[[#This Row],[Área Responsável]]="Engenharia",ControleRNC[[#This Row],[Status Etapa 1]],"Contratada")</f>
        <v>Concluída</v>
      </c>
      <c r="AH584" s="24" t="str">
        <f>IF(ControleRNC[[#This Row],[Área Responsável]]="Contratada",ControleRNC[[#This Row],[Status DUCTOR]],"Engenharia")</f>
        <v>Engenharia</v>
      </c>
      <c r="AI584" s="24" t="str">
        <f>IF(ControleRNC[[#This Row],[Etapa Eng]]="Concluída","Fechado",IF(ControleRNC[[#This Row],[Etapa Eng]]="Contratada","Contratada","Aberto"))</f>
        <v>Fechado</v>
      </c>
      <c r="AJ584" s="24" t="str">
        <f>IF(ControleRNC[[#This Row],[Etapa contr]]="Concluída","Fechado",IF(ControleRNC[[#This Row],[Etapa contr]]="Engenharia","Engenharia","Aberto"))</f>
        <v>Engenharia</v>
      </c>
    </row>
    <row r="585" spans="1:36" ht="30" customHeight="1">
      <c r="A585" s="5" t="s">
        <v>887</v>
      </c>
      <c r="B585" s="5" t="s">
        <v>822</v>
      </c>
      <c r="C585" s="24" t="s">
        <v>2289</v>
      </c>
      <c r="D585" s="24" t="s">
        <v>77</v>
      </c>
      <c r="E585" s="24" t="s">
        <v>77</v>
      </c>
      <c r="F585" s="65" t="s">
        <v>862</v>
      </c>
      <c r="G585" s="7" t="s">
        <v>1085</v>
      </c>
      <c r="H585" s="7" t="s">
        <v>2293</v>
      </c>
      <c r="I585" s="7" t="s">
        <v>1605</v>
      </c>
      <c r="J585" s="32" t="s">
        <v>2504</v>
      </c>
      <c r="K585" s="22" t="s">
        <v>787</v>
      </c>
      <c r="L585" s="6">
        <v>44540</v>
      </c>
      <c r="M585" s="6">
        <f>WORKDAY(ControleRNC[[#This Row],[Data Emissão]],VLOOKUP(K585,$F$1:$G$4,2,0))</f>
        <v>44545</v>
      </c>
      <c r="N585" s="6"/>
      <c r="O585" s="23"/>
      <c r="P585" s="24"/>
      <c r="Q585" s="24">
        <f ca="1">IF(ControleRNC[[#This Row],[Real.1]]="",TODAY()-ControleRNC[[#This Row],[Prev.1]],ControleRNC[[#This Row],[Real.1]]-ControleRNC[[#This Row],[Prev.1]])</f>
        <v>532</v>
      </c>
      <c r="R585" s="24" t="s">
        <v>8</v>
      </c>
      <c r="S585" s="24"/>
      <c r="T585" s="29" t="s">
        <v>2142</v>
      </c>
      <c r="U585" s="39" t="s">
        <v>2297</v>
      </c>
      <c r="V585" s="39"/>
      <c r="W585" s="23">
        <f>WORKDAY(ControleRNC[[#This Row],[Prev.1]],ControleRNC[[#This Row],[Dias Prev.2]])</f>
        <v>44550</v>
      </c>
      <c r="X585" s="23"/>
      <c r="Y585" s="23">
        <v>44944</v>
      </c>
      <c r="Z585" s="24">
        <f>VLOOKUP(ControleRNC[[#This Row],[Crit.]],$F$1:$G$4,2,0)</f>
        <v>3</v>
      </c>
      <c r="AA585" s="24">
        <f ca="1">IF(ControleRNC[[#This Row],[Real.2]]="",TODAY()-ControleRNC[[#This Row],[Prev.2]],ControleRNC[[#This Row],[Real.2]]-ControleRNC[[#This Row],[Prev.2]])</f>
        <v>394</v>
      </c>
      <c r="AB585" s="24" t="s">
        <v>8</v>
      </c>
      <c r="AC585" s="29" t="str">
        <f ca="1">IF(ControleRNC[[#This Row],[Real.2]]&lt;&gt;"","Concluída",
IF(ControleRNC[[#This Row],[Prev.2]]&lt;TODAY(),"Atraso","No prazo"))</f>
        <v>Concluída</v>
      </c>
      <c r="AD585" s="24" t="str">
        <f ca="1">IF(ControleRNC[[#This Row],[Status Epata 2]]="Concluída","",IF(ControleRNC[[#This Row],[Real.2]]="",TODAY()-ControleRNC[[#This Row],[Data Emissão]],ControleRNC[[#This Row],[Real.2]]-ControleRNC[[#This Row],[Data Emissão]]))</f>
        <v/>
      </c>
      <c r="AE585" s="24" t="str">
        <f ca="1">IF(ControleRNC[[#This Row],[Real.2]]&lt;&gt;"","Concluída",
IF(AND(ControleRNC[[#This Row],[Prev.2]]&lt;TODAY(),OR(ControleRNC[[#This Row],[Replan.2]]&lt;TODAY(),ControleRNC[[#This Row],[Replan.2]]="")),"Atraso","No prazo"))</f>
        <v>Concluída</v>
      </c>
      <c r="AF585" s="24"/>
      <c r="AG585" s="24" t="str">
        <f>IF(ControleRNC[[#This Row],[Área Responsável]]="Engenharia",ControleRNC[[#This Row],[Status Etapa 1]],"Contratada")</f>
        <v>Concluída</v>
      </c>
      <c r="AH585" s="24" t="str">
        <f>IF(ControleRNC[[#This Row],[Área Responsável]]="Contratada",ControleRNC[[#This Row],[Status DUCTOR]],"Engenharia")</f>
        <v>Engenharia</v>
      </c>
      <c r="AI585" s="24" t="str">
        <f>IF(ControleRNC[[#This Row],[Etapa Eng]]="Concluída","Fechado",IF(ControleRNC[[#This Row],[Etapa Eng]]="Contratada","Contratada","Aberto"))</f>
        <v>Fechado</v>
      </c>
      <c r="AJ585" s="24" t="str">
        <f>IF(ControleRNC[[#This Row],[Etapa contr]]="Concluída","Fechado",IF(ControleRNC[[#This Row],[Etapa contr]]="Engenharia","Engenharia","Aberto"))</f>
        <v>Engenharia</v>
      </c>
    </row>
    <row r="586" spans="1:36" ht="30" customHeight="1">
      <c r="A586" s="5" t="s">
        <v>52</v>
      </c>
      <c r="B586" s="5" t="s">
        <v>822</v>
      </c>
      <c r="C586" s="24" t="s">
        <v>2289</v>
      </c>
      <c r="D586" s="24" t="s">
        <v>77</v>
      </c>
      <c r="E586" s="24" t="s">
        <v>77</v>
      </c>
      <c r="F586" s="65" t="s">
        <v>862</v>
      </c>
      <c r="G586" s="7" t="s">
        <v>827</v>
      </c>
      <c r="H586" s="7" t="s">
        <v>2290</v>
      </c>
      <c r="I586" s="7" t="s">
        <v>840</v>
      </c>
      <c r="J586" s="32" t="s">
        <v>2505</v>
      </c>
      <c r="K586" s="22" t="s">
        <v>787</v>
      </c>
      <c r="L586" s="6">
        <v>44540</v>
      </c>
      <c r="M586" s="6">
        <f>WORKDAY(ControleRNC[[#This Row],[Data Emissão]],VLOOKUP(K586,$F$1:$G$4,2,0))</f>
        <v>44545</v>
      </c>
      <c r="N586" s="6"/>
      <c r="O586" s="23">
        <v>44805</v>
      </c>
      <c r="P586" s="24"/>
      <c r="Q586" s="24">
        <f ca="1">IF(ControleRNC[[#This Row],[Real.1]]="",TODAY()-ControleRNC[[#This Row],[Prev.1]],ControleRNC[[#This Row],[Real.1]]-ControleRNC[[#This Row],[Prev.1]])</f>
        <v>260</v>
      </c>
      <c r="R586" s="24" t="s">
        <v>8</v>
      </c>
      <c r="S586" s="24"/>
      <c r="T586" s="29" t="s">
        <v>2142</v>
      </c>
      <c r="U586" s="39" t="s">
        <v>2506</v>
      </c>
      <c r="V586" s="39"/>
      <c r="W586" s="23">
        <f>WORKDAY(ControleRNC[[#This Row],[Prev.1]],ControleRNC[[#This Row],[Dias Prev.2]])</f>
        <v>44550</v>
      </c>
      <c r="X586" s="23"/>
      <c r="Y586" s="23">
        <v>44944</v>
      </c>
      <c r="Z586" s="24">
        <f>VLOOKUP(ControleRNC[[#This Row],[Crit.]],$F$1:$G$4,2,0)</f>
        <v>3</v>
      </c>
      <c r="AA586" s="24">
        <f ca="1">IF(ControleRNC[[#This Row],[Real.2]]="",TODAY()-ControleRNC[[#This Row],[Prev.2]],ControleRNC[[#This Row],[Real.2]]-ControleRNC[[#This Row],[Prev.2]])</f>
        <v>394</v>
      </c>
      <c r="AB586" s="24" t="s">
        <v>8</v>
      </c>
      <c r="AC586" s="29" t="str">
        <f ca="1">IF(ControleRNC[[#This Row],[Real.2]]&lt;&gt;"","Concluída",
IF(ControleRNC[[#This Row],[Prev.2]]&lt;TODAY(),"Atraso","No prazo"))</f>
        <v>Concluída</v>
      </c>
      <c r="AD586" s="24" t="str">
        <f ca="1">IF(ControleRNC[[#This Row],[Status Epata 2]]="Concluída","",IF(ControleRNC[[#This Row],[Real.2]]="",TODAY()-ControleRNC[[#This Row],[Data Emissão]],ControleRNC[[#This Row],[Real.2]]-ControleRNC[[#This Row],[Data Emissão]]))</f>
        <v/>
      </c>
      <c r="AE586" s="24" t="str">
        <f ca="1">IF(ControleRNC[[#This Row],[Real.2]]&lt;&gt;"","Concluída",
IF(AND(ControleRNC[[#This Row],[Prev.2]]&lt;TODAY(),OR(ControleRNC[[#This Row],[Replan.2]]&lt;TODAY(),ControleRNC[[#This Row],[Replan.2]]="")),"Atraso","No prazo"))</f>
        <v>Concluída</v>
      </c>
      <c r="AF586" s="24"/>
      <c r="AG586" s="24" t="str">
        <f>IF(ControleRNC[[#This Row],[Área Responsável]]="Engenharia",ControleRNC[[#This Row],[Status Etapa 1]],"Contratada")</f>
        <v>Concluída</v>
      </c>
      <c r="AH586" s="24" t="str">
        <f>IF(ControleRNC[[#This Row],[Área Responsável]]="Contratada",ControleRNC[[#This Row],[Status DUCTOR]],"Engenharia")</f>
        <v>Engenharia</v>
      </c>
      <c r="AI586" s="24" t="str">
        <f>IF(ControleRNC[[#This Row],[Etapa Eng]]="Concluída","Fechado",IF(ControleRNC[[#This Row],[Etapa Eng]]="Contratada","Contratada","Aberto"))</f>
        <v>Fechado</v>
      </c>
      <c r="AJ586" s="24" t="str">
        <f>IF(ControleRNC[[#This Row],[Etapa contr]]="Concluída","Fechado",IF(ControleRNC[[#This Row],[Etapa contr]]="Engenharia","Engenharia","Aberto"))</f>
        <v>Engenharia</v>
      </c>
    </row>
    <row r="587" spans="1:36" ht="30" customHeight="1">
      <c r="A587" s="5" t="s">
        <v>206</v>
      </c>
      <c r="B587" s="5" t="s">
        <v>822</v>
      </c>
      <c r="C587" s="24" t="s">
        <v>2289</v>
      </c>
      <c r="D587" s="24" t="s">
        <v>77</v>
      </c>
      <c r="E587" s="24" t="s">
        <v>77</v>
      </c>
      <c r="F587" s="65" t="s">
        <v>862</v>
      </c>
      <c r="G587" s="7" t="s">
        <v>827</v>
      </c>
      <c r="H587" s="7" t="s">
        <v>2507</v>
      </c>
      <c r="I587" s="7" t="s">
        <v>840</v>
      </c>
      <c r="J587" s="32" t="s">
        <v>2508</v>
      </c>
      <c r="K587" s="22" t="s">
        <v>787</v>
      </c>
      <c r="L587" s="6">
        <v>44568</v>
      </c>
      <c r="M587" s="6">
        <f>WORKDAY(ControleRNC[[#This Row],[Data Emissão]],VLOOKUP(K587,$F$1:$G$4,2,0))</f>
        <v>44573</v>
      </c>
      <c r="N587" s="6"/>
      <c r="O587" s="23"/>
      <c r="P587" s="24"/>
      <c r="Q587" s="24">
        <f ca="1">IF(ControleRNC[[#This Row],[Real.1]]="",TODAY()-ControleRNC[[#This Row],[Prev.1]],ControleRNC[[#This Row],[Real.1]]-ControleRNC[[#This Row],[Prev.1]])</f>
        <v>504</v>
      </c>
      <c r="R587" s="24" t="s">
        <v>8</v>
      </c>
      <c r="S587" s="24"/>
      <c r="T587" s="29" t="s">
        <v>2142</v>
      </c>
      <c r="U587" s="39" t="s">
        <v>2297</v>
      </c>
      <c r="V587" s="39"/>
      <c r="W587" s="23">
        <f>WORKDAY(ControleRNC[[#This Row],[Prev.1]],ControleRNC[[#This Row],[Dias Prev.2]])</f>
        <v>44578</v>
      </c>
      <c r="X587" s="23"/>
      <c r="Y587" s="23">
        <v>44944</v>
      </c>
      <c r="Z587" s="24">
        <f>VLOOKUP(ControleRNC[[#This Row],[Crit.]],$F$1:$G$4,2,0)</f>
        <v>3</v>
      </c>
      <c r="AA587" s="24">
        <f ca="1">IF(ControleRNC[[#This Row],[Real.2]]="",TODAY()-ControleRNC[[#This Row],[Prev.2]],ControleRNC[[#This Row],[Real.2]]-ControleRNC[[#This Row],[Prev.2]])</f>
        <v>366</v>
      </c>
      <c r="AB587" s="24" t="s">
        <v>8</v>
      </c>
      <c r="AC587" s="29" t="str">
        <f ca="1">IF(ControleRNC[[#This Row],[Real.2]]&lt;&gt;"","Concluída",
IF(ControleRNC[[#This Row],[Prev.2]]&lt;TODAY(),"Atraso","No prazo"))</f>
        <v>Concluída</v>
      </c>
      <c r="AD587" s="24" t="str">
        <f ca="1">IF(ControleRNC[[#This Row],[Status Epata 2]]="Concluída","",IF(ControleRNC[[#This Row],[Real.2]]="",TODAY()-ControleRNC[[#This Row],[Data Emissão]],ControleRNC[[#This Row],[Real.2]]-ControleRNC[[#This Row],[Data Emissão]]))</f>
        <v/>
      </c>
      <c r="AE587" s="24" t="str">
        <f ca="1">IF(ControleRNC[[#This Row],[Real.2]]&lt;&gt;"","Concluída",
IF(AND(ControleRNC[[#This Row],[Prev.2]]&lt;TODAY(),OR(ControleRNC[[#This Row],[Replan.2]]&lt;TODAY(),ControleRNC[[#This Row],[Replan.2]]="")),"Atraso","No prazo"))</f>
        <v>Concluída</v>
      </c>
      <c r="AF587" s="24"/>
      <c r="AG587" s="24" t="str">
        <f>IF(ControleRNC[[#This Row],[Área Responsável]]="Engenharia",ControleRNC[[#This Row],[Status Etapa 1]],"Contratada")</f>
        <v>Concluída</v>
      </c>
      <c r="AH587" s="24" t="str">
        <f>IF(ControleRNC[[#This Row],[Área Responsável]]="Contratada",ControleRNC[[#This Row],[Status DUCTOR]],"Engenharia")</f>
        <v>Engenharia</v>
      </c>
      <c r="AI587" s="24" t="str">
        <f>IF(ControleRNC[[#This Row],[Etapa Eng]]="Concluída","Fechado",IF(ControleRNC[[#This Row],[Etapa Eng]]="Contratada","Contratada","Aberto"))</f>
        <v>Fechado</v>
      </c>
      <c r="AJ587" s="24" t="str">
        <f>IF(ControleRNC[[#This Row],[Etapa contr]]="Concluída","Fechado",IF(ControleRNC[[#This Row],[Etapa contr]]="Engenharia","Engenharia","Aberto"))</f>
        <v>Engenharia</v>
      </c>
    </row>
    <row r="588" spans="1:36" ht="30" customHeight="1">
      <c r="A588" s="5" t="s">
        <v>197</v>
      </c>
      <c r="B588" s="5" t="s">
        <v>822</v>
      </c>
      <c r="C588" s="24" t="s">
        <v>2289</v>
      </c>
      <c r="D588" s="24" t="s">
        <v>77</v>
      </c>
      <c r="E588" s="24" t="s">
        <v>77</v>
      </c>
      <c r="F588" s="65" t="s">
        <v>862</v>
      </c>
      <c r="G588" s="7" t="s">
        <v>827</v>
      </c>
      <c r="H588" s="7" t="s">
        <v>2509</v>
      </c>
      <c r="I588" s="7" t="s">
        <v>840</v>
      </c>
      <c r="J588" s="32" t="s">
        <v>2510</v>
      </c>
      <c r="K588" s="22" t="s">
        <v>787</v>
      </c>
      <c r="L588" s="6">
        <v>44568</v>
      </c>
      <c r="M588" s="6">
        <f>WORKDAY(ControleRNC[[#This Row],[Data Emissão]],VLOOKUP(K588,$F$1:$G$4,2,0))</f>
        <v>44573</v>
      </c>
      <c r="N588" s="6"/>
      <c r="O588" s="23"/>
      <c r="P588" s="24"/>
      <c r="Q588" s="24">
        <f ca="1">IF(ControleRNC[[#This Row],[Real.1]]="",TODAY()-ControleRNC[[#This Row],[Prev.1]],ControleRNC[[#This Row],[Real.1]]-ControleRNC[[#This Row],[Prev.1]])</f>
        <v>504</v>
      </c>
      <c r="R588" s="24" t="s">
        <v>8</v>
      </c>
      <c r="S588" s="24"/>
      <c r="T588" s="29" t="s">
        <v>2142</v>
      </c>
      <c r="U588" s="39" t="s">
        <v>2297</v>
      </c>
      <c r="V588" s="39"/>
      <c r="W588" s="23">
        <f>WORKDAY(ControleRNC[[#This Row],[Prev.1]],ControleRNC[[#This Row],[Dias Prev.2]])</f>
        <v>44578</v>
      </c>
      <c r="X588" s="23"/>
      <c r="Y588" s="23">
        <v>44944</v>
      </c>
      <c r="Z588" s="24">
        <f>VLOOKUP(ControleRNC[[#This Row],[Crit.]],$F$1:$G$4,2,0)</f>
        <v>3</v>
      </c>
      <c r="AA588" s="24">
        <f ca="1">IF(ControleRNC[[#This Row],[Real.2]]="",TODAY()-ControleRNC[[#This Row],[Prev.2]],ControleRNC[[#This Row],[Real.2]]-ControleRNC[[#This Row],[Prev.2]])</f>
        <v>366</v>
      </c>
      <c r="AB588" s="24" t="s">
        <v>8</v>
      </c>
      <c r="AC588" s="29" t="str">
        <f ca="1">IF(ControleRNC[[#This Row],[Real.2]]&lt;&gt;"","Concluída",
IF(ControleRNC[[#This Row],[Prev.2]]&lt;TODAY(),"Atraso","No prazo"))</f>
        <v>Concluída</v>
      </c>
      <c r="AD588" s="24" t="str">
        <f ca="1">IF(ControleRNC[[#This Row],[Status Epata 2]]="Concluída","",IF(ControleRNC[[#This Row],[Real.2]]="",TODAY()-ControleRNC[[#This Row],[Data Emissão]],ControleRNC[[#This Row],[Real.2]]-ControleRNC[[#This Row],[Data Emissão]]))</f>
        <v/>
      </c>
      <c r="AE588" s="24" t="str">
        <f ca="1">IF(ControleRNC[[#This Row],[Real.2]]&lt;&gt;"","Concluída",
IF(AND(ControleRNC[[#This Row],[Prev.2]]&lt;TODAY(),OR(ControleRNC[[#This Row],[Replan.2]]&lt;TODAY(),ControleRNC[[#This Row],[Replan.2]]="")),"Atraso","No prazo"))</f>
        <v>Concluída</v>
      </c>
      <c r="AF588" s="24"/>
      <c r="AG588" s="24" t="str">
        <f>IF(ControleRNC[[#This Row],[Área Responsável]]="Engenharia",ControleRNC[[#This Row],[Status Etapa 1]],"Contratada")</f>
        <v>Concluída</v>
      </c>
      <c r="AH588" s="24" t="str">
        <f>IF(ControleRNC[[#This Row],[Área Responsável]]="Contratada",ControleRNC[[#This Row],[Status DUCTOR]],"Engenharia")</f>
        <v>Engenharia</v>
      </c>
      <c r="AI588" s="24" t="str">
        <f>IF(ControleRNC[[#This Row],[Etapa Eng]]="Concluída","Fechado",IF(ControleRNC[[#This Row],[Etapa Eng]]="Contratada","Contratada","Aberto"))</f>
        <v>Fechado</v>
      </c>
      <c r="AJ588" s="24" t="str">
        <f>IF(ControleRNC[[#This Row],[Etapa contr]]="Concluída","Fechado",IF(ControleRNC[[#This Row],[Etapa contr]]="Engenharia","Engenharia","Aberto"))</f>
        <v>Engenharia</v>
      </c>
    </row>
    <row r="589" spans="1:36" ht="30" customHeight="1">
      <c r="A589" s="5" t="s">
        <v>200</v>
      </c>
      <c r="B589" s="5" t="s">
        <v>822</v>
      </c>
      <c r="C589" s="24" t="s">
        <v>2511</v>
      </c>
      <c r="D589" s="24" t="s">
        <v>77</v>
      </c>
      <c r="E589" s="24" t="s">
        <v>77</v>
      </c>
      <c r="F589" s="65" t="s">
        <v>862</v>
      </c>
      <c r="G589" s="7" t="s">
        <v>827</v>
      </c>
      <c r="H589" s="7" t="s">
        <v>2512</v>
      </c>
      <c r="I589" s="7" t="s">
        <v>856</v>
      </c>
      <c r="J589" s="32" t="s">
        <v>2513</v>
      </c>
      <c r="K589" s="22" t="s">
        <v>787</v>
      </c>
      <c r="L589" s="6">
        <v>44587</v>
      </c>
      <c r="M589" s="6">
        <f>WORKDAY(ControleRNC[[#This Row],[Data Emissão]],VLOOKUP(K589,$F$1:$G$4,2,0))</f>
        <v>44592</v>
      </c>
      <c r="N589" s="6"/>
      <c r="O589" s="23"/>
      <c r="P589" s="24"/>
      <c r="Q589" s="24">
        <f ca="1">IF(ControleRNC[[#This Row],[Real.1]]="",TODAY()-ControleRNC[[#This Row],[Prev.1]],ControleRNC[[#This Row],[Real.1]]-ControleRNC[[#This Row],[Prev.1]])</f>
        <v>485</v>
      </c>
      <c r="R589" s="24" t="s">
        <v>8</v>
      </c>
      <c r="S589" s="24"/>
      <c r="T589" s="29" t="s">
        <v>2142</v>
      </c>
      <c r="U589" s="39" t="s">
        <v>2297</v>
      </c>
      <c r="V589" s="39"/>
      <c r="W589" s="23">
        <f>WORKDAY(ControleRNC[[#This Row],[Prev.1]],ControleRNC[[#This Row],[Dias Prev.2]])</f>
        <v>44595</v>
      </c>
      <c r="X589" s="23"/>
      <c r="Y589" s="23">
        <v>44608</v>
      </c>
      <c r="Z589" s="24">
        <f>VLOOKUP(ControleRNC[[#This Row],[Crit.]],$F$1:$G$4,2,0)</f>
        <v>3</v>
      </c>
      <c r="AA589" s="24">
        <f ca="1">IF(ControleRNC[[#This Row],[Real.2]]="",TODAY()-ControleRNC[[#This Row],[Prev.2]],ControleRNC[[#This Row],[Real.2]]-ControleRNC[[#This Row],[Prev.2]])</f>
        <v>13</v>
      </c>
      <c r="AB589" s="24" t="s">
        <v>8</v>
      </c>
      <c r="AC589" s="29" t="str">
        <f ca="1">IF(ControleRNC[[#This Row],[Real.2]]&lt;&gt;"","Concluída",
IF(ControleRNC[[#This Row],[Prev.2]]&lt;TODAY(),"Atraso","No prazo"))</f>
        <v>Concluída</v>
      </c>
      <c r="AD589" s="24" t="str">
        <f ca="1">IF(ControleRNC[[#This Row],[Status Epata 2]]="Concluída","",IF(ControleRNC[[#This Row],[Real.2]]="",TODAY()-ControleRNC[[#This Row],[Data Emissão]],ControleRNC[[#This Row],[Real.2]]-ControleRNC[[#This Row],[Data Emissão]]))</f>
        <v/>
      </c>
      <c r="AE589" s="24" t="str">
        <f ca="1">IF(ControleRNC[[#This Row],[Real.2]]&lt;&gt;"","Concluída",
IF(AND(ControleRNC[[#This Row],[Prev.2]]&lt;TODAY(),OR(ControleRNC[[#This Row],[Replan.2]]&lt;TODAY(),ControleRNC[[#This Row],[Replan.2]]="")),"Atraso","No prazo"))</f>
        <v>Concluída</v>
      </c>
      <c r="AF589" s="24"/>
      <c r="AG589" s="24" t="str">
        <f>IF(ControleRNC[[#This Row],[Área Responsável]]="Engenharia",ControleRNC[[#This Row],[Status Etapa 1]],"Contratada")</f>
        <v>Concluída</v>
      </c>
      <c r="AH589" s="24" t="str">
        <f>IF(ControleRNC[[#This Row],[Área Responsável]]="Contratada",ControleRNC[[#This Row],[Status DUCTOR]],"Engenharia")</f>
        <v>Engenharia</v>
      </c>
      <c r="AI589" s="24" t="str">
        <f>IF(ControleRNC[[#This Row],[Etapa Eng]]="Concluída","Fechado",IF(ControleRNC[[#This Row],[Etapa Eng]]="Contratada","Contratada","Aberto"))</f>
        <v>Fechado</v>
      </c>
      <c r="AJ589" s="24" t="str">
        <f>IF(ControleRNC[[#This Row],[Etapa contr]]="Concluída","Fechado",IF(ControleRNC[[#This Row],[Etapa contr]]="Engenharia","Engenharia","Aberto"))</f>
        <v>Engenharia</v>
      </c>
    </row>
    <row r="590" spans="1:36" ht="30" customHeight="1">
      <c r="A590" s="5" t="s">
        <v>219</v>
      </c>
      <c r="B590" s="5" t="s">
        <v>822</v>
      </c>
      <c r="C590" s="24" t="s">
        <v>2511</v>
      </c>
      <c r="D590" s="5" t="s">
        <v>77</v>
      </c>
      <c r="E590" s="24" t="s">
        <v>77</v>
      </c>
      <c r="F590" s="65" t="s">
        <v>862</v>
      </c>
      <c r="G590" s="7" t="s">
        <v>827</v>
      </c>
      <c r="H590" s="7" t="s">
        <v>2514</v>
      </c>
      <c r="I590" s="7" t="s">
        <v>856</v>
      </c>
      <c r="J590" s="32" t="s">
        <v>2515</v>
      </c>
      <c r="K590" s="22" t="s">
        <v>787</v>
      </c>
      <c r="L590" s="6">
        <v>44608</v>
      </c>
      <c r="M590" s="6">
        <f>WORKDAY(ControleRNC[[#This Row],[Data Emissão]],VLOOKUP(K590,$F$1:$G$4,2,0))</f>
        <v>44613</v>
      </c>
      <c r="N590" s="6"/>
      <c r="O590" s="23">
        <v>44608</v>
      </c>
      <c r="P590" s="24"/>
      <c r="Q590" s="24">
        <f ca="1">IF(ControleRNC[[#This Row],[Real.1]]="",TODAY()-ControleRNC[[#This Row],[Prev.1]],ControleRNC[[#This Row],[Real.1]]-ControleRNC[[#This Row],[Prev.1]])</f>
        <v>-5</v>
      </c>
      <c r="R590" s="24" t="s">
        <v>8</v>
      </c>
      <c r="S590" s="24"/>
      <c r="T590" s="29" t="str">
        <f ca="1">IF(ControleRNC[[#This Row],[Real.1]]&lt;&gt;"","Concluída",IF(ControleRNC[[#This Row],[Prev.1]]&lt;TODAY(),"Atraso","No prazo"))</f>
        <v>Concluída</v>
      </c>
      <c r="U590" s="39" t="s">
        <v>2516</v>
      </c>
      <c r="V590" s="39"/>
      <c r="W590" s="23">
        <f>WORKDAY(ControleRNC[[#This Row],[Prev.1]],ControleRNC[[#This Row],[Dias Prev.2]])</f>
        <v>44616</v>
      </c>
      <c r="X590" s="23"/>
      <c r="Y590" s="23">
        <v>44608</v>
      </c>
      <c r="Z590" s="24">
        <f>VLOOKUP(ControleRNC[[#This Row],[Crit.]],$F$1:$G$4,2,0)</f>
        <v>3</v>
      </c>
      <c r="AA590" s="24">
        <f ca="1">IF(ControleRNC[[#This Row],[Real.2]]="",TODAY()-ControleRNC[[#This Row],[Prev.2]],ControleRNC[[#This Row],[Real.2]]-ControleRNC[[#This Row],[Prev.2]])</f>
        <v>-8</v>
      </c>
      <c r="AB590" s="24" t="s">
        <v>8</v>
      </c>
      <c r="AC590" s="29" t="str">
        <f ca="1">IF(ControleRNC[[#This Row],[Real.2]]&lt;&gt;"","Concluída",
IF(ControleRNC[[#This Row],[Prev.2]]&lt;TODAY(),"Atraso","No prazo"))</f>
        <v>Concluída</v>
      </c>
      <c r="AD590" s="24" t="str">
        <f ca="1">IF(ControleRNC[[#This Row],[Status Epata 2]]="Concluída","",IF(ControleRNC[[#This Row],[Real.2]]="",TODAY()-ControleRNC[[#This Row],[Data Emissão]],ControleRNC[[#This Row],[Real.2]]-ControleRNC[[#This Row],[Data Emissão]]))</f>
        <v/>
      </c>
      <c r="AE590" s="24" t="str">
        <f ca="1">IF(ControleRNC[[#This Row],[Real.2]]&lt;&gt;"","Concluída",
IF(AND(ControleRNC[[#This Row],[Prev.2]]&lt;TODAY(),OR(ControleRNC[[#This Row],[Replan.2]]&lt;TODAY(),ControleRNC[[#This Row],[Replan.2]]="")),"Atraso","No prazo"))</f>
        <v>Concluída</v>
      </c>
      <c r="AF590" s="24"/>
      <c r="AG590" s="24" t="str">
        <f ca="1">IF(ControleRNC[[#This Row],[Área Responsável]]="Engenharia",ControleRNC[[#This Row],[Status Etapa 1]],"Contratada")</f>
        <v>Concluída</v>
      </c>
      <c r="AH590" s="24" t="str">
        <f>IF(ControleRNC[[#This Row],[Área Responsável]]="Contratada",ControleRNC[[#This Row],[Status DUCTOR]],"Engenharia")</f>
        <v>Engenharia</v>
      </c>
      <c r="AI590" s="24" t="str">
        <f ca="1">IF(ControleRNC[[#This Row],[Etapa Eng]]="Concluída","Fechado",IF(ControleRNC[[#This Row],[Etapa Eng]]="Contratada","Contratada","Aberto"))</f>
        <v>Fechado</v>
      </c>
      <c r="AJ590" s="24" t="str">
        <f>IF(ControleRNC[[#This Row],[Etapa contr]]="Concluída","Fechado",IF(ControleRNC[[#This Row],[Etapa contr]]="Engenharia","Engenharia","Aberto"))</f>
        <v>Engenharia</v>
      </c>
    </row>
    <row r="591" spans="1:36" ht="30" customHeight="1">
      <c r="A591" s="5" t="s">
        <v>216</v>
      </c>
      <c r="B591" s="5" t="s">
        <v>822</v>
      </c>
      <c r="C591" s="24" t="s">
        <v>2511</v>
      </c>
      <c r="D591" s="5" t="s">
        <v>77</v>
      </c>
      <c r="E591" s="24" t="s">
        <v>77</v>
      </c>
      <c r="F591" s="65" t="s">
        <v>862</v>
      </c>
      <c r="G591" s="7" t="s">
        <v>827</v>
      </c>
      <c r="H591" s="7" t="s">
        <v>2517</v>
      </c>
      <c r="I591" s="7" t="s">
        <v>856</v>
      </c>
      <c r="J591" s="32" t="s">
        <v>2518</v>
      </c>
      <c r="K591" s="22" t="s">
        <v>787</v>
      </c>
      <c r="L591" s="6">
        <v>44608</v>
      </c>
      <c r="M591" s="6">
        <f>WORKDAY(ControleRNC[[#This Row],[Data Emissão]],VLOOKUP(K591,$F$1:$G$4,2,0))</f>
        <v>44613</v>
      </c>
      <c r="N591" s="6"/>
      <c r="O591" s="23">
        <v>44608</v>
      </c>
      <c r="P591" s="24"/>
      <c r="Q591" s="24">
        <f ca="1">IF(ControleRNC[[#This Row],[Real.1]]="",TODAY()-ControleRNC[[#This Row],[Prev.1]],ControleRNC[[#This Row],[Real.1]]-ControleRNC[[#This Row],[Prev.1]])</f>
        <v>-5</v>
      </c>
      <c r="R591" s="24" t="s">
        <v>8</v>
      </c>
      <c r="S591" s="24"/>
      <c r="T591" s="29" t="str">
        <f ca="1">IF(ControleRNC[[#This Row],[Real.1]]&lt;&gt;"","Concluída",IF(ControleRNC[[#This Row],[Prev.1]]&lt;TODAY(),"Atraso","No prazo"))</f>
        <v>Concluída</v>
      </c>
      <c r="U591" s="39" t="s">
        <v>2519</v>
      </c>
      <c r="V591" s="39"/>
      <c r="W591" s="23">
        <f>WORKDAY(ControleRNC[[#This Row],[Prev.1]],ControleRNC[[#This Row],[Dias Prev.2]])</f>
        <v>44616</v>
      </c>
      <c r="X591" s="23"/>
      <c r="Y591" s="23">
        <v>44608</v>
      </c>
      <c r="Z591" s="24">
        <f>VLOOKUP(ControleRNC[[#This Row],[Crit.]],$F$1:$G$4,2,0)</f>
        <v>3</v>
      </c>
      <c r="AA591" s="24">
        <f ca="1">IF(ControleRNC[[#This Row],[Real.2]]="",TODAY()-ControleRNC[[#This Row],[Prev.2]],ControleRNC[[#This Row],[Real.2]]-ControleRNC[[#This Row],[Prev.2]])</f>
        <v>-8</v>
      </c>
      <c r="AB591" s="24" t="s">
        <v>8</v>
      </c>
      <c r="AC591" s="29" t="str">
        <f ca="1">IF(ControleRNC[[#This Row],[Real.2]]&lt;&gt;"","Concluída",
IF(ControleRNC[[#This Row],[Prev.2]]&lt;TODAY(),"Atraso","No prazo"))</f>
        <v>Concluída</v>
      </c>
      <c r="AD591" s="24" t="str">
        <f ca="1">IF(ControleRNC[[#This Row],[Status Epata 2]]="Concluída","",IF(ControleRNC[[#This Row],[Real.2]]="",TODAY()-ControleRNC[[#This Row],[Data Emissão]],ControleRNC[[#This Row],[Real.2]]-ControleRNC[[#This Row],[Data Emissão]]))</f>
        <v/>
      </c>
      <c r="AE591" s="24" t="str">
        <f ca="1">IF(ControleRNC[[#This Row],[Real.2]]&lt;&gt;"","Concluída",
IF(AND(ControleRNC[[#This Row],[Prev.2]]&lt;TODAY(),OR(ControleRNC[[#This Row],[Replan.2]]&lt;TODAY(),ControleRNC[[#This Row],[Replan.2]]="")),"Atraso","No prazo"))</f>
        <v>Concluída</v>
      </c>
      <c r="AF591" s="24"/>
      <c r="AG591" s="24" t="str">
        <f ca="1">IF(ControleRNC[[#This Row],[Área Responsável]]="Engenharia",ControleRNC[[#This Row],[Status Etapa 1]],"Contratada")</f>
        <v>Concluída</v>
      </c>
      <c r="AH591" s="24" t="str">
        <f>IF(ControleRNC[[#This Row],[Área Responsável]]="Contratada",ControleRNC[[#This Row],[Status DUCTOR]],"Engenharia")</f>
        <v>Engenharia</v>
      </c>
      <c r="AI591" s="24" t="str">
        <f ca="1">IF(ControleRNC[[#This Row],[Etapa Eng]]="Concluída","Fechado",IF(ControleRNC[[#This Row],[Etapa Eng]]="Contratada","Contratada","Aberto"))</f>
        <v>Fechado</v>
      </c>
      <c r="AJ591" s="24" t="str">
        <f>IF(ControleRNC[[#This Row],[Etapa contr]]="Concluída","Fechado",IF(ControleRNC[[#This Row],[Etapa contr]]="Engenharia","Engenharia","Aberto"))</f>
        <v>Engenharia</v>
      </c>
    </row>
    <row r="592" spans="1:36" ht="30" customHeight="1">
      <c r="A592" s="5" t="s">
        <v>245</v>
      </c>
      <c r="B592" s="5" t="s">
        <v>822</v>
      </c>
      <c r="C592" s="24" t="s">
        <v>2511</v>
      </c>
      <c r="D592" s="5" t="s">
        <v>77</v>
      </c>
      <c r="E592" s="24" t="s">
        <v>77</v>
      </c>
      <c r="F592" s="65" t="s">
        <v>862</v>
      </c>
      <c r="G592" s="7" t="s">
        <v>827</v>
      </c>
      <c r="H592" s="7" t="s">
        <v>2514</v>
      </c>
      <c r="I592" s="7" t="s">
        <v>856</v>
      </c>
      <c r="J592" s="32" t="s">
        <v>2520</v>
      </c>
      <c r="K592" s="22" t="s">
        <v>787</v>
      </c>
      <c r="L592" s="6">
        <v>44608</v>
      </c>
      <c r="M592" s="6">
        <f>WORKDAY(ControleRNC[[#This Row],[Data Emissão]],VLOOKUP(K592,$F$1:$G$4,2,0))</f>
        <v>44613</v>
      </c>
      <c r="N592" s="6"/>
      <c r="O592" s="23">
        <v>44608</v>
      </c>
      <c r="P592" s="24"/>
      <c r="Q592" s="24">
        <f ca="1">IF(ControleRNC[[#This Row],[Real.1]]="",TODAY()-ControleRNC[[#This Row],[Prev.1]],ControleRNC[[#This Row],[Real.1]]-ControleRNC[[#This Row],[Prev.1]])</f>
        <v>-5</v>
      </c>
      <c r="R592" s="24" t="s">
        <v>8</v>
      </c>
      <c r="S592" s="24"/>
      <c r="T592" s="29" t="str">
        <f ca="1">IF(ControleRNC[[#This Row],[Real.1]]&lt;&gt;"","Concluída",IF(ControleRNC[[#This Row],[Prev.1]]&lt;TODAY(),"Atraso","No prazo"))</f>
        <v>Concluída</v>
      </c>
      <c r="U592" s="39" t="s">
        <v>2521</v>
      </c>
      <c r="V592" s="39"/>
      <c r="W592" s="23">
        <f>WORKDAY(ControleRNC[[#This Row],[Prev.1]],ControleRNC[[#This Row],[Dias Prev.2]])</f>
        <v>44616</v>
      </c>
      <c r="X592" s="23"/>
      <c r="Y592" s="23">
        <v>44608</v>
      </c>
      <c r="Z592" s="24">
        <f>VLOOKUP(ControleRNC[[#This Row],[Crit.]],$F$1:$G$4,2,0)</f>
        <v>3</v>
      </c>
      <c r="AA592" s="24">
        <f ca="1">IF(ControleRNC[[#This Row],[Real.2]]="",TODAY()-ControleRNC[[#This Row],[Prev.2]],ControleRNC[[#This Row],[Real.2]]-ControleRNC[[#This Row],[Prev.2]])</f>
        <v>-8</v>
      </c>
      <c r="AB592" s="24" t="s">
        <v>8</v>
      </c>
      <c r="AC592" s="29" t="str">
        <f ca="1">IF(ControleRNC[[#This Row],[Real.2]]&lt;&gt;"","Concluída",
IF(ControleRNC[[#This Row],[Prev.2]]&lt;TODAY(),"Atraso","No prazo"))</f>
        <v>Concluída</v>
      </c>
      <c r="AD592" s="24" t="str">
        <f ca="1">IF(ControleRNC[[#This Row],[Status Epata 2]]="Concluída","",IF(ControleRNC[[#This Row],[Real.2]]="",TODAY()-ControleRNC[[#This Row],[Data Emissão]],ControleRNC[[#This Row],[Real.2]]-ControleRNC[[#This Row],[Data Emissão]]))</f>
        <v/>
      </c>
      <c r="AE592" s="24" t="str">
        <f ca="1">IF(ControleRNC[[#This Row],[Real.2]]&lt;&gt;"","Concluída",
IF(AND(ControleRNC[[#This Row],[Prev.2]]&lt;TODAY(),OR(ControleRNC[[#This Row],[Replan.2]]&lt;TODAY(),ControleRNC[[#This Row],[Replan.2]]="")),"Atraso","No prazo"))</f>
        <v>Concluída</v>
      </c>
      <c r="AF592" s="24"/>
      <c r="AG592" s="24" t="str">
        <f ca="1">IF(ControleRNC[[#This Row],[Área Responsável]]="Engenharia",ControleRNC[[#This Row],[Status Etapa 1]],"Contratada")</f>
        <v>Concluída</v>
      </c>
      <c r="AH592" s="24" t="str">
        <f>IF(ControleRNC[[#This Row],[Área Responsável]]="Contratada",ControleRNC[[#This Row],[Status DUCTOR]],"Engenharia")</f>
        <v>Engenharia</v>
      </c>
      <c r="AI592" s="24" t="str">
        <f ca="1">IF(ControleRNC[[#This Row],[Etapa Eng]]="Concluída","Fechado",IF(ControleRNC[[#This Row],[Etapa Eng]]="Contratada","Contratada","Aberto"))</f>
        <v>Fechado</v>
      </c>
      <c r="AJ592" s="24" t="str">
        <f>IF(ControleRNC[[#This Row],[Etapa contr]]="Concluída","Fechado",IF(ControleRNC[[#This Row],[Etapa contr]]="Engenharia","Engenharia","Aberto"))</f>
        <v>Engenharia</v>
      </c>
    </row>
    <row r="593" spans="1:36" ht="30" customHeight="1">
      <c r="A593" s="5" t="s">
        <v>248</v>
      </c>
      <c r="B593" s="5" t="s">
        <v>822</v>
      </c>
      <c r="C593" s="24" t="s">
        <v>2511</v>
      </c>
      <c r="D593" s="5" t="s">
        <v>77</v>
      </c>
      <c r="E593" s="24" t="s">
        <v>77</v>
      </c>
      <c r="F593" s="65" t="s">
        <v>862</v>
      </c>
      <c r="G593" s="7" t="s">
        <v>827</v>
      </c>
      <c r="H593" s="7" t="s">
        <v>2522</v>
      </c>
      <c r="I593" s="7" t="s">
        <v>840</v>
      </c>
      <c r="J593" s="32" t="s">
        <v>2523</v>
      </c>
      <c r="K593" s="22" t="s">
        <v>787</v>
      </c>
      <c r="L593" s="6">
        <v>44608</v>
      </c>
      <c r="M593" s="6">
        <f>WORKDAY(ControleRNC[[#This Row],[Data Emissão]],VLOOKUP(K593,$F$1:$G$4,2,0))</f>
        <v>44613</v>
      </c>
      <c r="N593" s="6"/>
      <c r="O593" s="23">
        <v>44608</v>
      </c>
      <c r="P593" s="24"/>
      <c r="Q593" s="24">
        <f ca="1">IF(ControleRNC[[#This Row],[Real.1]]="",TODAY()-ControleRNC[[#This Row],[Prev.1]],ControleRNC[[#This Row],[Real.1]]-ControleRNC[[#This Row],[Prev.1]])</f>
        <v>-5</v>
      </c>
      <c r="R593" s="24" t="s">
        <v>8</v>
      </c>
      <c r="S593" s="24"/>
      <c r="T593" s="29" t="str">
        <f ca="1">IF(ControleRNC[[#This Row],[Real.1]]&lt;&gt;"","Concluída",IF(ControleRNC[[#This Row],[Prev.1]]&lt;TODAY(),"Atraso","No prazo"))</f>
        <v>Concluída</v>
      </c>
      <c r="U593" s="39" t="s">
        <v>2524</v>
      </c>
      <c r="V593" s="39"/>
      <c r="W593" s="23">
        <f>WORKDAY(ControleRNC[[#This Row],[Prev.1]],ControleRNC[[#This Row],[Dias Prev.2]])</f>
        <v>44616</v>
      </c>
      <c r="X593" s="23"/>
      <c r="Y593" s="23">
        <v>44608</v>
      </c>
      <c r="Z593" s="24">
        <f>VLOOKUP(ControleRNC[[#This Row],[Crit.]],$F$1:$G$4,2,0)</f>
        <v>3</v>
      </c>
      <c r="AA593" s="24">
        <f ca="1">IF(ControleRNC[[#This Row],[Real.2]]="",TODAY()-ControleRNC[[#This Row],[Prev.2]],ControleRNC[[#This Row],[Real.2]]-ControleRNC[[#This Row],[Prev.2]])</f>
        <v>-8</v>
      </c>
      <c r="AB593" s="24" t="s">
        <v>8</v>
      </c>
      <c r="AC593" s="29" t="str">
        <f ca="1">IF(ControleRNC[[#This Row],[Real.2]]&lt;&gt;"","Concluída",
IF(ControleRNC[[#This Row],[Prev.2]]&lt;TODAY(),"Atraso","No prazo"))</f>
        <v>Concluída</v>
      </c>
      <c r="AD593" s="24" t="str">
        <f ca="1">IF(ControleRNC[[#This Row],[Status Epata 2]]="Concluída","",IF(ControleRNC[[#This Row],[Real.2]]="",TODAY()-ControleRNC[[#This Row],[Data Emissão]],ControleRNC[[#This Row],[Real.2]]-ControleRNC[[#This Row],[Data Emissão]]))</f>
        <v/>
      </c>
      <c r="AE593" s="24" t="str">
        <f ca="1">IF(ControleRNC[[#This Row],[Real.2]]&lt;&gt;"","Concluída",
IF(AND(ControleRNC[[#This Row],[Prev.2]]&lt;TODAY(),OR(ControleRNC[[#This Row],[Replan.2]]&lt;TODAY(),ControleRNC[[#This Row],[Replan.2]]="")),"Atraso","No prazo"))</f>
        <v>Concluída</v>
      </c>
      <c r="AF593" s="24"/>
      <c r="AG593" s="24" t="str">
        <f ca="1">IF(ControleRNC[[#This Row],[Área Responsável]]="Engenharia",ControleRNC[[#This Row],[Status Etapa 1]],"Contratada")</f>
        <v>Concluída</v>
      </c>
      <c r="AH593" s="24" t="str">
        <f>IF(ControleRNC[[#This Row],[Área Responsável]]="Contratada",ControleRNC[[#This Row],[Status DUCTOR]],"Engenharia")</f>
        <v>Engenharia</v>
      </c>
      <c r="AI593" s="24" t="str">
        <f ca="1">IF(ControleRNC[[#This Row],[Etapa Eng]]="Concluída","Fechado",IF(ControleRNC[[#This Row],[Etapa Eng]]="Contratada","Contratada","Aberto"))</f>
        <v>Fechado</v>
      </c>
      <c r="AJ593" s="24" t="str">
        <f>IF(ControleRNC[[#This Row],[Etapa contr]]="Concluída","Fechado",IF(ControleRNC[[#This Row],[Etapa contr]]="Engenharia","Engenharia","Aberto"))</f>
        <v>Engenharia</v>
      </c>
    </row>
    <row r="594" spans="1:36" ht="30" customHeight="1">
      <c r="A594" s="5" t="s">
        <v>152</v>
      </c>
      <c r="B594" s="5" t="s">
        <v>822</v>
      </c>
      <c r="C594" s="24" t="s">
        <v>2511</v>
      </c>
      <c r="D594" s="5" t="s">
        <v>77</v>
      </c>
      <c r="E594" s="24" t="s">
        <v>77</v>
      </c>
      <c r="F594" s="65" t="s">
        <v>862</v>
      </c>
      <c r="G594" s="7" t="s">
        <v>827</v>
      </c>
      <c r="H594" s="7" t="s">
        <v>2525</v>
      </c>
      <c r="I594" s="7" t="s">
        <v>840</v>
      </c>
      <c r="J594" s="32" t="s">
        <v>2526</v>
      </c>
      <c r="K594" s="22" t="s">
        <v>787</v>
      </c>
      <c r="L594" s="6">
        <v>44608</v>
      </c>
      <c r="M594" s="6">
        <f>WORKDAY(ControleRNC[[#This Row],[Data Emissão]],VLOOKUP(K594,$F$1:$G$4,2,0))</f>
        <v>44613</v>
      </c>
      <c r="N594" s="6"/>
      <c r="O594" s="23">
        <v>44608</v>
      </c>
      <c r="P594" s="24"/>
      <c r="Q594" s="24">
        <f ca="1">IF(ControleRNC[[#This Row],[Real.1]]="",TODAY()-ControleRNC[[#This Row],[Prev.1]],ControleRNC[[#This Row],[Real.1]]-ControleRNC[[#This Row],[Prev.1]])</f>
        <v>-5</v>
      </c>
      <c r="R594" s="24" t="s">
        <v>8</v>
      </c>
      <c r="S594" s="24"/>
      <c r="T594" s="29" t="str">
        <f ca="1">IF(ControleRNC[[#This Row],[Real.1]]&lt;&gt;"","Concluída",IF(ControleRNC[[#This Row],[Prev.1]]&lt;TODAY(),"Atraso","No prazo"))</f>
        <v>Concluída</v>
      </c>
      <c r="U594" s="39" t="s">
        <v>2527</v>
      </c>
      <c r="V594" s="39"/>
      <c r="W594" s="23">
        <f>WORKDAY(ControleRNC[[#This Row],[Prev.1]],ControleRNC[[#This Row],[Dias Prev.2]])</f>
        <v>44616</v>
      </c>
      <c r="X594" s="23"/>
      <c r="Y594" s="23">
        <v>44608</v>
      </c>
      <c r="Z594" s="24">
        <f>VLOOKUP(ControleRNC[[#This Row],[Crit.]],$F$1:$G$4,2,0)</f>
        <v>3</v>
      </c>
      <c r="AA594" s="24">
        <f ca="1">IF(ControleRNC[[#This Row],[Real.2]]="",TODAY()-ControleRNC[[#This Row],[Prev.2]],ControleRNC[[#This Row],[Real.2]]-ControleRNC[[#This Row],[Prev.2]])</f>
        <v>-8</v>
      </c>
      <c r="AB594" s="24" t="s">
        <v>8</v>
      </c>
      <c r="AC594" s="29" t="str">
        <f ca="1">IF(ControleRNC[[#This Row],[Real.2]]&lt;&gt;"","Concluída",
IF(ControleRNC[[#This Row],[Prev.2]]&lt;TODAY(),"Atraso","No prazo"))</f>
        <v>Concluída</v>
      </c>
      <c r="AD594" s="24" t="str">
        <f ca="1">IF(ControleRNC[[#This Row],[Status Epata 2]]="Concluída","",IF(ControleRNC[[#This Row],[Real.2]]="",TODAY()-ControleRNC[[#This Row],[Data Emissão]],ControleRNC[[#This Row],[Real.2]]-ControleRNC[[#This Row],[Data Emissão]]))</f>
        <v/>
      </c>
      <c r="AE594" s="24" t="str">
        <f ca="1">IF(ControleRNC[[#This Row],[Real.2]]&lt;&gt;"","Concluída",
IF(AND(ControleRNC[[#This Row],[Prev.2]]&lt;TODAY(),OR(ControleRNC[[#This Row],[Replan.2]]&lt;TODAY(),ControleRNC[[#This Row],[Replan.2]]="")),"Atraso","No prazo"))</f>
        <v>Concluída</v>
      </c>
      <c r="AF594" s="24"/>
      <c r="AG594" s="24" t="str">
        <f ca="1">IF(ControleRNC[[#This Row],[Área Responsável]]="Engenharia",ControleRNC[[#This Row],[Status Etapa 1]],"Contratada")</f>
        <v>Concluída</v>
      </c>
      <c r="AH594" s="24" t="str">
        <f>IF(ControleRNC[[#This Row],[Área Responsável]]="Contratada",ControleRNC[[#This Row],[Status DUCTOR]],"Engenharia")</f>
        <v>Engenharia</v>
      </c>
      <c r="AI594" s="24" t="str">
        <f ca="1">IF(ControleRNC[[#This Row],[Etapa Eng]]="Concluída","Fechado",IF(ControleRNC[[#This Row],[Etapa Eng]]="Contratada","Contratada","Aberto"))</f>
        <v>Fechado</v>
      </c>
      <c r="AJ594" s="24" t="str">
        <f>IF(ControleRNC[[#This Row],[Etapa contr]]="Concluída","Fechado",IF(ControleRNC[[#This Row],[Etapa contr]]="Engenharia","Engenharia","Aberto"))</f>
        <v>Engenharia</v>
      </c>
    </row>
    <row r="595" spans="1:36" ht="30" customHeight="1">
      <c r="A595" s="5" t="s">
        <v>272</v>
      </c>
      <c r="B595" s="5" t="s">
        <v>822</v>
      </c>
      <c r="C595" s="24" t="s">
        <v>2511</v>
      </c>
      <c r="D595" s="5" t="s">
        <v>77</v>
      </c>
      <c r="E595" s="24" t="s">
        <v>77</v>
      </c>
      <c r="F595" s="65" t="s">
        <v>862</v>
      </c>
      <c r="G595" s="7" t="s">
        <v>827</v>
      </c>
      <c r="H595" s="7" t="s">
        <v>2528</v>
      </c>
      <c r="I595" s="7" t="s">
        <v>840</v>
      </c>
      <c r="J595" s="32" t="s">
        <v>2529</v>
      </c>
      <c r="K595" s="22" t="s">
        <v>787</v>
      </c>
      <c r="L595" s="6">
        <v>44608</v>
      </c>
      <c r="M595" s="6">
        <f>WORKDAY(ControleRNC[[#This Row],[Data Emissão]],VLOOKUP(K595,$F$1:$G$4,2,0))</f>
        <v>44613</v>
      </c>
      <c r="N595" s="6"/>
      <c r="O595" s="23">
        <v>44608</v>
      </c>
      <c r="P595" s="24"/>
      <c r="Q595" s="24">
        <f ca="1">IF(ControleRNC[[#This Row],[Real.1]]="",TODAY()-ControleRNC[[#This Row],[Prev.1]],ControleRNC[[#This Row],[Real.1]]-ControleRNC[[#This Row],[Prev.1]])</f>
        <v>-5</v>
      </c>
      <c r="R595" s="24" t="s">
        <v>8</v>
      </c>
      <c r="S595" s="24"/>
      <c r="T595" s="29" t="str">
        <f ca="1">IF(ControleRNC[[#This Row],[Real.1]]&lt;&gt;"","Concluída",IF(ControleRNC[[#This Row],[Prev.1]]&lt;TODAY(),"Atraso","No prazo"))</f>
        <v>Concluída</v>
      </c>
      <c r="U595" s="39" t="s">
        <v>2530</v>
      </c>
      <c r="V595" s="39"/>
      <c r="W595" s="23">
        <f>WORKDAY(ControleRNC[[#This Row],[Prev.1]],ControleRNC[[#This Row],[Dias Prev.2]])</f>
        <v>44616</v>
      </c>
      <c r="X595" s="23"/>
      <c r="Y595" s="23">
        <v>44608</v>
      </c>
      <c r="Z595" s="24">
        <f>VLOOKUP(ControleRNC[[#This Row],[Crit.]],$F$1:$G$4,2,0)</f>
        <v>3</v>
      </c>
      <c r="AA595" s="24">
        <f ca="1">IF(ControleRNC[[#This Row],[Real.2]]="",TODAY()-ControleRNC[[#This Row],[Prev.2]],ControleRNC[[#This Row],[Real.2]]-ControleRNC[[#This Row],[Prev.2]])</f>
        <v>-8</v>
      </c>
      <c r="AB595" s="24" t="s">
        <v>8</v>
      </c>
      <c r="AC595" s="29" t="str">
        <f ca="1">IF(ControleRNC[[#This Row],[Real.2]]&lt;&gt;"","Concluída",
IF(ControleRNC[[#This Row],[Prev.2]]&lt;TODAY(),"Atraso","No prazo"))</f>
        <v>Concluída</v>
      </c>
      <c r="AD595" s="24" t="str">
        <f ca="1">IF(ControleRNC[[#This Row],[Status Epata 2]]="Concluída","",IF(ControleRNC[[#This Row],[Real.2]]="",TODAY()-ControleRNC[[#This Row],[Data Emissão]],ControleRNC[[#This Row],[Real.2]]-ControleRNC[[#This Row],[Data Emissão]]))</f>
        <v/>
      </c>
      <c r="AE595" s="24" t="str">
        <f ca="1">IF(ControleRNC[[#This Row],[Real.2]]&lt;&gt;"","Concluída",
IF(AND(ControleRNC[[#This Row],[Prev.2]]&lt;TODAY(),OR(ControleRNC[[#This Row],[Replan.2]]&lt;TODAY(),ControleRNC[[#This Row],[Replan.2]]="")),"Atraso","No prazo"))</f>
        <v>Concluída</v>
      </c>
      <c r="AF595" s="24"/>
      <c r="AG595" s="24" t="str">
        <f ca="1">IF(ControleRNC[[#This Row],[Área Responsável]]="Engenharia",ControleRNC[[#This Row],[Status Etapa 1]],"Contratada")</f>
        <v>Concluída</v>
      </c>
      <c r="AH595" s="24" t="str">
        <f>IF(ControleRNC[[#This Row],[Área Responsável]]="Contratada",ControleRNC[[#This Row],[Status DUCTOR]],"Engenharia")</f>
        <v>Engenharia</v>
      </c>
      <c r="AI595" s="24" t="str">
        <f ca="1">IF(ControleRNC[[#This Row],[Etapa Eng]]="Concluída","Fechado",IF(ControleRNC[[#This Row],[Etapa Eng]]="Contratada","Contratada","Aberto"))</f>
        <v>Fechado</v>
      </c>
      <c r="AJ595" s="24" t="str">
        <f>IF(ControleRNC[[#This Row],[Etapa contr]]="Concluída","Fechado",IF(ControleRNC[[#This Row],[Etapa contr]]="Engenharia","Engenharia","Aberto"))</f>
        <v>Engenharia</v>
      </c>
    </row>
    <row r="596" spans="1:36" ht="30" customHeight="1">
      <c r="A596" s="5" t="s">
        <v>1948</v>
      </c>
      <c r="B596" s="5" t="s">
        <v>822</v>
      </c>
      <c r="C596" s="24" t="s">
        <v>2511</v>
      </c>
      <c r="D596" s="5" t="s">
        <v>77</v>
      </c>
      <c r="E596" s="24" t="s">
        <v>77</v>
      </c>
      <c r="F596" s="65" t="s">
        <v>862</v>
      </c>
      <c r="G596" s="7" t="s">
        <v>827</v>
      </c>
      <c r="H596" s="7" t="s">
        <v>2531</v>
      </c>
      <c r="I596" s="7" t="s">
        <v>840</v>
      </c>
      <c r="J596" s="32" t="s">
        <v>2532</v>
      </c>
      <c r="K596" s="22" t="s">
        <v>787</v>
      </c>
      <c r="L596" s="6">
        <v>44608</v>
      </c>
      <c r="M596" s="6">
        <f>WORKDAY(ControleRNC[[#This Row],[Data Emissão]],VLOOKUP(K596,$F$1:$G$4,2,0))</f>
        <v>44613</v>
      </c>
      <c r="N596" s="6"/>
      <c r="O596" s="23">
        <v>44608</v>
      </c>
      <c r="P596" s="24"/>
      <c r="Q596" s="24">
        <f ca="1">IF(ControleRNC[[#This Row],[Real.1]]="",TODAY()-ControleRNC[[#This Row],[Prev.1]],ControleRNC[[#This Row],[Real.1]]-ControleRNC[[#This Row],[Prev.1]])</f>
        <v>-5</v>
      </c>
      <c r="R596" s="24" t="s">
        <v>8</v>
      </c>
      <c r="S596" s="24"/>
      <c r="T596" s="29" t="str">
        <f ca="1">IF(ControleRNC[[#This Row],[Real.1]]&lt;&gt;"","Concluída",IF(ControleRNC[[#This Row],[Prev.1]]&lt;TODAY(),"Atraso","No prazo"))</f>
        <v>Concluída</v>
      </c>
      <c r="U596" s="39" t="s">
        <v>2533</v>
      </c>
      <c r="V596" s="39"/>
      <c r="W596" s="23">
        <f>WORKDAY(ControleRNC[[#This Row],[Prev.1]],ControleRNC[[#This Row],[Dias Prev.2]])</f>
        <v>44616</v>
      </c>
      <c r="X596" s="23"/>
      <c r="Y596" s="23">
        <v>44608</v>
      </c>
      <c r="Z596" s="24">
        <f>VLOOKUP(ControleRNC[[#This Row],[Crit.]],$F$1:$G$4,2,0)</f>
        <v>3</v>
      </c>
      <c r="AA596" s="24">
        <f ca="1">IF(ControleRNC[[#This Row],[Real.2]]="",TODAY()-ControleRNC[[#This Row],[Prev.2]],ControleRNC[[#This Row],[Real.2]]-ControleRNC[[#This Row],[Prev.2]])</f>
        <v>-8</v>
      </c>
      <c r="AB596" s="24" t="s">
        <v>8</v>
      </c>
      <c r="AC596" s="29" t="str">
        <f ca="1">IF(ControleRNC[[#This Row],[Real.2]]&lt;&gt;"","Concluída",
IF(ControleRNC[[#This Row],[Prev.2]]&lt;TODAY(),"Atraso","No prazo"))</f>
        <v>Concluída</v>
      </c>
      <c r="AD596" s="24" t="str">
        <f ca="1">IF(ControleRNC[[#This Row],[Status Epata 2]]="Concluída","",IF(ControleRNC[[#This Row],[Real.2]]="",TODAY()-ControleRNC[[#This Row],[Data Emissão]],ControleRNC[[#This Row],[Real.2]]-ControleRNC[[#This Row],[Data Emissão]]))</f>
        <v/>
      </c>
      <c r="AE596" s="24" t="str">
        <f ca="1">IF(ControleRNC[[#This Row],[Real.2]]&lt;&gt;"","Concluída",
IF(AND(ControleRNC[[#This Row],[Prev.2]]&lt;TODAY(),OR(ControleRNC[[#This Row],[Replan.2]]&lt;TODAY(),ControleRNC[[#This Row],[Replan.2]]="")),"Atraso","No prazo"))</f>
        <v>Concluída</v>
      </c>
      <c r="AF596" s="24"/>
      <c r="AG596" s="24" t="str">
        <f ca="1">IF(ControleRNC[[#This Row],[Área Responsável]]="Engenharia",ControleRNC[[#This Row],[Status Etapa 1]],"Contratada")</f>
        <v>Concluída</v>
      </c>
      <c r="AH596" s="24" t="str">
        <f>IF(ControleRNC[[#This Row],[Área Responsável]]="Contratada",ControleRNC[[#This Row],[Status DUCTOR]],"Engenharia")</f>
        <v>Engenharia</v>
      </c>
      <c r="AI596" s="24" t="str">
        <f ca="1">IF(ControleRNC[[#This Row],[Etapa Eng]]="Concluída","Fechado",IF(ControleRNC[[#This Row],[Etapa Eng]]="Contratada","Contratada","Aberto"))</f>
        <v>Fechado</v>
      </c>
      <c r="AJ596" s="24" t="str">
        <f>IF(ControleRNC[[#This Row],[Etapa contr]]="Concluída","Fechado",IF(ControleRNC[[#This Row],[Etapa contr]]="Engenharia","Engenharia","Aberto"))</f>
        <v>Engenharia</v>
      </c>
    </row>
    <row r="597" spans="1:36" ht="30" customHeight="1">
      <c r="A597" s="5" t="s">
        <v>274</v>
      </c>
      <c r="B597" s="5" t="s">
        <v>822</v>
      </c>
      <c r="C597" s="24" t="s">
        <v>2511</v>
      </c>
      <c r="D597" s="5" t="s">
        <v>77</v>
      </c>
      <c r="E597" s="24" t="s">
        <v>77</v>
      </c>
      <c r="F597" s="65" t="s">
        <v>862</v>
      </c>
      <c r="G597" s="7" t="s">
        <v>827</v>
      </c>
      <c r="H597" s="7" t="s">
        <v>2528</v>
      </c>
      <c r="I597" s="7" t="s">
        <v>840</v>
      </c>
      <c r="J597" s="32" t="s">
        <v>2534</v>
      </c>
      <c r="K597" s="22" t="s">
        <v>787</v>
      </c>
      <c r="L597" s="6">
        <v>44613</v>
      </c>
      <c r="M597" s="6">
        <f>WORKDAY(ControleRNC[[#This Row],[Data Emissão]],VLOOKUP(K597,$F$1:$G$4,2,0))</f>
        <v>44616</v>
      </c>
      <c r="N597" s="6"/>
      <c r="O597" s="23">
        <v>44613</v>
      </c>
      <c r="P597" s="24"/>
      <c r="Q597" s="24">
        <f ca="1">IF(ControleRNC[[#This Row],[Real.1]]="",TODAY()-ControleRNC[[#This Row],[Prev.1]],ControleRNC[[#This Row],[Real.1]]-ControleRNC[[#This Row],[Prev.1]])</f>
        <v>-3</v>
      </c>
      <c r="R597" s="24" t="s">
        <v>8</v>
      </c>
      <c r="S597" s="24"/>
      <c r="T597" s="29" t="str">
        <f ca="1">IF(ControleRNC[[#This Row],[Real.1]]&lt;&gt;"","Concluída",IF(ControleRNC[[#This Row],[Prev.1]]&lt;TODAY(),"Atraso","No prazo"))</f>
        <v>Concluída</v>
      </c>
      <c r="U597" s="39" t="s">
        <v>2535</v>
      </c>
      <c r="V597" s="39"/>
      <c r="W597" s="23">
        <f>WORKDAY(ControleRNC[[#This Row],[Prev.1]],ControleRNC[[#This Row],[Dias Prev.2]])</f>
        <v>44621</v>
      </c>
      <c r="X597" s="23"/>
      <c r="Y597" s="23">
        <v>44613</v>
      </c>
      <c r="Z597" s="24">
        <f>VLOOKUP(ControleRNC[[#This Row],[Crit.]],$F$1:$G$4,2,0)</f>
        <v>3</v>
      </c>
      <c r="AA597" s="24">
        <f ca="1">IF(ControleRNC[[#This Row],[Real.2]]="",TODAY()-ControleRNC[[#This Row],[Prev.2]],ControleRNC[[#This Row],[Real.2]]-ControleRNC[[#This Row],[Prev.2]])</f>
        <v>-8</v>
      </c>
      <c r="AB597" s="24" t="s">
        <v>8</v>
      </c>
      <c r="AC597" s="29" t="str">
        <f ca="1">IF(ControleRNC[[#This Row],[Real.2]]&lt;&gt;"","Concluída",
IF(ControleRNC[[#This Row],[Prev.2]]&lt;TODAY(),"Atraso","No prazo"))</f>
        <v>Concluída</v>
      </c>
      <c r="AD597" s="24" t="str">
        <f ca="1">IF(ControleRNC[[#This Row],[Status Epata 2]]="Concluída","",IF(ControleRNC[[#This Row],[Real.2]]="",TODAY()-ControleRNC[[#This Row],[Data Emissão]],ControleRNC[[#This Row],[Real.2]]-ControleRNC[[#This Row],[Data Emissão]]))</f>
        <v/>
      </c>
      <c r="AE597" s="24" t="str">
        <f ca="1">IF(ControleRNC[[#This Row],[Real.2]]&lt;&gt;"","Concluída",
IF(AND(ControleRNC[[#This Row],[Prev.2]]&lt;TODAY(),OR(ControleRNC[[#This Row],[Replan.2]]&lt;TODAY(),ControleRNC[[#This Row],[Replan.2]]="")),"Atraso","No prazo"))</f>
        <v>Concluída</v>
      </c>
      <c r="AF597" s="24"/>
      <c r="AG597" s="24" t="str">
        <f ca="1">IF(ControleRNC[[#This Row],[Área Responsável]]="Engenharia",ControleRNC[[#This Row],[Status Etapa 1]],"Contratada")</f>
        <v>Concluída</v>
      </c>
      <c r="AH597" s="24" t="str">
        <f>IF(ControleRNC[[#This Row],[Área Responsável]]="Contratada",ControleRNC[[#This Row],[Status DUCTOR]],"Engenharia")</f>
        <v>Engenharia</v>
      </c>
      <c r="AI597" s="24" t="str">
        <f ca="1">IF(ControleRNC[[#This Row],[Etapa Eng]]="Concluída","Fechado",IF(ControleRNC[[#This Row],[Etapa Eng]]="Contratada","Contratada","Aberto"))</f>
        <v>Fechado</v>
      </c>
      <c r="AJ597" s="24" t="str">
        <f>IF(ControleRNC[[#This Row],[Etapa contr]]="Concluída","Fechado",IF(ControleRNC[[#This Row],[Etapa contr]]="Engenharia","Engenharia","Aberto"))</f>
        <v>Engenharia</v>
      </c>
    </row>
    <row r="598" spans="1:36" ht="30" customHeight="1">
      <c r="A598" s="5" t="s">
        <v>88</v>
      </c>
      <c r="B598" s="5" t="s">
        <v>822</v>
      </c>
      <c r="C598" s="24" t="s">
        <v>2511</v>
      </c>
      <c r="D598" s="5" t="s">
        <v>77</v>
      </c>
      <c r="E598" s="24" t="s">
        <v>77</v>
      </c>
      <c r="F598" s="65" t="s">
        <v>862</v>
      </c>
      <c r="G598" s="7" t="s">
        <v>827</v>
      </c>
      <c r="H598" s="7" t="s">
        <v>2528</v>
      </c>
      <c r="I598" s="7" t="s">
        <v>856</v>
      </c>
      <c r="J598" s="32" t="s">
        <v>2536</v>
      </c>
      <c r="K598" s="22" t="s">
        <v>787</v>
      </c>
      <c r="L598" s="6">
        <v>44613</v>
      </c>
      <c r="M598" s="6">
        <f>WORKDAY(ControleRNC[[#This Row],[Data Emissão]],VLOOKUP(K598,$F$1:$G$4,2,0))</f>
        <v>44616</v>
      </c>
      <c r="N598" s="6"/>
      <c r="O598" s="23">
        <v>44613</v>
      </c>
      <c r="P598" s="24"/>
      <c r="Q598" s="24">
        <f ca="1">IF(ControleRNC[[#This Row],[Real.1]]="",TODAY()-ControleRNC[[#This Row],[Prev.1]],ControleRNC[[#This Row],[Real.1]]-ControleRNC[[#This Row],[Prev.1]])</f>
        <v>-3</v>
      </c>
      <c r="R598" s="24" t="s">
        <v>8</v>
      </c>
      <c r="S598" s="24"/>
      <c r="T598" s="29" t="str">
        <f ca="1">IF(ControleRNC[[#This Row],[Real.1]]&lt;&gt;"","Concluída",IF(ControleRNC[[#This Row],[Prev.1]]&lt;TODAY(),"Atraso","No prazo"))</f>
        <v>Concluída</v>
      </c>
      <c r="U598" s="39" t="s">
        <v>2537</v>
      </c>
      <c r="V598" s="39"/>
      <c r="W598" s="23">
        <f>WORKDAY(ControleRNC[[#This Row],[Prev.1]],ControleRNC[[#This Row],[Dias Prev.2]])</f>
        <v>44621</v>
      </c>
      <c r="X598" s="23"/>
      <c r="Y598" s="23">
        <v>44613</v>
      </c>
      <c r="Z598" s="24">
        <f>VLOOKUP(ControleRNC[[#This Row],[Crit.]],$F$1:$G$4,2,0)</f>
        <v>3</v>
      </c>
      <c r="AA598" s="24">
        <f ca="1">IF(ControleRNC[[#This Row],[Real.2]]="",TODAY()-ControleRNC[[#This Row],[Prev.2]],ControleRNC[[#This Row],[Real.2]]-ControleRNC[[#This Row],[Prev.2]])</f>
        <v>-8</v>
      </c>
      <c r="AB598" s="24" t="s">
        <v>8</v>
      </c>
      <c r="AC598" s="29" t="str">
        <f ca="1">IF(ControleRNC[[#This Row],[Real.2]]&lt;&gt;"","Concluída",
IF(ControleRNC[[#This Row],[Prev.2]]&lt;TODAY(),"Atraso","No prazo"))</f>
        <v>Concluída</v>
      </c>
      <c r="AD598" s="24" t="str">
        <f ca="1">IF(ControleRNC[[#This Row],[Status Epata 2]]="Concluída","",IF(ControleRNC[[#This Row],[Real.2]]="",TODAY()-ControleRNC[[#This Row],[Data Emissão]],ControleRNC[[#This Row],[Real.2]]-ControleRNC[[#This Row],[Data Emissão]]))</f>
        <v/>
      </c>
      <c r="AE598" s="24" t="str">
        <f ca="1">IF(ControleRNC[[#This Row],[Real.2]]&lt;&gt;"","Concluída",
IF(AND(ControleRNC[[#This Row],[Prev.2]]&lt;TODAY(),OR(ControleRNC[[#This Row],[Replan.2]]&lt;TODAY(),ControleRNC[[#This Row],[Replan.2]]="")),"Atraso","No prazo"))</f>
        <v>Concluída</v>
      </c>
      <c r="AF598" s="24"/>
      <c r="AG598" s="24" t="str">
        <f ca="1">IF(ControleRNC[[#This Row],[Área Responsável]]="Engenharia",ControleRNC[[#This Row],[Status Etapa 1]],"Contratada")</f>
        <v>Concluída</v>
      </c>
      <c r="AH598" s="24" t="str">
        <f>IF(ControleRNC[[#This Row],[Área Responsável]]="Contratada",ControleRNC[[#This Row],[Status DUCTOR]],"Engenharia")</f>
        <v>Engenharia</v>
      </c>
      <c r="AI598" s="24" t="str">
        <f ca="1">IF(ControleRNC[[#This Row],[Etapa Eng]]="Concluída","Fechado",IF(ControleRNC[[#This Row],[Etapa Eng]]="Contratada","Contratada","Aberto"))</f>
        <v>Fechado</v>
      </c>
      <c r="AJ598" s="24" t="str">
        <f>IF(ControleRNC[[#This Row],[Etapa contr]]="Concluída","Fechado",IF(ControleRNC[[#This Row],[Etapa contr]]="Engenharia","Engenharia","Aberto"))</f>
        <v>Engenharia</v>
      </c>
    </row>
    <row r="599" spans="1:36" ht="30" customHeight="1">
      <c r="A599" s="5" t="s">
        <v>1965</v>
      </c>
      <c r="B599" s="5" t="s">
        <v>822</v>
      </c>
      <c r="C599" s="24" t="s">
        <v>2511</v>
      </c>
      <c r="D599" s="5" t="s">
        <v>77</v>
      </c>
      <c r="E599" s="24" t="s">
        <v>77</v>
      </c>
      <c r="F599" s="65" t="s">
        <v>862</v>
      </c>
      <c r="G599" s="7" t="s">
        <v>827</v>
      </c>
      <c r="H599" s="7" t="s">
        <v>2528</v>
      </c>
      <c r="I599" s="7" t="s">
        <v>856</v>
      </c>
      <c r="J599" s="32" t="s">
        <v>2538</v>
      </c>
      <c r="K599" s="22" t="s">
        <v>787</v>
      </c>
      <c r="L599" s="6">
        <v>44613</v>
      </c>
      <c r="M599" s="6">
        <f>WORKDAY(ControleRNC[[#This Row],[Data Emissão]],VLOOKUP(K599,$F$1:$G$4,2,0))</f>
        <v>44616</v>
      </c>
      <c r="N599" s="6"/>
      <c r="O599" s="23">
        <v>44613</v>
      </c>
      <c r="P599" s="24"/>
      <c r="Q599" s="24">
        <f ca="1">IF(ControleRNC[[#This Row],[Real.1]]="",TODAY()-ControleRNC[[#This Row],[Prev.1]],ControleRNC[[#This Row],[Real.1]]-ControleRNC[[#This Row],[Prev.1]])</f>
        <v>-3</v>
      </c>
      <c r="R599" s="24" t="s">
        <v>8</v>
      </c>
      <c r="S599" s="24"/>
      <c r="T599" s="29" t="str">
        <f ca="1">IF(ControleRNC[[#This Row],[Real.1]]&lt;&gt;"","Concluída",IF(ControleRNC[[#This Row],[Prev.1]]&lt;TODAY(),"Atraso","No prazo"))</f>
        <v>Concluída</v>
      </c>
      <c r="U599" s="39" t="s">
        <v>2539</v>
      </c>
      <c r="V599" s="39"/>
      <c r="W599" s="23">
        <f>WORKDAY(ControleRNC[[#This Row],[Prev.1]],ControleRNC[[#This Row],[Dias Prev.2]])</f>
        <v>44621</v>
      </c>
      <c r="X599" s="23"/>
      <c r="Y599" s="23">
        <v>44613</v>
      </c>
      <c r="Z599" s="24">
        <f>VLOOKUP(ControleRNC[[#This Row],[Crit.]],$F$1:$G$4,2,0)</f>
        <v>3</v>
      </c>
      <c r="AA599" s="24">
        <f ca="1">IF(ControleRNC[[#This Row],[Real.2]]="",TODAY()-ControleRNC[[#This Row],[Prev.2]],ControleRNC[[#This Row],[Real.2]]-ControleRNC[[#This Row],[Prev.2]])</f>
        <v>-8</v>
      </c>
      <c r="AB599" s="24" t="s">
        <v>8</v>
      </c>
      <c r="AC599" s="29" t="str">
        <f ca="1">IF(ControleRNC[[#This Row],[Real.2]]&lt;&gt;"","Concluída",
IF(ControleRNC[[#This Row],[Prev.2]]&lt;TODAY(),"Atraso","No prazo"))</f>
        <v>Concluída</v>
      </c>
      <c r="AD599" s="24" t="str">
        <f ca="1">IF(ControleRNC[[#This Row],[Status Epata 2]]="Concluída","",IF(ControleRNC[[#This Row],[Real.2]]="",TODAY()-ControleRNC[[#This Row],[Data Emissão]],ControleRNC[[#This Row],[Real.2]]-ControleRNC[[#This Row],[Data Emissão]]))</f>
        <v/>
      </c>
      <c r="AE599" s="24" t="str">
        <f ca="1">IF(ControleRNC[[#This Row],[Real.2]]&lt;&gt;"","Concluída",
IF(AND(ControleRNC[[#This Row],[Prev.2]]&lt;TODAY(),OR(ControleRNC[[#This Row],[Replan.2]]&lt;TODAY(),ControleRNC[[#This Row],[Replan.2]]="")),"Atraso","No prazo"))</f>
        <v>Concluída</v>
      </c>
      <c r="AF599" s="24"/>
      <c r="AG599" s="24" t="str">
        <f ca="1">IF(ControleRNC[[#This Row],[Área Responsável]]="Engenharia",ControleRNC[[#This Row],[Status Etapa 1]],"Contratada")</f>
        <v>Concluída</v>
      </c>
      <c r="AH599" s="24" t="str">
        <f>IF(ControleRNC[[#This Row],[Área Responsável]]="Contratada",ControleRNC[[#This Row],[Status DUCTOR]],"Engenharia")</f>
        <v>Engenharia</v>
      </c>
      <c r="AI599" s="24" t="str">
        <f ca="1">IF(ControleRNC[[#This Row],[Etapa Eng]]="Concluída","Fechado",IF(ControleRNC[[#This Row],[Etapa Eng]]="Contratada","Contratada","Aberto"))</f>
        <v>Fechado</v>
      </c>
      <c r="AJ599" s="24" t="str">
        <f>IF(ControleRNC[[#This Row],[Etapa contr]]="Concluída","Fechado",IF(ControleRNC[[#This Row],[Etapa contr]]="Engenharia","Engenharia","Aberto"))</f>
        <v>Engenharia</v>
      </c>
    </row>
    <row r="600" spans="1:36" ht="30" customHeight="1">
      <c r="A600" s="5" t="s">
        <v>1998</v>
      </c>
      <c r="B600" s="5" t="s">
        <v>822</v>
      </c>
      <c r="C600" s="24" t="s">
        <v>2511</v>
      </c>
      <c r="D600" s="24" t="s">
        <v>77</v>
      </c>
      <c r="E600" s="24" t="s">
        <v>77</v>
      </c>
      <c r="F600" s="65" t="s">
        <v>862</v>
      </c>
      <c r="G600" s="7" t="s">
        <v>827</v>
      </c>
      <c r="H600" s="7" t="s">
        <v>2540</v>
      </c>
      <c r="I600" s="7" t="s">
        <v>856</v>
      </c>
      <c r="J600" s="32" t="s">
        <v>2541</v>
      </c>
      <c r="K600" s="22" t="s">
        <v>787</v>
      </c>
      <c r="L600" s="6">
        <v>44613</v>
      </c>
      <c r="M600" s="6">
        <f>WORKDAY(ControleRNC[[#This Row],[Data Emissão]],VLOOKUP(K600,$F$1:$G$4,2,0))</f>
        <v>44616</v>
      </c>
      <c r="N600" s="6"/>
      <c r="O600" s="23"/>
      <c r="P600" s="24"/>
      <c r="Q600" s="24">
        <f ca="1">IF(ControleRNC[[#This Row],[Real.1]]="",TODAY()-ControleRNC[[#This Row],[Prev.1]],ControleRNC[[#This Row],[Real.1]]-ControleRNC[[#This Row],[Prev.1]])</f>
        <v>461</v>
      </c>
      <c r="R600" s="24" t="s">
        <v>8</v>
      </c>
      <c r="S600" s="24"/>
      <c r="T600" s="29" t="s">
        <v>2142</v>
      </c>
      <c r="U600" s="39" t="s">
        <v>2297</v>
      </c>
      <c r="V600" s="39"/>
      <c r="W600" s="23">
        <f>WORKDAY(ControleRNC[[#This Row],[Prev.1]],ControleRNC[[#This Row],[Dias Prev.2]])</f>
        <v>44621</v>
      </c>
      <c r="X600" s="23"/>
      <c r="Y600" s="23">
        <v>44944</v>
      </c>
      <c r="Z600" s="24">
        <f>VLOOKUP(ControleRNC[[#This Row],[Crit.]],$F$1:$G$4,2,0)</f>
        <v>3</v>
      </c>
      <c r="AA600" s="24">
        <f ca="1">IF(ControleRNC[[#This Row],[Real.2]]="",TODAY()-ControleRNC[[#This Row],[Prev.2]],ControleRNC[[#This Row],[Real.2]]-ControleRNC[[#This Row],[Prev.2]])</f>
        <v>323</v>
      </c>
      <c r="AB600" s="24" t="s">
        <v>8</v>
      </c>
      <c r="AC600" s="29" t="str">
        <f ca="1">IF(ControleRNC[[#This Row],[Real.2]]&lt;&gt;"","Concluída",
IF(ControleRNC[[#This Row],[Prev.2]]&lt;TODAY(),"Atraso","No prazo"))</f>
        <v>Concluída</v>
      </c>
      <c r="AD600" s="24" t="str">
        <f ca="1">IF(ControleRNC[[#This Row],[Status Epata 2]]="Concluída","",IF(ControleRNC[[#This Row],[Real.2]]="",TODAY()-ControleRNC[[#This Row],[Data Emissão]],ControleRNC[[#This Row],[Real.2]]-ControleRNC[[#This Row],[Data Emissão]]))</f>
        <v/>
      </c>
      <c r="AE600" s="24" t="str">
        <f ca="1">IF(ControleRNC[[#This Row],[Real.2]]&lt;&gt;"","Concluída",
IF(AND(ControleRNC[[#This Row],[Prev.2]]&lt;TODAY(),OR(ControleRNC[[#This Row],[Replan.2]]&lt;TODAY(),ControleRNC[[#This Row],[Replan.2]]="")),"Atraso","No prazo"))</f>
        <v>Concluída</v>
      </c>
      <c r="AF600" s="24"/>
      <c r="AG600" s="24" t="str">
        <f>IF(ControleRNC[[#This Row],[Área Responsável]]="Engenharia",ControleRNC[[#This Row],[Status Etapa 1]],"Contratada")</f>
        <v>Concluída</v>
      </c>
      <c r="AH600" s="24" t="str">
        <f>IF(ControleRNC[[#This Row],[Área Responsável]]="Contratada",ControleRNC[[#This Row],[Status DUCTOR]],"Engenharia")</f>
        <v>Engenharia</v>
      </c>
      <c r="AI600" s="24" t="str">
        <f>IF(ControleRNC[[#This Row],[Etapa Eng]]="Concluída","Fechado",IF(ControleRNC[[#This Row],[Etapa Eng]]="Contratada","Contratada","Aberto"))</f>
        <v>Fechado</v>
      </c>
      <c r="AJ600" s="24" t="str">
        <f>IF(ControleRNC[[#This Row],[Etapa contr]]="Concluída","Fechado",IF(ControleRNC[[#This Row],[Etapa contr]]="Engenharia","Engenharia","Aberto"))</f>
        <v>Engenharia</v>
      </c>
    </row>
    <row r="601" spans="1:36" ht="30" customHeight="1">
      <c r="A601" s="5" t="s">
        <v>91</v>
      </c>
      <c r="B601" s="5" t="s">
        <v>822</v>
      </c>
      <c r="C601" s="24" t="s">
        <v>2511</v>
      </c>
      <c r="D601" s="24" t="s">
        <v>77</v>
      </c>
      <c r="E601" s="24" t="s">
        <v>77</v>
      </c>
      <c r="F601" s="65" t="s">
        <v>862</v>
      </c>
      <c r="G601" s="7" t="s">
        <v>827</v>
      </c>
      <c r="H601" s="7" t="s">
        <v>2540</v>
      </c>
      <c r="I601" s="7" t="s">
        <v>856</v>
      </c>
      <c r="J601" s="32" t="s">
        <v>2542</v>
      </c>
      <c r="K601" s="22" t="s">
        <v>787</v>
      </c>
      <c r="L601" s="6">
        <v>44613</v>
      </c>
      <c r="M601" s="6">
        <f>WORKDAY(ControleRNC[[#This Row],[Data Emissão]],VLOOKUP(K601,$F$1:$G$4,2,0))</f>
        <v>44616</v>
      </c>
      <c r="N601" s="6"/>
      <c r="O601" s="23"/>
      <c r="P601" s="24"/>
      <c r="Q601" s="24">
        <f ca="1">IF(ControleRNC[[#This Row],[Real.1]]="",TODAY()-ControleRNC[[#This Row],[Prev.1]],ControleRNC[[#This Row],[Real.1]]-ControleRNC[[#This Row],[Prev.1]])</f>
        <v>461</v>
      </c>
      <c r="R601" s="24" t="s">
        <v>8</v>
      </c>
      <c r="S601" s="24"/>
      <c r="T601" s="29" t="s">
        <v>2142</v>
      </c>
      <c r="U601" s="39" t="s">
        <v>2297</v>
      </c>
      <c r="V601" s="39"/>
      <c r="W601" s="23">
        <f>WORKDAY(ControleRNC[[#This Row],[Prev.1]],ControleRNC[[#This Row],[Dias Prev.2]])</f>
        <v>44621</v>
      </c>
      <c r="X601" s="23"/>
      <c r="Y601" s="23">
        <v>44944</v>
      </c>
      <c r="Z601" s="24">
        <f>VLOOKUP(ControleRNC[[#This Row],[Crit.]],$F$1:$G$4,2,0)</f>
        <v>3</v>
      </c>
      <c r="AA601" s="24">
        <f ca="1">IF(ControleRNC[[#This Row],[Real.2]]="",TODAY()-ControleRNC[[#This Row],[Prev.2]],ControleRNC[[#This Row],[Real.2]]-ControleRNC[[#This Row],[Prev.2]])</f>
        <v>323</v>
      </c>
      <c r="AB601" s="24" t="s">
        <v>8</v>
      </c>
      <c r="AC601" s="29" t="str">
        <f ca="1">IF(ControleRNC[[#This Row],[Real.2]]&lt;&gt;"","Concluída",
IF(ControleRNC[[#This Row],[Prev.2]]&lt;TODAY(),"Atraso","No prazo"))</f>
        <v>Concluída</v>
      </c>
      <c r="AD601" s="24" t="str">
        <f ca="1">IF(ControleRNC[[#This Row],[Status Epata 2]]="Concluída","",IF(ControleRNC[[#This Row],[Real.2]]="",TODAY()-ControleRNC[[#This Row],[Data Emissão]],ControleRNC[[#This Row],[Real.2]]-ControleRNC[[#This Row],[Data Emissão]]))</f>
        <v/>
      </c>
      <c r="AE601" s="24" t="str">
        <f ca="1">IF(ControleRNC[[#This Row],[Real.2]]&lt;&gt;"","Concluída",
IF(AND(ControleRNC[[#This Row],[Prev.2]]&lt;TODAY(),OR(ControleRNC[[#This Row],[Replan.2]]&lt;TODAY(),ControleRNC[[#This Row],[Replan.2]]="")),"Atraso","No prazo"))</f>
        <v>Concluída</v>
      </c>
      <c r="AF601" s="24"/>
      <c r="AG601" s="24" t="str">
        <f>IF(ControleRNC[[#This Row],[Área Responsável]]="Engenharia",ControleRNC[[#This Row],[Status Etapa 1]],"Contratada")</f>
        <v>Concluída</v>
      </c>
      <c r="AH601" s="24" t="str">
        <f>IF(ControleRNC[[#This Row],[Área Responsável]]="Contratada",ControleRNC[[#This Row],[Status DUCTOR]],"Engenharia")</f>
        <v>Engenharia</v>
      </c>
      <c r="AI601" s="24" t="str">
        <f>IF(ControleRNC[[#This Row],[Etapa Eng]]="Concluída","Fechado",IF(ControleRNC[[#This Row],[Etapa Eng]]="Contratada","Contratada","Aberto"))</f>
        <v>Fechado</v>
      </c>
      <c r="AJ601" s="24" t="str">
        <f>IF(ControleRNC[[#This Row],[Etapa contr]]="Concluída","Fechado",IF(ControleRNC[[#This Row],[Etapa contr]]="Engenharia","Engenharia","Aberto"))</f>
        <v>Engenharia</v>
      </c>
    </row>
    <row r="602" spans="1:36" ht="30" customHeight="1">
      <c r="A602" s="5" t="s">
        <v>2023</v>
      </c>
      <c r="B602" s="5" t="s">
        <v>822</v>
      </c>
      <c r="C602" s="24" t="s">
        <v>2511</v>
      </c>
      <c r="D602" s="24" t="s">
        <v>77</v>
      </c>
      <c r="E602" s="24" t="s">
        <v>77</v>
      </c>
      <c r="F602" s="65" t="s">
        <v>862</v>
      </c>
      <c r="G602" s="7" t="s">
        <v>827</v>
      </c>
      <c r="H602" s="7" t="s">
        <v>2540</v>
      </c>
      <c r="I602" s="7" t="s">
        <v>856</v>
      </c>
      <c r="J602" s="32" t="s">
        <v>2543</v>
      </c>
      <c r="K602" s="22" t="s">
        <v>787</v>
      </c>
      <c r="L602" s="6">
        <v>44613</v>
      </c>
      <c r="M602" s="6">
        <f>WORKDAY(ControleRNC[[#This Row],[Data Emissão]],VLOOKUP(K602,$F$1:$G$4,2,0))</f>
        <v>44616</v>
      </c>
      <c r="N602" s="6"/>
      <c r="O602" s="23">
        <v>44613</v>
      </c>
      <c r="P602" s="24"/>
      <c r="Q602" s="24">
        <f ca="1">IF(ControleRNC[[#This Row],[Real.1]]="",TODAY()-ControleRNC[[#This Row],[Prev.1]],ControleRNC[[#This Row],[Real.1]]-ControleRNC[[#This Row],[Prev.1]])</f>
        <v>-3</v>
      </c>
      <c r="R602" s="24" t="s">
        <v>8</v>
      </c>
      <c r="S602" s="24"/>
      <c r="T602" s="29" t="str">
        <f ca="1">IF(ControleRNC[[#This Row],[Real.1]]&lt;&gt;"","Concluída",IF(ControleRNC[[#This Row],[Prev.1]]&lt;TODAY(),"Atraso","No prazo"))</f>
        <v>Concluída</v>
      </c>
      <c r="U602" s="39" t="s">
        <v>2544</v>
      </c>
      <c r="V602" s="39"/>
      <c r="W602" s="23">
        <f>WORKDAY(ControleRNC[[#This Row],[Prev.1]],ControleRNC[[#This Row],[Dias Prev.2]])</f>
        <v>44621</v>
      </c>
      <c r="X602" s="23"/>
      <c r="Y602" s="23">
        <v>44944</v>
      </c>
      <c r="Z602" s="24">
        <f>VLOOKUP(ControleRNC[[#This Row],[Crit.]],$F$1:$G$4,2,0)</f>
        <v>3</v>
      </c>
      <c r="AA602" s="24">
        <f ca="1">IF(ControleRNC[[#This Row],[Real.2]]="",TODAY()-ControleRNC[[#This Row],[Prev.2]],ControleRNC[[#This Row],[Real.2]]-ControleRNC[[#This Row],[Prev.2]])</f>
        <v>323</v>
      </c>
      <c r="AB602" s="24" t="s">
        <v>8</v>
      </c>
      <c r="AC602" s="29" t="str">
        <f ca="1">IF(ControleRNC[[#This Row],[Real.2]]&lt;&gt;"","Concluída",
IF(ControleRNC[[#This Row],[Prev.2]]&lt;TODAY(),"Atraso","No prazo"))</f>
        <v>Concluída</v>
      </c>
      <c r="AD602" s="24" t="str">
        <f ca="1">IF(ControleRNC[[#This Row],[Status Epata 2]]="Concluída","",IF(ControleRNC[[#This Row],[Real.2]]="",TODAY()-ControleRNC[[#This Row],[Data Emissão]],ControleRNC[[#This Row],[Real.2]]-ControleRNC[[#This Row],[Data Emissão]]))</f>
        <v/>
      </c>
      <c r="AE602" s="24" t="str">
        <f ca="1">IF(ControleRNC[[#This Row],[Real.2]]&lt;&gt;"","Concluída",
IF(AND(ControleRNC[[#This Row],[Prev.2]]&lt;TODAY(),OR(ControleRNC[[#This Row],[Replan.2]]&lt;TODAY(),ControleRNC[[#This Row],[Replan.2]]="")),"Atraso","No prazo"))</f>
        <v>Concluída</v>
      </c>
      <c r="AF602" s="24"/>
      <c r="AG602" s="24" t="str">
        <f ca="1">IF(ControleRNC[[#This Row],[Área Responsável]]="Engenharia",ControleRNC[[#This Row],[Status Etapa 1]],"Contratada")</f>
        <v>Concluída</v>
      </c>
      <c r="AH602" s="24" t="str">
        <f>IF(ControleRNC[[#This Row],[Área Responsável]]="Contratada",ControleRNC[[#This Row],[Status DUCTOR]],"Engenharia")</f>
        <v>Engenharia</v>
      </c>
      <c r="AI602" s="24" t="str">
        <f ca="1">IF(ControleRNC[[#This Row],[Etapa Eng]]="Concluída","Fechado",IF(ControleRNC[[#This Row],[Etapa Eng]]="Contratada","Contratada","Aberto"))</f>
        <v>Fechado</v>
      </c>
      <c r="AJ602" s="24" t="str">
        <f>IF(ControleRNC[[#This Row],[Etapa contr]]="Concluída","Fechado",IF(ControleRNC[[#This Row],[Etapa contr]]="Engenharia","Engenharia","Aberto"))</f>
        <v>Engenharia</v>
      </c>
    </row>
    <row r="603" spans="1:36" ht="30" customHeight="1">
      <c r="A603" s="5" t="s">
        <v>2033</v>
      </c>
      <c r="B603" s="5" t="s">
        <v>822</v>
      </c>
      <c r="C603" s="24" t="s">
        <v>2511</v>
      </c>
      <c r="D603" s="24" t="s">
        <v>77</v>
      </c>
      <c r="E603" s="24" t="s">
        <v>77</v>
      </c>
      <c r="F603" s="65" t="s">
        <v>862</v>
      </c>
      <c r="G603" s="7" t="s">
        <v>827</v>
      </c>
      <c r="H603" s="7" t="s">
        <v>2545</v>
      </c>
      <c r="I603" s="7" t="s">
        <v>856</v>
      </c>
      <c r="J603" s="32" t="s">
        <v>2546</v>
      </c>
      <c r="K603" s="22" t="s">
        <v>787</v>
      </c>
      <c r="L603" s="6">
        <v>44613</v>
      </c>
      <c r="M603" s="6">
        <f>WORKDAY(ControleRNC[[#This Row],[Data Emissão]],VLOOKUP(K603,$F$1:$G$4,2,0))</f>
        <v>44616</v>
      </c>
      <c r="N603" s="6"/>
      <c r="O603" s="23"/>
      <c r="P603" s="24"/>
      <c r="Q603" s="24">
        <f ca="1">IF(ControleRNC[[#This Row],[Real.1]]="",TODAY()-ControleRNC[[#This Row],[Prev.1]],ControleRNC[[#This Row],[Real.1]]-ControleRNC[[#This Row],[Prev.1]])</f>
        <v>461</v>
      </c>
      <c r="R603" s="24" t="s">
        <v>8</v>
      </c>
      <c r="S603" s="24"/>
      <c r="T603" s="29" t="s">
        <v>2142</v>
      </c>
      <c r="U603" s="39" t="s">
        <v>2297</v>
      </c>
      <c r="V603" s="39"/>
      <c r="W603" s="23">
        <f>WORKDAY(ControleRNC[[#This Row],[Prev.1]],ControleRNC[[#This Row],[Dias Prev.2]])</f>
        <v>44621</v>
      </c>
      <c r="X603" s="23"/>
      <c r="Y603" s="23">
        <v>44944</v>
      </c>
      <c r="Z603" s="24">
        <f>VLOOKUP(ControleRNC[[#This Row],[Crit.]],$F$1:$G$4,2,0)</f>
        <v>3</v>
      </c>
      <c r="AA603" s="24">
        <f ca="1">IF(ControleRNC[[#This Row],[Real.2]]="",TODAY()-ControleRNC[[#This Row],[Prev.2]],ControleRNC[[#This Row],[Real.2]]-ControleRNC[[#This Row],[Prev.2]])</f>
        <v>323</v>
      </c>
      <c r="AB603" s="24" t="s">
        <v>8</v>
      </c>
      <c r="AC603" s="29" t="str">
        <f ca="1">IF(ControleRNC[[#This Row],[Real.2]]&lt;&gt;"","Concluída",
IF(ControleRNC[[#This Row],[Prev.2]]&lt;TODAY(),"Atraso","No prazo"))</f>
        <v>Concluída</v>
      </c>
      <c r="AD603" s="24" t="str">
        <f ca="1">IF(ControleRNC[[#This Row],[Status Epata 2]]="Concluída","",IF(ControleRNC[[#This Row],[Real.2]]="",TODAY()-ControleRNC[[#This Row],[Data Emissão]],ControleRNC[[#This Row],[Real.2]]-ControleRNC[[#This Row],[Data Emissão]]))</f>
        <v/>
      </c>
      <c r="AE603" s="24" t="str">
        <f ca="1">IF(ControleRNC[[#This Row],[Real.2]]&lt;&gt;"","Concluída",
IF(AND(ControleRNC[[#This Row],[Prev.2]]&lt;TODAY(),OR(ControleRNC[[#This Row],[Replan.2]]&lt;TODAY(),ControleRNC[[#This Row],[Replan.2]]="")),"Atraso","No prazo"))</f>
        <v>Concluída</v>
      </c>
      <c r="AF603" s="24"/>
      <c r="AG603" s="24" t="str">
        <f>IF(ControleRNC[[#This Row],[Área Responsável]]="Engenharia",ControleRNC[[#This Row],[Status Etapa 1]],"Contratada")</f>
        <v>Concluída</v>
      </c>
      <c r="AH603" s="24" t="str">
        <f>IF(ControleRNC[[#This Row],[Área Responsável]]="Contratada",ControleRNC[[#This Row],[Status DUCTOR]],"Engenharia")</f>
        <v>Engenharia</v>
      </c>
      <c r="AI603" s="24" t="str">
        <f>IF(ControleRNC[[#This Row],[Etapa Eng]]="Concluída","Fechado",IF(ControleRNC[[#This Row],[Etapa Eng]]="Contratada","Contratada","Aberto"))</f>
        <v>Fechado</v>
      </c>
      <c r="AJ603" s="24" t="str">
        <f>IF(ControleRNC[[#This Row],[Etapa contr]]="Concluída","Fechado",IF(ControleRNC[[#This Row],[Etapa contr]]="Engenharia","Engenharia","Aberto"))</f>
        <v>Engenharia</v>
      </c>
    </row>
    <row r="604" spans="1:36" ht="30" customHeight="1">
      <c r="A604" s="5" t="s">
        <v>290</v>
      </c>
      <c r="B604" s="5" t="s">
        <v>822</v>
      </c>
      <c r="C604" s="24" t="s">
        <v>2511</v>
      </c>
      <c r="D604" s="24" t="s">
        <v>77</v>
      </c>
      <c r="E604" s="24" t="s">
        <v>77</v>
      </c>
      <c r="F604" s="65" t="s">
        <v>862</v>
      </c>
      <c r="G604" s="7" t="s">
        <v>827</v>
      </c>
      <c r="H604" s="7" t="s">
        <v>2547</v>
      </c>
      <c r="I604" s="7" t="s">
        <v>840</v>
      </c>
      <c r="J604" s="32" t="s">
        <v>2548</v>
      </c>
      <c r="K604" s="22" t="s">
        <v>787</v>
      </c>
      <c r="L604" s="6">
        <v>44627</v>
      </c>
      <c r="M604" s="6">
        <f>WORKDAY(ControleRNC[[#This Row],[Data Emissão]],VLOOKUP(K604,$F$1:$G$4,2,0))</f>
        <v>44630</v>
      </c>
      <c r="N604" s="6"/>
      <c r="O604" s="23"/>
      <c r="P604" s="24"/>
      <c r="Q604" s="24">
        <f ca="1">IF(ControleRNC[[#This Row],[Real.1]]="",TODAY()-ControleRNC[[#This Row],[Prev.1]],ControleRNC[[#This Row],[Real.1]]-ControleRNC[[#This Row],[Prev.1]])</f>
        <v>447</v>
      </c>
      <c r="R604" s="24" t="s">
        <v>8</v>
      </c>
      <c r="S604" s="24"/>
      <c r="T604" s="29" t="s">
        <v>2142</v>
      </c>
      <c r="U604" s="39" t="s">
        <v>2297</v>
      </c>
      <c r="V604" s="39"/>
      <c r="W604" s="23">
        <f>WORKDAY(ControleRNC[[#This Row],[Prev.1]],ControleRNC[[#This Row],[Dias Prev.2]])</f>
        <v>44635</v>
      </c>
      <c r="X604" s="23"/>
      <c r="Y604" s="23">
        <v>44944</v>
      </c>
      <c r="Z604" s="24">
        <f>VLOOKUP(ControleRNC[[#This Row],[Crit.]],$F$1:$G$4,2,0)</f>
        <v>3</v>
      </c>
      <c r="AA604" s="24">
        <f ca="1">IF(ControleRNC[[#This Row],[Real.2]]="",TODAY()-ControleRNC[[#This Row],[Prev.2]],ControleRNC[[#This Row],[Real.2]]-ControleRNC[[#This Row],[Prev.2]])</f>
        <v>309</v>
      </c>
      <c r="AB604" s="24" t="s">
        <v>8</v>
      </c>
      <c r="AC604" s="29" t="str">
        <f ca="1">IF(ControleRNC[[#This Row],[Real.2]]&lt;&gt;"","Concluída",
IF(ControleRNC[[#This Row],[Prev.2]]&lt;TODAY(),"Atraso","No prazo"))</f>
        <v>Concluída</v>
      </c>
      <c r="AD604" s="24" t="str">
        <f ca="1">IF(ControleRNC[[#This Row],[Status Epata 2]]="Concluída","",IF(ControleRNC[[#This Row],[Real.2]]="",TODAY()-ControleRNC[[#This Row],[Data Emissão]],ControleRNC[[#This Row],[Real.2]]-ControleRNC[[#This Row],[Data Emissão]]))</f>
        <v/>
      </c>
      <c r="AE604" s="24" t="str">
        <f ca="1">IF(ControleRNC[[#This Row],[Real.2]]&lt;&gt;"","Concluída",
IF(AND(ControleRNC[[#This Row],[Prev.2]]&lt;TODAY(),OR(ControleRNC[[#This Row],[Replan.2]]&lt;TODAY(),ControleRNC[[#This Row],[Replan.2]]="")),"Atraso","No prazo"))</f>
        <v>Concluída</v>
      </c>
      <c r="AF604" s="24"/>
      <c r="AG604" s="24" t="str">
        <f>IF(ControleRNC[[#This Row],[Área Responsável]]="Engenharia",ControleRNC[[#This Row],[Status Etapa 1]],"Contratada")</f>
        <v>Concluída</v>
      </c>
      <c r="AH604" s="24" t="str">
        <f>IF(ControleRNC[[#This Row],[Área Responsável]]="Contratada",ControleRNC[[#This Row],[Status DUCTOR]],"Engenharia")</f>
        <v>Engenharia</v>
      </c>
      <c r="AI604" s="24" t="str">
        <f>IF(ControleRNC[[#This Row],[Etapa Eng]]="Concluída","Fechado",IF(ControleRNC[[#This Row],[Etapa Eng]]="Contratada","Contratada","Aberto"))</f>
        <v>Fechado</v>
      </c>
      <c r="AJ604" s="24" t="str">
        <f>IF(ControleRNC[[#This Row],[Etapa contr]]="Concluída","Fechado",IF(ControleRNC[[#This Row],[Etapa contr]]="Engenharia","Engenharia","Aberto"))</f>
        <v>Engenharia</v>
      </c>
    </row>
    <row r="605" spans="1:36" ht="30" customHeight="1">
      <c r="A605" s="5" t="s">
        <v>94</v>
      </c>
      <c r="B605" s="5" t="s">
        <v>822</v>
      </c>
      <c r="C605" s="24" t="s">
        <v>2511</v>
      </c>
      <c r="D605" s="24" t="s">
        <v>77</v>
      </c>
      <c r="E605" s="24" t="s">
        <v>77</v>
      </c>
      <c r="F605" s="65" t="s">
        <v>862</v>
      </c>
      <c r="G605" s="7" t="s">
        <v>827</v>
      </c>
      <c r="H605" s="7" t="s">
        <v>2549</v>
      </c>
      <c r="I605" s="7" t="s">
        <v>856</v>
      </c>
      <c r="J605" s="32" t="s">
        <v>2550</v>
      </c>
      <c r="K605" s="22" t="s">
        <v>787</v>
      </c>
      <c r="L605" s="6">
        <v>44627</v>
      </c>
      <c r="M605" s="6">
        <f>WORKDAY(ControleRNC[[#This Row],[Data Emissão]],VLOOKUP(K605,$F$1:$G$4,2,0))</f>
        <v>44630</v>
      </c>
      <c r="N605" s="6"/>
      <c r="O605" s="23"/>
      <c r="P605" s="24"/>
      <c r="Q605" s="24">
        <f ca="1">IF(ControleRNC[[#This Row],[Real.1]]="",TODAY()-ControleRNC[[#This Row],[Prev.1]],ControleRNC[[#This Row],[Real.1]]-ControleRNC[[#This Row],[Prev.1]])</f>
        <v>447</v>
      </c>
      <c r="R605" s="24" t="s">
        <v>8</v>
      </c>
      <c r="S605" s="24"/>
      <c r="T605" s="29" t="s">
        <v>2142</v>
      </c>
      <c r="U605" s="39" t="s">
        <v>2297</v>
      </c>
      <c r="V605" s="39"/>
      <c r="W605" s="23">
        <f>WORKDAY(ControleRNC[[#This Row],[Prev.1]],ControleRNC[[#This Row],[Dias Prev.2]])</f>
        <v>44635</v>
      </c>
      <c r="X605" s="23"/>
      <c r="Y605" s="23">
        <v>44944</v>
      </c>
      <c r="Z605" s="24">
        <f>VLOOKUP(ControleRNC[[#This Row],[Crit.]],$F$1:$G$4,2,0)</f>
        <v>3</v>
      </c>
      <c r="AA605" s="24">
        <f ca="1">IF(ControleRNC[[#This Row],[Real.2]]="",TODAY()-ControleRNC[[#This Row],[Prev.2]],ControleRNC[[#This Row],[Real.2]]-ControleRNC[[#This Row],[Prev.2]])</f>
        <v>309</v>
      </c>
      <c r="AB605" s="24" t="s">
        <v>8</v>
      </c>
      <c r="AC605" s="29" t="str">
        <f ca="1">IF(ControleRNC[[#This Row],[Real.2]]&lt;&gt;"","Concluída",
IF(ControleRNC[[#This Row],[Prev.2]]&lt;TODAY(),"Atraso","No prazo"))</f>
        <v>Concluída</v>
      </c>
      <c r="AD605" s="24" t="str">
        <f ca="1">IF(ControleRNC[[#This Row],[Status Epata 2]]="Concluída","",IF(ControleRNC[[#This Row],[Real.2]]="",TODAY()-ControleRNC[[#This Row],[Data Emissão]],ControleRNC[[#This Row],[Real.2]]-ControleRNC[[#This Row],[Data Emissão]]))</f>
        <v/>
      </c>
      <c r="AE605" s="24" t="str">
        <f ca="1">IF(ControleRNC[[#This Row],[Real.2]]&lt;&gt;"","Concluída",
IF(AND(ControleRNC[[#This Row],[Prev.2]]&lt;TODAY(),OR(ControleRNC[[#This Row],[Replan.2]]&lt;TODAY(),ControleRNC[[#This Row],[Replan.2]]="")),"Atraso","No prazo"))</f>
        <v>Concluída</v>
      </c>
      <c r="AF605" s="24"/>
      <c r="AG605" s="24" t="str">
        <f>IF(ControleRNC[[#This Row],[Área Responsável]]="Engenharia",ControleRNC[[#This Row],[Status Etapa 1]],"Contratada")</f>
        <v>Concluída</v>
      </c>
      <c r="AH605" s="24" t="str">
        <f>IF(ControleRNC[[#This Row],[Área Responsável]]="Contratada",ControleRNC[[#This Row],[Status DUCTOR]],"Engenharia")</f>
        <v>Engenharia</v>
      </c>
      <c r="AI605" s="24" t="str">
        <f>IF(ControleRNC[[#This Row],[Etapa Eng]]="Concluída","Fechado",IF(ControleRNC[[#This Row],[Etapa Eng]]="Contratada","Contratada","Aberto"))</f>
        <v>Fechado</v>
      </c>
      <c r="AJ605" s="24" t="str">
        <f>IF(ControleRNC[[#This Row],[Etapa contr]]="Concluída","Fechado",IF(ControleRNC[[#This Row],[Etapa contr]]="Engenharia","Engenharia","Aberto"))</f>
        <v>Engenharia</v>
      </c>
    </row>
    <row r="606" spans="1:36" ht="30" customHeight="1">
      <c r="A606" s="5" t="s">
        <v>104</v>
      </c>
      <c r="B606" s="5" t="s">
        <v>822</v>
      </c>
      <c r="C606" s="24" t="s">
        <v>2511</v>
      </c>
      <c r="D606" s="24" t="s">
        <v>77</v>
      </c>
      <c r="E606" s="24" t="s">
        <v>77</v>
      </c>
      <c r="F606" s="65" t="s">
        <v>862</v>
      </c>
      <c r="G606" s="7" t="s">
        <v>827</v>
      </c>
      <c r="H606" s="7" t="s">
        <v>2549</v>
      </c>
      <c r="I606" s="7" t="s">
        <v>856</v>
      </c>
      <c r="J606" s="32" t="s">
        <v>2551</v>
      </c>
      <c r="K606" s="22" t="s">
        <v>787</v>
      </c>
      <c r="L606" s="6">
        <v>44627</v>
      </c>
      <c r="M606" s="6">
        <f>WORKDAY(ControleRNC[[#This Row],[Data Emissão]],VLOOKUP(K606,$F$1:$G$4,2,0))</f>
        <v>44630</v>
      </c>
      <c r="N606" s="6"/>
      <c r="O606" s="23"/>
      <c r="P606" s="24"/>
      <c r="Q606" s="24">
        <f ca="1">IF(ControleRNC[[#This Row],[Real.1]]="",TODAY()-ControleRNC[[#This Row],[Prev.1]],ControleRNC[[#This Row],[Real.1]]-ControleRNC[[#This Row],[Prev.1]])</f>
        <v>447</v>
      </c>
      <c r="R606" s="24" t="s">
        <v>8</v>
      </c>
      <c r="S606" s="24"/>
      <c r="T606" s="29" t="s">
        <v>2142</v>
      </c>
      <c r="U606" s="39" t="s">
        <v>2297</v>
      </c>
      <c r="V606" s="39"/>
      <c r="W606" s="23">
        <f>WORKDAY(ControleRNC[[#This Row],[Prev.1]],ControleRNC[[#This Row],[Dias Prev.2]])</f>
        <v>44635</v>
      </c>
      <c r="X606" s="23"/>
      <c r="Y606" s="23">
        <v>44944</v>
      </c>
      <c r="Z606" s="24">
        <f>VLOOKUP(ControleRNC[[#This Row],[Crit.]],$F$1:$G$4,2,0)</f>
        <v>3</v>
      </c>
      <c r="AA606" s="24">
        <f ca="1">IF(ControleRNC[[#This Row],[Real.2]]="",TODAY()-ControleRNC[[#This Row],[Prev.2]],ControleRNC[[#This Row],[Real.2]]-ControleRNC[[#This Row],[Prev.2]])</f>
        <v>309</v>
      </c>
      <c r="AB606" s="24" t="s">
        <v>8</v>
      </c>
      <c r="AC606" s="29" t="str">
        <f ca="1">IF(ControleRNC[[#This Row],[Real.2]]&lt;&gt;"","Concluída",
IF(ControleRNC[[#This Row],[Prev.2]]&lt;TODAY(),"Atraso","No prazo"))</f>
        <v>Concluída</v>
      </c>
      <c r="AD606" s="24" t="str">
        <f ca="1">IF(ControleRNC[[#This Row],[Status Epata 2]]="Concluída","",IF(ControleRNC[[#This Row],[Real.2]]="",TODAY()-ControleRNC[[#This Row],[Data Emissão]],ControleRNC[[#This Row],[Real.2]]-ControleRNC[[#This Row],[Data Emissão]]))</f>
        <v/>
      </c>
      <c r="AE606" s="24" t="str">
        <f ca="1">IF(ControleRNC[[#This Row],[Real.2]]&lt;&gt;"","Concluída",
IF(AND(ControleRNC[[#This Row],[Prev.2]]&lt;TODAY(),OR(ControleRNC[[#This Row],[Replan.2]]&lt;TODAY(),ControleRNC[[#This Row],[Replan.2]]="")),"Atraso","No prazo"))</f>
        <v>Concluída</v>
      </c>
      <c r="AF606" s="24"/>
      <c r="AG606" s="24" t="str">
        <f>IF(ControleRNC[[#This Row],[Área Responsável]]="Engenharia",ControleRNC[[#This Row],[Status Etapa 1]],"Contratada")</f>
        <v>Concluída</v>
      </c>
      <c r="AH606" s="24" t="str">
        <f>IF(ControleRNC[[#This Row],[Área Responsável]]="Contratada",ControleRNC[[#This Row],[Status DUCTOR]],"Engenharia")</f>
        <v>Engenharia</v>
      </c>
      <c r="AI606" s="24" t="str">
        <f>IF(ControleRNC[[#This Row],[Etapa Eng]]="Concluída","Fechado",IF(ControleRNC[[#This Row],[Etapa Eng]]="Contratada","Contratada","Aberto"))</f>
        <v>Fechado</v>
      </c>
      <c r="AJ606" s="24" t="str">
        <f>IF(ControleRNC[[#This Row],[Etapa contr]]="Concluída","Fechado",IF(ControleRNC[[#This Row],[Etapa contr]]="Engenharia","Engenharia","Aberto"))</f>
        <v>Engenharia</v>
      </c>
    </row>
    <row r="607" spans="1:36" ht="30" customHeight="1">
      <c r="A607" s="5" t="s">
        <v>110</v>
      </c>
      <c r="B607" s="5" t="s">
        <v>822</v>
      </c>
      <c r="C607" s="24" t="s">
        <v>2511</v>
      </c>
      <c r="D607" s="24" t="s">
        <v>77</v>
      </c>
      <c r="E607" s="24" t="s">
        <v>77</v>
      </c>
      <c r="F607" s="65" t="s">
        <v>862</v>
      </c>
      <c r="G607" s="7" t="s">
        <v>827</v>
      </c>
      <c r="H607" s="7" t="s">
        <v>2552</v>
      </c>
      <c r="I607" s="7" t="s">
        <v>856</v>
      </c>
      <c r="J607" s="32" t="s">
        <v>2553</v>
      </c>
      <c r="K607" s="22" t="s">
        <v>787</v>
      </c>
      <c r="L607" s="6">
        <v>44627</v>
      </c>
      <c r="M607" s="6">
        <f>WORKDAY(ControleRNC[[#This Row],[Data Emissão]],VLOOKUP(K607,$F$1:$G$4,2,0))</f>
        <v>44630</v>
      </c>
      <c r="N607" s="6"/>
      <c r="O607" s="23">
        <v>44627</v>
      </c>
      <c r="P607" s="24"/>
      <c r="Q607" s="24">
        <f ca="1">IF(ControleRNC[[#This Row],[Real.1]]="",TODAY()-ControleRNC[[#This Row],[Prev.1]],ControleRNC[[#This Row],[Real.1]]-ControleRNC[[#This Row],[Prev.1]])</f>
        <v>-3</v>
      </c>
      <c r="R607" s="24" t="s">
        <v>8</v>
      </c>
      <c r="S607" s="24"/>
      <c r="T607" s="29" t="str">
        <f ca="1">IF(ControleRNC[[#This Row],[Real.1]]&lt;&gt;"","Concluída",IF(ControleRNC[[#This Row],[Prev.1]]&lt;TODAY(),"Atraso","No prazo"))</f>
        <v>Concluída</v>
      </c>
      <c r="U607" s="39" t="s">
        <v>2554</v>
      </c>
      <c r="V607" s="39"/>
      <c r="W607" s="23">
        <f>WORKDAY(ControleRNC[[#This Row],[Prev.1]],ControleRNC[[#This Row],[Dias Prev.2]])</f>
        <v>44635</v>
      </c>
      <c r="X607" s="23"/>
      <c r="Y607" s="23">
        <v>44944</v>
      </c>
      <c r="Z607" s="24">
        <f>VLOOKUP(ControleRNC[[#This Row],[Crit.]],$F$1:$G$4,2,0)</f>
        <v>3</v>
      </c>
      <c r="AA607" s="24">
        <f ca="1">IF(ControleRNC[[#This Row],[Real.2]]="",TODAY()-ControleRNC[[#This Row],[Prev.2]],ControleRNC[[#This Row],[Real.2]]-ControleRNC[[#This Row],[Prev.2]])</f>
        <v>309</v>
      </c>
      <c r="AB607" s="24" t="s">
        <v>8</v>
      </c>
      <c r="AC607" s="29" t="str">
        <f ca="1">IF(ControleRNC[[#This Row],[Real.2]]&lt;&gt;"","Concluída",
IF(ControleRNC[[#This Row],[Prev.2]]&lt;TODAY(),"Atraso","No prazo"))</f>
        <v>Concluída</v>
      </c>
      <c r="AD607" s="24" t="str">
        <f ca="1">IF(ControleRNC[[#This Row],[Status Epata 2]]="Concluída","",IF(ControleRNC[[#This Row],[Real.2]]="",TODAY()-ControleRNC[[#This Row],[Data Emissão]],ControleRNC[[#This Row],[Real.2]]-ControleRNC[[#This Row],[Data Emissão]]))</f>
        <v/>
      </c>
      <c r="AE607" s="24" t="str">
        <f ca="1">IF(ControleRNC[[#This Row],[Real.2]]&lt;&gt;"","Concluída",
IF(AND(ControleRNC[[#This Row],[Prev.2]]&lt;TODAY(),OR(ControleRNC[[#This Row],[Replan.2]]&lt;TODAY(),ControleRNC[[#This Row],[Replan.2]]="")),"Atraso","No prazo"))</f>
        <v>Concluída</v>
      </c>
      <c r="AF607" s="24"/>
      <c r="AG607" s="24" t="str">
        <f ca="1">IF(ControleRNC[[#This Row],[Área Responsável]]="Engenharia",ControleRNC[[#This Row],[Status Etapa 1]],"Contratada")</f>
        <v>Concluída</v>
      </c>
      <c r="AH607" s="24" t="str">
        <f>IF(ControleRNC[[#This Row],[Área Responsável]]="Contratada",ControleRNC[[#This Row],[Status DUCTOR]],"Engenharia")</f>
        <v>Engenharia</v>
      </c>
      <c r="AI607" s="24" t="str">
        <f ca="1">IF(ControleRNC[[#This Row],[Etapa Eng]]="Concluída","Fechado",IF(ControleRNC[[#This Row],[Etapa Eng]]="Contratada","Contratada","Aberto"))</f>
        <v>Fechado</v>
      </c>
      <c r="AJ607" s="24" t="str">
        <f>IF(ControleRNC[[#This Row],[Etapa contr]]="Concluída","Fechado",IF(ControleRNC[[#This Row],[Etapa contr]]="Engenharia","Engenharia","Aberto"))</f>
        <v>Engenharia</v>
      </c>
    </row>
    <row r="608" spans="1:36" ht="30" customHeight="1">
      <c r="A608" s="5" t="s">
        <v>1038</v>
      </c>
      <c r="B608" s="5" t="s">
        <v>822</v>
      </c>
      <c r="C608" s="24" t="s">
        <v>2511</v>
      </c>
      <c r="D608" s="24" t="s">
        <v>77</v>
      </c>
      <c r="E608" s="24" t="s">
        <v>77</v>
      </c>
      <c r="F608" s="65" t="s">
        <v>862</v>
      </c>
      <c r="G608" s="7" t="s">
        <v>827</v>
      </c>
      <c r="H608" s="7" t="s">
        <v>2555</v>
      </c>
      <c r="I608" s="7" t="s">
        <v>836</v>
      </c>
      <c r="J608" s="32" t="s">
        <v>2556</v>
      </c>
      <c r="K608" s="22" t="s">
        <v>787</v>
      </c>
      <c r="L608" s="6">
        <v>44627</v>
      </c>
      <c r="M608" s="6">
        <f>WORKDAY(ControleRNC[[#This Row],[Data Emissão]],VLOOKUP(K608,$F$1:$G$4,2,0))</f>
        <v>44630</v>
      </c>
      <c r="N608" s="6"/>
      <c r="O608" s="23">
        <v>44627</v>
      </c>
      <c r="P608" s="24"/>
      <c r="Q608" s="24">
        <f ca="1">IF(ControleRNC[[#This Row],[Real.1]]="",TODAY()-ControleRNC[[#This Row],[Prev.1]],ControleRNC[[#This Row],[Real.1]]-ControleRNC[[#This Row],[Prev.1]])</f>
        <v>-3</v>
      </c>
      <c r="R608" s="24" t="s">
        <v>8</v>
      </c>
      <c r="S608" s="24"/>
      <c r="T608" s="29" t="str">
        <f ca="1">IF(ControleRNC[[#This Row],[Real.1]]&lt;&gt;"","Concluída",IF(ControleRNC[[#This Row],[Prev.1]]&lt;TODAY(),"Atraso","No prazo"))</f>
        <v>Concluída</v>
      </c>
      <c r="U608" s="39" t="s">
        <v>2557</v>
      </c>
      <c r="V608" s="39"/>
      <c r="W608" s="23">
        <f>WORKDAY(ControleRNC[[#This Row],[Prev.1]],ControleRNC[[#This Row],[Dias Prev.2]])</f>
        <v>44635</v>
      </c>
      <c r="X608" s="23"/>
      <c r="Y608" s="23">
        <v>44627</v>
      </c>
      <c r="Z608" s="24">
        <f>VLOOKUP(ControleRNC[[#This Row],[Crit.]],$F$1:$G$4,2,0)</f>
        <v>3</v>
      </c>
      <c r="AA608" s="24">
        <f ca="1">IF(ControleRNC[[#This Row],[Real.2]]="",TODAY()-ControleRNC[[#This Row],[Prev.2]],ControleRNC[[#This Row],[Real.2]]-ControleRNC[[#This Row],[Prev.2]])</f>
        <v>-8</v>
      </c>
      <c r="AB608" s="24" t="s">
        <v>8</v>
      </c>
      <c r="AC608" s="29" t="str">
        <f ca="1">IF(ControleRNC[[#This Row],[Real.2]]&lt;&gt;"","Concluída",
IF(ControleRNC[[#This Row],[Prev.2]]&lt;TODAY(),"Atraso","No prazo"))</f>
        <v>Concluída</v>
      </c>
      <c r="AD608" s="24" t="str">
        <f ca="1">IF(ControleRNC[[#This Row],[Status Epata 2]]="Concluída","",IF(ControleRNC[[#This Row],[Real.2]]="",TODAY()-ControleRNC[[#This Row],[Data Emissão]],ControleRNC[[#This Row],[Real.2]]-ControleRNC[[#This Row],[Data Emissão]]))</f>
        <v/>
      </c>
      <c r="AE608" s="24" t="str">
        <f ca="1">IF(ControleRNC[[#This Row],[Real.2]]&lt;&gt;"","Concluída",
IF(AND(ControleRNC[[#This Row],[Prev.2]]&lt;TODAY(),OR(ControleRNC[[#This Row],[Replan.2]]&lt;TODAY(),ControleRNC[[#This Row],[Replan.2]]="")),"Atraso","No prazo"))</f>
        <v>Concluída</v>
      </c>
      <c r="AF608" s="24"/>
      <c r="AG608" s="24" t="str">
        <f ca="1">IF(ControleRNC[[#This Row],[Área Responsável]]="Engenharia",ControleRNC[[#This Row],[Status Etapa 1]],"Contratada")</f>
        <v>Concluída</v>
      </c>
      <c r="AH608" s="24" t="str">
        <f>IF(ControleRNC[[#This Row],[Área Responsável]]="Contratada",ControleRNC[[#This Row],[Status DUCTOR]],"Engenharia")</f>
        <v>Engenharia</v>
      </c>
      <c r="AI608" s="24" t="str">
        <f ca="1">IF(ControleRNC[[#This Row],[Etapa Eng]]="Concluída","Fechado",IF(ControleRNC[[#This Row],[Etapa Eng]]="Contratada","Contratada","Aberto"))</f>
        <v>Fechado</v>
      </c>
      <c r="AJ608" s="24" t="str">
        <f>IF(ControleRNC[[#This Row],[Etapa contr]]="Concluída","Fechado",IF(ControleRNC[[#This Row],[Etapa contr]]="Engenharia","Engenharia","Aberto"))</f>
        <v>Engenharia</v>
      </c>
    </row>
    <row r="609" spans="1:36" ht="30" customHeight="1">
      <c r="A609" s="5" t="s">
        <v>311</v>
      </c>
      <c r="B609" s="5" t="s">
        <v>822</v>
      </c>
      <c r="C609" s="24" t="s">
        <v>2511</v>
      </c>
      <c r="D609" s="24" t="s">
        <v>77</v>
      </c>
      <c r="E609" s="24" t="s">
        <v>77</v>
      </c>
      <c r="F609" s="65" t="s">
        <v>862</v>
      </c>
      <c r="G609" s="7" t="s">
        <v>827</v>
      </c>
      <c r="H609" s="7" t="s">
        <v>2555</v>
      </c>
      <c r="I609" s="7" t="s">
        <v>1125</v>
      </c>
      <c r="J609" s="32" t="s">
        <v>2558</v>
      </c>
      <c r="K609" s="22" t="s">
        <v>787</v>
      </c>
      <c r="L609" s="6">
        <v>44627</v>
      </c>
      <c r="M609" s="6">
        <f>WORKDAY(ControleRNC[[#This Row],[Data Emissão]],VLOOKUP(K609,$F$1:$G$4,2,0))</f>
        <v>44630</v>
      </c>
      <c r="N609" s="6"/>
      <c r="O609" s="23">
        <v>44627</v>
      </c>
      <c r="P609" s="24"/>
      <c r="Q609" s="24">
        <f ca="1">IF(ControleRNC[[#This Row],[Real.1]]="",TODAY()-ControleRNC[[#This Row],[Prev.1]],ControleRNC[[#This Row],[Real.1]]-ControleRNC[[#This Row],[Prev.1]])</f>
        <v>-3</v>
      </c>
      <c r="R609" s="24" t="s">
        <v>8</v>
      </c>
      <c r="S609" s="24"/>
      <c r="T609" s="29" t="str">
        <f ca="1">IF(ControleRNC[[#This Row],[Real.1]]&lt;&gt;"","Concluída",IF(ControleRNC[[#This Row],[Prev.1]]&lt;TODAY(),"Atraso","No prazo"))</f>
        <v>Concluída</v>
      </c>
      <c r="U609" s="39" t="s">
        <v>2559</v>
      </c>
      <c r="V609" s="39"/>
      <c r="W609" s="23">
        <f>WORKDAY(ControleRNC[[#This Row],[Prev.1]],ControleRNC[[#This Row],[Dias Prev.2]])</f>
        <v>44635</v>
      </c>
      <c r="X609" s="23"/>
      <c r="Y609" s="23">
        <v>44627</v>
      </c>
      <c r="Z609" s="24">
        <f>VLOOKUP(ControleRNC[[#This Row],[Crit.]],$F$1:$G$4,2,0)</f>
        <v>3</v>
      </c>
      <c r="AA609" s="24">
        <f ca="1">IF(ControleRNC[[#This Row],[Real.2]]="",TODAY()-ControleRNC[[#This Row],[Prev.2]],ControleRNC[[#This Row],[Real.2]]-ControleRNC[[#This Row],[Prev.2]])</f>
        <v>-8</v>
      </c>
      <c r="AB609" s="24" t="s">
        <v>8</v>
      </c>
      <c r="AC609" s="29" t="str">
        <f ca="1">IF(ControleRNC[[#This Row],[Real.2]]&lt;&gt;"","Concluída",
IF(ControleRNC[[#This Row],[Prev.2]]&lt;TODAY(),"Atraso","No prazo"))</f>
        <v>Concluída</v>
      </c>
      <c r="AD609" s="24" t="str">
        <f ca="1">IF(ControleRNC[[#This Row],[Status Epata 2]]="Concluída","",IF(ControleRNC[[#This Row],[Real.2]]="",TODAY()-ControleRNC[[#This Row],[Data Emissão]],ControleRNC[[#This Row],[Real.2]]-ControleRNC[[#This Row],[Data Emissão]]))</f>
        <v/>
      </c>
      <c r="AE609" s="24" t="str">
        <f ca="1">IF(ControleRNC[[#This Row],[Real.2]]&lt;&gt;"","Concluída",
IF(AND(ControleRNC[[#This Row],[Prev.2]]&lt;TODAY(),OR(ControleRNC[[#This Row],[Replan.2]]&lt;TODAY(),ControleRNC[[#This Row],[Replan.2]]="")),"Atraso","No prazo"))</f>
        <v>Concluída</v>
      </c>
      <c r="AF609" s="24"/>
      <c r="AG609" s="24" t="str">
        <f ca="1">IF(ControleRNC[[#This Row],[Área Responsável]]="Engenharia",ControleRNC[[#This Row],[Status Etapa 1]],"Contratada")</f>
        <v>Concluída</v>
      </c>
      <c r="AH609" s="24" t="str">
        <f>IF(ControleRNC[[#This Row],[Área Responsável]]="Contratada",ControleRNC[[#This Row],[Status DUCTOR]],"Engenharia")</f>
        <v>Engenharia</v>
      </c>
      <c r="AI609" s="24" t="str">
        <f ca="1">IF(ControleRNC[[#This Row],[Etapa Eng]]="Concluída","Fechado",IF(ControleRNC[[#This Row],[Etapa Eng]]="Contratada","Contratada","Aberto"))</f>
        <v>Fechado</v>
      </c>
      <c r="AJ609" s="24" t="str">
        <f>IF(ControleRNC[[#This Row],[Etapa contr]]="Concluída","Fechado",IF(ControleRNC[[#This Row],[Etapa contr]]="Engenharia","Engenharia","Aberto"))</f>
        <v>Engenharia</v>
      </c>
    </row>
    <row r="610" spans="1:36" ht="30" customHeight="1">
      <c r="A610" s="5" t="s">
        <v>2185</v>
      </c>
      <c r="B610" s="5" t="s">
        <v>822</v>
      </c>
      <c r="C610" s="24" t="s">
        <v>2511</v>
      </c>
      <c r="D610" s="24" t="s">
        <v>77</v>
      </c>
      <c r="E610" s="24" t="s">
        <v>77</v>
      </c>
      <c r="F610" s="65" t="s">
        <v>862</v>
      </c>
      <c r="G610" s="7" t="s">
        <v>827</v>
      </c>
      <c r="H610" s="7" t="s">
        <v>2528</v>
      </c>
      <c r="I610" s="7" t="s">
        <v>1143</v>
      </c>
      <c r="J610" s="32" t="s">
        <v>2560</v>
      </c>
      <c r="K610" s="22" t="s">
        <v>787</v>
      </c>
      <c r="L610" s="6">
        <v>44638</v>
      </c>
      <c r="M610" s="6">
        <f>WORKDAY(ControleRNC[[#This Row],[Data Emissão]],VLOOKUP(K610,$F$1:$G$4,2,0))</f>
        <v>44643</v>
      </c>
      <c r="N610" s="6"/>
      <c r="O610" s="23">
        <v>44638</v>
      </c>
      <c r="P610" s="24"/>
      <c r="Q610" s="24">
        <f ca="1">IF(ControleRNC[[#This Row],[Real.1]]="",TODAY()-ControleRNC[[#This Row],[Prev.1]],ControleRNC[[#This Row],[Real.1]]-ControleRNC[[#This Row],[Prev.1]])</f>
        <v>-5</v>
      </c>
      <c r="R610" s="24" t="s">
        <v>8</v>
      </c>
      <c r="S610" s="24"/>
      <c r="T610" s="29" t="str">
        <f ca="1">IF(ControleRNC[[#This Row],[Real.1]]&lt;&gt;"","Concluída",IF(ControleRNC[[#This Row],[Prev.1]]&lt;TODAY(),"Atraso","No prazo"))</f>
        <v>Concluída</v>
      </c>
      <c r="U610" s="39" t="s">
        <v>2561</v>
      </c>
      <c r="V610" s="39"/>
      <c r="W610" s="23">
        <f>WORKDAY(ControleRNC[[#This Row],[Prev.1]],ControleRNC[[#This Row],[Dias Prev.2]])</f>
        <v>44648</v>
      </c>
      <c r="X610" s="23"/>
      <c r="Y610" s="23">
        <v>44638</v>
      </c>
      <c r="Z610" s="24">
        <f>VLOOKUP(ControleRNC[[#This Row],[Crit.]],$F$1:$G$4,2,0)</f>
        <v>3</v>
      </c>
      <c r="AA610" s="24">
        <f ca="1">IF(ControleRNC[[#This Row],[Real.2]]="",TODAY()-ControleRNC[[#This Row],[Prev.2]],ControleRNC[[#This Row],[Real.2]]-ControleRNC[[#This Row],[Prev.2]])</f>
        <v>-10</v>
      </c>
      <c r="AB610" s="24" t="s">
        <v>8</v>
      </c>
      <c r="AC610" s="29" t="str">
        <f ca="1">IF(ControleRNC[[#This Row],[Real.2]]&lt;&gt;"","Concluída",
IF(ControleRNC[[#This Row],[Prev.2]]&lt;TODAY(),"Atraso","No prazo"))</f>
        <v>Concluída</v>
      </c>
      <c r="AD610" s="24" t="str">
        <f ca="1">IF(ControleRNC[[#This Row],[Status Epata 2]]="Concluída","",IF(ControleRNC[[#This Row],[Real.2]]="",TODAY()-ControleRNC[[#This Row],[Data Emissão]],ControleRNC[[#This Row],[Real.2]]-ControleRNC[[#This Row],[Data Emissão]]))</f>
        <v/>
      </c>
      <c r="AE610" s="24" t="str">
        <f ca="1">IF(ControleRNC[[#This Row],[Real.2]]&lt;&gt;"","Concluída",
IF(AND(ControleRNC[[#This Row],[Prev.2]]&lt;TODAY(),OR(ControleRNC[[#This Row],[Replan.2]]&lt;TODAY(),ControleRNC[[#This Row],[Replan.2]]="")),"Atraso","No prazo"))</f>
        <v>Concluída</v>
      </c>
      <c r="AF610" s="24"/>
      <c r="AG610" s="24" t="str">
        <f ca="1">IF(ControleRNC[[#This Row],[Área Responsável]]="Engenharia",ControleRNC[[#This Row],[Status Etapa 1]],"Contratada")</f>
        <v>Concluída</v>
      </c>
      <c r="AH610" s="24" t="str">
        <f>IF(ControleRNC[[#This Row],[Área Responsável]]="Contratada",ControleRNC[[#This Row],[Status DUCTOR]],"Engenharia")</f>
        <v>Engenharia</v>
      </c>
      <c r="AI610" s="24" t="str">
        <f ca="1">IF(ControleRNC[[#This Row],[Etapa Eng]]="Concluída","Fechado",IF(ControleRNC[[#This Row],[Etapa Eng]]="Contratada","Contratada","Aberto"))</f>
        <v>Fechado</v>
      </c>
      <c r="AJ610" s="24" t="str">
        <f>IF(ControleRNC[[#This Row],[Etapa contr]]="Concluída","Fechado",IF(ControleRNC[[#This Row],[Etapa contr]]="Engenharia","Engenharia","Aberto"))</f>
        <v>Engenharia</v>
      </c>
    </row>
    <row r="611" spans="1:36" ht="30" customHeight="1">
      <c r="A611" s="5" t="s">
        <v>2215</v>
      </c>
      <c r="B611" s="5" t="s">
        <v>822</v>
      </c>
      <c r="C611" s="24" t="s">
        <v>2511</v>
      </c>
      <c r="D611" s="24" t="s">
        <v>77</v>
      </c>
      <c r="E611" s="24" t="s">
        <v>77</v>
      </c>
      <c r="F611" s="65" t="s">
        <v>862</v>
      </c>
      <c r="G611" s="7" t="s">
        <v>827</v>
      </c>
      <c r="H611" s="7" t="s">
        <v>2562</v>
      </c>
      <c r="I611" s="7" t="s">
        <v>1143</v>
      </c>
      <c r="J611" s="32" t="s">
        <v>2563</v>
      </c>
      <c r="K611" s="22" t="s">
        <v>787</v>
      </c>
      <c r="L611" s="6">
        <v>44638</v>
      </c>
      <c r="M611" s="6">
        <f>WORKDAY(ControleRNC[[#This Row],[Data Emissão]],VLOOKUP(K611,$F$1:$G$4,2,0))</f>
        <v>44643</v>
      </c>
      <c r="N611" s="6"/>
      <c r="O611" s="23">
        <v>44638</v>
      </c>
      <c r="P611" s="24"/>
      <c r="Q611" s="24">
        <f ca="1">IF(ControleRNC[[#This Row],[Real.1]]="",TODAY()-ControleRNC[[#This Row],[Prev.1]],ControleRNC[[#This Row],[Real.1]]-ControleRNC[[#This Row],[Prev.1]])</f>
        <v>-5</v>
      </c>
      <c r="R611" s="24" t="s">
        <v>8</v>
      </c>
      <c r="S611" s="24"/>
      <c r="T611" s="29" t="str">
        <f ca="1">IF(ControleRNC[[#This Row],[Real.1]]&lt;&gt;"","Concluída",IF(ControleRNC[[#This Row],[Prev.1]]&lt;TODAY(),"Atraso","No prazo"))</f>
        <v>Concluída</v>
      </c>
      <c r="U611" s="39" t="s">
        <v>2564</v>
      </c>
      <c r="V611" s="39"/>
      <c r="W611" s="23">
        <f>WORKDAY(ControleRNC[[#This Row],[Prev.1]],ControleRNC[[#This Row],[Dias Prev.2]])</f>
        <v>44648</v>
      </c>
      <c r="X611" s="23"/>
      <c r="Y611" s="23">
        <v>44638</v>
      </c>
      <c r="Z611" s="24">
        <f>VLOOKUP(ControleRNC[[#This Row],[Crit.]],$F$1:$G$4,2,0)</f>
        <v>3</v>
      </c>
      <c r="AA611" s="24">
        <f ca="1">IF(ControleRNC[[#This Row],[Real.2]]="",TODAY()-ControleRNC[[#This Row],[Prev.2]],ControleRNC[[#This Row],[Real.2]]-ControleRNC[[#This Row],[Prev.2]])</f>
        <v>-10</v>
      </c>
      <c r="AB611" s="24" t="s">
        <v>8</v>
      </c>
      <c r="AC611" s="29" t="str">
        <f ca="1">IF(ControleRNC[[#This Row],[Real.2]]&lt;&gt;"","Concluída",
IF(ControleRNC[[#This Row],[Prev.2]]&lt;TODAY(),"Atraso","No prazo"))</f>
        <v>Concluída</v>
      </c>
      <c r="AD611" s="24" t="str">
        <f ca="1">IF(ControleRNC[[#This Row],[Status Epata 2]]="Concluída","",IF(ControleRNC[[#This Row],[Real.2]]="",TODAY()-ControleRNC[[#This Row],[Data Emissão]],ControleRNC[[#This Row],[Real.2]]-ControleRNC[[#This Row],[Data Emissão]]))</f>
        <v/>
      </c>
      <c r="AE611" s="24" t="str">
        <f ca="1">IF(ControleRNC[[#This Row],[Real.2]]&lt;&gt;"","Concluída",
IF(AND(ControleRNC[[#This Row],[Prev.2]]&lt;TODAY(),OR(ControleRNC[[#This Row],[Replan.2]]&lt;TODAY(),ControleRNC[[#This Row],[Replan.2]]="")),"Atraso","No prazo"))</f>
        <v>Concluída</v>
      </c>
      <c r="AF611" s="24"/>
      <c r="AG611" s="24" t="str">
        <f ca="1">IF(ControleRNC[[#This Row],[Área Responsável]]="Engenharia",ControleRNC[[#This Row],[Status Etapa 1]],"Contratada")</f>
        <v>Concluída</v>
      </c>
      <c r="AH611" s="24" t="str">
        <f>IF(ControleRNC[[#This Row],[Área Responsável]]="Contratada",ControleRNC[[#This Row],[Status DUCTOR]],"Engenharia")</f>
        <v>Engenharia</v>
      </c>
      <c r="AI611" s="24" t="str">
        <f ca="1">IF(ControleRNC[[#This Row],[Etapa Eng]]="Concluída","Fechado",IF(ControleRNC[[#This Row],[Etapa Eng]]="Contratada","Contratada","Aberto"))</f>
        <v>Fechado</v>
      </c>
      <c r="AJ611" s="24" t="str">
        <f>IF(ControleRNC[[#This Row],[Etapa contr]]="Concluída","Fechado",IF(ControleRNC[[#This Row],[Etapa contr]]="Engenharia","Engenharia","Aberto"))</f>
        <v>Engenharia</v>
      </c>
    </row>
    <row r="612" spans="1:36" ht="30" customHeight="1">
      <c r="A612" s="5" t="s">
        <v>84</v>
      </c>
      <c r="B612" s="5" t="s">
        <v>822</v>
      </c>
      <c r="C612" s="24" t="s">
        <v>2565</v>
      </c>
      <c r="D612" s="24" t="s">
        <v>77</v>
      </c>
      <c r="E612" s="24" t="s">
        <v>77</v>
      </c>
      <c r="F612" s="65" t="s">
        <v>862</v>
      </c>
      <c r="G612" s="7" t="s">
        <v>844</v>
      </c>
      <c r="H612" s="7" t="s">
        <v>2566</v>
      </c>
      <c r="I612" s="7" t="s">
        <v>1199</v>
      </c>
      <c r="J612" s="32" t="s">
        <v>2567</v>
      </c>
      <c r="K612" s="22" t="s">
        <v>787</v>
      </c>
      <c r="L612" s="6">
        <v>44678</v>
      </c>
      <c r="M612" s="6">
        <f>WORKDAY(ControleRNC[[#This Row],[Data Emissão]],VLOOKUP(K612,$F$1:$G$4,2,0))</f>
        <v>44683</v>
      </c>
      <c r="N612" s="6"/>
      <c r="O612" s="23"/>
      <c r="P612" s="24"/>
      <c r="Q612" s="24">
        <f ca="1">IF(ControleRNC[[#This Row],[Real.1]]="",TODAY()-ControleRNC[[#This Row],[Prev.1]],ControleRNC[[#This Row],[Real.1]]-ControleRNC[[#This Row],[Prev.1]])</f>
        <v>394</v>
      </c>
      <c r="R612" s="24" t="s">
        <v>8</v>
      </c>
      <c r="S612" s="24"/>
      <c r="T612" s="29" t="s">
        <v>2142</v>
      </c>
      <c r="U612" s="39" t="s">
        <v>2297</v>
      </c>
      <c r="V612" s="39"/>
      <c r="W612" s="23">
        <f>WORKDAY(ControleRNC[[#This Row],[Prev.1]],ControleRNC[[#This Row],[Dias Prev.2]])</f>
        <v>44686</v>
      </c>
      <c r="X612" s="23"/>
      <c r="Y612" s="23">
        <v>45001</v>
      </c>
      <c r="Z612" s="24">
        <f>VLOOKUP(ControleRNC[[#This Row],[Crit.]],$F$1:$G$4,2,0)</f>
        <v>3</v>
      </c>
      <c r="AA612" s="24">
        <f ca="1">IF(ControleRNC[[#This Row],[Real.2]]="",TODAY()-ControleRNC[[#This Row],[Prev.2]],ControleRNC[[#This Row],[Real.2]]-ControleRNC[[#This Row],[Prev.2]])</f>
        <v>315</v>
      </c>
      <c r="AB612" s="24" t="s">
        <v>8</v>
      </c>
      <c r="AC612" s="29" t="str">
        <f ca="1">IF(ControleRNC[[#This Row],[Real.2]]&lt;&gt;"","Concluída",
IF(ControleRNC[[#This Row],[Prev.2]]&lt;TODAY(),"Atraso","No prazo"))</f>
        <v>Concluída</v>
      </c>
      <c r="AD612" s="24" t="str">
        <f ca="1">IF(ControleRNC[[#This Row],[Status Epata 2]]="Concluída","",IF(ControleRNC[[#This Row],[Real.2]]="",TODAY()-ControleRNC[[#This Row],[Data Emissão]],ControleRNC[[#This Row],[Real.2]]-ControleRNC[[#This Row],[Data Emissão]]))</f>
        <v/>
      </c>
      <c r="AE612" s="24" t="str">
        <f ca="1">IF(ControleRNC[[#This Row],[Real.2]]&lt;&gt;"","Concluída",
IF(AND(ControleRNC[[#This Row],[Prev.2]]&lt;TODAY(),OR(ControleRNC[[#This Row],[Replan.2]]&lt;TODAY(),ControleRNC[[#This Row],[Replan.2]]="")),"Atraso","No prazo"))</f>
        <v>Concluída</v>
      </c>
      <c r="AF612" s="24"/>
      <c r="AG612" s="24" t="str">
        <f>IF(ControleRNC[[#This Row],[Área Responsável]]="Engenharia",ControleRNC[[#This Row],[Status Etapa 1]],"Contratada")</f>
        <v>Concluída</v>
      </c>
      <c r="AH612" s="24" t="str">
        <f>IF(ControleRNC[[#This Row],[Área Responsável]]="Contratada",ControleRNC[[#This Row],[Status DUCTOR]],"Engenharia")</f>
        <v>Engenharia</v>
      </c>
      <c r="AI612" s="24" t="str">
        <f>IF(ControleRNC[[#This Row],[Etapa Eng]]="Concluída","Fechado",IF(ControleRNC[[#This Row],[Etapa Eng]]="Contratada","Contratada","Aberto"))</f>
        <v>Fechado</v>
      </c>
      <c r="AJ612" s="24" t="str">
        <f>IF(ControleRNC[[#This Row],[Etapa contr]]="Concluída","Fechado",IF(ControleRNC[[#This Row],[Etapa contr]]="Engenharia","Engenharia","Aberto"))</f>
        <v>Engenharia</v>
      </c>
    </row>
    <row r="613" spans="1:36" ht="30" customHeight="1">
      <c r="A613" s="5" t="s">
        <v>259</v>
      </c>
      <c r="B613" s="5" t="s">
        <v>822</v>
      </c>
      <c r="C613" s="24" t="s">
        <v>2565</v>
      </c>
      <c r="D613" s="24" t="s">
        <v>77</v>
      </c>
      <c r="E613" s="24" t="s">
        <v>77</v>
      </c>
      <c r="F613" s="65" t="s">
        <v>862</v>
      </c>
      <c r="G613" s="7" t="s">
        <v>827</v>
      </c>
      <c r="H613" s="7" t="s">
        <v>2568</v>
      </c>
      <c r="I613" s="7" t="s">
        <v>1171</v>
      </c>
      <c r="J613" s="32" t="s">
        <v>2569</v>
      </c>
      <c r="K613" s="22" t="s">
        <v>787</v>
      </c>
      <c r="L613" s="6">
        <v>44679</v>
      </c>
      <c r="M613" s="6">
        <f>WORKDAY(ControleRNC[[#This Row],[Data Emissão]],VLOOKUP(K613,$F$1:$G$4,2,0))</f>
        <v>44684</v>
      </c>
      <c r="N613" s="6"/>
      <c r="O613" s="23"/>
      <c r="P613" s="24"/>
      <c r="Q613" s="24">
        <f ca="1">IF(ControleRNC[[#This Row],[Real.1]]="",TODAY()-ControleRNC[[#This Row],[Prev.1]],ControleRNC[[#This Row],[Real.1]]-ControleRNC[[#This Row],[Prev.1]])</f>
        <v>393</v>
      </c>
      <c r="R613" s="24" t="s">
        <v>8</v>
      </c>
      <c r="S613" s="24"/>
      <c r="T613" s="29" t="s">
        <v>2142</v>
      </c>
      <c r="U613" s="39" t="s">
        <v>2297</v>
      </c>
      <c r="V613" s="39"/>
      <c r="W613" s="23">
        <f>WORKDAY(ControleRNC[[#This Row],[Prev.1]],ControleRNC[[#This Row],[Dias Prev.2]])</f>
        <v>44687</v>
      </c>
      <c r="X613" s="23"/>
      <c r="Y613" s="23">
        <v>45001</v>
      </c>
      <c r="Z613" s="24">
        <f>VLOOKUP(ControleRNC[[#This Row],[Crit.]],$F$1:$G$4,2,0)</f>
        <v>3</v>
      </c>
      <c r="AA613" s="24">
        <f ca="1">IF(ControleRNC[[#This Row],[Real.2]]="",TODAY()-ControleRNC[[#This Row],[Prev.2]],ControleRNC[[#This Row],[Real.2]]-ControleRNC[[#This Row],[Prev.2]])</f>
        <v>314</v>
      </c>
      <c r="AB613" s="24" t="s">
        <v>8</v>
      </c>
      <c r="AC613" s="29" t="str">
        <f ca="1">IF(ControleRNC[[#This Row],[Real.2]]&lt;&gt;"","Concluída",
IF(ControleRNC[[#This Row],[Prev.2]]&lt;TODAY(),"Atraso","No prazo"))</f>
        <v>Concluída</v>
      </c>
      <c r="AD613" s="24" t="str">
        <f ca="1">IF(ControleRNC[[#This Row],[Status Epata 2]]="Concluída","",IF(ControleRNC[[#This Row],[Real.2]]="",TODAY()-ControleRNC[[#This Row],[Data Emissão]],ControleRNC[[#This Row],[Real.2]]-ControleRNC[[#This Row],[Data Emissão]]))</f>
        <v/>
      </c>
      <c r="AE613" s="24" t="str">
        <f ca="1">IF(ControleRNC[[#This Row],[Real.2]]&lt;&gt;"","Concluída",
IF(AND(ControleRNC[[#This Row],[Prev.2]]&lt;TODAY(),OR(ControleRNC[[#This Row],[Replan.2]]&lt;TODAY(),ControleRNC[[#This Row],[Replan.2]]="")),"Atraso","No prazo"))</f>
        <v>Concluída</v>
      </c>
      <c r="AF613" s="24"/>
      <c r="AG613" s="24" t="str">
        <f>IF(ControleRNC[[#This Row],[Área Responsável]]="Engenharia",ControleRNC[[#This Row],[Status Etapa 1]],"Contratada")</f>
        <v>Concluída</v>
      </c>
      <c r="AH613" s="24" t="str">
        <f>IF(ControleRNC[[#This Row],[Área Responsável]]="Contratada",ControleRNC[[#This Row],[Status DUCTOR]],"Engenharia")</f>
        <v>Engenharia</v>
      </c>
      <c r="AI613" s="24" t="str">
        <f>IF(ControleRNC[[#This Row],[Etapa Eng]]="Concluída","Fechado",IF(ControleRNC[[#This Row],[Etapa Eng]]="Contratada","Contratada","Aberto"))</f>
        <v>Fechado</v>
      </c>
      <c r="AJ613" s="24" t="str">
        <f>IF(ControleRNC[[#This Row],[Etapa contr]]="Concluída","Fechado",IF(ControleRNC[[#This Row],[Etapa contr]]="Engenharia","Engenharia","Aberto"))</f>
        <v>Engenharia</v>
      </c>
    </row>
    <row r="614" spans="1:36" ht="30" customHeight="1">
      <c r="A614" s="5" t="s">
        <v>2319</v>
      </c>
      <c r="B614" s="5" t="s">
        <v>822</v>
      </c>
      <c r="C614" s="24" t="s">
        <v>2565</v>
      </c>
      <c r="D614" s="24" t="s">
        <v>77</v>
      </c>
      <c r="E614" s="24" t="s">
        <v>77</v>
      </c>
      <c r="F614" s="65" t="s">
        <v>862</v>
      </c>
      <c r="G614" s="7" t="s">
        <v>827</v>
      </c>
      <c r="H614" s="7" t="s">
        <v>2570</v>
      </c>
      <c r="I614" s="7" t="s">
        <v>840</v>
      </c>
      <c r="J614" s="32" t="s">
        <v>2571</v>
      </c>
      <c r="K614" s="22" t="s">
        <v>787</v>
      </c>
      <c r="L614" s="6">
        <v>44700</v>
      </c>
      <c r="M614" s="6">
        <f>WORKDAY(ControleRNC[[#This Row],[Data Emissão]],VLOOKUP(K614,$F$1:$G$4,2,0))</f>
        <v>44705</v>
      </c>
      <c r="N614" s="6"/>
      <c r="O614" s="23"/>
      <c r="P614" s="24"/>
      <c r="Q614" s="24">
        <f ca="1">IF(ControleRNC[[#This Row],[Real.1]]="",TODAY()-ControleRNC[[#This Row],[Prev.1]],ControleRNC[[#This Row],[Real.1]]-ControleRNC[[#This Row],[Prev.1]])</f>
        <v>372</v>
      </c>
      <c r="R614" s="24" t="s">
        <v>8</v>
      </c>
      <c r="S614" s="24"/>
      <c r="T614" s="29" t="s">
        <v>2142</v>
      </c>
      <c r="U614" s="39" t="s">
        <v>2572</v>
      </c>
      <c r="V614" s="39"/>
      <c r="W614" s="23">
        <f>WORKDAY(ControleRNC[[#This Row],[Prev.1]],ControleRNC[[#This Row],[Dias Prev.2]])</f>
        <v>44708</v>
      </c>
      <c r="X614" s="23"/>
      <c r="Y614" s="23">
        <v>45001</v>
      </c>
      <c r="Z614" s="24">
        <f>VLOOKUP(ControleRNC[[#This Row],[Crit.]],$F$1:$G$4,2,0)</f>
        <v>3</v>
      </c>
      <c r="AA614" s="24">
        <f ca="1">IF(ControleRNC[[#This Row],[Real.2]]="",TODAY()-ControleRNC[[#This Row],[Prev.2]],ControleRNC[[#This Row],[Real.2]]-ControleRNC[[#This Row],[Prev.2]])</f>
        <v>293</v>
      </c>
      <c r="AB614" s="24" t="s">
        <v>8</v>
      </c>
      <c r="AC614" s="29" t="str">
        <f ca="1">IF(ControleRNC[[#This Row],[Real.2]]&lt;&gt;"","Concluída",
IF(ControleRNC[[#This Row],[Prev.2]]&lt;TODAY(),"Atraso","No prazo"))</f>
        <v>Concluída</v>
      </c>
      <c r="AD614" s="24" t="str">
        <f ca="1">IF(ControleRNC[[#This Row],[Status Epata 2]]="Concluída","",IF(ControleRNC[[#This Row],[Real.2]]="",TODAY()-ControleRNC[[#This Row],[Data Emissão]],ControleRNC[[#This Row],[Real.2]]-ControleRNC[[#This Row],[Data Emissão]]))</f>
        <v/>
      </c>
      <c r="AE614" s="24" t="str">
        <f ca="1">IF(ControleRNC[[#This Row],[Real.2]]&lt;&gt;"","Concluída",
IF(AND(ControleRNC[[#This Row],[Prev.2]]&lt;TODAY(),OR(ControleRNC[[#This Row],[Replan.2]]&lt;TODAY(),ControleRNC[[#This Row],[Replan.2]]="")),"Atraso","No prazo"))</f>
        <v>Concluída</v>
      </c>
      <c r="AF614" s="24"/>
      <c r="AG614" s="24" t="str">
        <f>IF(ControleRNC[[#This Row],[Área Responsável]]="Engenharia",ControleRNC[[#This Row],[Status Etapa 1]],"Contratada")</f>
        <v>Concluída</v>
      </c>
      <c r="AH614" s="24" t="str">
        <f>IF(ControleRNC[[#This Row],[Área Responsável]]="Contratada",ControleRNC[[#This Row],[Status DUCTOR]],"Engenharia")</f>
        <v>Engenharia</v>
      </c>
      <c r="AI614" s="24" t="str">
        <f>IF(ControleRNC[[#This Row],[Etapa Eng]]="Concluída","Fechado",IF(ControleRNC[[#This Row],[Etapa Eng]]="Contratada","Contratada","Aberto"))</f>
        <v>Fechado</v>
      </c>
      <c r="AJ614" s="24" t="str">
        <f>IF(ControleRNC[[#This Row],[Etapa contr]]="Concluída","Fechado",IF(ControleRNC[[#This Row],[Etapa contr]]="Engenharia","Engenharia","Aberto"))</f>
        <v>Engenharia</v>
      </c>
    </row>
    <row r="615" spans="1:36" ht="30" customHeight="1">
      <c r="A615" s="5" t="s">
        <v>2366</v>
      </c>
      <c r="B615" s="5" t="s">
        <v>822</v>
      </c>
      <c r="C615" s="24" t="s">
        <v>2565</v>
      </c>
      <c r="D615" s="24" t="s">
        <v>77</v>
      </c>
      <c r="E615" s="24" t="s">
        <v>77</v>
      </c>
      <c r="F615" s="65" t="s">
        <v>862</v>
      </c>
      <c r="G615" s="7" t="s">
        <v>827</v>
      </c>
      <c r="H615" s="7" t="s">
        <v>2573</v>
      </c>
      <c r="I615" s="7" t="s">
        <v>856</v>
      </c>
      <c r="J615" s="32" t="s">
        <v>2574</v>
      </c>
      <c r="K615" s="22" t="s">
        <v>787</v>
      </c>
      <c r="L615" s="6">
        <v>44700</v>
      </c>
      <c r="M615" s="6">
        <f>WORKDAY(ControleRNC[[#This Row],[Data Emissão]],VLOOKUP(K615,$F$1:$G$4,2,0))</f>
        <v>44705</v>
      </c>
      <c r="N615" s="6"/>
      <c r="O615" s="23"/>
      <c r="P615" s="24"/>
      <c r="Q615" s="24">
        <f ca="1">IF(ControleRNC[[#This Row],[Real.1]]="",TODAY()-ControleRNC[[#This Row],[Prev.1]],ControleRNC[[#This Row],[Real.1]]-ControleRNC[[#This Row],[Prev.1]])</f>
        <v>372</v>
      </c>
      <c r="R615" s="24" t="s">
        <v>8</v>
      </c>
      <c r="S615" s="24"/>
      <c r="T615" s="29" t="s">
        <v>2142</v>
      </c>
      <c r="U615" s="39" t="s">
        <v>2575</v>
      </c>
      <c r="V615" s="39"/>
      <c r="W615" s="23">
        <f>WORKDAY(ControleRNC[[#This Row],[Prev.1]],ControleRNC[[#This Row],[Dias Prev.2]])</f>
        <v>44708</v>
      </c>
      <c r="X615" s="23"/>
      <c r="Y615" s="23">
        <v>45001</v>
      </c>
      <c r="Z615" s="24">
        <f>VLOOKUP(ControleRNC[[#This Row],[Crit.]],$F$1:$G$4,2,0)</f>
        <v>3</v>
      </c>
      <c r="AA615" s="24">
        <f ca="1">IF(ControleRNC[[#This Row],[Real.2]]="",TODAY()-ControleRNC[[#This Row],[Prev.2]],ControleRNC[[#This Row],[Real.2]]-ControleRNC[[#This Row],[Prev.2]])</f>
        <v>293</v>
      </c>
      <c r="AB615" s="24" t="s">
        <v>8</v>
      </c>
      <c r="AC615" s="29" t="str">
        <f ca="1">IF(ControleRNC[[#This Row],[Real.2]]&lt;&gt;"","Concluída",
IF(ControleRNC[[#This Row],[Prev.2]]&lt;TODAY(),"Atraso","No prazo"))</f>
        <v>Concluída</v>
      </c>
      <c r="AD615" s="24" t="str">
        <f ca="1">IF(ControleRNC[[#This Row],[Status Epata 2]]="Concluída","",IF(ControleRNC[[#This Row],[Real.2]]="",TODAY()-ControleRNC[[#This Row],[Data Emissão]],ControleRNC[[#This Row],[Real.2]]-ControleRNC[[#This Row],[Data Emissão]]))</f>
        <v/>
      </c>
      <c r="AE615" s="24" t="str">
        <f ca="1">IF(ControleRNC[[#This Row],[Real.2]]&lt;&gt;"","Concluída",
IF(AND(ControleRNC[[#This Row],[Prev.2]]&lt;TODAY(),OR(ControleRNC[[#This Row],[Replan.2]]&lt;TODAY(),ControleRNC[[#This Row],[Replan.2]]="")),"Atraso","No prazo"))</f>
        <v>Concluída</v>
      </c>
      <c r="AF615" s="24"/>
      <c r="AG615" s="24" t="str">
        <f>IF(ControleRNC[[#This Row],[Área Responsável]]="Engenharia",ControleRNC[[#This Row],[Status Etapa 1]],"Contratada")</f>
        <v>Concluída</v>
      </c>
      <c r="AH615" s="24" t="str">
        <f>IF(ControleRNC[[#This Row],[Área Responsável]]="Contratada",ControleRNC[[#This Row],[Status DUCTOR]],"Engenharia")</f>
        <v>Engenharia</v>
      </c>
      <c r="AI615" s="24" t="str">
        <f>IF(ControleRNC[[#This Row],[Etapa Eng]]="Concluída","Fechado",IF(ControleRNC[[#This Row],[Etapa Eng]]="Contratada","Contratada","Aberto"))</f>
        <v>Fechado</v>
      </c>
      <c r="AJ615" s="24" t="str">
        <f>IF(ControleRNC[[#This Row],[Etapa contr]]="Concluída","Fechado",IF(ControleRNC[[#This Row],[Etapa contr]]="Engenharia","Engenharia","Aberto"))</f>
        <v>Engenharia</v>
      </c>
    </row>
    <row r="616" spans="1:36" ht="30" customHeight="1">
      <c r="A616" s="5" t="s">
        <v>2385</v>
      </c>
      <c r="B616" s="5" t="s">
        <v>822</v>
      </c>
      <c r="C616" s="24" t="s">
        <v>2565</v>
      </c>
      <c r="D616" s="24" t="s">
        <v>77</v>
      </c>
      <c r="E616" s="24" t="s">
        <v>77</v>
      </c>
      <c r="F616" s="65" t="s">
        <v>862</v>
      </c>
      <c r="G616" s="7" t="s">
        <v>827</v>
      </c>
      <c r="H616" s="7" t="s">
        <v>2576</v>
      </c>
      <c r="I616" s="7" t="s">
        <v>856</v>
      </c>
      <c r="J616" s="32" t="s">
        <v>2577</v>
      </c>
      <c r="K616" s="22" t="s">
        <v>787</v>
      </c>
      <c r="L616" s="6">
        <v>44711</v>
      </c>
      <c r="M616" s="6">
        <f>WORKDAY(ControleRNC[[#This Row],[Data Emissão]],VLOOKUP(K616,$F$1:$G$4,2,0))</f>
        <v>44714</v>
      </c>
      <c r="N616" s="6"/>
      <c r="O616" s="23"/>
      <c r="P616" s="24"/>
      <c r="Q616" s="24">
        <f ca="1">IF(ControleRNC[[#This Row],[Real.1]]="",TODAY()-ControleRNC[[#This Row],[Prev.1]],ControleRNC[[#This Row],[Real.1]]-ControleRNC[[#This Row],[Prev.1]])</f>
        <v>363</v>
      </c>
      <c r="R616" s="24" t="s">
        <v>8</v>
      </c>
      <c r="S616" s="24"/>
      <c r="T616" s="29" t="s">
        <v>2142</v>
      </c>
      <c r="U616" s="39" t="s">
        <v>2578</v>
      </c>
      <c r="V616" s="39"/>
      <c r="W616" s="23">
        <f>WORKDAY(ControleRNC[[#This Row],[Prev.1]],ControleRNC[[#This Row],[Dias Prev.2]])</f>
        <v>44719</v>
      </c>
      <c r="X616" s="23"/>
      <c r="Y616" s="23">
        <v>45001</v>
      </c>
      <c r="Z616" s="24">
        <f>VLOOKUP(ControleRNC[[#This Row],[Crit.]],$F$1:$G$4,2,0)</f>
        <v>3</v>
      </c>
      <c r="AA616" s="24">
        <f ca="1">IF(ControleRNC[[#This Row],[Real.2]]="",TODAY()-ControleRNC[[#This Row],[Prev.2]],ControleRNC[[#This Row],[Real.2]]-ControleRNC[[#This Row],[Prev.2]])</f>
        <v>282</v>
      </c>
      <c r="AB616" s="24" t="s">
        <v>8</v>
      </c>
      <c r="AC616" s="29" t="str">
        <f ca="1">IF(ControleRNC[[#This Row],[Real.2]]&lt;&gt;"","Concluída",
IF(ControleRNC[[#This Row],[Prev.2]]&lt;TODAY(),"Atraso","No prazo"))</f>
        <v>Concluída</v>
      </c>
      <c r="AD616" s="24" t="str">
        <f ca="1">IF(ControleRNC[[#This Row],[Status Epata 2]]="Concluída","",IF(ControleRNC[[#This Row],[Real.2]]="",TODAY()-ControleRNC[[#This Row],[Data Emissão]],ControleRNC[[#This Row],[Real.2]]-ControleRNC[[#This Row],[Data Emissão]]))</f>
        <v/>
      </c>
      <c r="AE616" s="24" t="str">
        <f ca="1">IF(ControleRNC[[#This Row],[Real.2]]&lt;&gt;"","Concluída",
IF(AND(ControleRNC[[#This Row],[Prev.2]]&lt;TODAY(),OR(ControleRNC[[#This Row],[Replan.2]]&lt;TODAY(),ControleRNC[[#This Row],[Replan.2]]="")),"Atraso","No prazo"))</f>
        <v>Concluída</v>
      </c>
      <c r="AF616" s="24"/>
      <c r="AG616" s="24" t="str">
        <f>IF(ControleRNC[[#This Row],[Área Responsável]]="Engenharia",ControleRNC[[#This Row],[Status Etapa 1]],"Contratada")</f>
        <v>Concluída</v>
      </c>
      <c r="AH616" s="24" t="str">
        <f>IF(ControleRNC[[#This Row],[Área Responsável]]="Contratada",ControleRNC[[#This Row],[Status DUCTOR]],"Engenharia")</f>
        <v>Engenharia</v>
      </c>
      <c r="AI616" s="24" t="str">
        <f>IF(ControleRNC[[#This Row],[Etapa Eng]]="Concluída","Fechado",IF(ControleRNC[[#This Row],[Etapa Eng]]="Contratada","Contratada","Aberto"))</f>
        <v>Fechado</v>
      </c>
      <c r="AJ616" s="24" t="str">
        <f>IF(ControleRNC[[#This Row],[Etapa contr]]="Concluída","Fechado",IF(ControleRNC[[#This Row],[Etapa contr]]="Engenharia","Engenharia","Aberto"))</f>
        <v>Engenharia</v>
      </c>
    </row>
    <row r="617" spans="1:36" ht="30" customHeight="1">
      <c r="A617" s="5" t="s">
        <v>290</v>
      </c>
      <c r="B617" s="5" t="s">
        <v>822</v>
      </c>
      <c r="C617" s="24" t="s">
        <v>823</v>
      </c>
      <c r="D617" s="5" t="s">
        <v>824</v>
      </c>
      <c r="E617" s="24" t="s">
        <v>77</v>
      </c>
      <c r="F617" s="65" t="s">
        <v>826</v>
      </c>
      <c r="G617" s="7" t="s">
        <v>827</v>
      </c>
      <c r="H617" s="7" t="s">
        <v>2467</v>
      </c>
      <c r="I617" s="7" t="s">
        <v>1125</v>
      </c>
      <c r="J617" s="32" t="s">
        <v>2579</v>
      </c>
      <c r="K617" s="22" t="s">
        <v>787</v>
      </c>
      <c r="L617" s="6">
        <v>44777</v>
      </c>
      <c r="M617" s="6">
        <f>WORKDAY(ControleRNC[[#This Row],[Data Emissão]],VLOOKUP(K617,$F$1:$G$4,2,0))</f>
        <v>44782</v>
      </c>
      <c r="N617" s="6"/>
      <c r="O617" s="23">
        <v>44854</v>
      </c>
      <c r="P617" s="24"/>
      <c r="Q617" s="24">
        <f ca="1">IF(ControleRNC[[#This Row],[Real.1]]="",TODAY()-ControleRNC[[#This Row],[Prev.1]],ControleRNC[[#This Row],[Real.1]]-ControleRNC[[#This Row],[Prev.1]])</f>
        <v>72</v>
      </c>
      <c r="R617" s="24" t="s">
        <v>8</v>
      </c>
      <c r="S617" s="24"/>
      <c r="T617" s="29" t="str">
        <f ca="1">IF(ControleRNC[[#This Row],[Real.1]]&lt;&gt;"","Concluída",IF(ControleRNC[[#This Row],[Prev.1]]&lt;TODAY(),"Atraso","No prazo"))</f>
        <v>Concluída</v>
      </c>
      <c r="U617" s="39" t="s">
        <v>2580</v>
      </c>
      <c r="V617" s="39"/>
      <c r="W617" s="23">
        <f>WORKDAY(ControleRNC[[#This Row],[Prev.1]],ControleRNC[[#This Row],[Dias Prev.2]])</f>
        <v>44785</v>
      </c>
      <c r="X617" s="23"/>
      <c r="Y617" s="23">
        <v>44854</v>
      </c>
      <c r="Z617" s="24">
        <f>VLOOKUP(ControleRNC[[#This Row],[Crit.]],$F$1:$G$4,2,0)</f>
        <v>3</v>
      </c>
      <c r="AA617" s="24">
        <f ca="1">IF(ControleRNC[[#This Row],[Real.2]]="",TODAY()-ControleRNC[[#This Row],[Prev.2]],ControleRNC[[#This Row],[Real.2]]-ControleRNC[[#This Row],[Prev.2]])</f>
        <v>69</v>
      </c>
      <c r="AB617" s="24" t="s">
        <v>8</v>
      </c>
      <c r="AC617" s="29" t="str">
        <f ca="1">IF(ControleRNC[[#This Row],[Real.2]]&lt;&gt;"","Concluída",
IF(ControleRNC[[#This Row],[Prev.2]]&lt;TODAY(),"Atraso","No prazo"))</f>
        <v>Concluída</v>
      </c>
      <c r="AD617" s="24" t="str">
        <f ca="1">IF(ControleRNC[[#This Row],[Status Epata 2]]="Concluída","",IF(ControleRNC[[#This Row],[Real.2]]="",TODAY()-ControleRNC[[#This Row],[Data Emissão]],ControleRNC[[#This Row],[Real.2]]-ControleRNC[[#This Row],[Data Emissão]]))</f>
        <v/>
      </c>
      <c r="AE617" s="24" t="str">
        <f ca="1">IF(ControleRNC[[#This Row],[Real.2]]&lt;&gt;"","Concluída",
IF(AND(ControleRNC[[#This Row],[Prev.2]]&lt;TODAY(),OR(ControleRNC[[#This Row],[Replan.2]]&lt;TODAY(),ControleRNC[[#This Row],[Replan.2]]="")),"Atraso","No prazo"))</f>
        <v>Concluída</v>
      </c>
      <c r="AF617" s="24"/>
      <c r="AG617" s="24" t="str">
        <f>IF(ControleRNC[[#This Row],[Área Responsável]]="Engenharia",ControleRNC[[#This Row],[Status Etapa 1]],"Contratada")</f>
        <v>Contratada</v>
      </c>
      <c r="AH617" s="24" t="str">
        <f ca="1">IF(ControleRNC[[#This Row],[Área Responsável]]="Contratada",ControleRNC[[#This Row],[Status DUCTOR]],"Engenharia")</f>
        <v>Concluída</v>
      </c>
      <c r="AI617" s="24" t="str">
        <f>IF(ControleRNC[[#This Row],[Etapa Eng]]="Concluída","Fechado",IF(ControleRNC[[#This Row],[Etapa Eng]]="Contratada","Contratada","Aberto"))</f>
        <v>Contratada</v>
      </c>
      <c r="AJ617" s="24" t="str">
        <f ca="1">IF(ControleRNC[[#This Row],[Etapa contr]]="Concluída","Fechado",IF(ControleRNC[[#This Row],[Etapa contr]]="Engenharia","Engenharia","Aberto"))</f>
        <v>Fechado</v>
      </c>
    </row>
    <row r="618" spans="1:36" ht="30" customHeight="1">
      <c r="A618" s="5" t="s">
        <v>206</v>
      </c>
      <c r="B618" s="5" t="s">
        <v>900</v>
      </c>
      <c r="C618" s="24" t="s">
        <v>1896</v>
      </c>
      <c r="D618" s="5" t="s">
        <v>824</v>
      </c>
      <c r="E618" s="24" t="s">
        <v>1515</v>
      </c>
      <c r="F618" s="65" t="s">
        <v>826</v>
      </c>
      <c r="G618" s="7" t="s">
        <v>827</v>
      </c>
      <c r="H618" s="7" t="s">
        <v>2116</v>
      </c>
      <c r="I618" s="7" t="s">
        <v>1125</v>
      </c>
      <c r="J618" s="32" t="s">
        <v>2581</v>
      </c>
      <c r="K618" s="22" t="s">
        <v>788</v>
      </c>
      <c r="L618" s="6">
        <v>44777</v>
      </c>
      <c r="M618" s="6">
        <f>WORKDAY(ControleRNC[[#This Row],[Data Emissão]],VLOOKUP(K618,$F$1:$G$4,2,0))</f>
        <v>44781</v>
      </c>
      <c r="N618" s="6"/>
      <c r="O618" s="23">
        <v>44789</v>
      </c>
      <c r="P618" s="24"/>
      <c r="Q618" s="24">
        <f ca="1">IF(ControleRNC[[#This Row],[Real.1]]="",TODAY()-ControleRNC[[#This Row],[Prev.1]],ControleRNC[[#This Row],[Real.1]]-ControleRNC[[#This Row],[Prev.1]])</f>
        <v>8</v>
      </c>
      <c r="R618" s="24" t="s">
        <v>8</v>
      </c>
      <c r="S618" s="24"/>
      <c r="T618" s="29" t="str">
        <f ca="1">IF(ControleRNC[[#This Row],[Real.1]]&lt;&gt;"","Concluída",IF(ControleRNC[[#This Row],[Prev.1]]&lt;TODAY(),"Atraso","No prazo"))</f>
        <v>Concluída</v>
      </c>
      <c r="U618" s="39" t="s">
        <v>2582</v>
      </c>
      <c r="V618" s="39"/>
      <c r="W618" s="23">
        <f>WORKDAY(ControleRNC[[#This Row],[Prev.1]],ControleRNC[[#This Row],[Dias Prev.2]])</f>
        <v>44783</v>
      </c>
      <c r="X618" s="23"/>
      <c r="Y618" s="23">
        <v>44789</v>
      </c>
      <c r="Z618" s="24">
        <f>VLOOKUP(ControleRNC[[#This Row],[Crit.]],$F$1:$G$4,2,0)</f>
        <v>2</v>
      </c>
      <c r="AA618" s="24">
        <f ca="1">IF(ControleRNC[[#This Row],[Real.2]]="",TODAY()-ControleRNC[[#This Row],[Prev.2]],ControleRNC[[#This Row],[Real.2]]-ControleRNC[[#This Row],[Prev.2]])</f>
        <v>6</v>
      </c>
      <c r="AB618" s="24" t="s">
        <v>8</v>
      </c>
      <c r="AC618" s="29" t="str">
        <f ca="1">IF(ControleRNC[[#This Row],[Real.2]]&lt;&gt;"","Concluída",
IF(ControleRNC[[#This Row],[Prev.2]]&lt;TODAY(),"Atraso","No prazo"))</f>
        <v>Concluída</v>
      </c>
      <c r="AD618" s="24" t="str">
        <f ca="1">IF(ControleRNC[[#This Row],[Status Epata 2]]="Concluída","",IF(ControleRNC[[#This Row],[Real.2]]="",TODAY()-ControleRNC[[#This Row],[Data Emissão]],ControleRNC[[#This Row],[Real.2]]-ControleRNC[[#This Row],[Data Emissão]]))</f>
        <v/>
      </c>
      <c r="AE618" s="24" t="str">
        <f ca="1">IF(ControleRNC[[#This Row],[Real.2]]&lt;&gt;"","Concluída",
IF(AND(ControleRNC[[#This Row],[Prev.2]]&lt;TODAY(),OR(ControleRNC[[#This Row],[Replan.2]]&lt;TODAY(),ControleRNC[[#This Row],[Replan.2]]="")),"Atraso","No prazo"))</f>
        <v>Concluída</v>
      </c>
      <c r="AF618" s="24"/>
      <c r="AG618" s="24" t="str">
        <f>IF(ControleRNC[[#This Row],[Área Responsável]]="Engenharia",ControleRNC[[#This Row],[Status Etapa 1]],"Contratada")</f>
        <v>Contratada</v>
      </c>
      <c r="AH618" s="24" t="str">
        <f ca="1">IF(ControleRNC[[#This Row],[Área Responsável]]="Contratada",ControleRNC[[#This Row],[Status DUCTOR]],"Engenharia")</f>
        <v>Concluída</v>
      </c>
      <c r="AI618" s="24" t="str">
        <f>IF(ControleRNC[[#This Row],[Etapa Eng]]="Concluída","Fechado",IF(ControleRNC[[#This Row],[Etapa Eng]]="Contratada","Contratada","Aberto"))</f>
        <v>Contratada</v>
      </c>
      <c r="AJ618" s="24" t="str">
        <f ca="1">IF(ControleRNC[[#This Row],[Etapa contr]]="Concluída","Fechado",IF(ControleRNC[[#This Row],[Etapa contr]]="Engenharia","Engenharia","Aberto"))</f>
        <v>Fechado</v>
      </c>
    </row>
    <row r="619" spans="1:36" ht="30" customHeight="1">
      <c r="A619" s="5" t="s">
        <v>97</v>
      </c>
      <c r="B619" s="5" t="s">
        <v>900</v>
      </c>
      <c r="C619" s="24" t="s">
        <v>1303</v>
      </c>
      <c r="D619" s="5" t="s">
        <v>824</v>
      </c>
      <c r="E619" s="24" t="s">
        <v>29</v>
      </c>
      <c r="F619" s="65" t="s">
        <v>826</v>
      </c>
      <c r="G619" s="7" t="s">
        <v>844</v>
      </c>
      <c r="H619" s="7" t="s">
        <v>2583</v>
      </c>
      <c r="I619" s="7" t="s">
        <v>918</v>
      </c>
      <c r="J619" s="32" t="s">
        <v>2584</v>
      </c>
      <c r="K619" s="22" t="s">
        <v>788</v>
      </c>
      <c r="L619" s="6">
        <v>44777</v>
      </c>
      <c r="M619" s="6">
        <f>WORKDAY(ControleRNC[[#This Row],[Data Emissão]],VLOOKUP(K619,$F$1:$G$4,2,0))</f>
        <v>44781</v>
      </c>
      <c r="N619" s="6"/>
      <c r="O619" s="23">
        <v>44784</v>
      </c>
      <c r="P619" s="24"/>
      <c r="Q619" s="24">
        <f ca="1">IF(ControleRNC[[#This Row],[Real.1]]="",TODAY()-ControleRNC[[#This Row],[Prev.1]],ControleRNC[[#This Row],[Real.1]]-ControleRNC[[#This Row],[Prev.1]])</f>
        <v>3</v>
      </c>
      <c r="R619" s="24" t="s">
        <v>6</v>
      </c>
      <c r="S619" s="24"/>
      <c r="T619" s="29" t="str">
        <f ca="1">IF(ControleRNC[[#This Row],[Real.1]]&lt;&gt;"","Concluída",IF(ControleRNC[[#This Row],[Prev.1]]&lt;TODAY(),"Atraso","No prazo"))</f>
        <v>Concluída</v>
      </c>
      <c r="U619" s="39" t="s">
        <v>2585</v>
      </c>
      <c r="V619" s="39"/>
      <c r="W619" s="23">
        <f>WORKDAY(ControleRNC[[#This Row],[Prev.1]],ControleRNC[[#This Row],[Dias Prev.2]])</f>
        <v>44783</v>
      </c>
      <c r="X619" s="23">
        <v>44793</v>
      </c>
      <c r="Y619" s="23">
        <v>44784</v>
      </c>
      <c r="Z619" s="24">
        <f>VLOOKUP(ControleRNC[[#This Row],[Crit.]],$F$1:$G$4,2,0)</f>
        <v>2</v>
      </c>
      <c r="AA619" s="24">
        <f ca="1">IF(ControleRNC[[#This Row],[Real.2]]="",TODAY()-ControleRNC[[#This Row],[Prev.2]],ControleRNC[[#This Row],[Real.2]]-ControleRNC[[#This Row],[Prev.2]])</f>
        <v>1</v>
      </c>
      <c r="AB619" s="24" t="s">
        <v>6</v>
      </c>
      <c r="AC619" s="29" t="str">
        <f ca="1">IF(ControleRNC[[#This Row],[Real.2]]&lt;&gt;"","Concluída",
IF(ControleRNC[[#This Row],[Prev.2]]&lt;TODAY(),"Atraso","No prazo"))</f>
        <v>Concluída</v>
      </c>
      <c r="AD619" s="24" t="str">
        <f ca="1">IF(ControleRNC[[#This Row],[Status Epata 2]]="Concluída","",IF(ControleRNC[[#This Row],[Real.2]]="",TODAY()-ControleRNC[[#This Row],[Data Emissão]],ControleRNC[[#This Row],[Real.2]]-ControleRNC[[#This Row],[Data Emissão]]))</f>
        <v/>
      </c>
      <c r="AE619" s="24" t="str">
        <f ca="1">IF(ControleRNC[[#This Row],[Real.2]]&lt;&gt;"","Concluída",
IF(AND(ControleRNC[[#This Row],[Prev.2]]&lt;TODAY(),OR(ControleRNC[[#This Row],[Replan.2]]&lt;TODAY(),ControleRNC[[#This Row],[Replan.2]]="")),"Atraso","No prazo"))</f>
        <v>Concluída</v>
      </c>
      <c r="AF619" s="24"/>
      <c r="AG619" s="24" t="str">
        <f>IF(ControleRNC[[#This Row],[Área Responsável]]="Engenharia",ControleRNC[[#This Row],[Status Etapa 1]],"Contratada")</f>
        <v>Contratada</v>
      </c>
      <c r="AH619" s="24" t="str">
        <f ca="1">IF(ControleRNC[[#This Row],[Área Responsável]]="Contratada",ControleRNC[[#This Row],[Status DUCTOR]],"Engenharia")</f>
        <v>Concluída</v>
      </c>
      <c r="AI619" s="24" t="str">
        <f>IF(ControleRNC[[#This Row],[Etapa Eng]]="Concluída","Fechado",IF(ControleRNC[[#This Row],[Etapa Eng]]="Contratada","Contratada","Aberto"))</f>
        <v>Contratada</v>
      </c>
      <c r="AJ619" s="24" t="str">
        <f ca="1">IF(ControleRNC[[#This Row],[Etapa contr]]="Concluída","Fechado",IF(ControleRNC[[#This Row],[Etapa contr]]="Engenharia","Engenharia","Aberto"))</f>
        <v>Fechado</v>
      </c>
    </row>
    <row r="620" spans="1:36" ht="30" customHeight="1">
      <c r="A620" s="5" t="s">
        <v>2403</v>
      </c>
      <c r="B620" s="5" t="s">
        <v>822</v>
      </c>
      <c r="C620" s="24" t="s">
        <v>2565</v>
      </c>
      <c r="D620" s="24" t="s">
        <v>77</v>
      </c>
      <c r="E620" s="24" t="s">
        <v>77</v>
      </c>
      <c r="F620" s="65" t="s">
        <v>862</v>
      </c>
      <c r="G620" s="7" t="s">
        <v>827</v>
      </c>
      <c r="H620" s="7" t="s">
        <v>2586</v>
      </c>
      <c r="I620" s="7" t="s">
        <v>829</v>
      </c>
      <c r="J620" s="32" t="s">
        <v>2587</v>
      </c>
      <c r="K620" s="22" t="s">
        <v>787</v>
      </c>
      <c r="L620" s="6">
        <v>44711</v>
      </c>
      <c r="M620" s="6">
        <f>WORKDAY(ControleRNC[[#This Row],[Data Emissão]],VLOOKUP(K620,$F$1:$G$4,2,0))</f>
        <v>44714</v>
      </c>
      <c r="N620" s="6"/>
      <c r="O620" s="23">
        <v>44775</v>
      </c>
      <c r="P620" s="24"/>
      <c r="Q620" s="24">
        <f ca="1">IF(ControleRNC[[#This Row],[Real.1]]="",TODAY()-ControleRNC[[#This Row],[Prev.1]],ControleRNC[[#This Row],[Real.1]]-ControleRNC[[#This Row],[Prev.1]])</f>
        <v>61</v>
      </c>
      <c r="R620" s="24" t="s">
        <v>8</v>
      </c>
      <c r="S620" s="24"/>
      <c r="T620" s="29" t="str">
        <f ca="1">IF(ControleRNC[[#This Row],[Real.1]]&lt;&gt;"","Concluída",IF(ControleRNC[[#This Row],[Prev.1]]&lt;TODAY(),"Atraso","No prazo"))</f>
        <v>Concluída</v>
      </c>
      <c r="U620" s="39" t="s">
        <v>2588</v>
      </c>
      <c r="V620" s="39"/>
      <c r="W620" s="23">
        <f>WORKDAY(ControleRNC[[#This Row],[Prev.1]],ControleRNC[[#This Row],[Dias Prev.2]])</f>
        <v>44719</v>
      </c>
      <c r="X620" s="23"/>
      <c r="Y620" s="23">
        <v>45001</v>
      </c>
      <c r="Z620" s="24">
        <f>VLOOKUP(ControleRNC[[#This Row],[Crit.]],$F$1:$G$4,2,0)</f>
        <v>3</v>
      </c>
      <c r="AA620" s="24">
        <f ca="1">IF(ControleRNC[[#This Row],[Real.2]]="",TODAY()-ControleRNC[[#This Row],[Prev.2]],ControleRNC[[#This Row],[Real.2]]-ControleRNC[[#This Row],[Prev.2]])</f>
        <v>282</v>
      </c>
      <c r="AB620" s="24" t="s">
        <v>8</v>
      </c>
      <c r="AC620" s="29" t="str">
        <f ca="1">IF(ControleRNC[[#This Row],[Real.2]]&lt;&gt;"","Concluída",
IF(ControleRNC[[#This Row],[Prev.2]]&lt;TODAY(),"Atraso","No prazo"))</f>
        <v>Concluída</v>
      </c>
      <c r="AD620" s="24" t="str">
        <f ca="1">IF(ControleRNC[[#This Row],[Status Epata 2]]="Concluída","",IF(ControleRNC[[#This Row],[Real.2]]="",TODAY()-ControleRNC[[#This Row],[Data Emissão]],ControleRNC[[#This Row],[Real.2]]-ControleRNC[[#This Row],[Data Emissão]]))</f>
        <v/>
      </c>
      <c r="AE620" s="24" t="str">
        <f ca="1">IF(ControleRNC[[#This Row],[Real.2]]&lt;&gt;"","Concluída",
IF(AND(ControleRNC[[#This Row],[Prev.2]]&lt;TODAY(),OR(ControleRNC[[#This Row],[Replan.2]]&lt;TODAY(),ControleRNC[[#This Row],[Replan.2]]="")),"Atraso","No prazo"))</f>
        <v>Concluída</v>
      </c>
      <c r="AF620" s="24"/>
      <c r="AG620" s="24" t="str">
        <f ca="1">IF(ControleRNC[[#This Row],[Área Responsável]]="Engenharia",ControleRNC[[#This Row],[Status Etapa 1]],"Contratada")</f>
        <v>Concluída</v>
      </c>
      <c r="AH620" s="24" t="str">
        <f>IF(ControleRNC[[#This Row],[Área Responsável]]="Contratada",ControleRNC[[#This Row],[Status DUCTOR]],"Engenharia")</f>
        <v>Engenharia</v>
      </c>
      <c r="AI620" s="24" t="str">
        <f ca="1">IF(ControleRNC[[#This Row],[Etapa Eng]]="Concluída","Fechado",IF(ControleRNC[[#This Row],[Etapa Eng]]="Contratada","Contratada","Aberto"))</f>
        <v>Fechado</v>
      </c>
      <c r="AJ620" s="24" t="str">
        <f>IF(ControleRNC[[#This Row],[Etapa contr]]="Concluída","Fechado",IF(ControleRNC[[#This Row],[Etapa contr]]="Engenharia","Engenharia","Aberto"))</f>
        <v>Engenharia</v>
      </c>
    </row>
    <row r="621" spans="1:36" ht="30" customHeight="1">
      <c r="A621" s="5" t="s">
        <v>2412</v>
      </c>
      <c r="B621" s="5" t="s">
        <v>822</v>
      </c>
      <c r="C621" s="24" t="s">
        <v>2589</v>
      </c>
      <c r="D621" s="24" t="s">
        <v>77</v>
      </c>
      <c r="E621" s="24" t="s">
        <v>77</v>
      </c>
      <c r="F621" s="65" t="s">
        <v>862</v>
      </c>
      <c r="G621" s="7" t="s">
        <v>827</v>
      </c>
      <c r="H621" s="7" t="s">
        <v>2590</v>
      </c>
      <c r="I621" s="7" t="s">
        <v>1171</v>
      </c>
      <c r="J621" s="32" t="s">
        <v>2591</v>
      </c>
      <c r="K621" s="22" t="s">
        <v>787</v>
      </c>
      <c r="L621" s="6">
        <v>44754</v>
      </c>
      <c r="M621" s="6">
        <f>WORKDAY(ControleRNC[[#This Row],[Data Emissão]],VLOOKUP(K621,$F$1:$G$4,2,0))</f>
        <v>44757</v>
      </c>
      <c r="N621" s="6"/>
      <c r="O621" s="23">
        <v>44777</v>
      </c>
      <c r="P621" s="24"/>
      <c r="Q621" s="24">
        <f ca="1">IF(ControleRNC[[#This Row],[Real.1]]="",TODAY()-ControleRNC[[#This Row],[Prev.1]],ControleRNC[[#This Row],[Real.1]]-ControleRNC[[#This Row],[Prev.1]])</f>
        <v>20</v>
      </c>
      <c r="R621" s="24" t="s">
        <v>8</v>
      </c>
      <c r="S621" s="24"/>
      <c r="T621" s="29" t="str">
        <f ca="1">IF(ControleRNC[[#This Row],[Real.1]]&lt;&gt;"","Concluída",IF(ControleRNC[[#This Row],[Prev.1]]&lt;TODAY(),"Atraso","No prazo"))</f>
        <v>Concluída</v>
      </c>
      <c r="U621" s="39" t="s">
        <v>2592</v>
      </c>
      <c r="V621" s="39"/>
      <c r="W621" s="23">
        <f>WORKDAY(ControleRNC[[#This Row],[Prev.1]],ControleRNC[[#This Row],[Dias Prev.2]])</f>
        <v>44762</v>
      </c>
      <c r="X621" s="23"/>
      <c r="Y621" s="23">
        <v>44944</v>
      </c>
      <c r="Z621" s="24">
        <f>VLOOKUP(ControleRNC[[#This Row],[Crit.]],$F$1:$G$4,2,0)</f>
        <v>3</v>
      </c>
      <c r="AA621" s="24">
        <f ca="1">IF(ControleRNC[[#This Row],[Real.2]]="",TODAY()-ControleRNC[[#This Row],[Prev.2]],ControleRNC[[#This Row],[Real.2]]-ControleRNC[[#This Row],[Prev.2]])</f>
        <v>182</v>
      </c>
      <c r="AB621" s="24" t="s">
        <v>8</v>
      </c>
      <c r="AC621" s="29" t="str">
        <f ca="1">IF(ControleRNC[[#This Row],[Real.2]]&lt;&gt;"","Concluída",
IF(ControleRNC[[#This Row],[Prev.2]]&lt;TODAY(),"Atraso","No prazo"))</f>
        <v>Concluída</v>
      </c>
      <c r="AD621" s="24" t="str">
        <f ca="1">IF(ControleRNC[[#This Row],[Status Epata 2]]="Concluída","",IF(ControleRNC[[#This Row],[Real.2]]="",TODAY()-ControleRNC[[#This Row],[Data Emissão]],ControleRNC[[#This Row],[Real.2]]-ControleRNC[[#This Row],[Data Emissão]]))</f>
        <v/>
      </c>
      <c r="AE621" s="24" t="str">
        <f ca="1">IF(ControleRNC[[#This Row],[Real.2]]&lt;&gt;"","Concluída",
IF(AND(ControleRNC[[#This Row],[Prev.2]]&lt;TODAY(),OR(ControleRNC[[#This Row],[Replan.2]]&lt;TODAY(),ControleRNC[[#This Row],[Replan.2]]="")),"Atraso","No prazo"))</f>
        <v>Concluída</v>
      </c>
      <c r="AF621" s="24"/>
      <c r="AG621" s="24" t="str">
        <f ca="1">IF(ControleRNC[[#This Row],[Área Responsável]]="Engenharia",ControleRNC[[#This Row],[Status Etapa 1]],"Contratada")</f>
        <v>Concluída</v>
      </c>
      <c r="AH621" s="24" t="str">
        <f>IF(ControleRNC[[#This Row],[Área Responsável]]="Contratada",ControleRNC[[#This Row],[Status DUCTOR]],"Engenharia")</f>
        <v>Engenharia</v>
      </c>
      <c r="AI621" s="24" t="str">
        <f ca="1">IF(ControleRNC[[#This Row],[Etapa Eng]]="Concluída","Fechado",IF(ControleRNC[[#This Row],[Etapa Eng]]="Contratada","Contratada","Aberto"))</f>
        <v>Fechado</v>
      </c>
      <c r="AJ621" s="24" t="str">
        <f>IF(ControleRNC[[#This Row],[Etapa contr]]="Concluída","Fechado",IF(ControleRNC[[#This Row],[Etapa contr]]="Engenharia","Engenharia","Aberto"))</f>
        <v>Engenharia</v>
      </c>
    </row>
    <row r="622" spans="1:36" ht="30" customHeight="1">
      <c r="A622" s="5" t="s">
        <v>2419</v>
      </c>
      <c r="B622" s="5" t="s">
        <v>822</v>
      </c>
      <c r="C622" s="24" t="s">
        <v>2589</v>
      </c>
      <c r="D622" s="24" t="s">
        <v>77</v>
      </c>
      <c r="E622" s="24" t="s">
        <v>77</v>
      </c>
      <c r="F622" s="65" t="s">
        <v>862</v>
      </c>
      <c r="G622" s="7" t="s">
        <v>827</v>
      </c>
      <c r="H622" s="7" t="s">
        <v>2593</v>
      </c>
      <c r="I622" s="7" t="s">
        <v>840</v>
      </c>
      <c r="J622" s="32" t="s">
        <v>2594</v>
      </c>
      <c r="K622" s="22" t="s">
        <v>787</v>
      </c>
      <c r="L622" s="6">
        <v>44760</v>
      </c>
      <c r="M622" s="6">
        <f>WORKDAY(ControleRNC[[#This Row],[Data Emissão]],VLOOKUP(K622,$F$1:$G$4,2,0))</f>
        <v>44763</v>
      </c>
      <c r="N622" s="6"/>
      <c r="O622" s="23">
        <v>44804</v>
      </c>
      <c r="P622" s="24"/>
      <c r="Q622" s="24">
        <f ca="1">IF(ControleRNC[[#This Row],[Real.1]]="",TODAY()-ControleRNC[[#This Row],[Prev.1]],ControleRNC[[#This Row],[Real.1]]-ControleRNC[[#This Row],[Prev.1]])</f>
        <v>41</v>
      </c>
      <c r="R622" s="24" t="s">
        <v>8</v>
      </c>
      <c r="S622" s="24"/>
      <c r="T622" s="29" t="s">
        <v>2142</v>
      </c>
      <c r="U622" s="39" t="s">
        <v>2595</v>
      </c>
      <c r="V622" s="39"/>
      <c r="W622" s="23">
        <f>WORKDAY(ControleRNC[[#This Row],[Prev.1]],ControleRNC[[#This Row],[Dias Prev.2]])</f>
        <v>44768</v>
      </c>
      <c r="X622" s="23"/>
      <c r="Y622" s="23">
        <v>45001</v>
      </c>
      <c r="Z622" s="24">
        <f>VLOOKUP(ControleRNC[[#This Row],[Crit.]],$F$1:$G$4,2,0)</f>
        <v>3</v>
      </c>
      <c r="AA622" s="24">
        <f ca="1">IF(ControleRNC[[#This Row],[Real.2]]="",TODAY()-ControleRNC[[#This Row],[Prev.2]],ControleRNC[[#This Row],[Real.2]]-ControleRNC[[#This Row],[Prev.2]])</f>
        <v>233</v>
      </c>
      <c r="AB622" s="24" t="s">
        <v>8</v>
      </c>
      <c r="AC622" s="29" t="str">
        <f ca="1">IF(ControleRNC[[#This Row],[Real.2]]&lt;&gt;"","Concluída",
IF(ControleRNC[[#This Row],[Prev.2]]&lt;TODAY(),"Atraso","No prazo"))</f>
        <v>Concluída</v>
      </c>
      <c r="AD622" s="24" t="str">
        <f ca="1">IF(ControleRNC[[#This Row],[Status Epata 2]]="Concluída","",IF(ControleRNC[[#This Row],[Real.2]]="",TODAY()-ControleRNC[[#This Row],[Data Emissão]],ControleRNC[[#This Row],[Real.2]]-ControleRNC[[#This Row],[Data Emissão]]))</f>
        <v/>
      </c>
      <c r="AE622" s="24" t="str">
        <f ca="1">IF(ControleRNC[[#This Row],[Real.2]]&lt;&gt;"","Concluída",
IF(AND(ControleRNC[[#This Row],[Prev.2]]&lt;TODAY(),OR(ControleRNC[[#This Row],[Replan.2]]&lt;TODAY(),ControleRNC[[#This Row],[Replan.2]]="")),"Atraso","No prazo"))</f>
        <v>Concluída</v>
      </c>
      <c r="AF622" s="24"/>
      <c r="AG622" s="24" t="str">
        <f>IF(ControleRNC[[#This Row],[Área Responsável]]="Engenharia",ControleRNC[[#This Row],[Status Etapa 1]],"Contratada")</f>
        <v>Concluída</v>
      </c>
      <c r="AH622" s="24" t="str">
        <f>IF(ControleRNC[[#This Row],[Área Responsável]]="Contratada",ControleRNC[[#This Row],[Status DUCTOR]],"Engenharia")</f>
        <v>Engenharia</v>
      </c>
      <c r="AI622" s="24" t="str">
        <f>IF(ControleRNC[[#This Row],[Etapa Eng]]="Concluída","Fechado",IF(ControleRNC[[#This Row],[Etapa Eng]]="Contratada","Contratada","Aberto"))</f>
        <v>Fechado</v>
      </c>
      <c r="AJ622" s="24" t="str">
        <f>IF(ControleRNC[[#This Row],[Etapa contr]]="Concluída","Fechado",IF(ControleRNC[[#This Row],[Etapa contr]]="Engenharia","Engenharia","Aberto"))</f>
        <v>Engenharia</v>
      </c>
    </row>
    <row r="623" spans="1:36" ht="30" customHeight="1">
      <c r="A623" s="5" t="s">
        <v>2475</v>
      </c>
      <c r="B623" s="5" t="s">
        <v>822</v>
      </c>
      <c r="C623" s="24" t="s">
        <v>2589</v>
      </c>
      <c r="D623" s="24" t="s">
        <v>77</v>
      </c>
      <c r="E623" s="24" t="s">
        <v>77</v>
      </c>
      <c r="F623" s="65" t="s">
        <v>862</v>
      </c>
      <c r="G623" s="7" t="s">
        <v>827</v>
      </c>
      <c r="H623" s="7" t="s">
        <v>2596</v>
      </c>
      <c r="I623" s="7" t="s">
        <v>856</v>
      </c>
      <c r="J623" s="32" t="s">
        <v>2597</v>
      </c>
      <c r="K623" s="22" t="s">
        <v>787</v>
      </c>
      <c r="L623" s="6">
        <v>44760</v>
      </c>
      <c r="M623" s="6">
        <f>WORKDAY(ControleRNC[[#This Row],[Data Emissão]],VLOOKUP(K623,$F$1:$G$4,2,0))</f>
        <v>44763</v>
      </c>
      <c r="N623" s="6"/>
      <c r="O623" s="23">
        <v>44777</v>
      </c>
      <c r="P623" s="24"/>
      <c r="Q623" s="24">
        <f ca="1">IF(ControleRNC[[#This Row],[Real.1]]="",TODAY()-ControleRNC[[#This Row],[Prev.1]],ControleRNC[[#This Row],[Real.1]]-ControleRNC[[#This Row],[Prev.1]])</f>
        <v>14</v>
      </c>
      <c r="R623" s="24" t="s">
        <v>8</v>
      </c>
      <c r="S623" s="24"/>
      <c r="T623" s="29" t="s">
        <v>2142</v>
      </c>
      <c r="U623" s="39" t="s">
        <v>2598</v>
      </c>
      <c r="V623" s="39"/>
      <c r="W623" s="23">
        <f>WORKDAY(ControleRNC[[#This Row],[Prev.1]],ControleRNC[[#This Row],[Dias Prev.2]])</f>
        <v>44768</v>
      </c>
      <c r="X623" s="23"/>
      <c r="Y623" s="23">
        <v>45001</v>
      </c>
      <c r="Z623" s="24">
        <f>VLOOKUP(ControleRNC[[#This Row],[Crit.]],$F$1:$G$4,2,0)</f>
        <v>3</v>
      </c>
      <c r="AA623" s="24">
        <f ca="1">IF(ControleRNC[[#This Row],[Real.2]]="",TODAY()-ControleRNC[[#This Row],[Prev.2]],ControleRNC[[#This Row],[Real.2]]-ControleRNC[[#This Row],[Prev.2]])</f>
        <v>233</v>
      </c>
      <c r="AB623" s="24" t="s">
        <v>8</v>
      </c>
      <c r="AC623" s="29" t="str">
        <f ca="1">IF(ControleRNC[[#This Row],[Real.2]]&lt;&gt;"","Concluída",
IF(ControleRNC[[#This Row],[Prev.2]]&lt;TODAY(),"Atraso","No prazo"))</f>
        <v>Concluída</v>
      </c>
      <c r="AD623" s="24" t="str">
        <f ca="1">IF(ControleRNC[[#This Row],[Status Epata 2]]="Concluída","",IF(ControleRNC[[#This Row],[Real.2]]="",TODAY()-ControleRNC[[#This Row],[Data Emissão]],ControleRNC[[#This Row],[Real.2]]-ControleRNC[[#This Row],[Data Emissão]]))</f>
        <v/>
      </c>
      <c r="AE623" s="24" t="str">
        <f ca="1">IF(ControleRNC[[#This Row],[Real.2]]&lt;&gt;"","Concluída",
IF(AND(ControleRNC[[#This Row],[Prev.2]]&lt;TODAY(),OR(ControleRNC[[#This Row],[Replan.2]]&lt;TODAY(),ControleRNC[[#This Row],[Replan.2]]="")),"Atraso","No prazo"))</f>
        <v>Concluída</v>
      </c>
      <c r="AF623" s="24"/>
      <c r="AG623" s="24" t="str">
        <f>IF(ControleRNC[[#This Row],[Área Responsável]]="Engenharia",ControleRNC[[#This Row],[Status Etapa 1]],"Contratada")</f>
        <v>Concluída</v>
      </c>
      <c r="AH623" s="24" t="str">
        <f>IF(ControleRNC[[#This Row],[Área Responsável]]="Contratada",ControleRNC[[#This Row],[Status DUCTOR]],"Engenharia")</f>
        <v>Engenharia</v>
      </c>
      <c r="AI623" s="24" t="str">
        <f>IF(ControleRNC[[#This Row],[Etapa Eng]]="Concluída","Fechado",IF(ControleRNC[[#This Row],[Etapa Eng]]="Contratada","Contratada","Aberto"))</f>
        <v>Fechado</v>
      </c>
      <c r="AJ623" s="24" t="str">
        <f>IF(ControleRNC[[#This Row],[Etapa contr]]="Concluída","Fechado",IF(ControleRNC[[#This Row],[Etapa contr]]="Engenharia","Engenharia","Aberto"))</f>
        <v>Engenharia</v>
      </c>
    </row>
    <row r="624" spans="1:36" ht="30" customHeight="1">
      <c r="A624" s="5" t="s">
        <v>99</v>
      </c>
      <c r="B624" s="5" t="s">
        <v>822</v>
      </c>
      <c r="C624" s="24" t="s">
        <v>2589</v>
      </c>
      <c r="D624" s="24" t="s">
        <v>77</v>
      </c>
      <c r="E624" s="24" t="s">
        <v>77</v>
      </c>
      <c r="F624" s="65" t="s">
        <v>862</v>
      </c>
      <c r="G624" s="7" t="s">
        <v>827</v>
      </c>
      <c r="H624" s="7" t="s">
        <v>2599</v>
      </c>
      <c r="I624" s="7" t="s">
        <v>1171</v>
      </c>
      <c r="J624" s="32" t="s">
        <v>2600</v>
      </c>
      <c r="K624" s="22" t="s">
        <v>787</v>
      </c>
      <c r="L624" s="6">
        <v>44762</v>
      </c>
      <c r="M624" s="6">
        <f>WORKDAY(ControleRNC[[#This Row],[Data Emissão]],VLOOKUP(K624,$F$1:$G$4,2,0))</f>
        <v>44767</v>
      </c>
      <c r="N624" s="6"/>
      <c r="O624" s="23"/>
      <c r="P624" s="24"/>
      <c r="Q624" s="24">
        <f ca="1">IF(ControleRNC[[#This Row],[Real.1]]="",TODAY()-ControleRNC[[#This Row],[Prev.1]],ControleRNC[[#This Row],[Real.1]]-ControleRNC[[#This Row],[Prev.1]])</f>
        <v>310</v>
      </c>
      <c r="R624" s="24" t="s">
        <v>8</v>
      </c>
      <c r="S624" s="24"/>
      <c r="T624" s="29" t="s">
        <v>2142</v>
      </c>
      <c r="U624" s="39" t="s">
        <v>2578</v>
      </c>
      <c r="V624" s="39"/>
      <c r="W624" s="23">
        <f>WORKDAY(ControleRNC[[#This Row],[Prev.1]],ControleRNC[[#This Row],[Dias Prev.2]])</f>
        <v>44770</v>
      </c>
      <c r="X624" s="23"/>
      <c r="Y624" s="23">
        <v>44781</v>
      </c>
      <c r="Z624" s="24">
        <f>VLOOKUP(ControleRNC[[#This Row],[Crit.]],$F$1:$G$4,2,0)</f>
        <v>3</v>
      </c>
      <c r="AA624" s="24">
        <f ca="1">IF(ControleRNC[[#This Row],[Real.2]]="",TODAY()-ControleRNC[[#This Row],[Prev.2]],ControleRNC[[#This Row],[Real.2]]-ControleRNC[[#This Row],[Prev.2]])</f>
        <v>11</v>
      </c>
      <c r="AB624" s="24" t="s">
        <v>8</v>
      </c>
      <c r="AC624" s="29" t="str">
        <f ca="1">IF(ControleRNC[[#This Row],[Real.2]]&lt;&gt;"","Concluída",
IF(ControleRNC[[#This Row],[Prev.2]]&lt;TODAY(),"Atraso","No prazo"))</f>
        <v>Concluída</v>
      </c>
      <c r="AD624" s="24" t="str">
        <f ca="1">IF(ControleRNC[[#This Row],[Status Epata 2]]="Concluída","",IF(ControleRNC[[#This Row],[Real.2]]="",TODAY()-ControleRNC[[#This Row],[Data Emissão]],ControleRNC[[#This Row],[Real.2]]-ControleRNC[[#This Row],[Data Emissão]]))</f>
        <v/>
      </c>
      <c r="AE624" s="24" t="str">
        <f ca="1">IF(ControleRNC[[#This Row],[Real.2]]&lt;&gt;"","Concluída",
IF(AND(ControleRNC[[#This Row],[Prev.2]]&lt;TODAY(),OR(ControleRNC[[#This Row],[Replan.2]]&lt;TODAY(),ControleRNC[[#This Row],[Replan.2]]="")),"Atraso","No prazo"))</f>
        <v>Concluída</v>
      </c>
      <c r="AF624" s="24"/>
      <c r="AG624" s="24" t="str">
        <f>IF(ControleRNC[[#This Row],[Área Responsável]]="Engenharia",ControleRNC[[#This Row],[Status Etapa 1]],"Contratada")</f>
        <v>Concluída</v>
      </c>
      <c r="AH624" s="24" t="str">
        <f>IF(ControleRNC[[#This Row],[Área Responsável]]="Contratada",ControleRNC[[#This Row],[Status DUCTOR]],"Engenharia")</f>
        <v>Engenharia</v>
      </c>
      <c r="AI624" s="24" t="str">
        <f>IF(ControleRNC[[#This Row],[Etapa Eng]]="Concluída","Fechado",IF(ControleRNC[[#This Row],[Etapa Eng]]="Contratada","Contratada","Aberto"))</f>
        <v>Fechado</v>
      </c>
      <c r="AJ624" s="24" t="str">
        <f>IF(ControleRNC[[#This Row],[Etapa contr]]="Concluída","Fechado",IF(ControleRNC[[#This Row],[Etapa contr]]="Engenharia","Engenharia","Aberto"))</f>
        <v>Engenharia</v>
      </c>
    </row>
    <row r="625" spans="1:36" ht="30" customHeight="1">
      <c r="A625" s="5" t="s">
        <v>97</v>
      </c>
      <c r="B625" s="5" t="s">
        <v>822</v>
      </c>
      <c r="C625" s="24" t="s">
        <v>2589</v>
      </c>
      <c r="D625" s="24" t="s">
        <v>77</v>
      </c>
      <c r="E625" s="24" t="s">
        <v>77</v>
      </c>
      <c r="F625" s="65" t="s">
        <v>862</v>
      </c>
      <c r="G625" s="7" t="s">
        <v>1085</v>
      </c>
      <c r="H625" s="7" t="s">
        <v>2601</v>
      </c>
      <c r="I625" s="7" t="s">
        <v>1199</v>
      </c>
      <c r="J625" s="32" t="s">
        <v>98</v>
      </c>
      <c r="K625" s="22" t="s">
        <v>787</v>
      </c>
      <c r="L625" s="6">
        <v>44764</v>
      </c>
      <c r="M625" s="6">
        <f>WORKDAY(ControleRNC[[#This Row],[Data Emissão]],VLOOKUP(K625,$F$1:$G$4,2,0))</f>
        <v>44769</v>
      </c>
      <c r="N625" s="6"/>
      <c r="O625" s="23"/>
      <c r="P625" s="24"/>
      <c r="Q625" s="24">
        <f ca="1">IF(ControleRNC[[#This Row],[Real.1]]="",TODAY()-ControleRNC[[#This Row],[Prev.1]],ControleRNC[[#This Row],[Real.1]]-ControleRNC[[#This Row],[Prev.1]])</f>
        <v>308</v>
      </c>
      <c r="R625" s="24" t="s">
        <v>8</v>
      </c>
      <c r="S625" s="24"/>
      <c r="T625" s="29" t="str">
        <f ca="1">IF(ControleRNC[[#This Row],[Real.1]]&lt;&gt;"","Concluída",IF(ControleRNC[[#This Row],[Prev.1]]&lt;TODAY(),"Atraso","No prazo"))</f>
        <v>Atraso</v>
      </c>
      <c r="U625" s="39"/>
      <c r="V625" s="39"/>
      <c r="W625" s="23">
        <f>WORKDAY(ControleRNC[[#This Row],[Prev.1]],ControleRNC[[#This Row],[Dias Prev.2]])</f>
        <v>44774</v>
      </c>
      <c r="X625" s="23"/>
      <c r="Y625" s="23"/>
      <c r="Z625" s="24">
        <f>VLOOKUP(ControleRNC[[#This Row],[Crit.]],$F$1:$G$4,2,0)</f>
        <v>3</v>
      </c>
      <c r="AA625" s="24">
        <f ca="1">IF(ControleRNC[[#This Row],[Real.2]]="",TODAY()-ControleRNC[[#This Row],[Prev.2]],ControleRNC[[#This Row],[Real.2]]-ControleRNC[[#This Row],[Prev.2]])</f>
        <v>303</v>
      </c>
      <c r="AB625" s="24" t="s">
        <v>8</v>
      </c>
      <c r="AC625" s="29" t="str">
        <f ca="1">IF(ControleRNC[[#This Row],[Real.2]]&lt;&gt;"","Concluída",
IF(ControleRNC[[#This Row],[Prev.2]]&lt;TODAY(),"Atraso","No prazo"))</f>
        <v>Atraso</v>
      </c>
      <c r="AD625" s="24">
        <f ca="1">IF(ControleRNC[[#This Row],[Status Epata 2]]="Concluída","",IF(ControleRNC[[#This Row],[Real.2]]="",TODAY()-ControleRNC[[#This Row],[Data Emissão]],ControleRNC[[#This Row],[Real.2]]-ControleRNC[[#This Row],[Data Emissão]]))</f>
        <v>313</v>
      </c>
      <c r="AE625" s="24" t="str">
        <f ca="1">IF(ControleRNC[[#This Row],[Real.2]]&lt;&gt;"","Concluída",
IF(AND(ControleRNC[[#This Row],[Prev.2]]&lt;TODAY(),OR(ControleRNC[[#This Row],[Replan.2]]&lt;TODAY(),ControleRNC[[#This Row],[Replan.2]]="")),"Atraso","No prazo"))</f>
        <v>Atraso</v>
      </c>
      <c r="AF625" s="24"/>
      <c r="AG625" s="24" t="str">
        <f ca="1">IF(ControleRNC[[#This Row],[Área Responsável]]="Engenharia",ControleRNC[[#This Row],[Status Etapa 1]],"Contratada")</f>
        <v>Atraso</v>
      </c>
      <c r="AH625" s="24" t="str">
        <f>IF(ControleRNC[[#This Row],[Área Responsável]]="Contratada",ControleRNC[[#This Row],[Status DUCTOR]],"Engenharia")</f>
        <v>Engenharia</v>
      </c>
      <c r="AI625" s="24" t="str">
        <f ca="1">IF(ControleRNC[[#This Row],[Etapa Eng]]="Concluída","Fechado",IF(ControleRNC[[#This Row],[Etapa Eng]]="Contratada","Contratada","Aberto"))</f>
        <v>Aberto</v>
      </c>
      <c r="AJ625" s="24" t="str">
        <f>IF(ControleRNC[[#This Row],[Etapa contr]]="Concluída","Fechado",IF(ControleRNC[[#This Row],[Etapa contr]]="Engenharia","Engenharia","Aberto"))</f>
        <v>Engenharia</v>
      </c>
    </row>
    <row r="626" spans="1:36" ht="30" customHeight="1">
      <c r="A626" s="5" t="s">
        <v>2602</v>
      </c>
      <c r="B626" s="5" t="s">
        <v>822</v>
      </c>
      <c r="C626" s="24" t="s">
        <v>2589</v>
      </c>
      <c r="D626" s="24" t="s">
        <v>77</v>
      </c>
      <c r="E626" s="24" t="s">
        <v>77</v>
      </c>
      <c r="F626" s="65" t="s">
        <v>862</v>
      </c>
      <c r="G626" s="7" t="s">
        <v>1085</v>
      </c>
      <c r="H626" s="7" t="s">
        <v>2603</v>
      </c>
      <c r="I626" s="7" t="s">
        <v>1605</v>
      </c>
      <c r="J626" s="32" t="s">
        <v>2604</v>
      </c>
      <c r="K626" s="22" t="s">
        <v>787</v>
      </c>
      <c r="L626" s="6">
        <v>44765</v>
      </c>
      <c r="M626" s="6">
        <f>WORKDAY(ControleRNC[[#This Row],[Data Emissão]],VLOOKUP(K626,$F$1:$G$4,2,0))</f>
        <v>44769</v>
      </c>
      <c r="N626" s="6"/>
      <c r="O626" s="23">
        <v>44872</v>
      </c>
      <c r="P626" s="24"/>
      <c r="Q626" s="24">
        <f ca="1">IF(ControleRNC[[#This Row],[Real.1]]="",TODAY()-ControleRNC[[#This Row],[Prev.1]],ControleRNC[[#This Row],[Real.1]]-ControleRNC[[#This Row],[Prev.1]])</f>
        <v>103</v>
      </c>
      <c r="R626" s="24" t="s">
        <v>8</v>
      </c>
      <c r="S626" s="24"/>
      <c r="T626" s="29" t="str">
        <f ca="1">IF(ControleRNC[[#This Row],[Real.1]]&lt;&gt;"","Concluída",IF(ControleRNC[[#This Row],[Prev.1]]&lt;TODAY(),"Atraso","No prazo"))</f>
        <v>Concluída</v>
      </c>
      <c r="U626" s="39" t="s">
        <v>2605</v>
      </c>
      <c r="V626" s="39"/>
      <c r="W626" s="23">
        <f>WORKDAY(ControleRNC[[#This Row],[Prev.1]],ControleRNC[[#This Row],[Dias Prev.2]])</f>
        <v>44774</v>
      </c>
      <c r="X626" s="23"/>
      <c r="Y626" s="23">
        <v>44904</v>
      </c>
      <c r="Z626" s="24">
        <f>VLOOKUP(ControleRNC[[#This Row],[Crit.]],$F$1:$G$4,2,0)</f>
        <v>3</v>
      </c>
      <c r="AA626" s="24">
        <f ca="1">IF(ControleRNC[[#This Row],[Real.2]]="",TODAY()-ControleRNC[[#This Row],[Prev.2]],ControleRNC[[#This Row],[Real.2]]-ControleRNC[[#This Row],[Prev.2]])</f>
        <v>130</v>
      </c>
      <c r="AB626" s="24" t="s">
        <v>8</v>
      </c>
      <c r="AC626" s="29" t="str">
        <f ca="1">IF(ControleRNC[[#This Row],[Real.2]]&lt;&gt;"","Concluída",
IF(ControleRNC[[#This Row],[Prev.2]]&lt;TODAY(),"Atraso","No prazo"))</f>
        <v>Concluída</v>
      </c>
      <c r="AD626" s="24" t="str">
        <f ca="1">IF(ControleRNC[[#This Row],[Status Epata 2]]="Concluída","",IF(ControleRNC[[#This Row],[Real.2]]="",TODAY()-ControleRNC[[#This Row],[Data Emissão]],ControleRNC[[#This Row],[Real.2]]-ControleRNC[[#This Row],[Data Emissão]]))</f>
        <v/>
      </c>
      <c r="AE626" s="24" t="str">
        <f ca="1">IF(ControleRNC[[#This Row],[Real.2]]&lt;&gt;"","Concluída",
IF(AND(ControleRNC[[#This Row],[Prev.2]]&lt;TODAY(),OR(ControleRNC[[#This Row],[Replan.2]]&lt;TODAY(),ControleRNC[[#This Row],[Replan.2]]="")),"Atraso","No prazo"))</f>
        <v>Concluída</v>
      </c>
      <c r="AF626" s="24"/>
      <c r="AG626" s="24" t="str">
        <f ca="1">IF(ControleRNC[[#This Row],[Área Responsável]]="Engenharia",ControleRNC[[#This Row],[Status Etapa 1]],"Contratada")</f>
        <v>Concluída</v>
      </c>
      <c r="AH626" s="24" t="str">
        <f>IF(ControleRNC[[#This Row],[Área Responsável]]="Contratada",ControleRNC[[#This Row],[Status DUCTOR]],"Engenharia")</f>
        <v>Engenharia</v>
      </c>
      <c r="AI626" s="24" t="str">
        <f ca="1">IF(ControleRNC[[#This Row],[Etapa Eng]]="Concluída","Fechado",IF(ControleRNC[[#This Row],[Etapa Eng]]="Contratada","Contratada","Aberto"))</f>
        <v>Fechado</v>
      </c>
      <c r="AJ626" s="24" t="str">
        <f>IF(ControleRNC[[#This Row],[Etapa contr]]="Concluída","Fechado",IF(ControleRNC[[#This Row],[Etapa contr]]="Engenharia","Engenharia","Aberto"))</f>
        <v>Engenharia</v>
      </c>
    </row>
    <row r="627" spans="1:36" ht="30" customHeight="1">
      <c r="A627" s="5" t="s">
        <v>2606</v>
      </c>
      <c r="B627" s="5" t="s">
        <v>822</v>
      </c>
      <c r="C627" s="24" t="s">
        <v>2589</v>
      </c>
      <c r="D627" s="24" t="s">
        <v>77</v>
      </c>
      <c r="E627" s="24" t="s">
        <v>77</v>
      </c>
      <c r="F627" s="65" t="s">
        <v>862</v>
      </c>
      <c r="G627" s="7" t="s">
        <v>827</v>
      </c>
      <c r="H627" s="7" t="s">
        <v>2607</v>
      </c>
      <c r="I627" s="7" t="s">
        <v>856</v>
      </c>
      <c r="J627" s="32" t="s">
        <v>2608</v>
      </c>
      <c r="K627" s="22" t="s">
        <v>787</v>
      </c>
      <c r="L627" s="6">
        <v>44769</v>
      </c>
      <c r="M627" s="6">
        <f>WORKDAY(ControleRNC[[#This Row],[Data Emissão]],VLOOKUP(K627,$F$1:$G$4,2,0))</f>
        <v>44774</v>
      </c>
      <c r="N627" s="6"/>
      <c r="O627" s="23">
        <v>44781</v>
      </c>
      <c r="P627" s="24"/>
      <c r="Q627" s="24">
        <f ca="1">IF(ControleRNC[[#This Row],[Real.1]]="",TODAY()-ControleRNC[[#This Row],[Prev.1]],ControleRNC[[#This Row],[Real.1]]-ControleRNC[[#This Row],[Prev.1]])</f>
        <v>7</v>
      </c>
      <c r="R627" s="24" t="s">
        <v>8</v>
      </c>
      <c r="S627" s="24"/>
      <c r="T627" s="29" t="str">
        <f ca="1">IF(ControleRNC[[#This Row],[Real.1]]&lt;&gt;"","Concluída",IF(ControleRNC[[#This Row],[Prev.1]]&lt;TODAY(),"Atraso","No prazo"))</f>
        <v>Concluída</v>
      </c>
      <c r="U627" s="39" t="s">
        <v>2609</v>
      </c>
      <c r="V627" s="39"/>
      <c r="W627" s="23">
        <f>WORKDAY(ControleRNC[[#This Row],[Prev.1]],ControleRNC[[#This Row],[Dias Prev.2]])</f>
        <v>44777</v>
      </c>
      <c r="X627" s="23"/>
      <c r="Y627" s="23">
        <v>44904</v>
      </c>
      <c r="Z627" s="24">
        <f>VLOOKUP(ControleRNC[[#This Row],[Crit.]],$F$1:$G$4,2,0)</f>
        <v>3</v>
      </c>
      <c r="AA627" s="24">
        <f ca="1">IF(ControleRNC[[#This Row],[Real.2]]="",TODAY()-ControleRNC[[#This Row],[Prev.2]],ControleRNC[[#This Row],[Real.2]]-ControleRNC[[#This Row],[Prev.2]])</f>
        <v>127</v>
      </c>
      <c r="AB627" s="24" t="s">
        <v>8</v>
      </c>
      <c r="AC627" s="29" t="str">
        <f ca="1">IF(ControleRNC[[#This Row],[Real.2]]&lt;&gt;"","Concluída",
IF(ControleRNC[[#This Row],[Prev.2]]&lt;TODAY(),"Atraso","No prazo"))</f>
        <v>Concluída</v>
      </c>
      <c r="AD627" s="24" t="str">
        <f ca="1">IF(ControleRNC[[#This Row],[Status Epata 2]]="Concluída","",IF(ControleRNC[[#This Row],[Real.2]]="",TODAY()-ControleRNC[[#This Row],[Data Emissão]],ControleRNC[[#This Row],[Real.2]]-ControleRNC[[#This Row],[Data Emissão]]))</f>
        <v/>
      </c>
      <c r="AE627" s="24" t="str">
        <f ca="1">IF(ControleRNC[[#This Row],[Real.2]]&lt;&gt;"","Concluída",
IF(AND(ControleRNC[[#This Row],[Prev.2]]&lt;TODAY(),OR(ControleRNC[[#This Row],[Replan.2]]&lt;TODAY(),ControleRNC[[#This Row],[Replan.2]]="")),"Atraso","No prazo"))</f>
        <v>Concluída</v>
      </c>
      <c r="AF627" s="24"/>
      <c r="AG627" s="24" t="str">
        <f ca="1">IF(ControleRNC[[#This Row],[Área Responsável]]="Engenharia",ControleRNC[[#This Row],[Status Etapa 1]],"Contratada")</f>
        <v>Concluída</v>
      </c>
      <c r="AH627" s="24" t="str">
        <f>IF(ControleRNC[[#This Row],[Área Responsável]]="Contratada",ControleRNC[[#This Row],[Status DUCTOR]],"Engenharia")</f>
        <v>Engenharia</v>
      </c>
      <c r="AI627" s="24" t="str">
        <f ca="1">IF(ControleRNC[[#This Row],[Etapa Eng]]="Concluída","Fechado",IF(ControleRNC[[#This Row],[Etapa Eng]]="Contratada","Contratada","Aberto"))</f>
        <v>Fechado</v>
      </c>
      <c r="AJ627" s="24" t="str">
        <f>IF(ControleRNC[[#This Row],[Etapa contr]]="Concluída","Fechado",IF(ControleRNC[[#This Row],[Etapa contr]]="Engenharia","Engenharia","Aberto"))</f>
        <v>Engenharia</v>
      </c>
    </row>
    <row r="628" spans="1:36" ht="30" customHeight="1">
      <c r="A628" s="5" t="s">
        <v>107</v>
      </c>
      <c r="B628" s="5" t="s">
        <v>822</v>
      </c>
      <c r="C628" s="24" t="s">
        <v>2589</v>
      </c>
      <c r="D628" s="24" t="s">
        <v>77</v>
      </c>
      <c r="E628" s="24" t="s">
        <v>77</v>
      </c>
      <c r="F628" s="65" t="s">
        <v>862</v>
      </c>
      <c r="G628" s="7" t="s">
        <v>827</v>
      </c>
      <c r="H628" s="7" t="s">
        <v>2610</v>
      </c>
      <c r="I628" s="7" t="s">
        <v>856</v>
      </c>
      <c r="J628" s="32" t="s">
        <v>108</v>
      </c>
      <c r="K628" s="22" t="s">
        <v>787</v>
      </c>
      <c r="L628" s="6">
        <v>44776</v>
      </c>
      <c r="M628" s="6">
        <f>WORKDAY(ControleRNC[[#This Row],[Data Emissão]],VLOOKUP(K628,$F$1:$G$4,2,0))</f>
        <v>44781</v>
      </c>
      <c r="N628" s="6"/>
      <c r="O628" s="23">
        <v>44781</v>
      </c>
      <c r="P628" s="24"/>
      <c r="Q628" s="24">
        <f ca="1">IF(ControleRNC[[#This Row],[Real.1]]="",TODAY()-ControleRNC[[#This Row],[Prev.1]],ControleRNC[[#This Row],[Real.1]]-ControleRNC[[#This Row],[Prev.1]])</f>
        <v>0</v>
      </c>
      <c r="R628" s="24" t="s">
        <v>8</v>
      </c>
      <c r="S628" s="24"/>
      <c r="T628" s="29" t="str">
        <f ca="1">IF(ControleRNC[[#This Row],[Real.1]]&lt;&gt;"","Concluída",IF(ControleRNC[[#This Row],[Prev.1]]&lt;TODAY(),"Atraso","No prazo"))</f>
        <v>Concluída</v>
      </c>
      <c r="U628" s="39" t="s">
        <v>109</v>
      </c>
      <c r="V628" s="39"/>
      <c r="W628" s="23">
        <f>WORKDAY(ControleRNC[[#This Row],[Prev.1]],ControleRNC[[#This Row],[Dias Prev.2]])</f>
        <v>44784</v>
      </c>
      <c r="X628" s="23"/>
      <c r="Y628" s="23"/>
      <c r="Z628" s="24">
        <f>VLOOKUP(ControleRNC[[#This Row],[Crit.]],$F$1:$G$4,2,0)</f>
        <v>3</v>
      </c>
      <c r="AA628" s="24">
        <f ca="1">IF(ControleRNC[[#This Row],[Real.2]]="",TODAY()-ControleRNC[[#This Row],[Prev.2]],ControleRNC[[#This Row],[Real.2]]-ControleRNC[[#This Row],[Prev.2]])</f>
        <v>293</v>
      </c>
      <c r="AB628" s="24" t="s">
        <v>8</v>
      </c>
      <c r="AC628" s="29" t="str">
        <f ca="1">IF(ControleRNC[[#This Row],[Real.2]]&lt;&gt;"","Concluída",
IF(ControleRNC[[#This Row],[Prev.2]]&lt;TODAY(),"Atraso","No prazo"))</f>
        <v>Atraso</v>
      </c>
      <c r="AD628" s="24">
        <f ca="1">IF(ControleRNC[[#This Row],[Status Epata 2]]="Concluída","",IF(ControleRNC[[#This Row],[Real.2]]="",TODAY()-ControleRNC[[#This Row],[Data Emissão]],ControleRNC[[#This Row],[Real.2]]-ControleRNC[[#This Row],[Data Emissão]]))</f>
        <v>301</v>
      </c>
      <c r="AE628" s="24" t="str">
        <f ca="1">IF(ControleRNC[[#This Row],[Real.2]]&lt;&gt;"","Concluída",
IF(AND(ControleRNC[[#This Row],[Prev.2]]&lt;TODAY(),OR(ControleRNC[[#This Row],[Replan.2]]&lt;TODAY(),ControleRNC[[#This Row],[Replan.2]]="")),"Atraso","No prazo"))</f>
        <v>Atraso</v>
      </c>
      <c r="AF628" s="24"/>
      <c r="AG628" s="24" t="str">
        <f ca="1">IF(ControleRNC[[#This Row],[Área Responsável]]="Engenharia",ControleRNC[[#This Row],[Status Etapa 1]],"Contratada")</f>
        <v>Concluída</v>
      </c>
      <c r="AH628" s="24" t="str">
        <f>IF(ControleRNC[[#This Row],[Área Responsável]]="Contratada",ControleRNC[[#This Row],[Status DUCTOR]],"Engenharia")</f>
        <v>Engenharia</v>
      </c>
      <c r="AI628" s="24" t="str">
        <f ca="1">IF(ControleRNC[[#This Row],[Etapa Eng]]="Concluída","Fechado",IF(ControleRNC[[#This Row],[Etapa Eng]]="Contratada","Contratada","Aberto"))</f>
        <v>Fechado</v>
      </c>
      <c r="AJ628" s="24" t="str">
        <f>IF(ControleRNC[[#This Row],[Etapa contr]]="Concluída","Fechado",IF(ControleRNC[[#This Row],[Etapa contr]]="Engenharia","Engenharia","Aberto"))</f>
        <v>Engenharia</v>
      </c>
    </row>
    <row r="629" spans="1:36" ht="30" customHeight="1">
      <c r="A629" s="5" t="s">
        <v>110</v>
      </c>
      <c r="B629" s="5" t="s">
        <v>900</v>
      </c>
      <c r="C629" s="24" t="s">
        <v>1154</v>
      </c>
      <c r="D629" s="5" t="s">
        <v>824</v>
      </c>
      <c r="E629" s="24" t="s">
        <v>87</v>
      </c>
      <c r="F629" s="65" t="s">
        <v>826</v>
      </c>
      <c r="G629" s="7" t="s">
        <v>1085</v>
      </c>
      <c r="H629" s="7" t="s">
        <v>2446</v>
      </c>
      <c r="I629" s="7" t="s">
        <v>1199</v>
      </c>
      <c r="J629" s="32" t="s">
        <v>111</v>
      </c>
      <c r="K629" s="22" t="s">
        <v>787</v>
      </c>
      <c r="L629" s="6">
        <v>44777</v>
      </c>
      <c r="M629" s="6">
        <f>WORKDAY(ControleRNC[[#This Row],[Data Emissão]],VLOOKUP(K629,$F$1:$G$4,2,0))</f>
        <v>44782</v>
      </c>
      <c r="N629" s="6"/>
      <c r="O629" s="23">
        <v>44912</v>
      </c>
      <c r="P629" s="24"/>
      <c r="Q629" s="24">
        <f ca="1">IF(ControleRNC[[#This Row],[Real.1]]="",TODAY()-ControleRNC[[#This Row],[Prev.1]],ControleRNC[[#This Row],[Real.1]]-ControleRNC[[#This Row],[Prev.1]])</f>
        <v>130</v>
      </c>
      <c r="R629" s="24" t="s">
        <v>5</v>
      </c>
      <c r="S629" s="24" t="s">
        <v>2497</v>
      </c>
      <c r="T629" s="29" t="str">
        <f ca="1">IF(ControleRNC[[#This Row],[Real.1]]&lt;&gt;"","Concluída",IF(ControleRNC[[#This Row],[Prev.1]]&lt;TODAY(),"Atraso","No prazo"))</f>
        <v>Concluída</v>
      </c>
      <c r="U629" s="39" t="s">
        <v>112</v>
      </c>
      <c r="V629" s="39"/>
      <c r="W629" s="23">
        <f>WORKDAY(ControleRNC[[#This Row],[Prev.1]],ControleRNC[[#This Row],[Dias Prev.2]])</f>
        <v>44785</v>
      </c>
      <c r="X629" s="23"/>
      <c r="Y629" s="23"/>
      <c r="Z629" s="24">
        <f>VLOOKUP(ControleRNC[[#This Row],[Crit.]],$F$1:$G$4,2,0)</f>
        <v>3</v>
      </c>
      <c r="AA629" s="24">
        <f ca="1">IF(ControleRNC[[#This Row],[Real.2]]="",TODAY()-ControleRNC[[#This Row],[Prev.2]],ControleRNC[[#This Row],[Real.2]]-ControleRNC[[#This Row],[Prev.2]])</f>
        <v>292</v>
      </c>
      <c r="AB629" s="24" t="s">
        <v>5</v>
      </c>
      <c r="AC629" s="29" t="str">
        <f ca="1">IF(ControleRNC[[#This Row],[Real.2]]&lt;&gt;"","Concluída",
IF(ControleRNC[[#This Row],[Prev.2]]&lt;TODAY(),"Atraso","No prazo"))</f>
        <v>Atraso</v>
      </c>
      <c r="AD629" s="24">
        <f ca="1">IF(ControleRNC[[#This Row],[Status Epata 2]]="Concluída","",IF(ControleRNC[[#This Row],[Real.2]]="",TODAY()-ControleRNC[[#This Row],[Data Emissão]],ControleRNC[[#This Row],[Real.2]]-ControleRNC[[#This Row],[Data Emissão]]))</f>
        <v>300</v>
      </c>
      <c r="AE629" s="24" t="str">
        <f ca="1">IF(ControleRNC[[#This Row],[Real.2]]&lt;&gt;"","Concluída",
IF(AND(ControleRNC[[#This Row],[Prev.2]]&lt;TODAY(),OR(ControleRNC[[#This Row],[Replan.2]]&lt;TODAY(),ControleRNC[[#This Row],[Replan.2]]="")),"Atraso","No prazo"))</f>
        <v>Atraso</v>
      </c>
      <c r="AF629" s="24"/>
      <c r="AG629" s="24" t="str">
        <f>IF(ControleRNC[[#This Row],[Área Responsável]]="Engenharia",ControleRNC[[#This Row],[Status Etapa 1]],"Contratada")</f>
        <v>Contratada</v>
      </c>
      <c r="AH629" s="24" t="str">
        <f ca="1">IF(ControleRNC[[#This Row],[Área Responsável]]="Contratada",ControleRNC[[#This Row],[Status DUCTOR]],"Engenharia")</f>
        <v>Atraso</v>
      </c>
      <c r="AI629" s="24" t="str">
        <f>IF(ControleRNC[[#This Row],[Etapa Eng]]="Concluída","Fechado",IF(ControleRNC[[#This Row],[Etapa Eng]]="Contratada","Contratada","Aberto"))</f>
        <v>Contratada</v>
      </c>
      <c r="AJ629" s="24" t="str">
        <f ca="1">IF(ControleRNC[[#This Row],[Etapa contr]]="Concluída","Fechado",IF(ControleRNC[[#This Row],[Etapa contr]]="Engenharia","Engenharia","Aberto"))</f>
        <v>Aberto</v>
      </c>
    </row>
    <row r="630" spans="1:36" ht="30" customHeight="1">
      <c r="A630" s="5" t="s">
        <v>2602</v>
      </c>
      <c r="B630" s="5" t="s">
        <v>900</v>
      </c>
      <c r="C630" s="24" t="s">
        <v>1283</v>
      </c>
      <c r="D630" s="5" t="s">
        <v>824</v>
      </c>
      <c r="E630" s="24" t="s">
        <v>29</v>
      </c>
      <c r="F630" s="65" t="s">
        <v>826</v>
      </c>
      <c r="G630" s="7" t="s">
        <v>844</v>
      </c>
      <c r="H630" s="7" t="s">
        <v>2611</v>
      </c>
      <c r="I630" s="7" t="s">
        <v>958</v>
      </c>
      <c r="J630" s="32" t="s">
        <v>2612</v>
      </c>
      <c r="K630" s="22" t="s">
        <v>787</v>
      </c>
      <c r="L630" s="6">
        <v>44781</v>
      </c>
      <c r="M630" s="6">
        <f>WORKDAY(ControleRNC[[#This Row],[Data Emissão]],VLOOKUP(K630,$F$1:$G$4,2,0))</f>
        <v>44784</v>
      </c>
      <c r="N630" s="6"/>
      <c r="O630" s="23">
        <v>44795</v>
      </c>
      <c r="P630" s="24"/>
      <c r="Q630" s="24">
        <f ca="1">IF(ControleRNC[[#This Row],[Real.1]]="",TODAY()-ControleRNC[[#This Row],[Prev.1]],ControleRNC[[#This Row],[Real.1]]-ControleRNC[[#This Row],[Prev.1]])</f>
        <v>11</v>
      </c>
      <c r="R630" s="24" t="s">
        <v>6</v>
      </c>
      <c r="S630" s="24"/>
      <c r="T630" s="29" t="str">
        <f ca="1">IF(ControleRNC[[#This Row],[Real.1]]&lt;&gt;"","Concluída",IF(ControleRNC[[#This Row],[Prev.1]]&lt;TODAY(),"Atraso","No prazo"))</f>
        <v>Concluída</v>
      </c>
      <c r="U630" s="39" t="s">
        <v>2613</v>
      </c>
      <c r="V630" s="39"/>
      <c r="W630" s="23">
        <f>WORKDAY(ControleRNC[[#This Row],[Prev.1]],ControleRNC[[#This Row],[Dias Prev.2]])</f>
        <v>44789</v>
      </c>
      <c r="X630" s="23">
        <v>44795</v>
      </c>
      <c r="Y630" s="23">
        <v>44798</v>
      </c>
      <c r="Z630" s="24">
        <f>VLOOKUP(ControleRNC[[#This Row],[Crit.]],$F$1:$G$4,2,0)</f>
        <v>3</v>
      </c>
      <c r="AA630" s="24">
        <f ca="1">IF(ControleRNC[[#This Row],[Real.2]]="",TODAY()-ControleRNC[[#This Row],[Prev.2]],ControleRNC[[#This Row],[Real.2]]-ControleRNC[[#This Row],[Prev.2]])</f>
        <v>9</v>
      </c>
      <c r="AB630" s="24" t="s">
        <v>6</v>
      </c>
      <c r="AC630" s="29" t="str">
        <f ca="1">IF(ControleRNC[[#This Row],[Real.2]]&lt;&gt;"","Concluída",
IF(ControleRNC[[#This Row],[Prev.2]]&lt;TODAY(),"Atraso","No prazo"))</f>
        <v>Concluída</v>
      </c>
      <c r="AD630" s="24" t="str">
        <f ca="1">IF(ControleRNC[[#This Row],[Status Epata 2]]="Concluída","",IF(ControleRNC[[#This Row],[Real.2]]="",TODAY()-ControleRNC[[#This Row],[Data Emissão]],ControleRNC[[#This Row],[Real.2]]-ControleRNC[[#This Row],[Data Emissão]]))</f>
        <v/>
      </c>
      <c r="AE630" s="24" t="str">
        <f ca="1">IF(ControleRNC[[#This Row],[Real.2]]&lt;&gt;"","Concluída",
IF(AND(ControleRNC[[#This Row],[Prev.2]]&lt;TODAY(),OR(ControleRNC[[#This Row],[Replan.2]]&lt;TODAY(),ControleRNC[[#This Row],[Replan.2]]="")),"Atraso","No prazo"))</f>
        <v>Concluída</v>
      </c>
      <c r="AF630" s="24"/>
      <c r="AG630" s="24" t="str">
        <f>IF(ControleRNC[[#This Row],[Área Responsável]]="Engenharia",ControleRNC[[#This Row],[Status Etapa 1]],"Contratada")</f>
        <v>Contratada</v>
      </c>
      <c r="AH630" s="24" t="str">
        <f ca="1">IF(ControleRNC[[#This Row],[Área Responsável]]="Contratada",ControleRNC[[#This Row],[Status DUCTOR]],"Engenharia")</f>
        <v>Concluída</v>
      </c>
      <c r="AI630" s="24" t="str">
        <f>IF(ControleRNC[[#This Row],[Etapa Eng]]="Concluída","Fechado",IF(ControleRNC[[#This Row],[Etapa Eng]]="Contratada","Contratada","Aberto"))</f>
        <v>Contratada</v>
      </c>
      <c r="AJ630" s="24" t="str">
        <f ca="1">IF(ControleRNC[[#This Row],[Etapa contr]]="Concluída","Fechado",IF(ControleRNC[[#This Row],[Etapa contr]]="Engenharia","Engenharia","Aberto"))</f>
        <v>Fechado</v>
      </c>
    </row>
    <row r="631" spans="1:36" ht="30" customHeight="1">
      <c r="A631" s="5" t="s">
        <v>2614</v>
      </c>
      <c r="B631" s="5" t="s">
        <v>900</v>
      </c>
      <c r="C631" s="24" t="s">
        <v>860</v>
      </c>
      <c r="D631" s="5" t="s">
        <v>861</v>
      </c>
      <c r="E631" s="24" t="s">
        <v>87</v>
      </c>
      <c r="F631" s="65" t="s">
        <v>862</v>
      </c>
      <c r="G631" s="7" t="s">
        <v>827</v>
      </c>
      <c r="H631" s="7" t="s">
        <v>1916</v>
      </c>
      <c r="I631" s="7" t="s">
        <v>856</v>
      </c>
      <c r="J631" s="32" t="s">
        <v>2615</v>
      </c>
      <c r="K631" s="22" t="s">
        <v>787</v>
      </c>
      <c r="L631" s="6">
        <v>44781</v>
      </c>
      <c r="M631" s="6">
        <f>WORKDAY(ControleRNC[[#This Row],[Data Emissão]],VLOOKUP(K631,$F$1:$G$4,2,0))</f>
        <v>44784</v>
      </c>
      <c r="N631" s="6"/>
      <c r="O631" s="23">
        <v>44782</v>
      </c>
      <c r="P631" s="24"/>
      <c r="Q631" s="24">
        <f ca="1">IF(ControleRNC[[#This Row],[Real.1]]="",TODAY()-ControleRNC[[#This Row],[Prev.1]],ControleRNC[[#This Row],[Real.1]]-ControleRNC[[#This Row],[Prev.1]])</f>
        <v>-2</v>
      </c>
      <c r="R631" s="24" t="s">
        <v>5</v>
      </c>
      <c r="S631" s="24"/>
      <c r="T631" s="29" t="str">
        <f ca="1">IF(ControleRNC[[#This Row],[Real.1]]&lt;&gt;"","Concluída",IF(ControleRNC[[#This Row],[Prev.1]]&lt;TODAY(),"Atraso","No prazo"))</f>
        <v>Concluída</v>
      </c>
      <c r="U631" s="39" t="s">
        <v>2616</v>
      </c>
      <c r="V631" s="39"/>
      <c r="W631" s="23">
        <f>WORKDAY(ControleRNC[[#This Row],[Prev.1]],ControleRNC[[#This Row],[Dias Prev.2]])</f>
        <v>44789</v>
      </c>
      <c r="X631" s="23"/>
      <c r="Y631" s="23">
        <v>44998</v>
      </c>
      <c r="Z631" s="24">
        <f>VLOOKUP(ControleRNC[[#This Row],[Crit.]],$F$1:$G$4,2,0)</f>
        <v>3</v>
      </c>
      <c r="AA631" s="24">
        <f ca="1">IF(ControleRNC[[#This Row],[Real.2]]="",TODAY()-ControleRNC[[#This Row],[Prev.2]],ControleRNC[[#This Row],[Real.2]]-ControleRNC[[#This Row],[Prev.2]])</f>
        <v>209</v>
      </c>
      <c r="AB631" s="24" t="s">
        <v>5</v>
      </c>
      <c r="AC631" s="29" t="str">
        <f ca="1">IF(ControleRNC[[#This Row],[Real.2]]&lt;&gt;"","Concluída",
IF(ControleRNC[[#This Row],[Prev.2]]&lt;TODAY(),"Atraso","No prazo"))</f>
        <v>Concluída</v>
      </c>
      <c r="AD631" s="24" t="str">
        <f ca="1">IF(ControleRNC[[#This Row],[Status Epata 2]]="Concluída","",IF(ControleRNC[[#This Row],[Real.2]]="",TODAY()-ControleRNC[[#This Row],[Data Emissão]],ControleRNC[[#This Row],[Real.2]]-ControleRNC[[#This Row],[Data Emissão]]))</f>
        <v/>
      </c>
      <c r="AE631" s="24" t="str">
        <f ca="1">IF(ControleRNC[[#This Row],[Real.2]]&lt;&gt;"","Concluída",
IF(AND(ControleRNC[[#This Row],[Prev.2]]&lt;TODAY(),OR(ControleRNC[[#This Row],[Replan.2]]&lt;TODAY(),ControleRNC[[#This Row],[Replan.2]]="")),"Atraso","No prazo"))</f>
        <v>Concluída</v>
      </c>
      <c r="AF631" s="24"/>
      <c r="AG631" s="24" t="str">
        <f ca="1">IF(ControleRNC[[#This Row],[Área Responsável]]="Engenharia",ControleRNC[[#This Row],[Status Etapa 1]],"Contratada")</f>
        <v>Concluída</v>
      </c>
      <c r="AH631" s="24" t="str">
        <f>IF(ControleRNC[[#This Row],[Área Responsável]]="Contratada",ControleRNC[[#This Row],[Status DUCTOR]],"Engenharia")</f>
        <v>Engenharia</v>
      </c>
      <c r="AI631" s="24" t="str">
        <f ca="1">IF(ControleRNC[[#This Row],[Etapa Eng]]="Concluída","Fechado",IF(ControleRNC[[#This Row],[Etapa Eng]]="Contratada","Contratada","Aberto"))</f>
        <v>Fechado</v>
      </c>
      <c r="AJ631" s="24" t="str">
        <f>IF(ControleRNC[[#This Row],[Etapa contr]]="Concluída","Fechado",IF(ControleRNC[[#This Row],[Etapa contr]]="Engenharia","Engenharia","Aberto"))</f>
        <v>Engenharia</v>
      </c>
    </row>
    <row r="632" spans="1:36" ht="30" customHeight="1">
      <c r="A632" s="5" t="s">
        <v>2606</v>
      </c>
      <c r="B632" s="5" t="s">
        <v>900</v>
      </c>
      <c r="C632" s="24" t="s">
        <v>1154</v>
      </c>
      <c r="D632" s="5" t="s">
        <v>824</v>
      </c>
      <c r="E632" s="24" t="s">
        <v>29</v>
      </c>
      <c r="F632" s="65" t="s">
        <v>826</v>
      </c>
      <c r="G632" s="7" t="s">
        <v>1085</v>
      </c>
      <c r="H632" s="7" t="s">
        <v>1916</v>
      </c>
      <c r="I632" s="7" t="s">
        <v>1199</v>
      </c>
      <c r="J632" s="32" t="s">
        <v>2617</v>
      </c>
      <c r="K632" s="22" t="s">
        <v>787</v>
      </c>
      <c r="L632" s="6">
        <v>44782</v>
      </c>
      <c r="M632" s="6">
        <f>WORKDAY(ControleRNC[[#This Row],[Data Emissão]],VLOOKUP(K632,$F$1:$G$4,2,0))</f>
        <v>44785</v>
      </c>
      <c r="N632" s="6"/>
      <c r="O632" s="23">
        <v>44789</v>
      </c>
      <c r="P632" s="24"/>
      <c r="Q632" s="24">
        <f ca="1">IF(ControleRNC[[#This Row],[Real.1]]="",TODAY()-ControleRNC[[#This Row],[Prev.1]],ControleRNC[[#This Row],[Real.1]]-ControleRNC[[#This Row],[Prev.1]])</f>
        <v>4</v>
      </c>
      <c r="R632" s="24" t="s">
        <v>6</v>
      </c>
      <c r="S632" s="24"/>
      <c r="T632" s="29" t="str">
        <f ca="1">IF(ControleRNC[[#This Row],[Real.1]]&lt;&gt;"","Concluída",IF(ControleRNC[[#This Row],[Prev.1]]&lt;TODAY(),"Atraso","No prazo"))</f>
        <v>Concluída</v>
      </c>
      <c r="U632" s="39" t="s">
        <v>2618</v>
      </c>
      <c r="V632" s="39"/>
      <c r="W632" s="23">
        <f>WORKDAY(ControleRNC[[#This Row],[Prev.1]],ControleRNC[[#This Row],[Dias Prev.2]])</f>
        <v>44790</v>
      </c>
      <c r="X632" s="23">
        <v>44865</v>
      </c>
      <c r="Y632" s="23">
        <v>44886</v>
      </c>
      <c r="Z632" s="24">
        <f>VLOOKUP(ControleRNC[[#This Row],[Crit.]],$F$1:$G$4,2,0)</f>
        <v>3</v>
      </c>
      <c r="AA632" s="24">
        <f ca="1">IF(ControleRNC[[#This Row],[Real.2]]="",TODAY()-ControleRNC[[#This Row],[Prev.2]],ControleRNC[[#This Row],[Real.2]]-ControleRNC[[#This Row],[Prev.2]])</f>
        <v>96</v>
      </c>
      <c r="AB632" s="24" t="s">
        <v>6</v>
      </c>
      <c r="AC632" s="29" t="str">
        <f ca="1">IF(ControleRNC[[#This Row],[Real.2]]&lt;&gt;"","Concluída",
IF(ControleRNC[[#This Row],[Prev.2]]&lt;TODAY(),"Atraso","No prazo"))</f>
        <v>Concluída</v>
      </c>
      <c r="AD632" s="24" t="str">
        <f ca="1">IF(ControleRNC[[#This Row],[Status Epata 2]]="Concluída","",IF(ControleRNC[[#This Row],[Real.2]]="",TODAY()-ControleRNC[[#This Row],[Data Emissão]],ControleRNC[[#This Row],[Real.2]]-ControleRNC[[#This Row],[Data Emissão]]))</f>
        <v/>
      </c>
      <c r="AE632" s="24" t="str">
        <f ca="1">IF(ControleRNC[[#This Row],[Real.2]]&lt;&gt;"","Concluída",
IF(AND(ControleRNC[[#This Row],[Prev.2]]&lt;TODAY(),OR(ControleRNC[[#This Row],[Replan.2]]&lt;TODAY(),ControleRNC[[#This Row],[Replan.2]]="")),"Atraso","No prazo"))</f>
        <v>Concluída</v>
      </c>
      <c r="AF632" s="24"/>
      <c r="AG632" s="24" t="str">
        <f>IF(ControleRNC[[#This Row],[Área Responsável]]="Engenharia",ControleRNC[[#This Row],[Status Etapa 1]],"Contratada")</f>
        <v>Contratada</v>
      </c>
      <c r="AH632" s="24" t="str">
        <f ca="1">IF(ControleRNC[[#This Row],[Área Responsável]]="Contratada",ControleRNC[[#This Row],[Status DUCTOR]],"Engenharia")</f>
        <v>Concluída</v>
      </c>
      <c r="AI632" s="24" t="str">
        <f>IF(ControleRNC[[#This Row],[Etapa Eng]]="Concluída","Fechado",IF(ControleRNC[[#This Row],[Etapa Eng]]="Contratada","Contratada","Aberto"))</f>
        <v>Contratada</v>
      </c>
      <c r="AJ632" s="24" t="str">
        <f ca="1">IF(ControleRNC[[#This Row],[Etapa contr]]="Concluída","Fechado",IF(ControleRNC[[#This Row],[Etapa contr]]="Engenharia","Engenharia","Aberto"))</f>
        <v>Fechado</v>
      </c>
    </row>
    <row r="633" spans="1:36" ht="30" customHeight="1">
      <c r="A633" s="5" t="s">
        <v>2619</v>
      </c>
      <c r="B633" s="5" t="s">
        <v>900</v>
      </c>
      <c r="C633" s="24" t="s">
        <v>1369</v>
      </c>
      <c r="D633" s="5" t="s">
        <v>902</v>
      </c>
      <c r="E633" s="24" t="s">
        <v>29</v>
      </c>
      <c r="F633" s="24" t="s">
        <v>826</v>
      </c>
      <c r="G633" s="7" t="s">
        <v>844</v>
      </c>
      <c r="H633" s="7" t="s">
        <v>2620</v>
      </c>
      <c r="I633" s="7" t="s">
        <v>1449</v>
      </c>
      <c r="J633" s="32" t="s">
        <v>2621</v>
      </c>
      <c r="K633" s="22" t="s">
        <v>787</v>
      </c>
      <c r="L633" s="6">
        <v>44782</v>
      </c>
      <c r="M633" s="6">
        <f>WORKDAY(ControleRNC[[#This Row],[Data Emissão]],VLOOKUP(K633,$F$1:$G$4,2,0))</f>
        <v>44785</v>
      </c>
      <c r="N633" s="6"/>
      <c r="O633" s="23">
        <v>44793</v>
      </c>
      <c r="P633" s="24"/>
      <c r="Q633" s="24">
        <f ca="1">IF(ControleRNC[[#This Row],[Real.1]]="",TODAY()-ControleRNC[[#This Row],[Prev.1]],ControleRNC[[#This Row],[Real.1]]-ControleRNC[[#This Row],[Prev.1]])</f>
        <v>8</v>
      </c>
      <c r="R633" s="24" t="s">
        <v>6</v>
      </c>
      <c r="S633" s="24"/>
      <c r="T633" s="29" t="str">
        <f ca="1">IF(ControleRNC[[#This Row],[Real.1]]&lt;&gt;"","Concluída",IF(ControleRNC[[#This Row],[Prev.1]]&lt;TODAY(),"Atraso","No prazo"))</f>
        <v>Concluída</v>
      </c>
      <c r="U633" s="39" t="s">
        <v>2622</v>
      </c>
      <c r="V633" s="39"/>
      <c r="W633" s="23">
        <f>WORKDAY(ControleRNC[[#This Row],[Prev.1]],ControleRNC[[#This Row],[Dias Prev.2]])</f>
        <v>44790</v>
      </c>
      <c r="X633" s="23"/>
      <c r="Y633" s="23">
        <v>44798</v>
      </c>
      <c r="Z633" s="24">
        <f>VLOOKUP(ControleRNC[[#This Row],[Crit.]],$F$1:$G$4,2,0)</f>
        <v>3</v>
      </c>
      <c r="AA633" s="24">
        <f ca="1">IF(ControleRNC[[#This Row],[Real.2]]="",TODAY()-ControleRNC[[#This Row],[Prev.2]],ControleRNC[[#This Row],[Real.2]]-ControleRNC[[#This Row],[Prev.2]])</f>
        <v>8</v>
      </c>
      <c r="AB633" s="24" t="s">
        <v>6</v>
      </c>
      <c r="AC633" s="29" t="str">
        <f ca="1">IF(ControleRNC[[#This Row],[Real.2]]&lt;&gt;"","Concluída",
IF(ControleRNC[[#This Row],[Prev.2]]&lt;TODAY(),"Atraso","No prazo"))</f>
        <v>Concluída</v>
      </c>
      <c r="AD633" s="24" t="str">
        <f ca="1">IF(ControleRNC[[#This Row],[Status Epata 2]]="Concluída","",IF(ControleRNC[[#This Row],[Real.2]]="",TODAY()-ControleRNC[[#This Row],[Data Emissão]],ControleRNC[[#This Row],[Real.2]]-ControleRNC[[#This Row],[Data Emissão]]))</f>
        <v/>
      </c>
      <c r="AE633" s="24" t="str">
        <f ca="1">IF(ControleRNC[[#This Row],[Real.2]]&lt;&gt;"","Concluída",
IF(AND(ControleRNC[[#This Row],[Prev.2]]&lt;TODAY(),OR(ControleRNC[[#This Row],[Replan.2]]&lt;TODAY(),ControleRNC[[#This Row],[Replan.2]]="")),"Atraso","No prazo"))</f>
        <v>Concluída</v>
      </c>
      <c r="AF633" s="24"/>
      <c r="AG633" s="24" t="str">
        <f>IF(ControleRNC[[#This Row],[Área Responsável]]="Engenharia",ControleRNC[[#This Row],[Status Etapa 1]],"Contratada")</f>
        <v>Contratada</v>
      </c>
      <c r="AH633" s="24" t="str">
        <f ca="1">IF(ControleRNC[[#This Row],[Área Responsável]]="Contratada",ControleRNC[[#This Row],[Status DUCTOR]],"Engenharia")</f>
        <v>Concluída</v>
      </c>
      <c r="AI633" s="24" t="str">
        <f>IF(ControleRNC[[#This Row],[Etapa Eng]]="Concluída","Fechado",IF(ControleRNC[[#This Row],[Etapa Eng]]="Contratada","Contratada","Aberto"))</f>
        <v>Contratada</v>
      </c>
      <c r="AJ633" s="24" t="str">
        <f ca="1">IF(ControleRNC[[#This Row],[Etapa contr]]="Concluída","Fechado",IF(ControleRNC[[#This Row],[Etapa contr]]="Engenharia","Engenharia","Aberto"))</f>
        <v>Fechado</v>
      </c>
    </row>
    <row r="634" spans="1:36" ht="30" customHeight="1">
      <c r="A634" s="5" t="s">
        <v>94</v>
      </c>
      <c r="B634" s="5" t="s">
        <v>822</v>
      </c>
      <c r="C634" s="24" t="s">
        <v>823</v>
      </c>
      <c r="D634" s="5" t="s">
        <v>824</v>
      </c>
      <c r="E634" s="24" t="s">
        <v>77</v>
      </c>
      <c r="F634" s="65" t="s">
        <v>826</v>
      </c>
      <c r="G634" s="7" t="s">
        <v>827</v>
      </c>
      <c r="H634" s="7" t="s">
        <v>2240</v>
      </c>
      <c r="I634" s="7" t="s">
        <v>1171</v>
      </c>
      <c r="J634" s="32" t="s">
        <v>2623</v>
      </c>
      <c r="K634" s="22" t="s">
        <v>788</v>
      </c>
      <c r="L634" s="6">
        <v>44783</v>
      </c>
      <c r="M634" s="6">
        <f>WORKDAY(ControleRNC[[#This Row],[Data Emissão]],VLOOKUP(K634,$F$1:$G$4,2,0))</f>
        <v>44785</v>
      </c>
      <c r="N634" s="6"/>
      <c r="O634" s="23"/>
      <c r="P634" s="24"/>
      <c r="Q634" s="24">
        <f ca="1">IF(ControleRNC[[#This Row],[Real.1]]="",TODAY()-ControleRNC[[#This Row],[Prev.1]],ControleRNC[[#This Row],[Real.1]]-ControleRNC[[#This Row],[Prev.1]])</f>
        <v>292</v>
      </c>
      <c r="R634" s="24" t="s">
        <v>8</v>
      </c>
      <c r="S634" s="24"/>
      <c r="T634" s="29" t="s">
        <v>2142</v>
      </c>
      <c r="U634" s="39" t="s">
        <v>2624</v>
      </c>
      <c r="V634" s="39"/>
      <c r="W634" s="23">
        <f>WORKDAY(ControleRNC[[#This Row],[Prev.1]],ControleRNC[[#This Row],[Dias Prev.2]])</f>
        <v>44789</v>
      </c>
      <c r="X634" s="23"/>
      <c r="Y634" s="23">
        <v>44861</v>
      </c>
      <c r="Z634" s="24">
        <f>VLOOKUP(ControleRNC[[#This Row],[Crit.]],$F$1:$G$4,2,0)</f>
        <v>2</v>
      </c>
      <c r="AA634" s="24">
        <f ca="1">IF(ControleRNC[[#This Row],[Real.2]]="",TODAY()-ControleRNC[[#This Row],[Prev.2]],ControleRNC[[#This Row],[Real.2]]-ControleRNC[[#This Row],[Prev.2]])</f>
        <v>72</v>
      </c>
      <c r="AB634" s="24" t="s">
        <v>8</v>
      </c>
      <c r="AC634" s="29" t="str">
        <f ca="1">IF(ControleRNC[[#This Row],[Real.2]]&lt;&gt;"","Concluída",
IF(ControleRNC[[#This Row],[Prev.2]]&lt;TODAY(),"Atraso","No prazo"))</f>
        <v>Concluída</v>
      </c>
      <c r="AD634" s="24" t="str">
        <f ca="1">IF(ControleRNC[[#This Row],[Status Epata 2]]="Concluída","",IF(ControleRNC[[#This Row],[Real.2]]="",TODAY()-ControleRNC[[#This Row],[Data Emissão]],ControleRNC[[#This Row],[Real.2]]-ControleRNC[[#This Row],[Data Emissão]]))</f>
        <v/>
      </c>
      <c r="AE634" s="24" t="str">
        <f ca="1">IF(ControleRNC[[#This Row],[Real.2]]&lt;&gt;"","Concluída",
IF(AND(ControleRNC[[#This Row],[Prev.2]]&lt;TODAY(),OR(ControleRNC[[#This Row],[Replan.2]]&lt;TODAY(),ControleRNC[[#This Row],[Replan.2]]="")),"Atraso","No prazo"))</f>
        <v>Concluída</v>
      </c>
      <c r="AF634" s="24"/>
      <c r="AG634" s="24" t="str">
        <f>IF(ControleRNC[[#This Row],[Área Responsável]]="Engenharia",ControleRNC[[#This Row],[Status Etapa 1]],"Contratada")</f>
        <v>Contratada</v>
      </c>
      <c r="AH634" s="24" t="str">
        <f ca="1">IF(ControleRNC[[#This Row],[Área Responsável]]="Contratada",ControleRNC[[#This Row],[Status DUCTOR]],"Engenharia")</f>
        <v>Concluída</v>
      </c>
      <c r="AI634" s="24" t="str">
        <f>IF(ControleRNC[[#This Row],[Etapa Eng]]="Concluída","Fechado",IF(ControleRNC[[#This Row],[Etapa Eng]]="Contratada","Contratada","Aberto"))</f>
        <v>Contratada</v>
      </c>
      <c r="AJ634" s="24" t="str">
        <f ca="1">IF(ControleRNC[[#This Row],[Etapa contr]]="Concluída","Fechado",IF(ControleRNC[[#This Row],[Etapa contr]]="Engenharia","Engenharia","Aberto"))</f>
        <v>Fechado</v>
      </c>
    </row>
    <row r="635" spans="1:36" ht="30" customHeight="1">
      <c r="A635" s="5" t="s">
        <v>107</v>
      </c>
      <c r="B635" s="5" t="s">
        <v>900</v>
      </c>
      <c r="C635" s="24" t="s">
        <v>1303</v>
      </c>
      <c r="D635" s="5" t="s">
        <v>824</v>
      </c>
      <c r="E635" s="24" t="s">
        <v>29</v>
      </c>
      <c r="F635" s="65" t="s">
        <v>826</v>
      </c>
      <c r="G635" s="7" t="s">
        <v>844</v>
      </c>
      <c r="H635" s="7" t="s">
        <v>2625</v>
      </c>
      <c r="I635" s="7" t="s">
        <v>918</v>
      </c>
      <c r="J635" s="32" t="s">
        <v>2626</v>
      </c>
      <c r="K635" s="22" t="s">
        <v>787</v>
      </c>
      <c r="L635" s="6">
        <v>44783</v>
      </c>
      <c r="M635" s="6">
        <f>WORKDAY(ControleRNC[[#This Row],[Data Emissão]],VLOOKUP(K635,$F$1:$G$4,2,0))</f>
        <v>44788</v>
      </c>
      <c r="N635" s="6"/>
      <c r="O635" s="23">
        <v>44789</v>
      </c>
      <c r="P635" s="24"/>
      <c r="Q635" s="24">
        <f ca="1">IF(ControleRNC[[#This Row],[Real.1]]="",TODAY()-ControleRNC[[#This Row],[Prev.1]],ControleRNC[[#This Row],[Real.1]]-ControleRNC[[#This Row],[Prev.1]])</f>
        <v>1</v>
      </c>
      <c r="R635" s="24" t="s">
        <v>6</v>
      </c>
      <c r="S635" s="24"/>
      <c r="T635" s="29" t="str">
        <f ca="1">IF(ControleRNC[[#This Row],[Real.1]]&lt;&gt;"","Concluída",IF(ControleRNC[[#This Row],[Prev.1]]&lt;TODAY(),"Atraso","No prazo"))</f>
        <v>Concluída</v>
      </c>
      <c r="U635" s="39" t="s">
        <v>2627</v>
      </c>
      <c r="V635" s="39"/>
      <c r="W635" s="23">
        <f>WORKDAY(ControleRNC[[#This Row],[Prev.1]],ControleRNC[[#This Row],[Dias Prev.2]])</f>
        <v>44791</v>
      </c>
      <c r="X635" s="23">
        <v>44834</v>
      </c>
      <c r="Y635" s="23">
        <v>44802</v>
      </c>
      <c r="Z635" s="24">
        <f>VLOOKUP(ControleRNC[[#This Row],[Crit.]],$F$1:$G$4,2,0)</f>
        <v>3</v>
      </c>
      <c r="AA635" s="24">
        <f ca="1">IF(ControleRNC[[#This Row],[Real.2]]="",TODAY()-ControleRNC[[#This Row],[Prev.2]],ControleRNC[[#This Row],[Real.2]]-ControleRNC[[#This Row],[Prev.2]])</f>
        <v>11</v>
      </c>
      <c r="AB635" s="24" t="s">
        <v>6</v>
      </c>
      <c r="AC635" s="29" t="str">
        <f ca="1">IF(ControleRNC[[#This Row],[Real.2]]&lt;&gt;"","Concluída",
IF(ControleRNC[[#This Row],[Prev.2]]&lt;TODAY(),"Atraso","No prazo"))</f>
        <v>Concluída</v>
      </c>
      <c r="AD635" s="24" t="str">
        <f ca="1">IF(ControleRNC[[#This Row],[Status Epata 2]]="Concluída","",IF(ControleRNC[[#This Row],[Real.2]]="",TODAY()-ControleRNC[[#This Row],[Data Emissão]],ControleRNC[[#This Row],[Real.2]]-ControleRNC[[#This Row],[Data Emissão]]))</f>
        <v/>
      </c>
      <c r="AE635" s="24" t="str">
        <f ca="1">IF(ControleRNC[[#This Row],[Real.2]]&lt;&gt;"","Concluída",
IF(AND(ControleRNC[[#This Row],[Prev.2]]&lt;TODAY(),OR(ControleRNC[[#This Row],[Replan.2]]&lt;TODAY(),ControleRNC[[#This Row],[Replan.2]]="")),"Atraso","No prazo"))</f>
        <v>Concluída</v>
      </c>
      <c r="AF635" s="24"/>
      <c r="AG635" s="24" t="str">
        <f>IF(ControleRNC[[#This Row],[Área Responsável]]="Engenharia",ControleRNC[[#This Row],[Status Etapa 1]],"Contratada")</f>
        <v>Contratada</v>
      </c>
      <c r="AH635" s="24" t="str">
        <f ca="1">IF(ControleRNC[[#This Row],[Área Responsável]]="Contratada",ControleRNC[[#This Row],[Status DUCTOR]],"Engenharia")</f>
        <v>Concluída</v>
      </c>
      <c r="AI635" s="24" t="str">
        <f>IF(ControleRNC[[#This Row],[Etapa Eng]]="Concluída","Fechado",IF(ControleRNC[[#This Row],[Etapa Eng]]="Contratada","Contratada","Aberto"))</f>
        <v>Contratada</v>
      </c>
      <c r="AJ635" s="24" t="str">
        <f ca="1">IF(ControleRNC[[#This Row],[Etapa contr]]="Concluída","Fechado",IF(ControleRNC[[#This Row],[Etapa contr]]="Engenharia","Engenharia","Aberto"))</f>
        <v>Fechado</v>
      </c>
    </row>
    <row r="636" spans="1:36" ht="30" customHeight="1">
      <c r="A636" s="5" t="s">
        <v>104</v>
      </c>
      <c r="B636" s="5" t="s">
        <v>822</v>
      </c>
      <c r="C636" s="24" t="s">
        <v>823</v>
      </c>
      <c r="D636" s="5" t="s">
        <v>824</v>
      </c>
      <c r="E636" s="24" t="s">
        <v>77</v>
      </c>
      <c r="F636" s="65" t="s">
        <v>826</v>
      </c>
      <c r="G636" s="7" t="s">
        <v>827</v>
      </c>
      <c r="H636" s="7" t="s">
        <v>2628</v>
      </c>
      <c r="I636" s="7" t="s">
        <v>856</v>
      </c>
      <c r="J636" s="32" t="s">
        <v>2629</v>
      </c>
      <c r="K636" s="22" t="s">
        <v>788</v>
      </c>
      <c r="L636" s="6">
        <v>44783</v>
      </c>
      <c r="M636" s="6">
        <f>WORKDAY(ControleRNC[[#This Row],[Data Emissão]],VLOOKUP(K636,$F$1:$G$4,2,0))</f>
        <v>44785</v>
      </c>
      <c r="N636" s="6"/>
      <c r="O636" s="23">
        <v>44789</v>
      </c>
      <c r="P636" s="24"/>
      <c r="Q636" s="24">
        <f ca="1">IF(ControleRNC[[#This Row],[Real.1]]="",TODAY()-ControleRNC[[#This Row],[Prev.1]],ControleRNC[[#This Row],[Real.1]]-ControleRNC[[#This Row],[Prev.1]])</f>
        <v>4</v>
      </c>
      <c r="R636" s="24" t="s">
        <v>8</v>
      </c>
      <c r="S636" s="24"/>
      <c r="T636" s="29" t="str">
        <f ca="1">IF(ControleRNC[[#This Row],[Real.1]]&lt;&gt;"","Concluída",IF(ControleRNC[[#This Row],[Prev.1]]&lt;TODAY(),"Atraso","No prazo"))</f>
        <v>Concluída</v>
      </c>
      <c r="U636" s="39" t="s">
        <v>2630</v>
      </c>
      <c r="V636" s="39" t="s">
        <v>2631</v>
      </c>
      <c r="W636" s="23">
        <f>WORKDAY(ControleRNC[[#This Row],[Prev.1]],ControleRNC[[#This Row],[Dias Prev.2]])</f>
        <v>44789</v>
      </c>
      <c r="X636" s="23"/>
      <c r="Y636" s="23">
        <v>44838</v>
      </c>
      <c r="Z636" s="24">
        <f>VLOOKUP(ControleRNC[[#This Row],[Crit.]],$F$1:$G$4,2,0)</f>
        <v>2</v>
      </c>
      <c r="AA636" s="24">
        <f ca="1">IF(ControleRNC[[#This Row],[Real.2]]="",TODAY()-ControleRNC[[#This Row],[Prev.2]],ControleRNC[[#This Row],[Real.2]]-ControleRNC[[#This Row],[Prev.2]])</f>
        <v>49</v>
      </c>
      <c r="AB636" s="24" t="s">
        <v>8</v>
      </c>
      <c r="AC636" s="29" t="str">
        <f ca="1">IF(ControleRNC[[#This Row],[Real.2]]&lt;&gt;"","Concluída",
IF(ControleRNC[[#This Row],[Prev.2]]&lt;TODAY(),"Atraso","No prazo"))</f>
        <v>Concluída</v>
      </c>
      <c r="AD636" s="24" t="str">
        <f ca="1">IF(ControleRNC[[#This Row],[Status Epata 2]]="Concluída","",IF(ControleRNC[[#This Row],[Real.2]]="",TODAY()-ControleRNC[[#This Row],[Data Emissão]],ControleRNC[[#This Row],[Real.2]]-ControleRNC[[#This Row],[Data Emissão]]))</f>
        <v/>
      </c>
      <c r="AE636" s="24" t="str">
        <f ca="1">IF(ControleRNC[[#This Row],[Real.2]]&lt;&gt;"","Concluída",
IF(AND(ControleRNC[[#This Row],[Prev.2]]&lt;TODAY(),OR(ControleRNC[[#This Row],[Replan.2]]&lt;TODAY(),ControleRNC[[#This Row],[Replan.2]]="")),"Atraso","No prazo"))</f>
        <v>Concluída</v>
      </c>
      <c r="AF636" s="24"/>
      <c r="AG636" s="24" t="str">
        <f>IF(ControleRNC[[#This Row],[Área Responsável]]="Engenharia",ControleRNC[[#This Row],[Status Etapa 1]],"Contratada")</f>
        <v>Contratada</v>
      </c>
      <c r="AH636" s="24" t="str">
        <f ca="1">IF(ControleRNC[[#This Row],[Área Responsável]]="Contratada",ControleRNC[[#This Row],[Status DUCTOR]],"Engenharia")</f>
        <v>Concluída</v>
      </c>
      <c r="AI636" s="24" t="str">
        <f>IF(ControleRNC[[#This Row],[Etapa Eng]]="Concluída","Fechado",IF(ControleRNC[[#This Row],[Etapa Eng]]="Contratada","Contratada","Aberto"))</f>
        <v>Contratada</v>
      </c>
      <c r="AJ636" s="24" t="str">
        <f ca="1">IF(ControleRNC[[#This Row],[Etapa contr]]="Concluída","Fechado",IF(ControleRNC[[#This Row],[Etapa contr]]="Engenharia","Engenharia","Aberto"))</f>
        <v>Fechado</v>
      </c>
    </row>
    <row r="637" spans="1:36" ht="30" customHeight="1">
      <c r="A637" s="5" t="s">
        <v>110</v>
      </c>
      <c r="B637" s="5" t="s">
        <v>822</v>
      </c>
      <c r="C637" s="24" t="s">
        <v>823</v>
      </c>
      <c r="D637" s="5" t="s">
        <v>824</v>
      </c>
      <c r="E637" s="24" t="s">
        <v>77</v>
      </c>
      <c r="F637" s="65" t="s">
        <v>826</v>
      </c>
      <c r="G637" s="7" t="s">
        <v>827</v>
      </c>
      <c r="H637" s="7" t="s">
        <v>2632</v>
      </c>
      <c r="I637" s="7" t="s">
        <v>856</v>
      </c>
      <c r="J637" s="32" t="s">
        <v>113</v>
      </c>
      <c r="K637" s="22" t="s">
        <v>788</v>
      </c>
      <c r="L637" s="6">
        <v>44784</v>
      </c>
      <c r="M637" s="6">
        <f>WORKDAY(ControleRNC[[#This Row],[Data Emissão]],VLOOKUP(K637,$F$1:$G$4,2,0))</f>
        <v>44788</v>
      </c>
      <c r="N637" s="6"/>
      <c r="O637" s="23">
        <v>44936</v>
      </c>
      <c r="P637" s="24"/>
      <c r="Q637" s="24">
        <f ca="1">IF(ControleRNC[[#This Row],[Real.1]]="",TODAY()-ControleRNC[[#This Row],[Prev.1]],ControleRNC[[#This Row],[Real.1]]-ControleRNC[[#This Row],[Prev.1]])</f>
        <v>148</v>
      </c>
      <c r="R637" s="24" t="s">
        <v>8</v>
      </c>
      <c r="S637" s="24"/>
      <c r="T637" s="29" t="str">
        <f ca="1">IF(ControleRNC[[#This Row],[Real.1]]&lt;&gt;"","Concluída",IF(ControleRNC[[#This Row],[Prev.1]]&lt;TODAY(),"Atraso","No prazo"))</f>
        <v>Concluída</v>
      </c>
      <c r="U637" s="39" t="s">
        <v>114</v>
      </c>
      <c r="V637" s="39"/>
      <c r="W637" s="23">
        <f>WORKDAY(ControleRNC[[#This Row],[Prev.1]],ControleRNC[[#This Row],[Dias Prev.2]])</f>
        <v>44790</v>
      </c>
      <c r="X637" s="23"/>
      <c r="Y637" s="23"/>
      <c r="Z637" s="24">
        <f>VLOOKUP(ControleRNC[[#This Row],[Crit.]],$F$1:$G$4,2,0)</f>
        <v>2</v>
      </c>
      <c r="AA637" s="24">
        <f ca="1">IF(ControleRNC[[#This Row],[Real.2]]="",TODAY()-ControleRNC[[#This Row],[Prev.2]],ControleRNC[[#This Row],[Real.2]]-ControleRNC[[#This Row],[Prev.2]])</f>
        <v>287</v>
      </c>
      <c r="AB637" s="24" t="s">
        <v>8</v>
      </c>
      <c r="AC637" s="29" t="str">
        <f ca="1">IF(ControleRNC[[#This Row],[Real.2]]&lt;&gt;"","Concluída",
IF(ControleRNC[[#This Row],[Prev.2]]&lt;TODAY(),"Atraso","No prazo"))</f>
        <v>Atraso</v>
      </c>
      <c r="AD637" s="24">
        <f ca="1">IF(ControleRNC[[#This Row],[Status Epata 2]]="Concluída","",IF(ControleRNC[[#This Row],[Real.2]]="",TODAY()-ControleRNC[[#This Row],[Data Emissão]],ControleRNC[[#This Row],[Real.2]]-ControleRNC[[#This Row],[Data Emissão]]))</f>
        <v>293</v>
      </c>
      <c r="AE637" s="24" t="str">
        <f ca="1">IF(ControleRNC[[#This Row],[Real.2]]&lt;&gt;"","Concluída",
IF(AND(ControleRNC[[#This Row],[Prev.2]]&lt;TODAY(),OR(ControleRNC[[#This Row],[Replan.2]]&lt;TODAY(),ControleRNC[[#This Row],[Replan.2]]="")),"Atraso","No prazo"))</f>
        <v>Atraso</v>
      </c>
      <c r="AF637" s="24"/>
      <c r="AG637" s="24" t="str">
        <f>IF(ControleRNC[[#This Row],[Área Responsável]]="Engenharia",ControleRNC[[#This Row],[Status Etapa 1]],"Contratada")</f>
        <v>Contratada</v>
      </c>
      <c r="AH637" s="24" t="str">
        <f ca="1">IF(ControleRNC[[#This Row],[Área Responsável]]="Contratada",ControleRNC[[#This Row],[Status DUCTOR]],"Engenharia")</f>
        <v>Atraso</v>
      </c>
      <c r="AI637" s="24" t="str">
        <f>IF(ControleRNC[[#This Row],[Etapa Eng]]="Concluída","Fechado",IF(ControleRNC[[#This Row],[Etapa Eng]]="Contratada","Contratada","Aberto"))</f>
        <v>Contratada</v>
      </c>
      <c r="AJ637" s="24" t="str">
        <f ca="1">IF(ControleRNC[[#This Row],[Etapa contr]]="Concluída","Fechado",IF(ControleRNC[[#This Row],[Etapa contr]]="Engenharia","Engenharia","Aberto"))</f>
        <v>Aberto</v>
      </c>
    </row>
    <row r="638" spans="1:36" ht="30" customHeight="1">
      <c r="A638" s="5" t="s">
        <v>115</v>
      </c>
      <c r="B638" s="5" t="s">
        <v>900</v>
      </c>
      <c r="C638" s="24" t="s">
        <v>1280</v>
      </c>
      <c r="D638" s="5" t="s">
        <v>824</v>
      </c>
      <c r="E638" s="24" t="s">
        <v>87</v>
      </c>
      <c r="F638" s="65" t="s">
        <v>826</v>
      </c>
      <c r="G638" s="7" t="s">
        <v>827</v>
      </c>
      <c r="H638" s="7" t="s">
        <v>1836</v>
      </c>
      <c r="I638" s="7" t="s">
        <v>856</v>
      </c>
      <c r="J638" s="32" t="s">
        <v>2633</v>
      </c>
      <c r="K638" s="22" t="s">
        <v>787</v>
      </c>
      <c r="L638" s="6">
        <v>44785</v>
      </c>
      <c r="M638" s="6">
        <f>WORKDAY(ControleRNC[[#This Row],[Data Emissão]],VLOOKUP(K638,$F$1:$G$4,2,0))</f>
        <v>44790</v>
      </c>
      <c r="N638" s="6"/>
      <c r="O638" s="23">
        <v>44837</v>
      </c>
      <c r="P638" s="24"/>
      <c r="Q638" s="24">
        <f ca="1">IF(ControleRNC[[#This Row],[Real.1]]="",TODAY()-ControleRNC[[#This Row],[Prev.1]],ControleRNC[[#This Row],[Real.1]]-ControleRNC[[#This Row],[Prev.1]])</f>
        <v>47</v>
      </c>
      <c r="R638" s="24" t="s">
        <v>5</v>
      </c>
      <c r="S638" s="24"/>
      <c r="T638" s="29" t="str">
        <f ca="1">IF(ControleRNC[[#This Row],[Real.1]]&lt;&gt;"","Concluída",IF(ControleRNC[[#This Row],[Prev.1]]&lt;TODAY(),"Atraso","No prazo"))</f>
        <v>Concluída</v>
      </c>
      <c r="U638" s="39" t="s">
        <v>2634</v>
      </c>
      <c r="V638" s="39"/>
      <c r="W638" s="23">
        <f>WORKDAY(ControleRNC[[#This Row],[Prev.1]],ControleRNC[[#This Row],[Dias Prev.2]])</f>
        <v>44795</v>
      </c>
      <c r="X638" s="23"/>
      <c r="Y638" s="23">
        <v>44837</v>
      </c>
      <c r="Z638" s="24">
        <f>VLOOKUP(ControleRNC[[#This Row],[Crit.]],$F$1:$G$4,2,0)</f>
        <v>3</v>
      </c>
      <c r="AA638" s="24">
        <f ca="1">IF(ControleRNC[[#This Row],[Real.2]]="",TODAY()-ControleRNC[[#This Row],[Prev.2]],ControleRNC[[#This Row],[Real.2]]-ControleRNC[[#This Row],[Prev.2]])</f>
        <v>42</v>
      </c>
      <c r="AB638" s="24" t="s">
        <v>5</v>
      </c>
      <c r="AC638" s="29" t="str">
        <f ca="1">IF(ControleRNC[[#This Row],[Real.2]]&lt;&gt;"","Concluída",
IF(ControleRNC[[#This Row],[Prev.2]]&lt;TODAY(),"Atraso","No prazo"))</f>
        <v>Concluída</v>
      </c>
      <c r="AD638" s="24" t="str">
        <f ca="1">IF(ControleRNC[[#This Row],[Status Epata 2]]="Concluída","",IF(ControleRNC[[#This Row],[Real.2]]="",TODAY()-ControleRNC[[#This Row],[Data Emissão]],ControleRNC[[#This Row],[Real.2]]-ControleRNC[[#This Row],[Data Emissão]]))</f>
        <v/>
      </c>
      <c r="AE638" s="24" t="str">
        <f ca="1">IF(ControleRNC[[#This Row],[Real.2]]&lt;&gt;"","Concluída",
IF(AND(ControleRNC[[#This Row],[Prev.2]]&lt;TODAY(),OR(ControleRNC[[#This Row],[Replan.2]]&lt;TODAY(),ControleRNC[[#This Row],[Replan.2]]="")),"Atraso","No prazo"))</f>
        <v>Concluída</v>
      </c>
      <c r="AF638" s="24"/>
      <c r="AG638" s="24" t="str">
        <f>IF(ControleRNC[[#This Row],[Área Responsável]]="Engenharia",ControleRNC[[#This Row],[Status Etapa 1]],"Contratada")</f>
        <v>Contratada</v>
      </c>
      <c r="AH638" s="24" t="str">
        <f ca="1">IF(ControleRNC[[#This Row],[Área Responsável]]="Contratada",ControleRNC[[#This Row],[Status DUCTOR]],"Engenharia")</f>
        <v>Concluída</v>
      </c>
      <c r="AI638" s="24" t="str">
        <f>IF(ControleRNC[[#This Row],[Etapa Eng]]="Concluída","Fechado",IF(ControleRNC[[#This Row],[Etapa Eng]]="Contratada","Contratada","Aberto"))</f>
        <v>Contratada</v>
      </c>
      <c r="AJ638" s="24" t="str">
        <f ca="1">IF(ControleRNC[[#This Row],[Etapa contr]]="Concluída","Fechado",IF(ControleRNC[[#This Row],[Etapa contr]]="Engenharia","Engenharia","Aberto"))</f>
        <v>Fechado</v>
      </c>
    </row>
    <row r="639" spans="1:36" ht="30" customHeight="1">
      <c r="A639" s="5" t="s">
        <v>115</v>
      </c>
      <c r="B639" s="5" t="s">
        <v>822</v>
      </c>
      <c r="C639" s="24" t="s">
        <v>823</v>
      </c>
      <c r="D639" s="5" t="s">
        <v>824</v>
      </c>
      <c r="E639" s="24" t="s">
        <v>77</v>
      </c>
      <c r="F639" s="65" t="s">
        <v>826</v>
      </c>
      <c r="G639" s="7" t="s">
        <v>827</v>
      </c>
      <c r="H639" s="7" t="s">
        <v>2632</v>
      </c>
      <c r="I639" s="7" t="s">
        <v>829</v>
      </c>
      <c r="J639" s="32" t="s">
        <v>116</v>
      </c>
      <c r="K639" s="22" t="s">
        <v>787</v>
      </c>
      <c r="L639" s="6">
        <v>44785</v>
      </c>
      <c r="M639" s="6">
        <f>WORKDAY(ControleRNC[[#This Row],[Data Emissão]],VLOOKUP(K639,$F$1:$G$4,2,0))</f>
        <v>44790</v>
      </c>
      <c r="N639" s="6"/>
      <c r="O639" s="23">
        <v>44789</v>
      </c>
      <c r="P639" s="24"/>
      <c r="Q639" s="24">
        <f ca="1">IF(ControleRNC[[#This Row],[Real.1]]="",TODAY()-ControleRNC[[#This Row],[Prev.1]],ControleRNC[[#This Row],[Real.1]]-ControleRNC[[#This Row],[Prev.1]])</f>
        <v>-1</v>
      </c>
      <c r="R639" s="24" t="s">
        <v>8</v>
      </c>
      <c r="S639" s="24"/>
      <c r="T639" s="29" t="str">
        <f ca="1">IF(ControleRNC[[#This Row],[Real.1]]&lt;&gt;"","Concluída",IF(ControleRNC[[#This Row],[Prev.1]]&lt;TODAY(),"Atraso","No prazo"))</f>
        <v>Concluída</v>
      </c>
      <c r="U639" s="39" t="s">
        <v>117</v>
      </c>
      <c r="V639" s="39"/>
      <c r="W639" s="23">
        <f>WORKDAY(ControleRNC[[#This Row],[Prev.1]],ControleRNC[[#This Row],[Dias Prev.2]])</f>
        <v>44795</v>
      </c>
      <c r="X639" s="23"/>
      <c r="Y639" s="23"/>
      <c r="Z639" s="24">
        <f>VLOOKUP(ControleRNC[[#This Row],[Crit.]],$F$1:$G$4,2,0)</f>
        <v>3</v>
      </c>
      <c r="AA639" s="24">
        <f ca="1">IF(ControleRNC[[#This Row],[Real.2]]="",TODAY()-ControleRNC[[#This Row],[Prev.2]],ControleRNC[[#This Row],[Real.2]]-ControleRNC[[#This Row],[Prev.2]])</f>
        <v>282</v>
      </c>
      <c r="AB639" s="24" t="s">
        <v>8</v>
      </c>
      <c r="AC639" s="29" t="str">
        <f ca="1">IF(ControleRNC[[#This Row],[Real.2]]&lt;&gt;"","Concluída",
IF(ControleRNC[[#This Row],[Prev.2]]&lt;TODAY(),"Atraso","No prazo"))</f>
        <v>Atraso</v>
      </c>
      <c r="AD639" s="24">
        <f ca="1">IF(ControleRNC[[#This Row],[Status Epata 2]]="Concluída","",IF(ControleRNC[[#This Row],[Real.2]]="",TODAY()-ControleRNC[[#This Row],[Data Emissão]],ControleRNC[[#This Row],[Real.2]]-ControleRNC[[#This Row],[Data Emissão]]))</f>
        <v>292</v>
      </c>
      <c r="AE639" s="24" t="str">
        <f ca="1">IF(ControleRNC[[#This Row],[Real.2]]&lt;&gt;"","Concluída",
IF(AND(ControleRNC[[#This Row],[Prev.2]]&lt;TODAY(),OR(ControleRNC[[#This Row],[Replan.2]]&lt;TODAY(),ControleRNC[[#This Row],[Replan.2]]="")),"Atraso","No prazo"))</f>
        <v>Atraso</v>
      </c>
      <c r="AF639" s="24"/>
      <c r="AG639" s="24" t="str">
        <f>IF(ControleRNC[[#This Row],[Área Responsável]]="Engenharia",ControleRNC[[#This Row],[Status Etapa 1]],"Contratada")</f>
        <v>Contratada</v>
      </c>
      <c r="AH639" s="24" t="str">
        <f ca="1">IF(ControleRNC[[#This Row],[Área Responsável]]="Contratada",ControleRNC[[#This Row],[Status DUCTOR]],"Engenharia")</f>
        <v>Atraso</v>
      </c>
      <c r="AI639" s="24" t="str">
        <f>IF(ControleRNC[[#This Row],[Etapa Eng]]="Concluída","Fechado",IF(ControleRNC[[#This Row],[Etapa Eng]]="Contratada","Contratada","Aberto"))</f>
        <v>Contratada</v>
      </c>
      <c r="AJ639" s="24" t="str">
        <f ca="1">IF(ControleRNC[[#This Row],[Etapa contr]]="Concluída","Fechado",IF(ControleRNC[[#This Row],[Etapa contr]]="Engenharia","Engenharia","Aberto"))</f>
        <v>Aberto</v>
      </c>
    </row>
    <row r="640" spans="1:36" ht="30" customHeight="1">
      <c r="A640" s="5" t="s">
        <v>118</v>
      </c>
      <c r="B640" s="5" t="s">
        <v>900</v>
      </c>
      <c r="C640" s="24" t="s">
        <v>1283</v>
      </c>
      <c r="D640" s="5" t="s">
        <v>824</v>
      </c>
      <c r="E640" s="24" t="s">
        <v>29</v>
      </c>
      <c r="F640" s="65" t="s">
        <v>826</v>
      </c>
      <c r="G640" s="7" t="s">
        <v>844</v>
      </c>
      <c r="H640" s="7" t="s">
        <v>2635</v>
      </c>
      <c r="I640" s="7" t="s">
        <v>958</v>
      </c>
      <c r="J640" s="32" t="s">
        <v>119</v>
      </c>
      <c r="K640" s="22" t="s">
        <v>787</v>
      </c>
      <c r="L640" s="6">
        <v>44785</v>
      </c>
      <c r="M640" s="6">
        <f>WORKDAY(ControleRNC[[#This Row],[Data Emissão]],VLOOKUP(K640,$F$1:$G$4,2,0))</f>
        <v>44790</v>
      </c>
      <c r="N640" s="6"/>
      <c r="O640" s="23">
        <v>44789</v>
      </c>
      <c r="P640" s="24"/>
      <c r="Q640" s="24">
        <f ca="1">IF(ControleRNC[[#This Row],[Real.1]]="",TODAY()-ControleRNC[[#This Row],[Prev.1]],ControleRNC[[#This Row],[Real.1]]-ControleRNC[[#This Row],[Prev.1]])</f>
        <v>-1</v>
      </c>
      <c r="R640" s="24" t="s">
        <v>6</v>
      </c>
      <c r="S640" s="24"/>
      <c r="T640" s="29" t="str">
        <f ca="1">IF(ControleRNC[[#This Row],[Real.1]]&lt;&gt;"","Concluída",IF(ControleRNC[[#This Row],[Prev.1]]&lt;TODAY(),"Atraso","No prazo"))</f>
        <v>Concluída</v>
      </c>
      <c r="U640" s="39" t="s">
        <v>120</v>
      </c>
      <c r="V640" s="39" t="s">
        <v>2636</v>
      </c>
      <c r="W640" s="23">
        <f>WORKDAY(ControleRNC[[#This Row],[Prev.1]],ControleRNC[[#This Row],[Dias Prev.2]])</f>
        <v>44795</v>
      </c>
      <c r="X640" s="23">
        <v>45097</v>
      </c>
      <c r="Y640" s="23"/>
      <c r="Z640" s="24">
        <f>VLOOKUP(ControleRNC[[#This Row],[Crit.]],$F$1:$G$4,2,0)</f>
        <v>3</v>
      </c>
      <c r="AA640" s="24">
        <f ca="1">IF(ControleRNC[[#This Row],[Real.2]]="",TODAY()-ControleRNC[[#This Row],[Prev.2]],ControleRNC[[#This Row],[Real.2]]-ControleRNC[[#This Row],[Prev.2]])</f>
        <v>282</v>
      </c>
      <c r="AB640" s="24" t="s">
        <v>6</v>
      </c>
      <c r="AC640" s="29" t="str">
        <f ca="1">IF(ControleRNC[[#This Row],[Real.2]]&lt;&gt;"","Concluída",
IF(ControleRNC[[#This Row],[Prev.2]]&lt;TODAY(),"Atraso","No prazo"))</f>
        <v>Atraso</v>
      </c>
      <c r="AD640" s="24">
        <f ca="1">IF(ControleRNC[[#This Row],[Status Epata 2]]="Concluída","",IF(ControleRNC[[#This Row],[Real.2]]="",TODAY()-ControleRNC[[#This Row],[Data Emissão]],ControleRNC[[#This Row],[Real.2]]-ControleRNC[[#This Row],[Data Emissão]]))</f>
        <v>292</v>
      </c>
      <c r="AE640" s="24" t="str">
        <f ca="1">IF(ControleRNC[[#This Row],[Real.2]]&lt;&gt;"","Concluída",
IF(AND(ControleRNC[[#This Row],[Prev.2]]&lt;TODAY(),OR(ControleRNC[[#This Row],[Replan.2]]&lt;TODAY(),ControleRNC[[#This Row],[Replan.2]]="")),"Atraso","No prazo"))</f>
        <v>No prazo</v>
      </c>
      <c r="AF640" s="24"/>
      <c r="AG640" s="24" t="str">
        <f>IF(ControleRNC[[#This Row],[Área Responsável]]="Engenharia",ControleRNC[[#This Row],[Status Etapa 1]],"Contratada")</f>
        <v>Contratada</v>
      </c>
      <c r="AH640" s="24" t="str">
        <f ca="1">IF(ControleRNC[[#This Row],[Área Responsável]]="Contratada",ControleRNC[[#This Row],[Status DUCTOR]],"Engenharia")</f>
        <v>No prazo</v>
      </c>
      <c r="AI640" s="24" t="str">
        <f>IF(ControleRNC[[#This Row],[Etapa Eng]]="Concluída","Fechado",IF(ControleRNC[[#This Row],[Etapa Eng]]="Contratada","Contratada","Aberto"))</f>
        <v>Contratada</v>
      </c>
      <c r="AJ640" s="24" t="str">
        <f ca="1">IF(ControleRNC[[#This Row],[Etapa contr]]="Concluída","Fechado",IF(ControleRNC[[#This Row],[Etapa contr]]="Engenharia","Engenharia","Aberto"))</f>
        <v>Aberto</v>
      </c>
    </row>
    <row r="641" spans="1:36" ht="30" customHeight="1">
      <c r="A641" s="5" t="s">
        <v>2637</v>
      </c>
      <c r="B641" s="5" t="s">
        <v>900</v>
      </c>
      <c r="C641" s="24" t="s">
        <v>1369</v>
      </c>
      <c r="D641" s="5" t="s">
        <v>902</v>
      </c>
      <c r="E641" s="24" t="s">
        <v>29</v>
      </c>
      <c r="F641" s="24" t="s">
        <v>826</v>
      </c>
      <c r="G641" s="7" t="s">
        <v>844</v>
      </c>
      <c r="H641" s="7" t="s">
        <v>2638</v>
      </c>
      <c r="I641" s="7" t="s">
        <v>1449</v>
      </c>
      <c r="J641" s="32" t="s">
        <v>2639</v>
      </c>
      <c r="K641" s="22" t="s">
        <v>787</v>
      </c>
      <c r="L641" s="6">
        <v>44788</v>
      </c>
      <c r="M641" s="6">
        <f>WORKDAY(ControleRNC[[#This Row],[Data Emissão]],VLOOKUP(K641,$F$1:$G$4,2,0))</f>
        <v>44791</v>
      </c>
      <c r="N641" s="6"/>
      <c r="O641" s="23">
        <v>44789</v>
      </c>
      <c r="P641" s="24"/>
      <c r="Q641" s="24">
        <f ca="1">IF(ControleRNC[[#This Row],[Real.1]]="",TODAY()-ControleRNC[[#This Row],[Prev.1]],ControleRNC[[#This Row],[Real.1]]-ControleRNC[[#This Row],[Prev.1]])</f>
        <v>-2</v>
      </c>
      <c r="R641" s="24" t="s">
        <v>6</v>
      </c>
      <c r="S641" s="24"/>
      <c r="T641" s="29" t="str">
        <f ca="1">IF(ControleRNC[[#This Row],[Real.1]]&lt;&gt;"","Concluída",IF(ControleRNC[[#This Row],[Prev.1]]&lt;TODAY(),"Atraso","No prazo"))</f>
        <v>Concluída</v>
      </c>
      <c r="U641" s="39" t="s">
        <v>2640</v>
      </c>
      <c r="V641" s="39"/>
      <c r="W641" s="23">
        <f>WORKDAY(ControleRNC[[#This Row],[Prev.1]],ControleRNC[[#This Row],[Dias Prev.2]])</f>
        <v>44796</v>
      </c>
      <c r="X641" s="23">
        <v>44834</v>
      </c>
      <c r="Y641" s="23">
        <v>44890</v>
      </c>
      <c r="Z641" s="24">
        <f>VLOOKUP(ControleRNC[[#This Row],[Crit.]],$F$1:$G$4,2,0)</f>
        <v>3</v>
      </c>
      <c r="AA641" s="24">
        <f ca="1">IF(ControleRNC[[#This Row],[Real.2]]="",TODAY()-ControleRNC[[#This Row],[Prev.2]],ControleRNC[[#This Row],[Real.2]]-ControleRNC[[#This Row],[Prev.2]])</f>
        <v>94</v>
      </c>
      <c r="AB641" s="24" t="s">
        <v>6</v>
      </c>
      <c r="AC641" s="29" t="str">
        <f ca="1">IF(ControleRNC[[#This Row],[Real.2]]&lt;&gt;"","Concluída",
IF(ControleRNC[[#This Row],[Prev.2]]&lt;TODAY(),"Atraso","No prazo"))</f>
        <v>Concluída</v>
      </c>
      <c r="AD641" s="24" t="str">
        <f ca="1">IF(ControleRNC[[#This Row],[Status Epata 2]]="Concluída","",IF(ControleRNC[[#This Row],[Real.2]]="",TODAY()-ControleRNC[[#This Row],[Data Emissão]],ControleRNC[[#This Row],[Real.2]]-ControleRNC[[#This Row],[Data Emissão]]))</f>
        <v/>
      </c>
      <c r="AE641" s="24" t="str">
        <f ca="1">IF(ControleRNC[[#This Row],[Real.2]]&lt;&gt;"","Concluída",
IF(AND(ControleRNC[[#This Row],[Prev.2]]&lt;TODAY(),OR(ControleRNC[[#This Row],[Replan.2]]&lt;TODAY(),ControleRNC[[#This Row],[Replan.2]]="")),"Atraso","No prazo"))</f>
        <v>Concluída</v>
      </c>
      <c r="AF641" s="24"/>
      <c r="AG641" s="24" t="str">
        <f>IF(ControleRNC[[#This Row],[Área Responsável]]="Engenharia",ControleRNC[[#This Row],[Status Etapa 1]],"Contratada")</f>
        <v>Contratada</v>
      </c>
      <c r="AH641" s="24" t="str">
        <f ca="1">IF(ControleRNC[[#This Row],[Área Responsável]]="Contratada",ControleRNC[[#This Row],[Status DUCTOR]],"Engenharia")</f>
        <v>Concluída</v>
      </c>
      <c r="AI641" s="24" t="str">
        <f>IF(ControleRNC[[#This Row],[Etapa Eng]]="Concluída","Fechado",IF(ControleRNC[[#This Row],[Etapa Eng]]="Contratada","Contratada","Aberto"))</f>
        <v>Contratada</v>
      </c>
      <c r="AJ641" s="24" t="str">
        <f ca="1">IF(ControleRNC[[#This Row],[Etapa contr]]="Concluída","Fechado",IF(ControleRNC[[#This Row],[Etapa contr]]="Engenharia","Engenharia","Aberto"))</f>
        <v>Fechado</v>
      </c>
    </row>
    <row r="642" spans="1:36" ht="30" customHeight="1">
      <c r="A642" s="5" t="s">
        <v>2641</v>
      </c>
      <c r="B642" s="5" t="s">
        <v>900</v>
      </c>
      <c r="C642" s="24" t="s">
        <v>860</v>
      </c>
      <c r="D642" s="5" t="s">
        <v>861</v>
      </c>
      <c r="E642" s="24" t="s">
        <v>87</v>
      </c>
      <c r="F642" s="65" t="s">
        <v>862</v>
      </c>
      <c r="G642" s="7" t="s">
        <v>827</v>
      </c>
      <c r="H642" s="7" t="s">
        <v>1916</v>
      </c>
      <c r="I642" s="7" t="s">
        <v>856</v>
      </c>
      <c r="J642" s="32" t="s">
        <v>2642</v>
      </c>
      <c r="K642" s="22" t="s">
        <v>787</v>
      </c>
      <c r="L642" s="6">
        <v>44795</v>
      </c>
      <c r="M642" s="6">
        <f>WORKDAY(ControleRNC[[#This Row],[Data Emissão]],VLOOKUP(K642,$F$1:$G$4,2,0))</f>
        <v>44798</v>
      </c>
      <c r="N642" s="6"/>
      <c r="O642" s="23">
        <v>44796</v>
      </c>
      <c r="P642" s="24"/>
      <c r="Q642" s="24">
        <f ca="1">IF(ControleRNC[[#This Row],[Real.1]]="",TODAY()-ControleRNC[[#This Row],[Prev.1]],ControleRNC[[#This Row],[Real.1]]-ControleRNC[[#This Row],[Prev.1]])</f>
        <v>-2</v>
      </c>
      <c r="R642" s="24" t="s">
        <v>5</v>
      </c>
      <c r="S642" s="24"/>
      <c r="T642" s="29" t="str">
        <f ca="1">IF(ControleRNC[[#This Row],[Real.1]]&lt;&gt;"","Concluída",IF(ControleRNC[[#This Row],[Prev.1]]&lt;TODAY(),"Atraso","No prazo"))</f>
        <v>Concluída</v>
      </c>
      <c r="U642" s="39" t="s">
        <v>2643</v>
      </c>
      <c r="V642" s="39"/>
      <c r="W642" s="23">
        <f>WORKDAY(ControleRNC[[#This Row],[Prev.1]],ControleRNC[[#This Row],[Dias Prev.2]])</f>
        <v>44803</v>
      </c>
      <c r="X642" s="23"/>
      <c r="Y642" s="23">
        <v>44998</v>
      </c>
      <c r="Z642" s="24">
        <f>VLOOKUP(ControleRNC[[#This Row],[Crit.]],$F$1:$G$4,2,0)</f>
        <v>3</v>
      </c>
      <c r="AA642" s="24">
        <f ca="1">IF(ControleRNC[[#This Row],[Real.2]]="",TODAY()-ControleRNC[[#This Row],[Prev.2]],ControleRNC[[#This Row],[Real.2]]-ControleRNC[[#This Row],[Prev.2]])</f>
        <v>195</v>
      </c>
      <c r="AB642" s="24" t="s">
        <v>5</v>
      </c>
      <c r="AC642" s="29" t="str">
        <f ca="1">IF(ControleRNC[[#This Row],[Real.2]]&lt;&gt;"","Concluída",
IF(ControleRNC[[#This Row],[Prev.2]]&lt;TODAY(),"Atraso","No prazo"))</f>
        <v>Concluída</v>
      </c>
      <c r="AD642" s="24" t="str">
        <f ca="1">IF(ControleRNC[[#This Row],[Status Epata 2]]="Concluída","",IF(ControleRNC[[#This Row],[Real.2]]="",TODAY()-ControleRNC[[#This Row],[Data Emissão]],ControleRNC[[#This Row],[Real.2]]-ControleRNC[[#This Row],[Data Emissão]]))</f>
        <v/>
      </c>
      <c r="AE642" s="24" t="str">
        <f ca="1">IF(ControleRNC[[#This Row],[Real.2]]&lt;&gt;"","Concluída",
IF(AND(ControleRNC[[#This Row],[Prev.2]]&lt;TODAY(),OR(ControleRNC[[#This Row],[Replan.2]]&lt;TODAY(),ControleRNC[[#This Row],[Replan.2]]="")),"Atraso","No prazo"))</f>
        <v>Concluída</v>
      </c>
      <c r="AF642" s="24"/>
      <c r="AG642" s="24" t="str">
        <f ca="1">IF(ControleRNC[[#This Row],[Área Responsável]]="Engenharia",ControleRNC[[#This Row],[Status Etapa 1]],"Contratada")</f>
        <v>Concluída</v>
      </c>
      <c r="AH642" s="24" t="str">
        <f>IF(ControleRNC[[#This Row],[Área Responsável]]="Contratada",ControleRNC[[#This Row],[Status DUCTOR]],"Engenharia")</f>
        <v>Engenharia</v>
      </c>
      <c r="AI642" s="24" t="str">
        <f ca="1">IF(ControleRNC[[#This Row],[Etapa Eng]]="Concluída","Fechado",IF(ControleRNC[[#This Row],[Etapa Eng]]="Contratada","Contratada","Aberto"))</f>
        <v>Fechado</v>
      </c>
      <c r="AJ642" s="24" t="str">
        <f>IF(ControleRNC[[#This Row],[Etapa contr]]="Concluída","Fechado",IF(ControleRNC[[#This Row],[Etapa contr]]="Engenharia","Engenharia","Aberto"))</f>
        <v>Engenharia</v>
      </c>
    </row>
    <row r="643" spans="1:36" ht="30" customHeight="1">
      <c r="A643" s="5" t="s">
        <v>216</v>
      </c>
      <c r="B643" s="5" t="s">
        <v>822</v>
      </c>
      <c r="C643" s="24" t="s">
        <v>1283</v>
      </c>
      <c r="D643" s="5" t="s">
        <v>824</v>
      </c>
      <c r="E643" s="24" t="s">
        <v>1845</v>
      </c>
      <c r="F643" s="65" t="s">
        <v>826</v>
      </c>
      <c r="G643" s="7" t="s">
        <v>1085</v>
      </c>
      <c r="H643" s="7" t="s">
        <v>2644</v>
      </c>
      <c r="I643" s="7" t="s">
        <v>1229</v>
      </c>
      <c r="J643" s="32" t="s">
        <v>2645</v>
      </c>
      <c r="K643" s="22" t="s">
        <v>787</v>
      </c>
      <c r="L643" s="6">
        <v>44795</v>
      </c>
      <c r="M643" s="6">
        <f>WORKDAY(ControleRNC[[#This Row],[Data Emissão]],VLOOKUP(K643,$F$1:$G$4,2,0))</f>
        <v>44798</v>
      </c>
      <c r="N643" s="6"/>
      <c r="O643" s="23">
        <v>44803</v>
      </c>
      <c r="P643" s="24"/>
      <c r="Q643" s="24">
        <f ca="1">IF(ControleRNC[[#This Row],[Real.1]]="",TODAY()-ControleRNC[[#This Row],[Prev.1]],ControleRNC[[#This Row],[Real.1]]-ControleRNC[[#This Row],[Prev.1]])</f>
        <v>5</v>
      </c>
      <c r="R643" s="24" t="s">
        <v>1464</v>
      </c>
      <c r="S643" s="24"/>
      <c r="T643" s="29" t="str">
        <f ca="1">IF(ControleRNC[[#This Row],[Real.1]]&lt;&gt;"","Concluída",IF(ControleRNC[[#This Row],[Prev.1]]&lt;TODAY(),"Atraso","No prazo"))</f>
        <v>Concluída</v>
      </c>
      <c r="U643" s="39" t="s">
        <v>2646</v>
      </c>
      <c r="V643" s="39"/>
      <c r="W643" s="23">
        <f>WORKDAY(ControleRNC[[#This Row],[Prev.1]],ControleRNC[[#This Row],[Dias Prev.2]])</f>
        <v>44803</v>
      </c>
      <c r="X643" s="23">
        <v>44848</v>
      </c>
      <c r="Y643" s="23">
        <v>44858</v>
      </c>
      <c r="Z643" s="24">
        <f>VLOOKUP(ControleRNC[[#This Row],[Crit.]],$F$1:$G$4,2,0)</f>
        <v>3</v>
      </c>
      <c r="AA643" s="24">
        <f ca="1">IF(ControleRNC[[#This Row],[Real.2]]="",TODAY()-ControleRNC[[#This Row],[Prev.2]],ControleRNC[[#This Row],[Real.2]]-ControleRNC[[#This Row],[Prev.2]])</f>
        <v>55</v>
      </c>
      <c r="AB643" s="24" t="s">
        <v>1464</v>
      </c>
      <c r="AC643" s="29" t="str">
        <f ca="1">IF(ControleRNC[[#This Row],[Real.2]]&lt;&gt;"","Concluída",
IF(ControleRNC[[#This Row],[Prev.2]]&lt;TODAY(),"Atraso","No prazo"))</f>
        <v>Concluída</v>
      </c>
      <c r="AD643" s="24" t="str">
        <f ca="1">IF(ControleRNC[[#This Row],[Status Epata 2]]="Concluída","",IF(ControleRNC[[#This Row],[Real.2]]="",TODAY()-ControleRNC[[#This Row],[Data Emissão]],ControleRNC[[#This Row],[Real.2]]-ControleRNC[[#This Row],[Data Emissão]]))</f>
        <v/>
      </c>
      <c r="AE643" s="24" t="str">
        <f ca="1">IF(ControleRNC[[#This Row],[Real.2]]&lt;&gt;"","Concluída",
IF(AND(ControleRNC[[#This Row],[Prev.2]]&lt;TODAY(),OR(ControleRNC[[#This Row],[Replan.2]]&lt;TODAY(),ControleRNC[[#This Row],[Replan.2]]="")),"Atraso","No prazo"))</f>
        <v>Concluída</v>
      </c>
      <c r="AF643" s="24"/>
      <c r="AG643" s="24" t="str">
        <f>IF(ControleRNC[[#This Row],[Área Responsável]]="Engenharia",ControleRNC[[#This Row],[Status Etapa 1]],"Contratada")</f>
        <v>Contratada</v>
      </c>
      <c r="AH643" s="24" t="str">
        <f ca="1">IF(ControleRNC[[#This Row],[Área Responsável]]="Contratada",ControleRNC[[#This Row],[Status DUCTOR]],"Engenharia")</f>
        <v>Concluída</v>
      </c>
      <c r="AI643" s="24" t="str">
        <f>IF(ControleRNC[[#This Row],[Etapa Eng]]="Concluída","Fechado",IF(ControleRNC[[#This Row],[Etapa Eng]]="Contratada","Contratada","Aberto"))</f>
        <v>Contratada</v>
      </c>
      <c r="AJ643" s="24" t="str">
        <f ca="1">IF(ControleRNC[[#This Row],[Etapa contr]]="Concluída","Fechado",IF(ControleRNC[[#This Row],[Etapa contr]]="Engenharia","Engenharia","Aberto"))</f>
        <v>Fechado</v>
      </c>
    </row>
    <row r="644" spans="1:36" ht="30" customHeight="1">
      <c r="A644" s="5" t="s">
        <v>311</v>
      </c>
      <c r="B644" s="5" t="s">
        <v>822</v>
      </c>
      <c r="C644" s="24" t="s">
        <v>823</v>
      </c>
      <c r="D644" s="5" t="s">
        <v>824</v>
      </c>
      <c r="E644" s="24" t="s">
        <v>77</v>
      </c>
      <c r="F644" s="65" t="s">
        <v>826</v>
      </c>
      <c r="G644" s="7" t="s">
        <v>827</v>
      </c>
      <c r="H644" s="7" t="s">
        <v>2647</v>
      </c>
      <c r="I644" s="7" t="s">
        <v>829</v>
      </c>
      <c r="J644" s="32" t="s">
        <v>2648</v>
      </c>
      <c r="K644" s="22" t="s">
        <v>787</v>
      </c>
      <c r="L644" s="6">
        <v>44795</v>
      </c>
      <c r="M644" s="6">
        <f>WORKDAY(ControleRNC[[#This Row],[Data Emissão]],VLOOKUP(K644,$F$1:$G$4,2,0))</f>
        <v>44798</v>
      </c>
      <c r="N644" s="6"/>
      <c r="O644" s="23">
        <v>44854</v>
      </c>
      <c r="P644" s="24"/>
      <c r="Q644" s="24">
        <f ca="1">IF(ControleRNC[[#This Row],[Real.1]]="",TODAY()-ControleRNC[[#This Row],[Prev.1]],ControleRNC[[#This Row],[Real.1]]-ControleRNC[[#This Row],[Prev.1]])</f>
        <v>56</v>
      </c>
      <c r="R644" s="24" t="s">
        <v>8</v>
      </c>
      <c r="S644" s="24"/>
      <c r="T644" s="29" t="str">
        <f ca="1">IF(ControleRNC[[#This Row],[Real.1]]&lt;&gt;"","Concluída",IF(ControleRNC[[#This Row],[Prev.1]]&lt;TODAY(),"Atraso","No prazo"))</f>
        <v>Concluída</v>
      </c>
      <c r="U644" s="39" t="s">
        <v>2649</v>
      </c>
      <c r="V644" s="39"/>
      <c r="W644" s="23">
        <f>WORKDAY(ControleRNC[[#This Row],[Prev.1]],ControleRNC[[#This Row],[Dias Prev.2]])</f>
        <v>44803</v>
      </c>
      <c r="X644" s="23"/>
      <c r="Y644" s="23">
        <v>44854</v>
      </c>
      <c r="Z644" s="24">
        <f>VLOOKUP(ControleRNC[[#This Row],[Crit.]],$F$1:$G$4,2,0)</f>
        <v>3</v>
      </c>
      <c r="AA644" s="24">
        <f ca="1">IF(ControleRNC[[#This Row],[Real.2]]="",TODAY()-ControleRNC[[#This Row],[Prev.2]],ControleRNC[[#This Row],[Real.2]]-ControleRNC[[#This Row],[Prev.2]])</f>
        <v>51</v>
      </c>
      <c r="AB644" s="24" t="s">
        <v>8</v>
      </c>
      <c r="AC644" s="29" t="str">
        <f ca="1">IF(ControleRNC[[#This Row],[Real.2]]&lt;&gt;"","Concluída",
IF(ControleRNC[[#This Row],[Prev.2]]&lt;TODAY(),"Atraso","No prazo"))</f>
        <v>Concluída</v>
      </c>
      <c r="AD644" s="24" t="str">
        <f ca="1">IF(ControleRNC[[#This Row],[Status Epata 2]]="Concluída","",IF(ControleRNC[[#This Row],[Real.2]]="",TODAY()-ControleRNC[[#This Row],[Data Emissão]],ControleRNC[[#This Row],[Real.2]]-ControleRNC[[#This Row],[Data Emissão]]))</f>
        <v/>
      </c>
      <c r="AE644" s="24" t="str">
        <f ca="1">IF(ControleRNC[[#This Row],[Real.2]]&lt;&gt;"","Concluída",
IF(AND(ControleRNC[[#This Row],[Prev.2]]&lt;TODAY(),OR(ControleRNC[[#This Row],[Replan.2]]&lt;TODAY(),ControleRNC[[#This Row],[Replan.2]]="")),"Atraso","No prazo"))</f>
        <v>Concluída</v>
      </c>
      <c r="AF644" s="24"/>
      <c r="AG644" s="24" t="str">
        <f>IF(ControleRNC[[#This Row],[Área Responsável]]="Engenharia",ControleRNC[[#This Row],[Status Etapa 1]],"Contratada")</f>
        <v>Contratada</v>
      </c>
      <c r="AH644" s="24" t="str">
        <f ca="1">IF(ControleRNC[[#This Row],[Área Responsável]]="Contratada",ControleRNC[[#This Row],[Status DUCTOR]],"Engenharia")</f>
        <v>Concluída</v>
      </c>
      <c r="AI644" s="24" t="str">
        <f>IF(ControleRNC[[#This Row],[Etapa Eng]]="Concluída","Fechado",IF(ControleRNC[[#This Row],[Etapa Eng]]="Contratada","Contratada","Aberto"))</f>
        <v>Contratada</v>
      </c>
      <c r="AJ644" s="24" t="str">
        <f ca="1">IF(ControleRNC[[#This Row],[Etapa contr]]="Concluída","Fechado",IF(ControleRNC[[#This Row],[Etapa contr]]="Engenharia","Engenharia","Aberto"))</f>
        <v>Fechado</v>
      </c>
    </row>
    <row r="645" spans="1:36" ht="30" customHeight="1">
      <c r="A645" s="5" t="s">
        <v>245</v>
      </c>
      <c r="B645" s="5" t="s">
        <v>822</v>
      </c>
      <c r="C645" s="24" t="s">
        <v>1283</v>
      </c>
      <c r="D645" s="5" t="s">
        <v>824</v>
      </c>
      <c r="E645" s="24" t="s">
        <v>1845</v>
      </c>
      <c r="F645" s="65" t="s">
        <v>826</v>
      </c>
      <c r="G645" s="7" t="s">
        <v>844</v>
      </c>
      <c r="H645" s="7" t="s">
        <v>2650</v>
      </c>
      <c r="I645" s="7" t="s">
        <v>952</v>
      </c>
      <c r="J645" s="32" t="s">
        <v>2651</v>
      </c>
      <c r="K645" s="22" t="s">
        <v>787</v>
      </c>
      <c r="L645" s="6">
        <v>44796</v>
      </c>
      <c r="M645" s="6">
        <f>WORKDAY(ControleRNC[[#This Row],[Data Emissão]],VLOOKUP(K645,$F$1:$G$4,2,0))</f>
        <v>44799</v>
      </c>
      <c r="N645" s="6"/>
      <c r="O645" s="23">
        <v>44803</v>
      </c>
      <c r="P645" s="24"/>
      <c r="Q645" s="24">
        <f ca="1">IF(ControleRNC[[#This Row],[Real.1]]="",TODAY()-ControleRNC[[#This Row],[Prev.1]],ControleRNC[[#This Row],[Real.1]]-ControleRNC[[#This Row],[Prev.1]])</f>
        <v>4</v>
      </c>
      <c r="R645" s="24" t="s">
        <v>1464</v>
      </c>
      <c r="S645" s="24"/>
      <c r="T645" s="29" t="str">
        <f ca="1">IF(ControleRNC[[#This Row],[Real.1]]&lt;&gt;"","Concluída",IF(ControleRNC[[#This Row],[Prev.1]]&lt;TODAY(),"Atraso","No prazo"))</f>
        <v>Concluída</v>
      </c>
      <c r="U645" s="39" t="s">
        <v>2652</v>
      </c>
      <c r="V645" s="39"/>
      <c r="W645" s="23">
        <f>WORKDAY(ControleRNC[[#This Row],[Prev.1]],ControleRNC[[#This Row],[Dias Prev.2]])</f>
        <v>44804</v>
      </c>
      <c r="X645" s="23">
        <v>44848</v>
      </c>
      <c r="Y645" s="23">
        <v>44858</v>
      </c>
      <c r="Z645" s="24">
        <f>VLOOKUP(ControleRNC[[#This Row],[Crit.]],$F$1:$G$4,2,0)</f>
        <v>3</v>
      </c>
      <c r="AA645" s="24">
        <f ca="1">IF(ControleRNC[[#This Row],[Real.2]]="",TODAY()-ControleRNC[[#This Row],[Prev.2]],ControleRNC[[#This Row],[Real.2]]-ControleRNC[[#This Row],[Prev.2]])</f>
        <v>54</v>
      </c>
      <c r="AB645" s="24" t="s">
        <v>1464</v>
      </c>
      <c r="AC645" s="29" t="str">
        <f ca="1">IF(ControleRNC[[#This Row],[Real.2]]&lt;&gt;"","Concluída",
IF(ControleRNC[[#This Row],[Prev.2]]&lt;TODAY(),"Atraso","No prazo"))</f>
        <v>Concluída</v>
      </c>
      <c r="AD645" s="24" t="str">
        <f ca="1">IF(ControleRNC[[#This Row],[Status Epata 2]]="Concluída","",IF(ControleRNC[[#This Row],[Real.2]]="",TODAY()-ControleRNC[[#This Row],[Data Emissão]],ControleRNC[[#This Row],[Real.2]]-ControleRNC[[#This Row],[Data Emissão]]))</f>
        <v/>
      </c>
      <c r="AE645" s="24" t="str">
        <f ca="1">IF(ControleRNC[[#This Row],[Real.2]]&lt;&gt;"","Concluída",
IF(AND(ControleRNC[[#This Row],[Prev.2]]&lt;TODAY(),OR(ControleRNC[[#This Row],[Replan.2]]&lt;TODAY(),ControleRNC[[#This Row],[Replan.2]]="")),"Atraso","No prazo"))</f>
        <v>Concluída</v>
      </c>
      <c r="AF645" s="24"/>
      <c r="AG645" s="24" t="str">
        <f>IF(ControleRNC[[#This Row],[Área Responsável]]="Engenharia",ControleRNC[[#This Row],[Status Etapa 1]],"Contratada")</f>
        <v>Contratada</v>
      </c>
      <c r="AH645" s="24" t="str">
        <f ca="1">IF(ControleRNC[[#This Row],[Área Responsável]]="Contratada",ControleRNC[[#This Row],[Status DUCTOR]],"Engenharia")</f>
        <v>Concluída</v>
      </c>
      <c r="AI645" s="24" t="str">
        <f>IF(ControleRNC[[#This Row],[Etapa Eng]]="Concluída","Fechado",IF(ControleRNC[[#This Row],[Etapa Eng]]="Contratada","Contratada","Aberto"))</f>
        <v>Contratada</v>
      </c>
      <c r="AJ645" s="24" t="str">
        <f ca="1">IF(ControleRNC[[#This Row],[Etapa contr]]="Concluída","Fechado",IF(ControleRNC[[#This Row],[Etapa contr]]="Engenharia","Engenharia","Aberto"))</f>
        <v>Fechado</v>
      </c>
    </row>
    <row r="646" spans="1:36" ht="30" customHeight="1">
      <c r="A646" s="5" t="s">
        <v>74</v>
      </c>
      <c r="B646" s="5" t="s">
        <v>900</v>
      </c>
      <c r="C646" s="24" t="s">
        <v>1299</v>
      </c>
      <c r="D646" s="5" t="s">
        <v>824</v>
      </c>
      <c r="E646" s="24" t="s">
        <v>186</v>
      </c>
      <c r="F646" s="65" t="s">
        <v>826</v>
      </c>
      <c r="G646" s="7" t="s">
        <v>844</v>
      </c>
      <c r="H646" s="7" t="s">
        <v>2653</v>
      </c>
      <c r="I646" s="7" t="s">
        <v>1449</v>
      </c>
      <c r="J646" s="32" t="s">
        <v>2654</v>
      </c>
      <c r="K646" s="22" t="s">
        <v>787</v>
      </c>
      <c r="L646" s="6">
        <v>44796</v>
      </c>
      <c r="M646" s="6">
        <f>WORKDAY(ControleRNC[[#This Row],[Data Emissão]],VLOOKUP(K646,$F$1:$G$4,2,0))</f>
        <v>44799</v>
      </c>
      <c r="N646" s="6"/>
      <c r="O646" s="23">
        <v>44803</v>
      </c>
      <c r="P646" s="24"/>
      <c r="Q646" s="24">
        <f ca="1">IF(ControleRNC[[#This Row],[Real.1]]="",TODAY()-ControleRNC[[#This Row],[Prev.1]],ControleRNC[[#This Row],[Real.1]]-ControleRNC[[#This Row],[Prev.1]])</f>
        <v>4</v>
      </c>
      <c r="R646" s="24" t="s">
        <v>15</v>
      </c>
      <c r="S646" s="24"/>
      <c r="T646" s="29" t="str">
        <f ca="1">IF(ControleRNC[[#This Row],[Real.1]]&lt;&gt;"","Concluída",IF(ControleRNC[[#This Row],[Prev.1]]&lt;TODAY(),"Atraso","No prazo"))</f>
        <v>Concluída</v>
      </c>
      <c r="U646" s="39" t="s">
        <v>2655</v>
      </c>
      <c r="V646" s="39"/>
      <c r="W646" s="23">
        <f>WORKDAY(ControleRNC[[#This Row],[Prev.1]],ControleRNC[[#This Row],[Dias Prev.2]])</f>
        <v>44804</v>
      </c>
      <c r="X646" s="23">
        <v>44814</v>
      </c>
      <c r="Y646" s="23">
        <v>44824</v>
      </c>
      <c r="Z646" s="24">
        <f>VLOOKUP(ControleRNC[[#This Row],[Crit.]],$F$1:$G$4,2,0)</f>
        <v>3</v>
      </c>
      <c r="AA646" s="24">
        <f ca="1">IF(ControleRNC[[#This Row],[Real.2]]="",TODAY()-ControleRNC[[#This Row],[Prev.2]],ControleRNC[[#This Row],[Real.2]]-ControleRNC[[#This Row],[Prev.2]])</f>
        <v>20</v>
      </c>
      <c r="AB646" s="24" t="s">
        <v>15</v>
      </c>
      <c r="AC646" s="29" t="str">
        <f ca="1">IF(ControleRNC[[#This Row],[Real.2]]&lt;&gt;"","Concluída",
IF(ControleRNC[[#This Row],[Prev.2]]&lt;TODAY(),"Atraso","No prazo"))</f>
        <v>Concluída</v>
      </c>
      <c r="AD646" s="24" t="str">
        <f ca="1">IF(ControleRNC[[#This Row],[Status Epata 2]]="Concluída","",IF(ControleRNC[[#This Row],[Real.2]]="",TODAY()-ControleRNC[[#This Row],[Data Emissão]],ControleRNC[[#This Row],[Real.2]]-ControleRNC[[#This Row],[Data Emissão]]))</f>
        <v/>
      </c>
      <c r="AE646" s="24" t="str">
        <f ca="1">IF(ControleRNC[[#This Row],[Real.2]]&lt;&gt;"","Concluída",
IF(AND(ControleRNC[[#This Row],[Prev.2]]&lt;TODAY(),OR(ControleRNC[[#This Row],[Replan.2]]&lt;TODAY(),ControleRNC[[#This Row],[Replan.2]]="")),"Atraso","No prazo"))</f>
        <v>Concluída</v>
      </c>
      <c r="AF646" s="24"/>
      <c r="AG646" s="24" t="str">
        <f>IF(ControleRNC[[#This Row],[Área Responsável]]="Engenharia",ControleRNC[[#This Row],[Status Etapa 1]],"Contratada")</f>
        <v>Contratada</v>
      </c>
      <c r="AH646" s="24" t="str">
        <f ca="1">IF(ControleRNC[[#This Row],[Área Responsável]]="Contratada",ControleRNC[[#This Row],[Status DUCTOR]],"Engenharia")</f>
        <v>Concluída</v>
      </c>
      <c r="AI646" s="24" t="str">
        <f>IF(ControleRNC[[#This Row],[Etapa Eng]]="Concluída","Fechado",IF(ControleRNC[[#This Row],[Etapa Eng]]="Contratada","Contratada","Aberto"))</f>
        <v>Contratada</v>
      </c>
      <c r="AJ646" s="24" t="str">
        <f ca="1">IF(ControleRNC[[#This Row],[Etapa contr]]="Concluída","Fechado",IF(ControleRNC[[#This Row],[Etapa contr]]="Engenharia","Engenharia","Aberto"))</f>
        <v>Fechado</v>
      </c>
    </row>
    <row r="647" spans="1:36" ht="30" customHeight="1">
      <c r="A647" s="5" t="s">
        <v>125</v>
      </c>
      <c r="B647" s="5" t="s">
        <v>900</v>
      </c>
      <c r="C647" s="24" t="s">
        <v>1283</v>
      </c>
      <c r="D647" s="5" t="s">
        <v>824</v>
      </c>
      <c r="E647" s="24" t="s">
        <v>29</v>
      </c>
      <c r="F647" s="65" t="s">
        <v>826</v>
      </c>
      <c r="G647" s="7" t="s">
        <v>844</v>
      </c>
      <c r="H647" s="7" t="s">
        <v>2656</v>
      </c>
      <c r="I647" s="7" t="s">
        <v>958</v>
      </c>
      <c r="J647" s="32" t="s">
        <v>126</v>
      </c>
      <c r="K647" s="22" t="s">
        <v>787</v>
      </c>
      <c r="L647" s="6">
        <v>44803</v>
      </c>
      <c r="M647" s="6">
        <f>WORKDAY(ControleRNC[[#This Row],[Data Emissão]],VLOOKUP(K647,$F$1:$G$4,2,0))</f>
        <v>44806</v>
      </c>
      <c r="N647" s="6"/>
      <c r="O647" s="23">
        <v>44949</v>
      </c>
      <c r="P647" s="24"/>
      <c r="Q647" s="24">
        <f ca="1">IF(ControleRNC[[#This Row],[Real.1]]="",TODAY()-ControleRNC[[#This Row],[Prev.1]],ControleRNC[[#This Row],[Real.1]]-ControleRNC[[#This Row],[Prev.1]])</f>
        <v>143</v>
      </c>
      <c r="R647" s="24" t="s">
        <v>6</v>
      </c>
      <c r="S647" s="24"/>
      <c r="T647" s="29" t="str">
        <f ca="1">IF(ControleRNC[[#This Row],[Real.1]]&lt;&gt;"","Concluída",IF(ControleRNC[[#This Row],[Prev.1]]&lt;TODAY(),"Atraso","No prazo"))</f>
        <v>Concluída</v>
      </c>
      <c r="U647" s="39" t="s">
        <v>127</v>
      </c>
      <c r="V647" s="39"/>
      <c r="W647" s="23">
        <f>WORKDAY(ControleRNC[[#This Row],[Prev.1]],ControleRNC[[#This Row],[Dias Prev.2]])</f>
        <v>44811</v>
      </c>
      <c r="X647" s="23">
        <v>45097</v>
      </c>
      <c r="Y647" s="23"/>
      <c r="Z647" s="24">
        <f>VLOOKUP(ControleRNC[[#This Row],[Crit.]],$F$1:$G$4,2,0)</f>
        <v>3</v>
      </c>
      <c r="AA647" s="24">
        <f ca="1">IF(ControleRNC[[#This Row],[Real.2]]="",TODAY()-ControleRNC[[#This Row],[Prev.2]],ControleRNC[[#This Row],[Real.2]]-ControleRNC[[#This Row],[Prev.2]])</f>
        <v>266</v>
      </c>
      <c r="AB647" s="24" t="s">
        <v>6</v>
      </c>
      <c r="AC647" s="29" t="str">
        <f ca="1">IF(ControleRNC[[#This Row],[Real.2]]&lt;&gt;"","Concluída",
IF(ControleRNC[[#This Row],[Prev.2]]&lt;TODAY(),"Atraso","No prazo"))</f>
        <v>Atraso</v>
      </c>
      <c r="AD647" s="24">
        <f ca="1">IF(ControleRNC[[#This Row],[Status Epata 2]]="Concluída","",IF(ControleRNC[[#This Row],[Real.2]]="",TODAY()-ControleRNC[[#This Row],[Data Emissão]],ControleRNC[[#This Row],[Real.2]]-ControleRNC[[#This Row],[Data Emissão]]))</f>
        <v>274</v>
      </c>
      <c r="AE647" s="24" t="str">
        <f ca="1">IF(ControleRNC[[#This Row],[Real.2]]&lt;&gt;"","Concluída",
IF(AND(ControleRNC[[#This Row],[Prev.2]]&lt;TODAY(),OR(ControleRNC[[#This Row],[Replan.2]]&lt;TODAY(),ControleRNC[[#This Row],[Replan.2]]="")),"Atraso","No prazo"))</f>
        <v>No prazo</v>
      </c>
      <c r="AF647" s="24"/>
      <c r="AG647" s="24" t="str">
        <f>IF(ControleRNC[[#This Row],[Área Responsável]]="Engenharia",ControleRNC[[#This Row],[Status Etapa 1]],"Contratada")</f>
        <v>Contratada</v>
      </c>
      <c r="AH647" s="24" t="str">
        <f ca="1">IF(ControleRNC[[#This Row],[Área Responsável]]="Contratada",ControleRNC[[#This Row],[Status DUCTOR]],"Engenharia")</f>
        <v>No prazo</v>
      </c>
      <c r="AI647" s="24" t="str">
        <f>IF(ControleRNC[[#This Row],[Etapa Eng]]="Concluída","Fechado",IF(ControleRNC[[#This Row],[Etapa Eng]]="Contratada","Contratada","Aberto"))</f>
        <v>Contratada</v>
      </c>
      <c r="AJ647" s="24" t="str">
        <f ca="1">IF(ControleRNC[[#This Row],[Etapa contr]]="Concluída","Fechado",IF(ControleRNC[[#This Row],[Etapa contr]]="Engenharia","Engenharia","Aberto"))</f>
        <v>Aberto</v>
      </c>
    </row>
    <row r="648" spans="1:36" ht="30" customHeight="1">
      <c r="A648" s="5" t="s">
        <v>2185</v>
      </c>
      <c r="B648" s="5" t="s">
        <v>822</v>
      </c>
      <c r="C648" s="24" t="s">
        <v>823</v>
      </c>
      <c r="D648" s="5" t="s">
        <v>824</v>
      </c>
      <c r="E648" s="24" t="s">
        <v>77</v>
      </c>
      <c r="F648" s="65" t="s">
        <v>826</v>
      </c>
      <c r="G648" s="7" t="s">
        <v>827</v>
      </c>
      <c r="H648" s="7" t="s">
        <v>2657</v>
      </c>
      <c r="I648" s="7" t="s">
        <v>829</v>
      </c>
      <c r="J648" s="32" t="s">
        <v>2658</v>
      </c>
      <c r="K648" s="22" t="s">
        <v>787</v>
      </c>
      <c r="L648" s="6">
        <v>44805</v>
      </c>
      <c r="M648" s="6">
        <f>WORKDAY(ControleRNC[[#This Row],[Data Emissão]],VLOOKUP(K648,$F$1:$G$4,2,0))</f>
        <v>44810</v>
      </c>
      <c r="N648" s="6"/>
      <c r="O648" s="23">
        <v>44830</v>
      </c>
      <c r="P648" s="24"/>
      <c r="Q648" s="24">
        <f ca="1">IF(ControleRNC[[#This Row],[Real.1]]="",TODAY()-ControleRNC[[#This Row],[Prev.1]],ControleRNC[[#This Row],[Real.1]]-ControleRNC[[#This Row],[Prev.1]])</f>
        <v>20</v>
      </c>
      <c r="R648" s="24" t="s">
        <v>8</v>
      </c>
      <c r="S648" s="24"/>
      <c r="T648" s="29" t="str">
        <f ca="1">IF(ControleRNC[[#This Row],[Real.1]]&lt;&gt;"","Concluída",IF(ControleRNC[[#This Row],[Prev.1]]&lt;TODAY(),"Atraso","No prazo"))</f>
        <v>Concluída</v>
      </c>
      <c r="U648" s="39" t="s">
        <v>2659</v>
      </c>
      <c r="V648" s="39" t="s">
        <v>2660</v>
      </c>
      <c r="W648" s="23">
        <f>WORKDAY(ControleRNC[[#This Row],[Prev.1]],ControleRNC[[#This Row],[Dias Prev.2]])</f>
        <v>44813</v>
      </c>
      <c r="X648" s="23"/>
      <c r="Y648" s="23">
        <v>44830</v>
      </c>
      <c r="Z648" s="24">
        <f>VLOOKUP(ControleRNC[[#This Row],[Crit.]],$F$1:$G$4,2,0)</f>
        <v>3</v>
      </c>
      <c r="AA648" s="24">
        <f ca="1">IF(ControleRNC[[#This Row],[Real.2]]="",TODAY()-ControleRNC[[#This Row],[Prev.2]],ControleRNC[[#This Row],[Real.2]]-ControleRNC[[#This Row],[Prev.2]])</f>
        <v>17</v>
      </c>
      <c r="AB648" s="24" t="s">
        <v>8</v>
      </c>
      <c r="AC648" s="29" t="str">
        <f ca="1">IF(ControleRNC[[#This Row],[Real.2]]&lt;&gt;"","Concluída",
IF(ControleRNC[[#This Row],[Prev.2]]&lt;TODAY(),"Atraso","No prazo"))</f>
        <v>Concluída</v>
      </c>
      <c r="AD648" s="24" t="str">
        <f ca="1">IF(ControleRNC[[#This Row],[Status Epata 2]]="Concluída","",IF(ControleRNC[[#This Row],[Real.2]]="",TODAY()-ControleRNC[[#This Row],[Data Emissão]],ControleRNC[[#This Row],[Real.2]]-ControleRNC[[#This Row],[Data Emissão]]))</f>
        <v/>
      </c>
      <c r="AE648" s="24" t="str">
        <f ca="1">IF(ControleRNC[[#This Row],[Real.2]]&lt;&gt;"","Concluída",
IF(AND(ControleRNC[[#This Row],[Prev.2]]&lt;TODAY(),OR(ControleRNC[[#This Row],[Replan.2]]&lt;TODAY(),ControleRNC[[#This Row],[Replan.2]]="")),"Atraso","No prazo"))</f>
        <v>Concluída</v>
      </c>
      <c r="AF648" s="24"/>
      <c r="AG648" s="24" t="str">
        <f>IF(ControleRNC[[#This Row],[Área Responsável]]="Engenharia",ControleRNC[[#This Row],[Status Etapa 1]],"Contratada")</f>
        <v>Contratada</v>
      </c>
      <c r="AH648" s="24" t="str">
        <f ca="1">IF(ControleRNC[[#This Row],[Área Responsável]]="Contratada",ControleRNC[[#This Row],[Status DUCTOR]],"Engenharia")</f>
        <v>Concluída</v>
      </c>
      <c r="AI648" s="24" t="str">
        <f>IF(ControleRNC[[#This Row],[Etapa Eng]]="Concluída","Fechado",IF(ControleRNC[[#This Row],[Etapa Eng]]="Contratada","Contratada","Aberto"))</f>
        <v>Contratada</v>
      </c>
      <c r="AJ648" s="24" t="str">
        <f ca="1">IF(ControleRNC[[#This Row],[Etapa contr]]="Concluída","Fechado",IF(ControleRNC[[#This Row],[Etapa contr]]="Engenharia","Engenharia","Aberto"))</f>
        <v>Fechado</v>
      </c>
    </row>
    <row r="649" spans="1:36" ht="30" customHeight="1">
      <c r="A649" s="5" t="s">
        <v>2661</v>
      </c>
      <c r="B649" s="5" t="s">
        <v>900</v>
      </c>
      <c r="C649" s="24" t="s">
        <v>860</v>
      </c>
      <c r="D649" s="5" t="s">
        <v>861</v>
      </c>
      <c r="E649" s="24" t="s">
        <v>87</v>
      </c>
      <c r="F649" s="65" t="s">
        <v>862</v>
      </c>
      <c r="G649" s="7" t="s">
        <v>827</v>
      </c>
      <c r="H649" s="7" t="s">
        <v>2662</v>
      </c>
      <c r="I649" s="7" t="s">
        <v>836</v>
      </c>
      <c r="J649" s="32" t="s">
        <v>2663</v>
      </c>
      <c r="K649" s="22" t="s">
        <v>787</v>
      </c>
      <c r="L649" s="6">
        <v>44805</v>
      </c>
      <c r="M649" s="6">
        <f>WORKDAY(ControleRNC[[#This Row],[Data Emissão]],VLOOKUP(K649,$F$1:$G$4,2,0))</f>
        <v>44810</v>
      </c>
      <c r="N649" s="6"/>
      <c r="O649" s="23">
        <v>44806</v>
      </c>
      <c r="P649" s="24"/>
      <c r="Q649" s="24">
        <f ca="1">IF(ControleRNC[[#This Row],[Real.1]]="",TODAY()-ControleRNC[[#This Row],[Prev.1]],ControleRNC[[#This Row],[Real.1]]-ControleRNC[[#This Row],[Prev.1]])</f>
        <v>-4</v>
      </c>
      <c r="R649" s="24" t="s">
        <v>5</v>
      </c>
      <c r="S649" s="24"/>
      <c r="T649" s="29" t="str">
        <f ca="1">IF(ControleRNC[[#This Row],[Real.1]]&lt;&gt;"","Concluída",IF(ControleRNC[[#This Row],[Prev.1]]&lt;TODAY(),"Atraso","No prazo"))</f>
        <v>Concluída</v>
      </c>
      <c r="U649" s="39" t="s">
        <v>2664</v>
      </c>
      <c r="V649" s="39"/>
      <c r="W649" s="23">
        <f>WORKDAY(ControleRNC[[#This Row],[Prev.1]],ControleRNC[[#This Row],[Dias Prev.2]])</f>
        <v>44813</v>
      </c>
      <c r="X649" s="23"/>
      <c r="Y649" s="23">
        <v>44998</v>
      </c>
      <c r="Z649" s="24">
        <f>VLOOKUP(ControleRNC[[#This Row],[Crit.]],$F$1:$G$4,2,0)</f>
        <v>3</v>
      </c>
      <c r="AA649" s="24">
        <f ca="1">IF(ControleRNC[[#This Row],[Real.2]]="",TODAY()-ControleRNC[[#This Row],[Prev.2]],ControleRNC[[#This Row],[Real.2]]-ControleRNC[[#This Row],[Prev.2]])</f>
        <v>185</v>
      </c>
      <c r="AB649" s="24" t="s">
        <v>5</v>
      </c>
      <c r="AC649" s="29" t="str">
        <f ca="1">IF(ControleRNC[[#This Row],[Real.2]]&lt;&gt;"","Concluída",
IF(ControleRNC[[#This Row],[Prev.2]]&lt;TODAY(),"Atraso","No prazo"))</f>
        <v>Concluída</v>
      </c>
      <c r="AD649" s="24" t="str">
        <f ca="1">IF(ControleRNC[[#This Row],[Status Epata 2]]="Concluída","",IF(ControleRNC[[#This Row],[Real.2]]="",TODAY()-ControleRNC[[#This Row],[Data Emissão]],ControleRNC[[#This Row],[Real.2]]-ControleRNC[[#This Row],[Data Emissão]]))</f>
        <v/>
      </c>
      <c r="AE649" s="24" t="str">
        <f ca="1">IF(ControleRNC[[#This Row],[Real.2]]&lt;&gt;"","Concluída",
IF(AND(ControleRNC[[#This Row],[Prev.2]]&lt;TODAY(),OR(ControleRNC[[#This Row],[Replan.2]]&lt;TODAY(),ControleRNC[[#This Row],[Replan.2]]="")),"Atraso","No prazo"))</f>
        <v>Concluída</v>
      </c>
      <c r="AF649" s="24"/>
      <c r="AG649" s="24" t="str">
        <f ca="1">IF(ControleRNC[[#This Row],[Área Responsável]]="Engenharia",ControleRNC[[#This Row],[Status Etapa 1]],"Contratada")</f>
        <v>Concluída</v>
      </c>
      <c r="AH649" s="24" t="str">
        <f>IF(ControleRNC[[#This Row],[Área Responsável]]="Contratada",ControleRNC[[#This Row],[Status DUCTOR]],"Engenharia")</f>
        <v>Engenharia</v>
      </c>
      <c r="AI649" s="24" t="str">
        <f ca="1">IF(ControleRNC[[#This Row],[Etapa Eng]]="Concluída","Fechado",IF(ControleRNC[[#This Row],[Etapa Eng]]="Contratada","Contratada","Aberto"))</f>
        <v>Fechado</v>
      </c>
      <c r="AJ649" s="24" t="str">
        <f>IF(ControleRNC[[#This Row],[Etapa contr]]="Concluída","Fechado",IF(ControleRNC[[#This Row],[Etapa contr]]="Engenharia","Engenharia","Aberto"))</f>
        <v>Engenharia</v>
      </c>
    </row>
    <row r="650" spans="1:36" ht="30" customHeight="1">
      <c r="A650" s="5" t="s">
        <v>118</v>
      </c>
      <c r="B650" s="5" t="s">
        <v>822</v>
      </c>
      <c r="C650" s="24" t="s">
        <v>2589</v>
      </c>
      <c r="D650" s="24" t="s">
        <v>77</v>
      </c>
      <c r="E650" s="24" t="s">
        <v>77</v>
      </c>
      <c r="F650" s="65" t="s">
        <v>862</v>
      </c>
      <c r="G650" s="7" t="s">
        <v>827</v>
      </c>
      <c r="H650" s="7" t="s">
        <v>2665</v>
      </c>
      <c r="I650" s="7" t="s">
        <v>856</v>
      </c>
      <c r="J650" s="32" t="s">
        <v>123</v>
      </c>
      <c r="K650" s="22" t="s">
        <v>787</v>
      </c>
      <c r="L650" s="6">
        <v>44791</v>
      </c>
      <c r="M650" s="6">
        <f>WORKDAY(ControleRNC[[#This Row],[Data Emissão]],VLOOKUP(K650,$F$1:$G$4,2,0))</f>
        <v>44796</v>
      </c>
      <c r="N650" s="6"/>
      <c r="O650" s="23"/>
      <c r="P650" s="24"/>
      <c r="Q650" s="24">
        <f ca="1">IF(ControleRNC[[#This Row],[Real.1]]="",TODAY()-ControleRNC[[#This Row],[Prev.1]],ControleRNC[[#This Row],[Real.1]]-ControleRNC[[#This Row],[Prev.1]])</f>
        <v>281</v>
      </c>
      <c r="R650" s="24" t="s">
        <v>8</v>
      </c>
      <c r="S650" s="24"/>
      <c r="T650" s="29" t="str">
        <f ca="1">IF(ControleRNC[[#This Row],[Real.1]]&lt;&gt;"","Concluída",IF(ControleRNC[[#This Row],[Prev.1]]&lt;TODAY(),"Atraso","No prazo"))</f>
        <v>Atraso</v>
      </c>
      <c r="U650" s="39"/>
      <c r="V650" s="39"/>
      <c r="W650" s="23">
        <f>WORKDAY(ControleRNC[[#This Row],[Prev.1]],ControleRNC[[#This Row],[Dias Prev.2]])</f>
        <v>44799</v>
      </c>
      <c r="X650" s="23"/>
      <c r="Y650" s="23"/>
      <c r="Z650" s="24">
        <f>VLOOKUP(ControleRNC[[#This Row],[Crit.]],$F$1:$G$4,2,0)</f>
        <v>3</v>
      </c>
      <c r="AA650" s="24">
        <f ca="1">IF(ControleRNC[[#This Row],[Real.2]]="",TODAY()-ControleRNC[[#This Row],[Prev.2]],ControleRNC[[#This Row],[Real.2]]-ControleRNC[[#This Row],[Prev.2]])</f>
        <v>278</v>
      </c>
      <c r="AB650" s="24" t="s">
        <v>8</v>
      </c>
      <c r="AC650" s="29" t="str">
        <f ca="1">IF(ControleRNC[[#This Row],[Real.2]]&lt;&gt;"","Concluída",
IF(ControleRNC[[#This Row],[Prev.2]]&lt;TODAY(),"Atraso","No prazo"))</f>
        <v>Atraso</v>
      </c>
      <c r="AD650" s="24">
        <f ca="1">IF(ControleRNC[[#This Row],[Status Epata 2]]="Concluída","",IF(ControleRNC[[#This Row],[Real.2]]="",TODAY()-ControleRNC[[#This Row],[Data Emissão]],ControleRNC[[#This Row],[Real.2]]-ControleRNC[[#This Row],[Data Emissão]]))</f>
        <v>286</v>
      </c>
      <c r="AE650" s="24" t="str">
        <f ca="1">IF(ControleRNC[[#This Row],[Real.2]]&lt;&gt;"","Concluída",
IF(AND(ControleRNC[[#This Row],[Prev.2]]&lt;TODAY(),OR(ControleRNC[[#This Row],[Replan.2]]&lt;TODAY(),ControleRNC[[#This Row],[Replan.2]]="")),"Atraso","No prazo"))</f>
        <v>Atraso</v>
      </c>
      <c r="AF650" s="24"/>
      <c r="AG650" s="24" t="str">
        <f ca="1">IF(ControleRNC[[#This Row],[Área Responsável]]="Engenharia",ControleRNC[[#This Row],[Status Etapa 1]],"Contratada")</f>
        <v>Atraso</v>
      </c>
      <c r="AH650" s="24" t="str">
        <f>IF(ControleRNC[[#This Row],[Área Responsável]]="Contratada",ControleRNC[[#This Row],[Status DUCTOR]],"Engenharia")</f>
        <v>Engenharia</v>
      </c>
      <c r="AI650" s="24" t="str">
        <f ca="1">IF(ControleRNC[[#This Row],[Etapa Eng]]="Concluída","Fechado",IF(ControleRNC[[#This Row],[Etapa Eng]]="Contratada","Contratada","Aberto"))</f>
        <v>Aberto</v>
      </c>
      <c r="AJ650" s="24" t="str">
        <f>IF(ControleRNC[[#This Row],[Etapa contr]]="Concluída","Fechado",IF(ControleRNC[[#This Row],[Etapa contr]]="Engenharia","Engenharia","Aberto"))</f>
        <v>Engenharia</v>
      </c>
    </row>
    <row r="651" spans="1:36" ht="30" customHeight="1">
      <c r="A651" s="5" t="s">
        <v>125</v>
      </c>
      <c r="B651" s="5" t="s">
        <v>822</v>
      </c>
      <c r="C651" s="24" t="s">
        <v>2589</v>
      </c>
      <c r="D651" s="24" t="s">
        <v>77</v>
      </c>
      <c r="E651" s="24" t="s">
        <v>77</v>
      </c>
      <c r="F651" s="65" t="s">
        <v>862</v>
      </c>
      <c r="G651" s="7" t="s">
        <v>827</v>
      </c>
      <c r="H651" s="7" t="s">
        <v>2666</v>
      </c>
      <c r="I651" s="7" t="s">
        <v>840</v>
      </c>
      <c r="J651" s="32" t="s">
        <v>2667</v>
      </c>
      <c r="K651" s="22" t="s">
        <v>787</v>
      </c>
      <c r="L651" s="6">
        <v>44798</v>
      </c>
      <c r="M651" s="6">
        <f>WORKDAY(ControleRNC[[#This Row],[Data Emissão]],VLOOKUP(K651,$F$1:$G$4,2,0))</f>
        <v>44803</v>
      </c>
      <c r="N651" s="6"/>
      <c r="O651" s="23">
        <v>44817</v>
      </c>
      <c r="P651" s="24"/>
      <c r="Q651" s="24">
        <f ca="1">IF(ControleRNC[[#This Row],[Real.1]]="",TODAY()-ControleRNC[[#This Row],[Prev.1]],ControleRNC[[#This Row],[Real.1]]-ControleRNC[[#This Row],[Prev.1]])</f>
        <v>14</v>
      </c>
      <c r="R651" s="24" t="s">
        <v>8</v>
      </c>
      <c r="S651" s="24"/>
      <c r="T651" s="29" t="str">
        <f ca="1">IF(ControleRNC[[#This Row],[Real.1]]&lt;&gt;"","Concluída",IF(ControleRNC[[#This Row],[Prev.1]]&lt;TODAY(),"Atraso","No prazo"))</f>
        <v>Concluída</v>
      </c>
      <c r="U651" s="39" t="s">
        <v>2668</v>
      </c>
      <c r="V651" s="39"/>
      <c r="W651" s="23">
        <f>WORKDAY(ControleRNC[[#This Row],[Prev.1]],ControleRNC[[#This Row],[Dias Prev.2]])</f>
        <v>44806</v>
      </c>
      <c r="X651" s="23"/>
      <c r="Y651" s="23">
        <v>45001</v>
      </c>
      <c r="Z651" s="24">
        <f>VLOOKUP(ControleRNC[[#This Row],[Crit.]],$F$1:$G$4,2,0)</f>
        <v>3</v>
      </c>
      <c r="AA651" s="24">
        <f ca="1">IF(ControleRNC[[#This Row],[Real.2]]="",TODAY()-ControleRNC[[#This Row],[Prev.2]],ControleRNC[[#This Row],[Real.2]]-ControleRNC[[#This Row],[Prev.2]])</f>
        <v>195</v>
      </c>
      <c r="AB651" s="24" t="s">
        <v>8</v>
      </c>
      <c r="AC651" s="29" t="str">
        <f ca="1">IF(ControleRNC[[#This Row],[Real.2]]&lt;&gt;"","Concluída",
IF(ControleRNC[[#This Row],[Prev.2]]&lt;TODAY(),"Atraso","No prazo"))</f>
        <v>Concluída</v>
      </c>
      <c r="AD651" s="24" t="str">
        <f ca="1">IF(ControleRNC[[#This Row],[Status Epata 2]]="Concluída","",IF(ControleRNC[[#This Row],[Real.2]]="",TODAY()-ControleRNC[[#This Row],[Data Emissão]],ControleRNC[[#This Row],[Real.2]]-ControleRNC[[#This Row],[Data Emissão]]))</f>
        <v/>
      </c>
      <c r="AE651" s="24" t="str">
        <f ca="1">IF(ControleRNC[[#This Row],[Real.2]]&lt;&gt;"","Concluída",
IF(AND(ControleRNC[[#This Row],[Prev.2]]&lt;TODAY(),OR(ControleRNC[[#This Row],[Replan.2]]&lt;TODAY(),ControleRNC[[#This Row],[Replan.2]]="")),"Atraso","No prazo"))</f>
        <v>Concluída</v>
      </c>
      <c r="AF651" s="24"/>
      <c r="AG651" s="24" t="str">
        <f ca="1">IF(ControleRNC[[#This Row],[Área Responsável]]="Engenharia",ControleRNC[[#This Row],[Status Etapa 1]],"Contratada")</f>
        <v>Concluída</v>
      </c>
      <c r="AH651" s="24" t="str">
        <f>IF(ControleRNC[[#This Row],[Área Responsável]]="Contratada",ControleRNC[[#This Row],[Status DUCTOR]],"Engenharia")</f>
        <v>Engenharia</v>
      </c>
      <c r="AI651" s="24" t="str">
        <f ca="1">IF(ControleRNC[[#This Row],[Etapa Eng]]="Concluída","Fechado",IF(ControleRNC[[#This Row],[Etapa Eng]]="Contratada","Contratada","Aberto"))</f>
        <v>Fechado</v>
      </c>
      <c r="AJ651" s="24" t="str">
        <f>IF(ControleRNC[[#This Row],[Etapa contr]]="Concluída","Fechado",IF(ControleRNC[[#This Row],[Etapa contr]]="Engenharia","Engenharia","Aberto"))</f>
        <v>Engenharia</v>
      </c>
    </row>
    <row r="652" spans="1:36" ht="30" customHeight="1">
      <c r="A652" s="5" t="s">
        <v>2669</v>
      </c>
      <c r="B652" s="5" t="s">
        <v>822</v>
      </c>
      <c r="C652" s="24" t="s">
        <v>2589</v>
      </c>
      <c r="D652" s="24" t="s">
        <v>77</v>
      </c>
      <c r="E652" s="24" t="s">
        <v>77</v>
      </c>
      <c r="F652" s="65" t="s">
        <v>862</v>
      </c>
      <c r="G652" s="7" t="s">
        <v>827</v>
      </c>
      <c r="H652" s="7" t="s">
        <v>2670</v>
      </c>
      <c r="I652" s="7" t="s">
        <v>836</v>
      </c>
      <c r="J652" s="32" t="s">
        <v>2671</v>
      </c>
      <c r="K652" s="22" t="s">
        <v>787</v>
      </c>
      <c r="L652" s="6">
        <v>44798</v>
      </c>
      <c r="M652" s="6">
        <f>WORKDAY(ControleRNC[[#This Row],[Data Emissão]],VLOOKUP(K652,$F$1:$G$4,2,0))</f>
        <v>44803</v>
      </c>
      <c r="N652" s="6"/>
      <c r="O652" s="23">
        <v>44817</v>
      </c>
      <c r="P652" s="24"/>
      <c r="Q652" s="24">
        <f ca="1">IF(ControleRNC[[#This Row],[Real.1]]="",TODAY()-ControleRNC[[#This Row],[Prev.1]],ControleRNC[[#This Row],[Real.1]]-ControleRNC[[#This Row],[Prev.1]])</f>
        <v>14</v>
      </c>
      <c r="R652" s="24" t="s">
        <v>8</v>
      </c>
      <c r="S652" s="24"/>
      <c r="T652" s="29" t="str">
        <f ca="1">IF(ControleRNC[[#This Row],[Real.1]]&lt;&gt;"","Concluída",IF(ControleRNC[[#This Row],[Prev.1]]&lt;TODAY(),"Atraso","No prazo"))</f>
        <v>Concluída</v>
      </c>
      <c r="U652" s="39" t="s">
        <v>2672</v>
      </c>
      <c r="V652" s="39"/>
      <c r="W652" s="23">
        <f>WORKDAY(ControleRNC[[#This Row],[Prev.1]],ControleRNC[[#This Row],[Dias Prev.2]])</f>
        <v>44806</v>
      </c>
      <c r="X652" s="23"/>
      <c r="Y652" s="23">
        <v>45001</v>
      </c>
      <c r="Z652" s="24">
        <f>VLOOKUP(ControleRNC[[#This Row],[Crit.]],$F$1:$G$4,2,0)</f>
        <v>3</v>
      </c>
      <c r="AA652" s="24">
        <f ca="1">IF(ControleRNC[[#This Row],[Real.2]]="",TODAY()-ControleRNC[[#This Row],[Prev.2]],ControleRNC[[#This Row],[Real.2]]-ControleRNC[[#This Row],[Prev.2]])</f>
        <v>195</v>
      </c>
      <c r="AB652" s="24" t="s">
        <v>8</v>
      </c>
      <c r="AC652" s="29" t="str">
        <f ca="1">IF(ControleRNC[[#This Row],[Real.2]]&lt;&gt;"","Concluída",
IF(ControleRNC[[#This Row],[Prev.2]]&lt;TODAY(),"Atraso","No prazo"))</f>
        <v>Concluída</v>
      </c>
      <c r="AD652" s="24" t="str">
        <f ca="1">IF(ControleRNC[[#This Row],[Status Epata 2]]="Concluída","",IF(ControleRNC[[#This Row],[Real.2]]="",TODAY()-ControleRNC[[#This Row],[Data Emissão]],ControleRNC[[#This Row],[Real.2]]-ControleRNC[[#This Row],[Data Emissão]]))</f>
        <v/>
      </c>
      <c r="AE652" s="24" t="str">
        <f ca="1">IF(ControleRNC[[#This Row],[Real.2]]&lt;&gt;"","Concluída",
IF(AND(ControleRNC[[#This Row],[Prev.2]]&lt;TODAY(),OR(ControleRNC[[#This Row],[Replan.2]]&lt;TODAY(),ControleRNC[[#This Row],[Replan.2]]="")),"Atraso","No prazo"))</f>
        <v>Concluída</v>
      </c>
      <c r="AF652" s="24"/>
      <c r="AG652" s="24" t="str">
        <f ca="1">IF(ControleRNC[[#This Row],[Área Responsável]]="Engenharia",ControleRNC[[#This Row],[Status Etapa 1]],"Contratada")</f>
        <v>Concluída</v>
      </c>
      <c r="AH652" s="24" t="str">
        <f>IF(ControleRNC[[#This Row],[Área Responsável]]="Contratada",ControleRNC[[#This Row],[Status DUCTOR]],"Engenharia")</f>
        <v>Engenharia</v>
      </c>
      <c r="AI652" s="24" t="str">
        <f ca="1">IF(ControleRNC[[#This Row],[Etapa Eng]]="Concluída","Fechado",IF(ControleRNC[[#This Row],[Etapa Eng]]="Contratada","Contratada","Aberto"))</f>
        <v>Fechado</v>
      </c>
      <c r="AJ652" s="24" t="str">
        <f>IF(ControleRNC[[#This Row],[Etapa contr]]="Concluída","Fechado",IF(ControleRNC[[#This Row],[Etapa contr]]="Engenharia","Engenharia","Aberto"))</f>
        <v>Engenharia</v>
      </c>
    </row>
    <row r="653" spans="1:36" ht="30" customHeight="1">
      <c r="A653" s="5" t="s">
        <v>226</v>
      </c>
      <c r="B653" s="5" t="s">
        <v>822</v>
      </c>
      <c r="C653" s="24" t="s">
        <v>2589</v>
      </c>
      <c r="D653" s="24" t="s">
        <v>77</v>
      </c>
      <c r="E653" s="24" t="s">
        <v>77</v>
      </c>
      <c r="F653" s="65" t="s">
        <v>862</v>
      </c>
      <c r="G653" s="7" t="s">
        <v>827</v>
      </c>
      <c r="H653" s="7" t="s">
        <v>2673</v>
      </c>
      <c r="I653" s="7" t="s">
        <v>840</v>
      </c>
      <c r="J653" s="78" t="s">
        <v>2674</v>
      </c>
      <c r="K653" s="22" t="s">
        <v>787</v>
      </c>
      <c r="L653" s="6">
        <v>44809</v>
      </c>
      <c r="M653" s="6">
        <f>WORKDAY(ControleRNC[[#This Row],[Data Emissão]],VLOOKUP(K653,$F$1:$G$4,2,0))</f>
        <v>44812</v>
      </c>
      <c r="N653" s="6"/>
      <c r="O653" s="23">
        <v>44810</v>
      </c>
      <c r="P653" s="24"/>
      <c r="Q653" s="24">
        <f ca="1">IF(ControleRNC[[#This Row],[Real.1]]="",TODAY()-ControleRNC[[#This Row],[Prev.1]],ControleRNC[[#This Row],[Real.1]]-ControleRNC[[#This Row],[Prev.1]])</f>
        <v>-2</v>
      </c>
      <c r="R653" s="24" t="s">
        <v>8</v>
      </c>
      <c r="S653" s="24"/>
      <c r="T653" s="29" t="str">
        <f ca="1">IF(ControleRNC[[#This Row],[Real.1]]&lt;&gt;"","Concluída",IF(ControleRNC[[#This Row],[Prev.1]]&lt;TODAY(),"Atraso","No prazo"))</f>
        <v>Concluída</v>
      </c>
      <c r="U653" s="39" t="s">
        <v>2675</v>
      </c>
      <c r="V653" s="39"/>
      <c r="W653" s="23">
        <f>WORKDAY(ControleRNC[[#This Row],[Prev.1]],ControleRNC[[#This Row],[Dias Prev.2]])</f>
        <v>44817</v>
      </c>
      <c r="X653" s="23"/>
      <c r="Y653" s="23">
        <v>45001</v>
      </c>
      <c r="Z653" s="24">
        <f>VLOOKUP(ControleRNC[[#This Row],[Crit.]],$F$1:$G$4,2,0)</f>
        <v>3</v>
      </c>
      <c r="AA653" s="24">
        <f ca="1">IF(ControleRNC[[#This Row],[Real.2]]="",TODAY()-ControleRNC[[#This Row],[Prev.2]],ControleRNC[[#This Row],[Real.2]]-ControleRNC[[#This Row],[Prev.2]])</f>
        <v>184</v>
      </c>
      <c r="AB653" s="24" t="s">
        <v>8</v>
      </c>
      <c r="AC653" s="29" t="str">
        <f ca="1">IF(ControleRNC[[#This Row],[Real.2]]&lt;&gt;"","Concluída",
IF(ControleRNC[[#This Row],[Prev.2]]&lt;TODAY(),"Atraso","No prazo"))</f>
        <v>Concluída</v>
      </c>
      <c r="AD653" s="24" t="str">
        <f ca="1">IF(ControleRNC[[#This Row],[Status Epata 2]]="Concluída","",IF(ControleRNC[[#This Row],[Real.2]]="",TODAY()-ControleRNC[[#This Row],[Data Emissão]],ControleRNC[[#This Row],[Real.2]]-ControleRNC[[#This Row],[Data Emissão]]))</f>
        <v/>
      </c>
      <c r="AE653" s="24" t="str">
        <f ca="1">IF(ControleRNC[[#This Row],[Real.2]]&lt;&gt;"","Concluída",
IF(AND(ControleRNC[[#This Row],[Prev.2]]&lt;TODAY(),OR(ControleRNC[[#This Row],[Replan.2]]&lt;TODAY(),ControleRNC[[#This Row],[Replan.2]]="")),"Atraso","No prazo"))</f>
        <v>Concluída</v>
      </c>
      <c r="AF653" s="24"/>
      <c r="AG653" s="24" t="str">
        <f ca="1">IF(ControleRNC[[#This Row],[Área Responsável]]="Engenharia",ControleRNC[[#This Row],[Status Etapa 1]],"Contratada")</f>
        <v>Concluída</v>
      </c>
      <c r="AH653" s="24" t="str">
        <f>IF(ControleRNC[[#This Row],[Área Responsável]]="Contratada",ControleRNC[[#This Row],[Status DUCTOR]],"Engenharia")</f>
        <v>Engenharia</v>
      </c>
      <c r="AI653" s="24" t="str">
        <f ca="1">IF(ControleRNC[[#This Row],[Etapa Eng]]="Concluída","Fechado",IF(ControleRNC[[#This Row],[Etapa Eng]]="Contratada","Contratada","Aberto"))</f>
        <v>Fechado</v>
      </c>
      <c r="AJ653" s="24" t="str">
        <f>IF(ControleRNC[[#This Row],[Etapa contr]]="Concluída","Fechado",IF(ControleRNC[[#This Row],[Etapa contr]]="Engenharia","Engenharia","Aberto"))</f>
        <v>Engenharia</v>
      </c>
    </row>
    <row r="654" spans="1:36" ht="30" customHeight="1">
      <c r="A654" s="5" t="s">
        <v>131</v>
      </c>
      <c r="B654" s="5" t="s">
        <v>822</v>
      </c>
      <c r="C654" s="24" t="s">
        <v>2589</v>
      </c>
      <c r="D654" s="24" t="s">
        <v>77</v>
      </c>
      <c r="E654" s="24" t="s">
        <v>77</v>
      </c>
      <c r="F654" s="65" t="s">
        <v>862</v>
      </c>
      <c r="G654" s="7" t="s">
        <v>827</v>
      </c>
      <c r="H654" s="7" t="s">
        <v>2676</v>
      </c>
      <c r="I654" s="7" t="s">
        <v>840</v>
      </c>
      <c r="J654" s="32" t="s">
        <v>132</v>
      </c>
      <c r="K654" s="22" t="s">
        <v>787</v>
      </c>
      <c r="L654" s="6">
        <v>44816</v>
      </c>
      <c r="M654" s="6">
        <f>WORKDAY(ControleRNC[[#This Row],[Data Emissão]],VLOOKUP(K654,$F$1:$G$4,2,0))</f>
        <v>44819</v>
      </c>
      <c r="N654" s="6"/>
      <c r="O654" s="23">
        <v>44818</v>
      </c>
      <c r="P654" s="24"/>
      <c r="Q654" s="24">
        <f ca="1">IF(ControleRNC[[#This Row],[Real.1]]="",TODAY()-ControleRNC[[#This Row],[Prev.1]],ControleRNC[[#This Row],[Real.1]]-ControleRNC[[#This Row],[Prev.1]])</f>
        <v>-1</v>
      </c>
      <c r="R654" s="24" t="s">
        <v>8</v>
      </c>
      <c r="S654" s="24"/>
      <c r="T654" s="29" t="str">
        <f ca="1">IF(ControleRNC[[#This Row],[Real.1]]&lt;&gt;"","Concluída",IF(ControleRNC[[#This Row],[Prev.1]]&lt;TODAY(),"Atraso","No prazo"))</f>
        <v>Concluída</v>
      </c>
      <c r="U654" s="39" t="s">
        <v>133</v>
      </c>
      <c r="V654" s="39"/>
      <c r="W654" s="23">
        <f>WORKDAY(ControleRNC[[#This Row],[Prev.1]],ControleRNC[[#This Row],[Dias Prev.2]])</f>
        <v>44824</v>
      </c>
      <c r="X654" s="23"/>
      <c r="Y654" s="23"/>
      <c r="Z654" s="24">
        <f>VLOOKUP(ControleRNC[[#This Row],[Crit.]],$F$1:$G$4,2,0)</f>
        <v>3</v>
      </c>
      <c r="AA654" s="24">
        <f ca="1">IF(ControleRNC[[#This Row],[Real.2]]="",TODAY()-ControleRNC[[#This Row],[Prev.2]],ControleRNC[[#This Row],[Real.2]]-ControleRNC[[#This Row],[Prev.2]])</f>
        <v>253</v>
      </c>
      <c r="AB654" s="24" t="s">
        <v>8</v>
      </c>
      <c r="AC654" s="29" t="str">
        <f ca="1">IF(ControleRNC[[#This Row],[Real.2]]&lt;&gt;"","Concluída",
IF(ControleRNC[[#This Row],[Prev.2]]&lt;TODAY(),"Atraso","No prazo"))</f>
        <v>Atraso</v>
      </c>
      <c r="AD654" s="24">
        <f ca="1">IF(ControleRNC[[#This Row],[Status Epata 2]]="Concluída","",IF(ControleRNC[[#This Row],[Real.2]]="",TODAY()-ControleRNC[[#This Row],[Data Emissão]],ControleRNC[[#This Row],[Real.2]]-ControleRNC[[#This Row],[Data Emissão]]))</f>
        <v>261</v>
      </c>
      <c r="AE654" s="24" t="str">
        <f ca="1">IF(ControleRNC[[#This Row],[Real.2]]&lt;&gt;"","Concluída",
IF(AND(ControleRNC[[#This Row],[Prev.2]]&lt;TODAY(),OR(ControleRNC[[#This Row],[Replan.2]]&lt;TODAY(),ControleRNC[[#This Row],[Replan.2]]="")),"Atraso","No prazo"))</f>
        <v>Atraso</v>
      </c>
      <c r="AF654" s="24"/>
      <c r="AG654" s="24" t="str">
        <f ca="1">IF(ControleRNC[[#This Row],[Área Responsável]]="Engenharia",ControleRNC[[#This Row],[Status Etapa 1]],"Contratada")</f>
        <v>Concluída</v>
      </c>
      <c r="AH654" s="24" t="str">
        <f>IF(ControleRNC[[#This Row],[Área Responsável]]="Contratada",ControleRNC[[#This Row],[Status DUCTOR]],"Engenharia")</f>
        <v>Engenharia</v>
      </c>
      <c r="AI654" s="24" t="str">
        <f ca="1">IF(ControleRNC[[#This Row],[Etapa Eng]]="Concluída","Fechado",IF(ControleRNC[[#This Row],[Etapa Eng]]="Contratada","Contratada","Aberto"))</f>
        <v>Fechado</v>
      </c>
      <c r="AJ654" s="24" t="str">
        <f>IF(ControleRNC[[#This Row],[Etapa contr]]="Concluída","Fechado",IF(ControleRNC[[#This Row],[Etapa contr]]="Engenharia","Engenharia","Aberto"))</f>
        <v>Engenharia</v>
      </c>
    </row>
    <row r="655" spans="1:36" ht="30" customHeight="1">
      <c r="A655" s="5" t="s">
        <v>128</v>
      </c>
      <c r="B655" s="5" t="s">
        <v>822</v>
      </c>
      <c r="C655" s="24" t="s">
        <v>2589</v>
      </c>
      <c r="D655" s="24" t="s">
        <v>77</v>
      </c>
      <c r="E655" s="24" t="s">
        <v>77</v>
      </c>
      <c r="F655" s="65" t="s">
        <v>862</v>
      </c>
      <c r="G655" s="7" t="s">
        <v>827</v>
      </c>
      <c r="H655" s="7" t="s">
        <v>2677</v>
      </c>
      <c r="I655" s="7" t="s">
        <v>840</v>
      </c>
      <c r="J655" s="32" t="s">
        <v>129</v>
      </c>
      <c r="K655" s="22" t="s">
        <v>787</v>
      </c>
      <c r="L655" s="6">
        <v>44816</v>
      </c>
      <c r="M655" s="6">
        <f>WORKDAY(ControleRNC[[#This Row],[Data Emissão]],VLOOKUP(K655,$F$1:$G$4,2,0))</f>
        <v>44819</v>
      </c>
      <c r="N655" s="6"/>
      <c r="O655" s="23">
        <v>44872</v>
      </c>
      <c r="P655" s="24"/>
      <c r="Q655" s="24">
        <f ca="1">IF(ControleRNC[[#This Row],[Real.1]]="",TODAY()-ControleRNC[[#This Row],[Prev.1]],ControleRNC[[#This Row],[Real.1]]-ControleRNC[[#This Row],[Prev.1]])</f>
        <v>53</v>
      </c>
      <c r="R655" s="24" t="s">
        <v>8</v>
      </c>
      <c r="S655" s="24"/>
      <c r="T655" s="29" t="str">
        <f ca="1">IF(ControleRNC[[#This Row],[Real.1]]&lt;&gt;"","Concluída",IF(ControleRNC[[#This Row],[Prev.1]]&lt;TODAY(),"Atraso","No prazo"))</f>
        <v>Concluída</v>
      </c>
      <c r="U655" s="39" t="s">
        <v>130</v>
      </c>
      <c r="V655" s="39"/>
      <c r="W655" s="23">
        <f>WORKDAY(ControleRNC[[#This Row],[Prev.1]],ControleRNC[[#This Row],[Dias Prev.2]])</f>
        <v>44824</v>
      </c>
      <c r="X655" s="23"/>
      <c r="Y655" s="23"/>
      <c r="Z655" s="24">
        <f>VLOOKUP(ControleRNC[[#This Row],[Crit.]],$F$1:$G$4,2,0)</f>
        <v>3</v>
      </c>
      <c r="AA655" s="24">
        <f ca="1">IF(ControleRNC[[#This Row],[Real.2]]="",TODAY()-ControleRNC[[#This Row],[Prev.2]],ControleRNC[[#This Row],[Real.2]]-ControleRNC[[#This Row],[Prev.2]])</f>
        <v>253</v>
      </c>
      <c r="AB655" s="24" t="s">
        <v>8</v>
      </c>
      <c r="AC655" s="29" t="str">
        <f ca="1">IF(ControleRNC[[#This Row],[Real.2]]&lt;&gt;"","Concluída",
IF(ControleRNC[[#This Row],[Prev.2]]&lt;TODAY(),"Atraso","No prazo"))</f>
        <v>Atraso</v>
      </c>
      <c r="AD655" s="24">
        <f ca="1">IF(ControleRNC[[#This Row],[Status Epata 2]]="Concluída","",IF(ControleRNC[[#This Row],[Real.2]]="",TODAY()-ControleRNC[[#This Row],[Data Emissão]],ControleRNC[[#This Row],[Real.2]]-ControleRNC[[#This Row],[Data Emissão]]))</f>
        <v>261</v>
      </c>
      <c r="AE655" s="24" t="str">
        <f ca="1">IF(ControleRNC[[#This Row],[Real.2]]&lt;&gt;"","Concluída",
IF(AND(ControleRNC[[#This Row],[Prev.2]]&lt;TODAY(),OR(ControleRNC[[#This Row],[Replan.2]]&lt;TODAY(),ControleRNC[[#This Row],[Replan.2]]="")),"Atraso","No prazo"))</f>
        <v>Atraso</v>
      </c>
      <c r="AF655" s="24"/>
      <c r="AG655" s="24" t="str">
        <f ca="1">IF(ControleRNC[[#This Row],[Área Responsável]]="Engenharia",ControleRNC[[#This Row],[Status Etapa 1]],"Contratada")</f>
        <v>Concluída</v>
      </c>
      <c r="AH655" s="24" t="str">
        <f>IF(ControleRNC[[#This Row],[Área Responsável]]="Contratada",ControleRNC[[#This Row],[Status DUCTOR]],"Engenharia")</f>
        <v>Engenharia</v>
      </c>
      <c r="AI655" s="24" t="str">
        <f ca="1">IF(ControleRNC[[#This Row],[Etapa Eng]]="Concluída","Fechado",IF(ControleRNC[[#This Row],[Etapa Eng]]="Contratada","Contratada","Aberto"))</f>
        <v>Fechado</v>
      </c>
      <c r="AJ655" s="24" t="str">
        <f>IF(ControleRNC[[#This Row],[Etapa contr]]="Concluída","Fechado",IF(ControleRNC[[#This Row],[Etapa contr]]="Engenharia","Engenharia","Aberto"))</f>
        <v>Engenharia</v>
      </c>
    </row>
    <row r="656" spans="1:36" ht="30" customHeight="1">
      <c r="A656" s="5" t="s">
        <v>74</v>
      </c>
      <c r="B656" s="5" t="s">
        <v>900</v>
      </c>
      <c r="C656" s="24" t="s">
        <v>1299</v>
      </c>
      <c r="D656" s="5" t="s">
        <v>824</v>
      </c>
      <c r="E656" s="24" t="s">
        <v>2073</v>
      </c>
      <c r="F656" s="65" t="s">
        <v>826</v>
      </c>
      <c r="G656" s="7" t="s">
        <v>844</v>
      </c>
      <c r="H656" s="7" t="s">
        <v>2678</v>
      </c>
      <c r="I656" s="7" t="s">
        <v>958</v>
      </c>
      <c r="J656" s="32" t="s">
        <v>2679</v>
      </c>
      <c r="K656" s="22" t="s">
        <v>787</v>
      </c>
      <c r="L656" s="6">
        <v>44818</v>
      </c>
      <c r="M656" s="6">
        <f>WORKDAY(ControleRNC[[#This Row],[Data Emissão]],VLOOKUP(K656,$F$1:$G$4,2,0))</f>
        <v>44823</v>
      </c>
      <c r="N656" s="6"/>
      <c r="O656" s="23">
        <v>44889</v>
      </c>
      <c r="P656" s="24"/>
      <c r="Q656" s="24">
        <f ca="1">IF(ControleRNC[[#This Row],[Real.1]]="",TODAY()-ControleRNC[[#This Row],[Prev.1]],ControleRNC[[#This Row],[Real.1]]-ControleRNC[[#This Row],[Prev.1]])</f>
        <v>66</v>
      </c>
      <c r="R656" s="24" t="s">
        <v>2076</v>
      </c>
      <c r="S656" s="24"/>
      <c r="T656" s="29" t="str">
        <f ca="1">IF(ControleRNC[[#This Row],[Real.1]]&lt;&gt;"","Concluída",IF(ControleRNC[[#This Row],[Prev.1]]&lt;TODAY(),"Atraso","No prazo"))</f>
        <v>Concluída</v>
      </c>
      <c r="U656" s="39" t="s">
        <v>2680</v>
      </c>
      <c r="V656" s="39"/>
      <c r="W656" s="23">
        <f>WORKDAY(ControleRNC[[#This Row],[Prev.1]],ControleRNC[[#This Row],[Dias Prev.2]])</f>
        <v>44826</v>
      </c>
      <c r="X656" s="23"/>
      <c r="Y656" s="23">
        <v>44890</v>
      </c>
      <c r="Z656" s="24">
        <f>VLOOKUP(ControleRNC[[#This Row],[Crit.]],$F$1:$G$4,2,0)</f>
        <v>3</v>
      </c>
      <c r="AA656" s="24">
        <f ca="1">IF(ControleRNC[[#This Row],[Real.2]]="",TODAY()-ControleRNC[[#This Row],[Prev.2]],ControleRNC[[#This Row],[Real.2]]-ControleRNC[[#This Row],[Prev.2]])</f>
        <v>64</v>
      </c>
      <c r="AB656" s="24" t="s">
        <v>2076</v>
      </c>
      <c r="AC656" s="29" t="str">
        <f ca="1">IF(ControleRNC[[#This Row],[Real.2]]&lt;&gt;"","Concluída",
IF(ControleRNC[[#This Row],[Prev.2]]&lt;TODAY(),"Atraso","No prazo"))</f>
        <v>Concluída</v>
      </c>
      <c r="AD656" s="24" t="str">
        <f ca="1">IF(ControleRNC[[#This Row],[Status Epata 2]]="Concluída","",IF(ControleRNC[[#This Row],[Real.2]]="",TODAY()-ControleRNC[[#This Row],[Data Emissão]],ControleRNC[[#This Row],[Real.2]]-ControleRNC[[#This Row],[Data Emissão]]))</f>
        <v/>
      </c>
      <c r="AE656" s="24" t="str">
        <f ca="1">IF(ControleRNC[[#This Row],[Real.2]]&lt;&gt;"","Concluída",
IF(AND(ControleRNC[[#This Row],[Prev.2]]&lt;TODAY(),OR(ControleRNC[[#This Row],[Replan.2]]&lt;TODAY(),ControleRNC[[#This Row],[Replan.2]]="")),"Atraso","No prazo"))</f>
        <v>Concluída</v>
      </c>
      <c r="AF656" s="24"/>
      <c r="AG656" s="24" t="str">
        <f>IF(ControleRNC[[#This Row],[Área Responsável]]="Engenharia",ControleRNC[[#This Row],[Status Etapa 1]],"Contratada")</f>
        <v>Contratada</v>
      </c>
      <c r="AH656" s="24" t="str">
        <f ca="1">IF(ControleRNC[[#This Row],[Área Responsável]]="Contratada",ControleRNC[[#This Row],[Status DUCTOR]],"Engenharia")</f>
        <v>Concluída</v>
      </c>
      <c r="AI656" s="24" t="str">
        <f>IF(ControleRNC[[#This Row],[Etapa Eng]]="Concluída","Fechado",IF(ControleRNC[[#This Row],[Etapa Eng]]="Contratada","Contratada","Aberto"))</f>
        <v>Contratada</v>
      </c>
      <c r="AJ656" s="24" t="str">
        <f ca="1">IF(ControleRNC[[#This Row],[Etapa contr]]="Concluída","Fechado",IF(ControleRNC[[#This Row],[Etapa contr]]="Engenharia","Engenharia","Aberto"))</f>
        <v>Fechado</v>
      </c>
    </row>
    <row r="657" spans="1:36" ht="30" customHeight="1">
      <c r="A657" s="5" t="s">
        <v>203</v>
      </c>
      <c r="B657" s="5" t="s">
        <v>822</v>
      </c>
      <c r="C657" s="24" t="s">
        <v>823</v>
      </c>
      <c r="D657" s="5" t="s">
        <v>824</v>
      </c>
      <c r="E657" s="24" t="s">
        <v>35</v>
      </c>
      <c r="F657" s="65" t="s">
        <v>826</v>
      </c>
      <c r="G657" s="7" t="s">
        <v>827</v>
      </c>
      <c r="H657" s="7" t="s">
        <v>2681</v>
      </c>
      <c r="I657" s="7" t="s">
        <v>1143</v>
      </c>
      <c r="J657" s="32" t="s">
        <v>2682</v>
      </c>
      <c r="K657" s="22" t="s">
        <v>787</v>
      </c>
      <c r="L657" s="6">
        <v>44823</v>
      </c>
      <c r="M657" s="6">
        <f>WORKDAY(ControleRNC[[#This Row],[Data Emissão]],VLOOKUP(K657,$F$1:$G$4,2,0))</f>
        <v>44826</v>
      </c>
      <c r="N657" s="6"/>
      <c r="O657" s="23">
        <v>44859</v>
      </c>
      <c r="P657" s="24"/>
      <c r="Q657" s="24">
        <f ca="1">IF(ControleRNC[[#This Row],[Real.1]]="",TODAY()-ControleRNC[[#This Row],[Prev.1]],ControleRNC[[#This Row],[Real.1]]-ControleRNC[[#This Row],[Prev.1]])</f>
        <v>33</v>
      </c>
      <c r="R657" s="24" t="s">
        <v>7</v>
      </c>
      <c r="S657" s="24"/>
      <c r="T657" s="29" t="str">
        <f ca="1">IF(ControleRNC[[#This Row],[Real.1]]&lt;&gt;"","Concluída",IF(ControleRNC[[#This Row],[Prev.1]]&lt;TODAY(),"Atraso","No prazo"))</f>
        <v>Concluída</v>
      </c>
      <c r="U657" s="39" t="s">
        <v>2683</v>
      </c>
      <c r="V657" s="39"/>
      <c r="W657" s="23">
        <f>WORKDAY(ControleRNC[[#This Row],[Prev.1]],ControleRNC[[#This Row],[Dias Prev.2]])</f>
        <v>44831</v>
      </c>
      <c r="X657" s="23"/>
      <c r="Y657" s="23">
        <v>44858</v>
      </c>
      <c r="Z657" s="24">
        <f>VLOOKUP(ControleRNC[[#This Row],[Crit.]],$F$1:$G$4,2,0)</f>
        <v>3</v>
      </c>
      <c r="AA657" s="24">
        <f ca="1">IF(ControleRNC[[#This Row],[Real.2]]="",TODAY()-ControleRNC[[#This Row],[Prev.2]],ControleRNC[[#This Row],[Real.2]]-ControleRNC[[#This Row],[Prev.2]])</f>
        <v>27</v>
      </c>
      <c r="AB657" s="24" t="s">
        <v>7</v>
      </c>
      <c r="AC657" s="29" t="str">
        <f ca="1">IF(ControleRNC[[#This Row],[Real.2]]&lt;&gt;"","Concluída",
IF(ControleRNC[[#This Row],[Prev.2]]&lt;TODAY(),"Atraso","No prazo"))</f>
        <v>Concluída</v>
      </c>
      <c r="AD657" s="24" t="str">
        <f ca="1">IF(ControleRNC[[#This Row],[Status Epata 2]]="Concluída","",IF(ControleRNC[[#This Row],[Real.2]]="",TODAY()-ControleRNC[[#This Row],[Data Emissão]],ControleRNC[[#This Row],[Real.2]]-ControleRNC[[#This Row],[Data Emissão]]))</f>
        <v/>
      </c>
      <c r="AE657" s="24" t="str">
        <f ca="1">IF(ControleRNC[[#This Row],[Real.2]]&lt;&gt;"","Concluída",
IF(AND(ControleRNC[[#This Row],[Prev.2]]&lt;TODAY(),OR(ControleRNC[[#This Row],[Replan.2]]&lt;TODAY(),ControleRNC[[#This Row],[Replan.2]]="")),"Atraso","No prazo"))</f>
        <v>Concluída</v>
      </c>
      <c r="AF657" s="24"/>
      <c r="AG657" s="24" t="str">
        <f>IF(ControleRNC[[#This Row],[Área Responsável]]="Engenharia",ControleRNC[[#This Row],[Status Etapa 1]],"Contratada")</f>
        <v>Contratada</v>
      </c>
      <c r="AH657" s="24" t="str">
        <f ca="1">IF(ControleRNC[[#This Row],[Área Responsável]]="Contratada",ControleRNC[[#This Row],[Status DUCTOR]],"Engenharia")</f>
        <v>Concluída</v>
      </c>
      <c r="AI657" s="24" t="str">
        <f>IF(ControleRNC[[#This Row],[Etapa Eng]]="Concluída","Fechado",IF(ControleRNC[[#This Row],[Etapa Eng]]="Contratada","Contratada","Aberto"))</f>
        <v>Contratada</v>
      </c>
      <c r="AJ657" s="24" t="str">
        <f ca="1">IF(ControleRNC[[#This Row],[Etapa contr]]="Concluída","Fechado",IF(ControleRNC[[#This Row],[Etapa contr]]="Engenharia","Engenharia","Aberto"))</f>
        <v>Fechado</v>
      </c>
    </row>
    <row r="658" spans="1:36" ht="30" customHeight="1">
      <c r="A658" s="5" t="s">
        <v>66</v>
      </c>
      <c r="B658" s="5" t="s">
        <v>822</v>
      </c>
      <c r="C658" s="24" t="s">
        <v>2589</v>
      </c>
      <c r="D658" s="5" t="s">
        <v>77</v>
      </c>
      <c r="E658" s="24" t="s">
        <v>35</v>
      </c>
      <c r="F658" s="65" t="s">
        <v>862</v>
      </c>
      <c r="G658" s="7" t="s">
        <v>827</v>
      </c>
      <c r="H658" s="7" t="s">
        <v>2684</v>
      </c>
      <c r="I658" s="7" t="s">
        <v>1143</v>
      </c>
      <c r="J658" s="32" t="s">
        <v>121</v>
      </c>
      <c r="K658" s="22" t="s">
        <v>787</v>
      </c>
      <c r="L658" s="6">
        <v>44788</v>
      </c>
      <c r="M658" s="6">
        <f>WORKDAY(ControleRNC[[#This Row],[Data Emissão]],VLOOKUP(K658,$F$1:$G$4,2,0))</f>
        <v>44791</v>
      </c>
      <c r="N658" s="6"/>
      <c r="O658" s="23">
        <v>44798</v>
      </c>
      <c r="P658" s="24"/>
      <c r="Q658" s="24">
        <f ca="1">IF(ControleRNC[[#This Row],[Real.1]]="",TODAY()-ControleRNC[[#This Row],[Prev.1]],ControleRNC[[#This Row],[Real.1]]-ControleRNC[[#This Row],[Prev.1]])</f>
        <v>7</v>
      </c>
      <c r="R658" s="24" t="s">
        <v>7</v>
      </c>
      <c r="S658" s="24"/>
      <c r="T658" s="29" t="str">
        <f ca="1">IF(ControleRNC[[#This Row],[Real.1]]&lt;&gt;"","Concluída",IF(ControleRNC[[#This Row],[Prev.1]]&lt;TODAY(),"Atraso","No prazo"))</f>
        <v>Concluída</v>
      </c>
      <c r="U658" s="39" t="s">
        <v>122</v>
      </c>
      <c r="V658" s="39"/>
      <c r="W658" s="23">
        <f>WORKDAY(ControleRNC[[#This Row],[Prev.1]],ControleRNC[[#This Row],[Dias Prev.2]])</f>
        <v>44796</v>
      </c>
      <c r="X658" s="23"/>
      <c r="Y658" s="23"/>
      <c r="Z658" s="24">
        <f>VLOOKUP(ControleRNC[[#This Row],[Crit.]],$F$1:$G$4,2,0)</f>
        <v>3</v>
      </c>
      <c r="AA658" s="24">
        <f ca="1">IF(ControleRNC[[#This Row],[Real.2]]="",TODAY()-ControleRNC[[#This Row],[Prev.2]],ControleRNC[[#This Row],[Real.2]]-ControleRNC[[#This Row],[Prev.2]])</f>
        <v>281</v>
      </c>
      <c r="AB658" s="24" t="s">
        <v>7</v>
      </c>
      <c r="AC658" s="29" t="str">
        <f ca="1">IF(ControleRNC[[#This Row],[Real.2]]&lt;&gt;"","Concluída",
IF(ControleRNC[[#This Row],[Prev.2]]&lt;TODAY(),"Atraso","No prazo"))</f>
        <v>Atraso</v>
      </c>
      <c r="AD658" s="24">
        <f ca="1">IF(ControleRNC[[#This Row],[Status Epata 2]]="Concluída","",IF(ControleRNC[[#This Row],[Real.2]]="",TODAY()-ControleRNC[[#This Row],[Data Emissão]],ControleRNC[[#This Row],[Real.2]]-ControleRNC[[#This Row],[Data Emissão]]))</f>
        <v>289</v>
      </c>
      <c r="AE658" s="24" t="str">
        <f ca="1">IF(ControleRNC[[#This Row],[Real.2]]&lt;&gt;"","Concluída",
IF(AND(ControleRNC[[#This Row],[Prev.2]]&lt;TODAY(),OR(ControleRNC[[#This Row],[Replan.2]]&lt;TODAY(),ControleRNC[[#This Row],[Replan.2]]="")),"Atraso","No prazo"))</f>
        <v>Atraso</v>
      </c>
      <c r="AF658" s="24"/>
      <c r="AG658" s="24" t="str">
        <f ca="1">IF(ControleRNC[[#This Row],[Área Responsável]]="Engenharia",ControleRNC[[#This Row],[Status Etapa 1]],"Contratada")</f>
        <v>Concluída</v>
      </c>
      <c r="AH658" s="24" t="str">
        <f>IF(ControleRNC[[#This Row],[Área Responsável]]="Contratada",ControleRNC[[#This Row],[Status DUCTOR]],"Engenharia")</f>
        <v>Engenharia</v>
      </c>
      <c r="AI658" s="24" t="str">
        <f ca="1">IF(ControleRNC[[#This Row],[Etapa Eng]]="Concluída","Fechado",IF(ControleRNC[[#This Row],[Etapa Eng]]="Contratada","Contratada","Aberto"))</f>
        <v>Fechado</v>
      </c>
      <c r="AJ658" s="24" t="str">
        <f>IF(ControleRNC[[#This Row],[Etapa contr]]="Concluída","Fechado",IF(ControleRNC[[#This Row],[Etapa contr]]="Engenharia","Engenharia","Aberto"))</f>
        <v>Engenharia</v>
      </c>
    </row>
    <row r="659" spans="1:36" ht="30" customHeight="1">
      <c r="A659" s="5" t="s">
        <v>74</v>
      </c>
      <c r="B659" s="5" t="s">
        <v>822</v>
      </c>
      <c r="C659" s="24" t="s">
        <v>2589</v>
      </c>
      <c r="D659" s="5" t="s">
        <v>77</v>
      </c>
      <c r="E659" s="24" t="s">
        <v>35</v>
      </c>
      <c r="F659" s="65" t="s">
        <v>862</v>
      </c>
      <c r="G659" s="7" t="s">
        <v>827</v>
      </c>
      <c r="H659" s="7" t="s">
        <v>2685</v>
      </c>
      <c r="I659" s="7" t="s">
        <v>829</v>
      </c>
      <c r="J659" s="32" t="s">
        <v>124</v>
      </c>
      <c r="K659" s="22" t="s">
        <v>787</v>
      </c>
      <c r="L659" s="6">
        <v>44791</v>
      </c>
      <c r="M659" s="6">
        <f>WORKDAY(ControleRNC[[#This Row],[Data Emissão]],VLOOKUP(K659,$F$1:$G$4,2,0))</f>
        <v>44796</v>
      </c>
      <c r="N659" s="6"/>
      <c r="O659" s="23"/>
      <c r="P659" s="24"/>
      <c r="Q659" s="24">
        <f ca="1">IF(ControleRNC[[#This Row],[Real.1]]="",TODAY()-ControleRNC[[#This Row],[Prev.1]],ControleRNC[[#This Row],[Real.1]]-ControleRNC[[#This Row],[Prev.1]])</f>
        <v>281</v>
      </c>
      <c r="R659" s="24" t="s">
        <v>7</v>
      </c>
      <c r="S659" s="24"/>
      <c r="T659" s="29" t="str">
        <f ca="1">IF(ControleRNC[[#This Row],[Real.1]]&lt;&gt;"","Concluída",IF(ControleRNC[[#This Row],[Prev.1]]&lt;TODAY(),"Atraso","No prazo"))</f>
        <v>Atraso</v>
      </c>
      <c r="U659" s="39"/>
      <c r="V659" s="39"/>
      <c r="W659" s="23">
        <f>WORKDAY(ControleRNC[[#This Row],[Prev.1]],ControleRNC[[#This Row],[Dias Prev.2]])</f>
        <v>44799</v>
      </c>
      <c r="X659" s="23"/>
      <c r="Y659" s="23"/>
      <c r="Z659" s="24">
        <f>VLOOKUP(ControleRNC[[#This Row],[Crit.]],$F$1:$G$4,2,0)</f>
        <v>3</v>
      </c>
      <c r="AA659" s="24">
        <f ca="1">IF(ControleRNC[[#This Row],[Real.2]]="",TODAY()-ControleRNC[[#This Row],[Prev.2]],ControleRNC[[#This Row],[Real.2]]-ControleRNC[[#This Row],[Prev.2]])</f>
        <v>278</v>
      </c>
      <c r="AB659" s="24" t="s">
        <v>7</v>
      </c>
      <c r="AC659" s="29" t="str">
        <f ca="1">IF(ControleRNC[[#This Row],[Real.2]]&lt;&gt;"","Concluída",
IF(ControleRNC[[#This Row],[Prev.2]]&lt;TODAY(),"Atraso","No prazo"))</f>
        <v>Atraso</v>
      </c>
      <c r="AD659" s="24">
        <f ca="1">IF(ControleRNC[[#This Row],[Status Epata 2]]="Concluída","",IF(ControleRNC[[#This Row],[Real.2]]="",TODAY()-ControleRNC[[#This Row],[Data Emissão]],ControleRNC[[#This Row],[Real.2]]-ControleRNC[[#This Row],[Data Emissão]]))</f>
        <v>286</v>
      </c>
      <c r="AE659" s="24" t="str">
        <f ca="1">IF(ControleRNC[[#This Row],[Real.2]]&lt;&gt;"","Concluída",
IF(AND(ControleRNC[[#This Row],[Prev.2]]&lt;TODAY(),OR(ControleRNC[[#This Row],[Replan.2]]&lt;TODAY(),ControleRNC[[#This Row],[Replan.2]]="")),"Atraso","No prazo"))</f>
        <v>Atraso</v>
      </c>
      <c r="AF659" s="24"/>
      <c r="AG659" s="24" t="str">
        <f ca="1">IF(ControleRNC[[#This Row],[Área Responsável]]="Engenharia",ControleRNC[[#This Row],[Status Etapa 1]],"Contratada")</f>
        <v>Atraso</v>
      </c>
      <c r="AH659" s="24" t="str">
        <f>IF(ControleRNC[[#This Row],[Área Responsável]]="Contratada",ControleRNC[[#This Row],[Status DUCTOR]],"Engenharia")</f>
        <v>Engenharia</v>
      </c>
      <c r="AI659" s="24" t="str">
        <f ca="1">IF(ControleRNC[[#This Row],[Etapa Eng]]="Concluída","Fechado",IF(ControleRNC[[#This Row],[Etapa Eng]]="Contratada","Contratada","Aberto"))</f>
        <v>Aberto</v>
      </c>
      <c r="AJ659" s="24" t="str">
        <f>IF(ControleRNC[[#This Row],[Etapa contr]]="Concluída","Fechado",IF(ControleRNC[[#This Row],[Etapa contr]]="Engenharia","Engenharia","Aberto"))</f>
        <v>Engenharia</v>
      </c>
    </row>
    <row r="660" spans="1:36" ht="30" customHeight="1">
      <c r="A660" s="5" t="s">
        <v>248</v>
      </c>
      <c r="B660" s="5" t="s">
        <v>900</v>
      </c>
      <c r="C660" s="24" t="s">
        <v>2454</v>
      </c>
      <c r="D660" s="5" t="s">
        <v>824</v>
      </c>
      <c r="E660" s="24" t="s">
        <v>39</v>
      </c>
      <c r="F660" s="65" t="s">
        <v>826</v>
      </c>
      <c r="G660" s="7" t="s">
        <v>844</v>
      </c>
      <c r="H660" s="7" t="s">
        <v>1909</v>
      </c>
      <c r="I660" s="7" t="s">
        <v>846</v>
      </c>
      <c r="J660" s="32" t="s">
        <v>2686</v>
      </c>
      <c r="K660" s="22" t="s">
        <v>787</v>
      </c>
      <c r="L660" s="6">
        <v>44824</v>
      </c>
      <c r="M660" s="6">
        <f>WORKDAY(ControleRNC[[#This Row],[Data Emissão]],VLOOKUP(K660,$F$1:$G$4,2,0))</f>
        <v>44827</v>
      </c>
      <c r="N660" s="6"/>
      <c r="O660" s="23">
        <v>44830</v>
      </c>
      <c r="P660" s="24"/>
      <c r="Q660" s="24">
        <f ca="1">IF(ControleRNC[[#This Row],[Real.1]]="",TODAY()-ControleRNC[[#This Row],[Prev.1]],ControleRNC[[#This Row],[Real.1]]-ControleRNC[[#This Row],[Prev.1]])</f>
        <v>3</v>
      </c>
      <c r="R660" s="24" t="s">
        <v>6</v>
      </c>
      <c r="S660" s="24"/>
      <c r="T660" s="29" t="str">
        <f ca="1">IF(ControleRNC[[#This Row],[Real.1]]&lt;&gt;"","Concluída",IF(ControleRNC[[#This Row],[Prev.1]]&lt;TODAY(),"Atraso","No prazo"))</f>
        <v>Concluída</v>
      </c>
      <c r="U660" s="39" t="s">
        <v>2687</v>
      </c>
      <c r="V660" s="39"/>
      <c r="W660" s="23">
        <f>WORKDAY(ControleRNC[[#This Row],[Prev.1]],ControleRNC[[#This Row],[Dias Prev.2]])</f>
        <v>44832</v>
      </c>
      <c r="X660" s="23">
        <v>44834</v>
      </c>
      <c r="Y660" s="23">
        <v>44840</v>
      </c>
      <c r="Z660" s="24">
        <f>VLOOKUP(ControleRNC[[#This Row],[Crit.]],$F$1:$G$4,2,0)</f>
        <v>3</v>
      </c>
      <c r="AA660" s="24">
        <f ca="1">IF(ControleRNC[[#This Row],[Real.2]]="",TODAY()-ControleRNC[[#This Row],[Prev.2]],ControleRNC[[#This Row],[Real.2]]-ControleRNC[[#This Row],[Prev.2]])</f>
        <v>8</v>
      </c>
      <c r="AB660" s="24" t="s">
        <v>6</v>
      </c>
      <c r="AC660" s="29" t="str">
        <f ca="1">IF(ControleRNC[[#This Row],[Real.2]]&lt;&gt;"","Concluída",
IF(ControleRNC[[#This Row],[Prev.2]]&lt;TODAY(),"Atraso","No prazo"))</f>
        <v>Concluída</v>
      </c>
      <c r="AD660" s="24" t="str">
        <f ca="1">IF(ControleRNC[[#This Row],[Status Epata 2]]="Concluída","",IF(ControleRNC[[#This Row],[Real.2]]="",TODAY()-ControleRNC[[#This Row],[Data Emissão]],ControleRNC[[#This Row],[Real.2]]-ControleRNC[[#This Row],[Data Emissão]]))</f>
        <v/>
      </c>
      <c r="AE660" s="29" t="str">
        <f ca="1">IF(ControleRNC[[#This Row],[Real.2]]&lt;&gt;"","Concluída",
IF(AND(ControleRNC[[#This Row],[Prev.2]]&lt;TODAY(),OR(ControleRNC[[#This Row],[Replan.2]]&lt;TODAY(),ControleRNC[[#This Row],[Replan.2]]="")),"Atraso","No prazo"))</f>
        <v>Concluída</v>
      </c>
      <c r="AF660" s="24"/>
      <c r="AG660" s="24" t="str">
        <f>IF(ControleRNC[[#This Row],[Área Responsável]]="Engenharia",ControleRNC[[#This Row],[Status Etapa 1]],"Contratada")</f>
        <v>Contratada</v>
      </c>
      <c r="AH660" s="24" t="str">
        <f ca="1">IF(ControleRNC[[#This Row],[Área Responsável]]="Contratada",ControleRNC[[#This Row],[Status DUCTOR]],"Engenharia")</f>
        <v>Concluída</v>
      </c>
      <c r="AI660" s="24" t="str">
        <f>IF(ControleRNC[[#This Row],[Etapa Eng]]="Concluída","Fechado",IF(ControleRNC[[#This Row],[Etapa Eng]]="Contratada","Contratada","Aberto"))</f>
        <v>Contratada</v>
      </c>
      <c r="AJ660" s="24" t="str">
        <f ca="1">IF(ControleRNC[[#This Row],[Etapa contr]]="Concluída","Fechado",IF(ControleRNC[[#This Row],[Etapa contr]]="Engenharia","Engenharia","Aberto"))</f>
        <v>Fechado</v>
      </c>
    </row>
    <row r="661" spans="1:36" ht="30" customHeight="1">
      <c r="A661" s="5" t="s">
        <v>137</v>
      </c>
      <c r="B661" s="5" t="s">
        <v>900</v>
      </c>
      <c r="C661" s="24" t="s">
        <v>860</v>
      </c>
      <c r="D661" s="5" t="s">
        <v>861</v>
      </c>
      <c r="E661" s="24" t="s">
        <v>87</v>
      </c>
      <c r="F661" s="65" t="s">
        <v>862</v>
      </c>
      <c r="G661" s="7" t="s">
        <v>827</v>
      </c>
      <c r="H661" s="7" t="s">
        <v>2662</v>
      </c>
      <c r="I661" s="7" t="s">
        <v>840</v>
      </c>
      <c r="J661" s="32" t="s">
        <v>138</v>
      </c>
      <c r="K661" s="22" t="s">
        <v>787</v>
      </c>
      <c r="L661" s="6">
        <v>44824</v>
      </c>
      <c r="M661" s="6">
        <f>WORKDAY(ControleRNC[[#This Row],[Data Emissão]],VLOOKUP(K661,$F$1:$G$4,2,0))</f>
        <v>44827</v>
      </c>
      <c r="N661" s="6"/>
      <c r="O661" s="23">
        <v>44833</v>
      </c>
      <c r="P661" s="24"/>
      <c r="Q661" s="24">
        <f ca="1">IF(ControleRNC[[#This Row],[Real.1]]="",TODAY()-ControleRNC[[#This Row],[Prev.1]],ControleRNC[[#This Row],[Real.1]]-ControleRNC[[#This Row],[Prev.1]])</f>
        <v>6</v>
      </c>
      <c r="R661" s="24" t="s">
        <v>5</v>
      </c>
      <c r="S661" s="24"/>
      <c r="T661" s="29" t="str">
        <f ca="1">IF(ControleRNC[[#This Row],[Real.1]]&lt;&gt;"","Concluída",IF(ControleRNC[[#This Row],[Prev.1]]&lt;TODAY(),"Atraso","No prazo"))</f>
        <v>Concluída</v>
      </c>
      <c r="U661" s="39" t="s">
        <v>139</v>
      </c>
      <c r="V661" s="39"/>
      <c r="W661" s="23">
        <f>WORKDAY(ControleRNC[[#This Row],[Prev.1]],ControleRNC[[#This Row],[Dias Prev.2]])</f>
        <v>44832</v>
      </c>
      <c r="X661" s="23"/>
      <c r="Y661" s="23"/>
      <c r="Z661" s="24">
        <f>VLOOKUP(ControleRNC[[#This Row],[Crit.]],$F$1:$G$4,2,0)</f>
        <v>3</v>
      </c>
      <c r="AA661" s="24">
        <f ca="1">IF(ControleRNC[[#This Row],[Real.2]]="",TODAY()-ControleRNC[[#This Row],[Prev.2]],ControleRNC[[#This Row],[Real.2]]-ControleRNC[[#This Row],[Prev.2]])</f>
        <v>245</v>
      </c>
      <c r="AB661" s="24" t="s">
        <v>5</v>
      </c>
      <c r="AC661" s="29" t="str">
        <f ca="1">IF(ControleRNC[[#This Row],[Real.2]]&lt;&gt;"","Concluída",
IF(ControleRNC[[#This Row],[Prev.2]]&lt;TODAY(),"Atraso","No prazo"))</f>
        <v>Atraso</v>
      </c>
      <c r="AD661" s="24">
        <f ca="1">IF(ControleRNC[[#This Row],[Status Epata 2]]="Concluída","",IF(ControleRNC[[#This Row],[Real.2]]="",TODAY()-ControleRNC[[#This Row],[Data Emissão]],ControleRNC[[#This Row],[Real.2]]-ControleRNC[[#This Row],[Data Emissão]]))</f>
        <v>253</v>
      </c>
      <c r="AE661" s="24" t="str">
        <f ca="1">IF(ControleRNC[[#This Row],[Real.2]]&lt;&gt;"","Concluída",
IF(AND(ControleRNC[[#This Row],[Prev.2]]&lt;TODAY(),OR(ControleRNC[[#This Row],[Replan.2]]&lt;TODAY(),ControleRNC[[#This Row],[Replan.2]]="")),"Atraso","No prazo"))</f>
        <v>Atraso</v>
      </c>
      <c r="AF661" s="24"/>
      <c r="AG661" s="24" t="str">
        <f ca="1">IF(ControleRNC[[#This Row],[Área Responsável]]="Engenharia",ControleRNC[[#This Row],[Status Etapa 1]],"Contratada")</f>
        <v>Concluída</v>
      </c>
      <c r="AH661" s="24" t="str">
        <f>IF(ControleRNC[[#This Row],[Área Responsável]]="Contratada",ControleRNC[[#This Row],[Status DUCTOR]],"Engenharia")</f>
        <v>Engenharia</v>
      </c>
      <c r="AI661" s="24" t="str">
        <f ca="1">IF(ControleRNC[[#This Row],[Etapa Eng]]="Concluída","Fechado",IF(ControleRNC[[#This Row],[Etapa Eng]]="Contratada","Contratada","Aberto"))</f>
        <v>Fechado</v>
      </c>
      <c r="AJ661" s="24" t="str">
        <f>IF(ControleRNC[[#This Row],[Etapa contr]]="Concluída","Fechado",IF(ControleRNC[[#This Row],[Etapa contr]]="Engenharia","Engenharia","Aberto"))</f>
        <v>Engenharia</v>
      </c>
    </row>
    <row r="662" spans="1:36" ht="30" customHeight="1">
      <c r="A662" s="5" t="s">
        <v>2215</v>
      </c>
      <c r="B662" s="5" t="s">
        <v>822</v>
      </c>
      <c r="C662" s="24" t="s">
        <v>823</v>
      </c>
      <c r="D662" s="5" t="s">
        <v>824</v>
      </c>
      <c r="E662" s="24" t="s">
        <v>77</v>
      </c>
      <c r="F662" s="65" t="s">
        <v>826</v>
      </c>
      <c r="G662" s="7" t="s">
        <v>827</v>
      </c>
      <c r="H662" s="7" t="s">
        <v>2688</v>
      </c>
      <c r="I662" s="7" t="s">
        <v>1125</v>
      </c>
      <c r="J662" s="32" t="s">
        <v>2689</v>
      </c>
      <c r="K662" s="22" t="s">
        <v>787</v>
      </c>
      <c r="L662" s="6">
        <v>44827</v>
      </c>
      <c r="M662" s="6">
        <f>WORKDAY(ControleRNC[[#This Row],[Data Emissão]],VLOOKUP(K662,$F$1:$G$4,2,0))</f>
        <v>44832</v>
      </c>
      <c r="N662" s="6"/>
      <c r="O662" s="23">
        <v>44936</v>
      </c>
      <c r="P662" s="24"/>
      <c r="Q662" s="24">
        <f ca="1">IF(ControleRNC[[#This Row],[Real.1]]="",TODAY()-ControleRNC[[#This Row],[Prev.1]],ControleRNC[[#This Row],[Real.1]]-ControleRNC[[#This Row],[Prev.1]])</f>
        <v>104</v>
      </c>
      <c r="R662" s="24" t="s">
        <v>8</v>
      </c>
      <c r="S662" s="24"/>
      <c r="T662" s="29" t="str">
        <f ca="1">IF(ControleRNC[[#This Row],[Real.1]]&lt;&gt;"","Concluída",IF(ControleRNC[[#This Row],[Prev.1]]&lt;TODAY(),"Atraso","No prazo"))</f>
        <v>Concluída</v>
      </c>
      <c r="U662" s="39" t="s">
        <v>2690</v>
      </c>
      <c r="V662" s="39"/>
      <c r="W662" s="23">
        <f>WORKDAY(ControleRNC[[#This Row],[Prev.1]],ControleRNC[[#This Row],[Dias Prev.2]])</f>
        <v>44837</v>
      </c>
      <c r="X662" s="23"/>
      <c r="Y662" s="23">
        <v>44946</v>
      </c>
      <c r="Z662" s="24">
        <f>VLOOKUP(ControleRNC[[#This Row],[Crit.]],$F$1:$G$4,2,0)</f>
        <v>3</v>
      </c>
      <c r="AA662" s="24">
        <f ca="1">IF(ControleRNC[[#This Row],[Real.2]]="",TODAY()-ControleRNC[[#This Row],[Prev.2]],ControleRNC[[#This Row],[Real.2]]-ControleRNC[[#This Row],[Prev.2]])</f>
        <v>109</v>
      </c>
      <c r="AB662" s="24" t="s">
        <v>8</v>
      </c>
      <c r="AC662" s="29" t="str">
        <f ca="1">IF(ControleRNC[[#This Row],[Real.2]]&lt;&gt;"","Concluída",
IF(ControleRNC[[#This Row],[Prev.2]]&lt;TODAY(),"Atraso","No prazo"))</f>
        <v>Concluída</v>
      </c>
      <c r="AD662" s="24" t="str">
        <f ca="1">IF(ControleRNC[[#This Row],[Status Epata 2]]="Concluída","",IF(ControleRNC[[#This Row],[Real.2]]="",TODAY()-ControleRNC[[#This Row],[Data Emissão]],ControleRNC[[#This Row],[Real.2]]-ControleRNC[[#This Row],[Data Emissão]]))</f>
        <v/>
      </c>
      <c r="AE662" s="24" t="str">
        <f ca="1">IF(ControleRNC[[#This Row],[Real.2]]&lt;&gt;"","Concluída",
IF(AND(ControleRNC[[#This Row],[Prev.2]]&lt;TODAY(),OR(ControleRNC[[#This Row],[Replan.2]]&lt;TODAY(),ControleRNC[[#This Row],[Replan.2]]="")),"Atraso","No prazo"))</f>
        <v>Concluída</v>
      </c>
      <c r="AF662" s="24"/>
      <c r="AG662" s="24" t="str">
        <f>IF(ControleRNC[[#This Row],[Área Responsável]]="Engenharia",ControleRNC[[#This Row],[Status Etapa 1]],"Contratada")</f>
        <v>Contratada</v>
      </c>
      <c r="AH662" s="24" t="str">
        <f ca="1">IF(ControleRNC[[#This Row],[Área Responsável]]="Contratada",ControleRNC[[#This Row],[Status DUCTOR]],"Engenharia")</f>
        <v>Concluída</v>
      </c>
      <c r="AI662" s="24" t="str">
        <f>IF(ControleRNC[[#This Row],[Etapa Eng]]="Concluída","Fechado",IF(ControleRNC[[#This Row],[Etapa Eng]]="Contratada","Contratada","Aberto"))</f>
        <v>Contratada</v>
      </c>
      <c r="AJ662" s="24" t="str">
        <f ca="1">IF(ControleRNC[[#This Row],[Etapa contr]]="Concluída","Fechado",IF(ControleRNC[[#This Row],[Etapa contr]]="Engenharia","Engenharia","Aberto"))</f>
        <v>Fechado</v>
      </c>
    </row>
    <row r="663" spans="1:36" ht="30" customHeight="1">
      <c r="A663" s="5" t="s">
        <v>140</v>
      </c>
      <c r="B663" s="5" t="s">
        <v>900</v>
      </c>
      <c r="C663" s="24" t="s">
        <v>860</v>
      </c>
      <c r="D663" s="5" t="s">
        <v>861</v>
      </c>
      <c r="E663" s="24" t="s">
        <v>87</v>
      </c>
      <c r="F663" s="65" t="s">
        <v>862</v>
      </c>
      <c r="G663" s="7" t="s">
        <v>827</v>
      </c>
      <c r="H663" s="7" t="s">
        <v>2691</v>
      </c>
      <c r="I663" s="7" t="s">
        <v>840</v>
      </c>
      <c r="J663" s="32" t="s">
        <v>141</v>
      </c>
      <c r="K663" s="22" t="s">
        <v>787</v>
      </c>
      <c r="L663" s="6">
        <v>44827</v>
      </c>
      <c r="M663" s="6">
        <f>WORKDAY(ControleRNC[[#This Row],[Data Emissão]],VLOOKUP(K663,$F$1:$G$4,2,0))</f>
        <v>44832</v>
      </c>
      <c r="N663" s="6"/>
      <c r="O663" s="23">
        <v>44837</v>
      </c>
      <c r="P663" s="24"/>
      <c r="Q663" s="24">
        <f ca="1">IF(ControleRNC[[#This Row],[Real.1]]="",TODAY()-ControleRNC[[#This Row],[Prev.1]],ControleRNC[[#This Row],[Real.1]]-ControleRNC[[#This Row],[Prev.1]])</f>
        <v>5</v>
      </c>
      <c r="R663" s="24" t="s">
        <v>5</v>
      </c>
      <c r="S663" s="24"/>
      <c r="T663" s="29" t="str">
        <f ca="1">IF(ControleRNC[[#This Row],[Real.1]]&lt;&gt;"","Concluída",IF(ControleRNC[[#This Row],[Prev.1]]&lt;TODAY(),"Atraso","No prazo"))</f>
        <v>Concluída</v>
      </c>
      <c r="U663" s="39" t="s">
        <v>142</v>
      </c>
      <c r="V663" s="39"/>
      <c r="W663" s="23">
        <f>WORKDAY(ControleRNC[[#This Row],[Prev.1]],ControleRNC[[#This Row],[Dias Prev.2]])</f>
        <v>44837</v>
      </c>
      <c r="X663" s="23"/>
      <c r="Y663" s="23"/>
      <c r="Z663" s="24">
        <f>VLOOKUP(ControleRNC[[#This Row],[Crit.]],$F$1:$G$4,2,0)</f>
        <v>3</v>
      </c>
      <c r="AA663" s="24">
        <f ca="1">IF(ControleRNC[[#This Row],[Real.2]]="",TODAY()-ControleRNC[[#This Row],[Prev.2]],ControleRNC[[#This Row],[Real.2]]-ControleRNC[[#This Row],[Prev.2]])</f>
        <v>240</v>
      </c>
      <c r="AB663" s="24" t="s">
        <v>5</v>
      </c>
      <c r="AC663" s="29" t="str">
        <f ca="1">IF(ControleRNC[[#This Row],[Real.2]]&lt;&gt;"","Concluída",
IF(ControleRNC[[#This Row],[Prev.2]]&lt;TODAY(),"Atraso","No prazo"))</f>
        <v>Atraso</v>
      </c>
      <c r="AD663" s="24">
        <f ca="1">IF(ControleRNC[[#This Row],[Status Epata 2]]="Concluída","",IF(ControleRNC[[#This Row],[Real.2]]="",TODAY()-ControleRNC[[#This Row],[Data Emissão]],ControleRNC[[#This Row],[Real.2]]-ControleRNC[[#This Row],[Data Emissão]]))</f>
        <v>250</v>
      </c>
      <c r="AE663" s="24" t="str">
        <f ca="1">IF(ControleRNC[[#This Row],[Real.2]]&lt;&gt;"","Concluída",
IF(AND(ControleRNC[[#This Row],[Prev.2]]&lt;TODAY(),OR(ControleRNC[[#This Row],[Replan.2]]&lt;TODAY(),ControleRNC[[#This Row],[Replan.2]]="")),"Atraso","No prazo"))</f>
        <v>Atraso</v>
      </c>
      <c r="AF663" s="24"/>
      <c r="AG663" s="24" t="str">
        <f ca="1">IF(ControleRNC[[#This Row],[Área Responsável]]="Engenharia",ControleRNC[[#This Row],[Status Etapa 1]],"Contratada")</f>
        <v>Concluída</v>
      </c>
      <c r="AH663" s="24" t="str">
        <f>IF(ControleRNC[[#This Row],[Área Responsável]]="Contratada",ControleRNC[[#This Row],[Status DUCTOR]],"Engenharia")</f>
        <v>Engenharia</v>
      </c>
      <c r="AI663" s="24" t="str">
        <f ca="1">IF(ControleRNC[[#This Row],[Etapa Eng]]="Concluída","Fechado",IF(ControleRNC[[#This Row],[Etapa Eng]]="Contratada","Contratada","Aberto"))</f>
        <v>Fechado</v>
      </c>
      <c r="AJ663" s="24" t="str">
        <f>IF(ControleRNC[[#This Row],[Etapa contr]]="Concluída","Fechado",IF(ControleRNC[[#This Row],[Etapa contr]]="Engenharia","Engenharia","Aberto"))</f>
        <v>Engenharia</v>
      </c>
    </row>
    <row r="664" spans="1:36" ht="30" customHeight="1">
      <c r="A664" s="5" t="s">
        <v>144</v>
      </c>
      <c r="B664" s="5" t="s">
        <v>900</v>
      </c>
      <c r="C664" s="24" t="s">
        <v>860</v>
      </c>
      <c r="D664" s="5" t="s">
        <v>861</v>
      </c>
      <c r="E664" s="24" t="s">
        <v>87</v>
      </c>
      <c r="F664" s="65" t="s">
        <v>862</v>
      </c>
      <c r="G664" s="7" t="s">
        <v>827</v>
      </c>
      <c r="H664" s="7" t="s">
        <v>2691</v>
      </c>
      <c r="I664" s="7" t="s">
        <v>856</v>
      </c>
      <c r="J664" s="32" t="s">
        <v>145</v>
      </c>
      <c r="K664" s="22" t="s">
        <v>787</v>
      </c>
      <c r="L664" s="6">
        <v>44830</v>
      </c>
      <c r="M664" s="6">
        <f>WORKDAY(ControleRNC[[#This Row],[Data Emissão]],VLOOKUP(K664,$F$1:$G$4,2,0))</f>
        <v>44833</v>
      </c>
      <c r="N664" s="6"/>
      <c r="O664" s="23">
        <v>44832</v>
      </c>
      <c r="P664" s="24"/>
      <c r="Q664" s="24">
        <f ca="1">IF(ControleRNC[[#This Row],[Real.1]]="",TODAY()-ControleRNC[[#This Row],[Prev.1]],ControleRNC[[#This Row],[Real.1]]-ControleRNC[[#This Row],[Prev.1]])</f>
        <v>-1</v>
      </c>
      <c r="R664" s="24" t="s">
        <v>5</v>
      </c>
      <c r="S664" s="24"/>
      <c r="T664" s="29" t="str">
        <f ca="1">IF(ControleRNC[[#This Row],[Real.1]]&lt;&gt;"","Concluída",IF(ControleRNC[[#This Row],[Prev.1]]&lt;TODAY(),"Atraso","No prazo"))</f>
        <v>Concluída</v>
      </c>
      <c r="U664" s="39" t="s">
        <v>146</v>
      </c>
      <c r="V664" s="39"/>
      <c r="W664" s="23">
        <f>WORKDAY(ControleRNC[[#This Row],[Prev.1]],ControleRNC[[#This Row],[Dias Prev.2]])</f>
        <v>44838</v>
      </c>
      <c r="X664" s="23"/>
      <c r="Y664" s="23"/>
      <c r="Z664" s="24">
        <f>VLOOKUP(ControleRNC[[#This Row],[Crit.]],$F$1:$G$4,2,0)</f>
        <v>3</v>
      </c>
      <c r="AA664" s="24">
        <f ca="1">IF(ControleRNC[[#This Row],[Real.2]]="",TODAY()-ControleRNC[[#This Row],[Prev.2]],ControleRNC[[#This Row],[Real.2]]-ControleRNC[[#This Row],[Prev.2]])</f>
        <v>239</v>
      </c>
      <c r="AB664" s="24" t="s">
        <v>5</v>
      </c>
      <c r="AC664" s="29" t="str">
        <f ca="1">IF(ControleRNC[[#This Row],[Real.2]]&lt;&gt;"","Concluída",
IF(ControleRNC[[#This Row],[Prev.2]]&lt;TODAY(),"Atraso","No prazo"))</f>
        <v>Atraso</v>
      </c>
      <c r="AD664" s="24">
        <f ca="1">IF(ControleRNC[[#This Row],[Status Epata 2]]="Concluída","",IF(ControleRNC[[#This Row],[Real.2]]="",TODAY()-ControleRNC[[#This Row],[Data Emissão]],ControleRNC[[#This Row],[Real.2]]-ControleRNC[[#This Row],[Data Emissão]]))</f>
        <v>247</v>
      </c>
      <c r="AE664" s="24" t="str">
        <f ca="1">IF(ControleRNC[[#This Row],[Real.2]]&lt;&gt;"","Concluída",
IF(AND(ControleRNC[[#This Row],[Prev.2]]&lt;TODAY(),OR(ControleRNC[[#This Row],[Replan.2]]&lt;TODAY(),ControleRNC[[#This Row],[Replan.2]]="")),"Atraso","No prazo"))</f>
        <v>Atraso</v>
      </c>
      <c r="AF664" s="24"/>
      <c r="AG664" s="24" t="str">
        <f ca="1">IF(ControleRNC[[#This Row],[Área Responsável]]="Engenharia",ControleRNC[[#This Row],[Status Etapa 1]],"Contratada")</f>
        <v>Concluída</v>
      </c>
      <c r="AH664" s="24" t="str">
        <f>IF(ControleRNC[[#This Row],[Área Responsável]]="Contratada",ControleRNC[[#This Row],[Status DUCTOR]],"Engenharia")</f>
        <v>Engenharia</v>
      </c>
      <c r="AI664" s="24" t="str">
        <f ca="1">IF(ControleRNC[[#This Row],[Etapa Eng]]="Concluída","Fechado",IF(ControleRNC[[#This Row],[Etapa Eng]]="Contratada","Contratada","Aberto"))</f>
        <v>Fechado</v>
      </c>
      <c r="AJ664" s="24" t="str">
        <f>IF(ControleRNC[[#This Row],[Etapa contr]]="Concluída","Fechado",IF(ControleRNC[[#This Row],[Etapa contr]]="Engenharia","Engenharia","Aberto"))</f>
        <v>Engenharia</v>
      </c>
    </row>
    <row r="665" spans="1:36" ht="30" customHeight="1">
      <c r="A665" s="5" t="s">
        <v>147</v>
      </c>
      <c r="B665" s="5" t="s">
        <v>900</v>
      </c>
      <c r="C665" s="24" t="s">
        <v>860</v>
      </c>
      <c r="D665" s="5" t="s">
        <v>861</v>
      </c>
      <c r="E665" s="24" t="s">
        <v>87</v>
      </c>
      <c r="F665" s="65" t="s">
        <v>862</v>
      </c>
      <c r="G665" s="7" t="s">
        <v>827</v>
      </c>
      <c r="H665" s="7" t="s">
        <v>2692</v>
      </c>
      <c r="I665" s="7" t="s">
        <v>856</v>
      </c>
      <c r="J665" s="32" t="s">
        <v>148</v>
      </c>
      <c r="K665" s="22" t="s">
        <v>787</v>
      </c>
      <c r="L665" s="6">
        <v>44830</v>
      </c>
      <c r="M665" s="6">
        <f>WORKDAY(ControleRNC[[#This Row],[Data Emissão]],VLOOKUP(K665,$F$1:$G$4,2,0))</f>
        <v>44833</v>
      </c>
      <c r="N665" s="6"/>
      <c r="O665" s="23">
        <v>44833</v>
      </c>
      <c r="P665" s="24"/>
      <c r="Q665" s="24">
        <f ca="1">IF(ControleRNC[[#This Row],[Real.1]]="",TODAY()-ControleRNC[[#This Row],[Prev.1]],ControleRNC[[#This Row],[Real.1]]-ControleRNC[[#This Row],[Prev.1]])</f>
        <v>0</v>
      </c>
      <c r="R665" s="24" t="s">
        <v>5</v>
      </c>
      <c r="S665" s="24"/>
      <c r="T665" s="29" t="str">
        <f ca="1">IF(ControleRNC[[#This Row],[Real.1]]&lt;&gt;"","Concluída",IF(ControleRNC[[#This Row],[Prev.1]]&lt;TODAY(),"Atraso","No prazo"))</f>
        <v>Concluída</v>
      </c>
      <c r="U665" s="39" t="s">
        <v>149</v>
      </c>
      <c r="V665" s="39"/>
      <c r="W665" s="23">
        <f>WORKDAY(ControleRNC[[#This Row],[Prev.1]],ControleRNC[[#This Row],[Dias Prev.2]])</f>
        <v>44838</v>
      </c>
      <c r="X665" s="23"/>
      <c r="Y665" s="23"/>
      <c r="Z665" s="24">
        <f>VLOOKUP(ControleRNC[[#This Row],[Crit.]],$F$1:$G$4,2,0)</f>
        <v>3</v>
      </c>
      <c r="AA665" s="24">
        <f ca="1">IF(ControleRNC[[#This Row],[Real.2]]="",TODAY()-ControleRNC[[#This Row],[Prev.2]],ControleRNC[[#This Row],[Real.2]]-ControleRNC[[#This Row],[Prev.2]])</f>
        <v>239</v>
      </c>
      <c r="AB665" s="24" t="s">
        <v>5</v>
      </c>
      <c r="AC665" s="29" t="str">
        <f ca="1">IF(ControleRNC[[#This Row],[Real.2]]&lt;&gt;"","Concluída",
IF(ControleRNC[[#This Row],[Prev.2]]&lt;TODAY(),"Atraso","No prazo"))</f>
        <v>Atraso</v>
      </c>
      <c r="AD665" s="24">
        <f ca="1">IF(ControleRNC[[#This Row],[Status Epata 2]]="Concluída","",IF(ControleRNC[[#This Row],[Real.2]]="",TODAY()-ControleRNC[[#This Row],[Data Emissão]],ControleRNC[[#This Row],[Real.2]]-ControleRNC[[#This Row],[Data Emissão]]))</f>
        <v>247</v>
      </c>
      <c r="AE665" s="24" t="str">
        <f ca="1">IF(ControleRNC[[#This Row],[Real.2]]&lt;&gt;"","Concluída",
IF(AND(ControleRNC[[#This Row],[Prev.2]]&lt;TODAY(),OR(ControleRNC[[#This Row],[Replan.2]]&lt;TODAY(),ControleRNC[[#This Row],[Replan.2]]="")),"Atraso","No prazo"))</f>
        <v>Atraso</v>
      </c>
      <c r="AF665" s="24"/>
      <c r="AG665" s="24" t="str">
        <f ca="1">IF(ControleRNC[[#This Row],[Área Responsável]]="Engenharia",ControleRNC[[#This Row],[Status Etapa 1]],"Contratada")</f>
        <v>Concluída</v>
      </c>
      <c r="AH665" s="24" t="str">
        <f>IF(ControleRNC[[#This Row],[Área Responsável]]="Contratada",ControleRNC[[#This Row],[Status DUCTOR]],"Engenharia")</f>
        <v>Engenharia</v>
      </c>
      <c r="AI665" s="24" t="str">
        <f ca="1">IF(ControleRNC[[#This Row],[Etapa Eng]]="Concluída","Fechado",IF(ControleRNC[[#This Row],[Etapa Eng]]="Contratada","Contratada","Aberto"))</f>
        <v>Fechado</v>
      </c>
      <c r="AJ665" s="24" t="str">
        <f>IF(ControleRNC[[#This Row],[Etapa contr]]="Concluída","Fechado",IF(ControleRNC[[#This Row],[Etapa contr]]="Engenharia","Engenharia","Aberto"))</f>
        <v>Engenharia</v>
      </c>
    </row>
    <row r="666" spans="1:36" ht="30" customHeight="1">
      <c r="A666" s="5" t="s">
        <v>174</v>
      </c>
      <c r="B666" s="5" t="s">
        <v>822</v>
      </c>
      <c r="C666" s="24" t="s">
        <v>2589</v>
      </c>
      <c r="D666" s="5" t="s">
        <v>77</v>
      </c>
      <c r="E666" s="24" t="s">
        <v>35</v>
      </c>
      <c r="F666" s="65" t="s">
        <v>862</v>
      </c>
      <c r="G666" s="7" t="s">
        <v>827</v>
      </c>
      <c r="H666" s="7" t="s">
        <v>2693</v>
      </c>
      <c r="I666" s="7" t="s">
        <v>856</v>
      </c>
      <c r="J666" s="32" t="s">
        <v>2694</v>
      </c>
      <c r="K666" s="22" t="s">
        <v>787</v>
      </c>
      <c r="L666" s="6">
        <v>44820</v>
      </c>
      <c r="M666" s="6">
        <f>WORKDAY(ControleRNC[[#This Row],[Data Emissão]],VLOOKUP(K666,$F$1:$G$4,2,0))</f>
        <v>44825</v>
      </c>
      <c r="N666" s="6"/>
      <c r="O666" s="23">
        <v>44820</v>
      </c>
      <c r="P666" s="24"/>
      <c r="Q666" s="24">
        <f ca="1">IF(ControleRNC[[#This Row],[Real.1]]="",TODAY()-ControleRNC[[#This Row],[Prev.1]],ControleRNC[[#This Row],[Real.1]]-ControleRNC[[#This Row],[Prev.1]])</f>
        <v>-5</v>
      </c>
      <c r="R666" s="24" t="s">
        <v>7</v>
      </c>
      <c r="S666" s="24"/>
      <c r="T666" s="29" t="str">
        <f ca="1">IF(ControleRNC[[#This Row],[Real.1]]&lt;&gt;"","Concluída",IF(ControleRNC[[#This Row],[Prev.1]]&lt;TODAY(),"Atraso","No prazo"))</f>
        <v>Concluída</v>
      </c>
      <c r="U666" s="39" t="s">
        <v>2578</v>
      </c>
      <c r="V666" s="39"/>
      <c r="W666" s="23">
        <f>WORKDAY(ControleRNC[[#This Row],[Prev.1]],ControleRNC[[#This Row],[Dias Prev.2]])</f>
        <v>44830</v>
      </c>
      <c r="X666" s="23"/>
      <c r="Y666" s="23">
        <v>44820</v>
      </c>
      <c r="Z666" s="24">
        <f>VLOOKUP(ControleRNC[[#This Row],[Crit.]],$F$1:$G$4,2,0)</f>
        <v>3</v>
      </c>
      <c r="AA666" s="24">
        <f ca="1">IF(ControleRNC[[#This Row],[Real.2]]="",TODAY()-ControleRNC[[#This Row],[Prev.2]],ControleRNC[[#This Row],[Real.2]]-ControleRNC[[#This Row],[Prev.2]])</f>
        <v>-10</v>
      </c>
      <c r="AB666" s="24" t="s">
        <v>7</v>
      </c>
      <c r="AC666" s="29" t="str">
        <f ca="1">IF(ControleRNC[[#This Row],[Real.2]]&lt;&gt;"","Concluída",
IF(ControleRNC[[#This Row],[Prev.2]]&lt;TODAY(),"Atraso","No prazo"))</f>
        <v>Concluída</v>
      </c>
      <c r="AD666" s="24" t="str">
        <f ca="1">IF(ControleRNC[[#This Row],[Status Epata 2]]="Concluída","",IF(ControleRNC[[#This Row],[Real.2]]="",TODAY()-ControleRNC[[#This Row],[Data Emissão]],ControleRNC[[#This Row],[Real.2]]-ControleRNC[[#This Row],[Data Emissão]]))</f>
        <v/>
      </c>
      <c r="AE666" s="24" t="str">
        <f ca="1">IF(ControleRNC[[#This Row],[Real.2]]&lt;&gt;"","Concluída",
IF(AND(ControleRNC[[#This Row],[Prev.2]]&lt;TODAY(),OR(ControleRNC[[#This Row],[Replan.2]]&lt;TODAY(),ControleRNC[[#This Row],[Replan.2]]="")),"Atraso","No prazo"))</f>
        <v>Concluída</v>
      </c>
      <c r="AF666" s="24"/>
      <c r="AG666" s="24" t="str">
        <f ca="1">IF(ControleRNC[[#This Row],[Área Responsável]]="Engenharia",ControleRNC[[#This Row],[Status Etapa 1]],"Contratada")</f>
        <v>Concluída</v>
      </c>
      <c r="AH666" s="24" t="str">
        <f>IF(ControleRNC[[#This Row],[Área Responsável]]="Contratada",ControleRNC[[#This Row],[Status DUCTOR]],"Engenharia")</f>
        <v>Engenharia</v>
      </c>
      <c r="AI666" s="24" t="str">
        <f ca="1">IF(ControleRNC[[#This Row],[Etapa Eng]]="Concluída","Fechado",IF(ControleRNC[[#This Row],[Etapa Eng]]="Contratada","Contratada","Aberto"))</f>
        <v>Fechado</v>
      </c>
      <c r="AJ666" s="24" t="str">
        <f>IF(ControleRNC[[#This Row],[Etapa contr]]="Concluída","Fechado",IF(ControleRNC[[#This Row],[Etapa contr]]="Engenharia","Engenharia","Aberto"))</f>
        <v>Engenharia</v>
      </c>
    </row>
    <row r="667" spans="1:36" ht="30" customHeight="1">
      <c r="A667" s="5" t="s">
        <v>78</v>
      </c>
      <c r="B667" s="5" t="s">
        <v>822</v>
      </c>
      <c r="C667" s="24" t="s">
        <v>2589</v>
      </c>
      <c r="D667" s="5" t="s">
        <v>77</v>
      </c>
      <c r="E667" s="24" t="s">
        <v>35</v>
      </c>
      <c r="F667" s="65" t="s">
        <v>862</v>
      </c>
      <c r="G667" s="7" t="s">
        <v>827</v>
      </c>
      <c r="H667" s="7" t="s">
        <v>2695</v>
      </c>
      <c r="I667" s="7" t="s">
        <v>1125</v>
      </c>
      <c r="J667" s="32" t="s">
        <v>143</v>
      </c>
      <c r="K667" s="22" t="s">
        <v>787</v>
      </c>
      <c r="L667" s="6">
        <v>44830</v>
      </c>
      <c r="M667" s="6">
        <f>WORKDAY(ControleRNC[[#This Row],[Data Emissão]],VLOOKUP(K667,$F$1:$G$4,2,0))</f>
        <v>44833</v>
      </c>
      <c r="N667" s="6"/>
      <c r="O667" s="23"/>
      <c r="P667" s="24"/>
      <c r="Q667" s="24">
        <f ca="1">IF(ControleRNC[[#This Row],[Real.1]]="",TODAY()-ControleRNC[[#This Row],[Prev.1]],ControleRNC[[#This Row],[Real.1]]-ControleRNC[[#This Row],[Prev.1]])</f>
        <v>244</v>
      </c>
      <c r="R667" s="24" t="s">
        <v>7</v>
      </c>
      <c r="S667" s="24"/>
      <c r="T667" s="29" t="str">
        <f ca="1">IF(ControleRNC[[#This Row],[Real.1]]&lt;&gt;"","Concluída",IF(ControleRNC[[#This Row],[Prev.1]]&lt;TODAY(),"Atraso","No prazo"))</f>
        <v>Atraso</v>
      </c>
      <c r="U667" s="39"/>
      <c r="V667" s="39"/>
      <c r="W667" s="23">
        <f>WORKDAY(ControleRNC[[#This Row],[Prev.1]],ControleRNC[[#This Row],[Dias Prev.2]])</f>
        <v>44838</v>
      </c>
      <c r="X667" s="23"/>
      <c r="Y667" s="23"/>
      <c r="Z667" s="24">
        <f>VLOOKUP(ControleRNC[[#This Row],[Crit.]],$F$1:$G$4,2,0)</f>
        <v>3</v>
      </c>
      <c r="AA667" s="24">
        <f ca="1">IF(ControleRNC[[#This Row],[Real.2]]="",TODAY()-ControleRNC[[#This Row],[Prev.2]],ControleRNC[[#This Row],[Real.2]]-ControleRNC[[#This Row],[Prev.2]])</f>
        <v>239</v>
      </c>
      <c r="AB667" s="24" t="s">
        <v>7</v>
      </c>
      <c r="AC667" s="29" t="str">
        <f ca="1">IF(ControleRNC[[#This Row],[Real.2]]&lt;&gt;"","Concluída",
IF(ControleRNC[[#This Row],[Prev.2]]&lt;TODAY(),"Atraso","No prazo"))</f>
        <v>Atraso</v>
      </c>
      <c r="AD667" s="24">
        <f ca="1">IF(ControleRNC[[#This Row],[Status Epata 2]]="Concluída","",IF(ControleRNC[[#This Row],[Real.2]]="",TODAY()-ControleRNC[[#This Row],[Data Emissão]],ControleRNC[[#This Row],[Real.2]]-ControleRNC[[#This Row],[Data Emissão]]))</f>
        <v>247</v>
      </c>
      <c r="AE667" s="24" t="str">
        <f ca="1">IF(ControleRNC[[#This Row],[Real.2]]&lt;&gt;"","Concluída",
IF(AND(ControleRNC[[#This Row],[Prev.2]]&lt;TODAY(),OR(ControleRNC[[#This Row],[Replan.2]]&lt;TODAY(),ControleRNC[[#This Row],[Replan.2]]="")),"Atraso","No prazo"))</f>
        <v>Atraso</v>
      </c>
      <c r="AF667" s="24"/>
      <c r="AG667" s="24" t="str">
        <f ca="1">IF(ControleRNC[[#This Row],[Área Responsável]]="Engenharia",ControleRNC[[#This Row],[Status Etapa 1]],"Contratada")</f>
        <v>Atraso</v>
      </c>
      <c r="AH667" s="24" t="str">
        <f>IF(ControleRNC[[#This Row],[Área Responsável]]="Contratada",ControleRNC[[#This Row],[Status DUCTOR]],"Engenharia")</f>
        <v>Engenharia</v>
      </c>
      <c r="AI667" s="24" t="str">
        <f ca="1">IF(ControleRNC[[#This Row],[Etapa Eng]]="Concluída","Fechado",IF(ControleRNC[[#This Row],[Etapa Eng]]="Contratada","Contratada","Aberto"))</f>
        <v>Aberto</v>
      </c>
      <c r="AJ667" s="24" t="str">
        <f>IF(ControleRNC[[#This Row],[Etapa contr]]="Concluída","Fechado",IF(ControleRNC[[#This Row],[Etapa contr]]="Engenharia","Engenharia","Aberto"))</f>
        <v>Engenharia</v>
      </c>
    </row>
    <row r="668" spans="1:36" ht="30" customHeight="1">
      <c r="A668" s="5" t="s">
        <v>203</v>
      </c>
      <c r="B668" s="5" t="s">
        <v>822</v>
      </c>
      <c r="C668" s="24" t="s">
        <v>2589</v>
      </c>
      <c r="D668" s="5" t="s">
        <v>77</v>
      </c>
      <c r="E668" s="24" t="s">
        <v>35</v>
      </c>
      <c r="F668" s="65" t="s">
        <v>862</v>
      </c>
      <c r="G668" s="7" t="s">
        <v>827</v>
      </c>
      <c r="H668" s="7" t="s">
        <v>2696</v>
      </c>
      <c r="I668" s="7" t="s">
        <v>1125</v>
      </c>
      <c r="J668" s="32" t="s">
        <v>2696</v>
      </c>
      <c r="K668" s="22" t="s">
        <v>787</v>
      </c>
      <c r="L668" s="6">
        <v>44830</v>
      </c>
      <c r="M668" s="6">
        <f>WORKDAY(ControleRNC[[#This Row],[Data Emissão]],VLOOKUP(K668,$F$1:$G$4,2,0))</f>
        <v>44833</v>
      </c>
      <c r="N668" s="6"/>
      <c r="O668" s="23">
        <v>45075</v>
      </c>
      <c r="P668" s="24"/>
      <c r="Q668" s="24">
        <f ca="1">IF(ControleRNC[[#This Row],[Real.1]]="",TODAY()-ControleRNC[[#This Row],[Prev.1]],ControleRNC[[#This Row],[Real.1]]-ControleRNC[[#This Row],[Prev.1]])</f>
        <v>242</v>
      </c>
      <c r="R668" s="24" t="s">
        <v>7</v>
      </c>
      <c r="S668" s="24"/>
      <c r="T668" s="29" t="str">
        <f ca="1">IF(ControleRNC[[#This Row],[Real.1]]&lt;&gt;"","Concluída",IF(ControleRNC[[#This Row],[Prev.1]]&lt;TODAY(),"Atraso","No prazo"))</f>
        <v>Concluída</v>
      </c>
      <c r="U668" s="39" t="s">
        <v>2697</v>
      </c>
      <c r="V668" s="39"/>
      <c r="W668" s="23">
        <f>WORKDAY(ControleRNC[[#This Row],[Prev.1]],ControleRNC[[#This Row],[Dias Prev.2]])</f>
        <v>44838</v>
      </c>
      <c r="X668" s="23"/>
      <c r="Y668" s="23">
        <v>45075</v>
      </c>
      <c r="Z668" s="24">
        <f>VLOOKUP(ControleRNC[[#This Row],[Crit.]],$F$1:$G$4,2,0)</f>
        <v>3</v>
      </c>
      <c r="AA668" s="24">
        <f ca="1">IF(ControleRNC[[#This Row],[Real.2]]="",TODAY()-ControleRNC[[#This Row],[Prev.2]],ControleRNC[[#This Row],[Real.2]]-ControleRNC[[#This Row],[Prev.2]])</f>
        <v>237</v>
      </c>
      <c r="AB668" s="24" t="s">
        <v>7</v>
      </c>
      <c r="AC668" s="29" t="str">
        <f ca="1">IF(ControleRNC[[#This Row],[Real.2]]&lt;&gt;"","Concluída",
IF(ControleRNC[[#This Row],[Prev.2]]&lt;TODAY(),"Atraso","No prazo"))</f>
        <v>Concluída</v>
      </c>
      <c r="AD668" s="24" t="str">
        <f ca="1">IF(ControleRNC[[#This Row],[Status Epata 2]]="Concluída","",IF(ControleRNC[[#This Row],[Real.2]]="",TODAY()-ControleRNC[[#This Row],[Data Emissão]],ControleRNC[[#This Row],[Real.2]]-ControleRNC[[#This Row],[Data Emissão]]))</f>
        <v/>
      </c>
      <c r="AE668" s="24" t="str">
        <f ca="1">IF(ControleRNC[[#This Row],[Real.2]]&lt;&gt;"","Concluída",
IF(AND(ControleRNC[[#This Row],[Prev.2]]&lt;TODAY(),OR(ControleRNC[[#This Row],[Replan.2]]&lt;TODAY(),ControleRNC[[#This Row],[Replan.2]]="")),"Atraso","No prazo"))</f>
        <v>Concluída</v>
      </c>
      <c r="AF668" s="24"/>
      <c r="AG668" s="24" t="str">
        <f ca="1">IF(ControleRNC[[#This Row],[Área Responsável]]="Engenharia",ControleRNC[[#This Row],[Status Etapa 1]],"Contratada")</f>
        <v>Concluída</v>
      </c>
      <c r="AH668" s="24" t="str">
        <f>IF(ControleRNC[[#This Row],[Área Responsável]]="Contratada",ControleRNC[[#This Row],[Status DUCTOR]],"Engenharia")</f>
        <v>Engenharia</v>
      </c>
      <c r="AI668" s="24" t="str">
        <f ca="1">IF(ControleRNC[[#This Row],[Etapa Eng]]="Concluída","Fechado",IF(ControleRNC[[#This Row],[Etapa Eng]]="Contratada","Contratada","Aberto"))</f>
        <v>Fechado</v>
      </c>
      <c r="AJ668" s="24" t="str">
        <f>IF(ControleRNC[[#This Row],[Etapa contr]]="Concluída","Fechado",IF(ControleRNC[[#This Row],[Etapa contr]]="Engenharia","Engenharia","Aberto"))</f>
        <v>Engenharia</v>
      </c>
    </row>
    <row r="669" spans="1:36" ht="30" customHeight="1">
      <c r="A669" s="5" t="s">
        <v>171</v>
      </c>
      <c r="B669" s="5" t="s">
        <v>822</v>
      </c>
      <c r="C669" s="24" t="s">
        <v>2589</v>
      </c>
      <c r="D669" s="5" t="s">
        <v>77</v>
      </c>
      <c r="E669" s="24" t="s">
        <v>35</v>
      </c>
      <c r="F669" s="65" t="s">
        <v>862</v>
      </c>
      <c r="G669" s="7" t="s">
        <v>827</v>
      </c>
      <c r="H669" s="7" t="s">
        <v>2695</v>
      </c>
      <c r="I669" s="7" t="s">
        <v>829</v>
      </c>
      <c r="J669" s="32" t="s">
        <v>2698</v>
      </c>
      <c r="K669" s="22" t="s">
        <v>787</v>
      </c>
      <c r="L669" s="6">
        <v>44830</v>
      </c>
      <c r="M669" s="6">
        <f>WORKDAY(ControleRNC[[#This Row],[Data Emissão]],VLOOKUP(K669,$F$1:$G$4,2,0))</f>
        <v>44833</v>
      </c>
      <c r="N669" s="6"/>
      <c r="O669" s="23">
        <v>45062</v>
      </c>
      <c r="P669" s="24"/>
      <c r="Q669" s="24">
        <f ca="1">IF(ControleRNC[[#This Row],[Real.1]]="",TODAY()-ControleRNC[[#This Row],[Prev.1]],ControleRNC[[#This Row],[Real.1]]-ControleRNC[[#This Row],[Prev.1]])</f>
        <v>229</v>
      </c>
      <c r="R669" s="24" t="s">
        <v>7</v>
      </c>
      <c r="S669" s="24"/>
      <c r="T669" s="29" t="str">
        <f ca="1">IF(ControleRNC[[#This Row],[Real.1]]&lt;&gt;"","Concluída",IF(ControleRNC[[#This Row],[Prev.1]]&lt;TODAY(),"Atraso","No prazo"))</f>
        <v>Concluída</v>
      </c>
      <c r="U669" s="39" t="s">
        <v>2699</v>
      </c>
      <c r="V669" s="39"/>
      <c r="W669" s="23">
        <f>WORKDAY(ControleRNC[[#This Row],[Prev.1]],ControleRNC[[#This Row],[Dias Prev.2]])</f>
        <v>44838</v>
      </c>
      <c r="X669" s="23"/>
      <c r="Y669" s="23">
        <v>45075</v>
      </c>
      <c r="Z669" s="24">
        <f>VLOOKUP(ControleRNC[[#This Row],[Crit.]],$F$1:$G$4,2,0)</f>
        <v>3</v>
      </c>
      <c r="AA669" s="24">
        <f ca="1">IF(ControleRNC[[#This Row],[Real.2]]="",TODAY()-ControleRNC[[#This Row],[Prev.2]],ControleRNC[[#This Row],[Real.2]]-ControleRNC[[#This Row],[Prev.2]])</f>
        <v>237</v>
      </c>
      <c r="AB669" s="24" t="s">
        <v>7</v>
      </c>
      <c r="AC669" s="29" t="str">
        <f ca="1">IF(ControleRNC[[#This Row],[Real.2]]&lt;&gt;"","Concluída",
IF(ControleRNC[[#This Row],[Prev.2]]&lt;TODAY(),"Atraso","No prazo"))</f>
        <v>Concluída</v>
      </c>
      <c r="AD669" s="24" t="str">
        <f ca="1">IF(ControleRNC[[#This Row],[Status Epata 2]]="Concluída","",IF(ControleRNC[[#This Row],[Real.2]]="",TODAY()-ControleRNC[[#This Row],[Data Emissão]],ControleRNC[[#This Row],[Real.2]]-ControleRNC[[#This Row],[Data Emissão]]))</f>
        <v/>
      </c>
      <c r="AE669" s="24" t="str">
        <f ca="1">IF(ControleRNC[[#This Row],[Real.2]]&lt;&gt;"","Concluída",
IF(AND(ControleRNC[[#This Row],[Prev.2]]&lt;TODAY(),OR(ControleRNC[[#This Row],[Replan.2]]&lt;TODAY(),ControleRNC[[#This Row],[Replan.2]]="")),"Atraso","No prazo"))</f>
        <v>Concluída</v>
      </c>
      <c r="AF669" s="24"/>
      <c r="AG669" s="24" t="str">
        <f ca="1">IF(ControleRNC[[#This Row],[Área Responsável]]="Engenharia",ControleRNC[[#This Row],[Status Etapa 1]],"Contratada")</f>
        <v>Concluída</v>
      </c>
      <c r="AH669" s="24" t="str">
        <f>IF(ControleRNC[[#This Row],[Área Responsável]]="Contratada",ControleRNC[[#This Row],[Status DUCTOR]],"Engenharia")</f>
        <v>Engenharia</v>
      </c>
      <c r="AI669" s="24" t="str">
        <f ca="1">IF(ControleRNC[[#This Row],[Etapa Eng]]="Concluída","Fechado",IF(ControleRNC[[#This Row],[Etapa Eng]]="Contratada","Contratada","Aberto"))</f>
        <v>Fechado</v>
      </c>
      <c r="AJ669" s="24" t="str">
        <f>IF(ControleRNC[[#This Row],[Etapa contr]]="Concluída","Fechado",IF(ControleRNC[[#This Row],[Etapa contr]]="Engenharia","Engenharia","Aberto"))</f>
        <v>Engenharia</v>
      </c>
    </row>
    <row r="670" spans="1:36" ht="30" customHeight="1">
      <c r="A670" s="5" t="s">
        <v>168</v>
      </c>
      <c r="B670" s="5" t="s">
        <v>822</v>
      </c>
      <c r="C670" s="24" t="s">
        <v>2589</v>
      </c>
      <c r="D670" s="5" t="s">
        <v>77</v>
      </c>
      <c r="E670" s="24" t="s">
        <v>35</v>
      </c>
      <c r="F670" s="65" t="s">
        <v>862</v>
      </c>
      <c r="G670" s="7" t="s">
        <v>827</v>
      </c>
      <c r="H670" s="7" t="s">
        <v>2695</v>
      </c>
      <c r="I670" s="7" t="s">
        <v>1125</v>
      </c>
      <c r="J670" s="32" t="s">
        <v>2700</v>
      </c>
      <c r="K670" s="22" t="s">
        <v>787</v>
      </c>
      <c r="L670" s="6">
        <v>44830</v>
      </c>
      <c r="M670" s="6">
        <f>WORKDAY(ControleRNC[[#This Row],[Data Emissão]],VLOOKUP(K670,$F$1:$G$4,2,0))</f>
        <v>44833</v>
      </c>
      <c r="N670" s="6"/>
      <c r="O670" s="23">
        <v>45061</v>
      </c>
      <c r="P670" s="24"/>
      <c r="Q670" s="24">
        <f ca="1">IF(ControleRNC[[#This Row],[Real.1]]="",TODAY()-ControleRNC[[#This Row],[Prev.1]],ControleRNC[[#This Row],[Real.1]]-ControleRNC[[#This Row],[Prev.1]])</f>
        <v>228</v>
      </c>
      <c r="R670" s="24" t="s">
        <v>7</v>
      </c>
      <c r="S670" s="24"/>
      <c r="T670" s="29" t="str">
        <f ca="1">IF(ControleRNC[[#This Row],[Real.1]]&lt;&gt;"","Concluída",IF(ControleRNC[[#This Row],[Prev.1]]&lt;TODAY(),"Atraso","No prazo"))</f>
        <v>Concluída</v>
      </c>
      <c r="U670" s="39"/>
      <c r="V670" s="39"/>
      <c r="W670" s="23">
        <f>WORKDAY(ControleRNC[[#This Row],[Prev.1]],ControleRNC[[#This Row],[Dias Prev.2]])</f>
        <v>44838</v>
      </c>
      <c r="X670" s="23"/>
      <c r="Y670" s="23">
        <v>45075</v>
      </c>
      <c r="Z670" s="24">
        <f>VLOOKUP(ControleRNC[[#This Row],[Crit.]],$F$1:$G$4,2,0)</f>
        <v>3</v>
      </c>
      <c r="AA670" s="24">
        <f ca="1">IF(ControleRNC[[#This Row],[Real.2]]="",TODAY()-ControleRNC[[#This Row],[Prev.2]],ControleRNC[[#This Row],[Real.2]]-ControleRNC[[#This Row],[Prev.2]])</f>
        <v>237</v>
      </c>
      <c r="AB670" s="24" t="s">
        <v>7</v>
      </c>
      <c r="AC670" s="29" t="str">
        <f ca="1">IF(ControleRNC[[#This Row],[Real.2]]&lt;&gt;"","Concluída",
IF(ControleRNC[[#This Row],[Prev.2]]&lt;TODAY(),"Atraso","No prazo"))</f>
        <v>Concluída</v>
      </c>
      <c r="AD670" s="24" t="str">
        <f ca="1">IF(ControleRNC[[#This Row],[Status Epata 2]]="Concluída","",IF(ControleRNC[[#This Row],[Real.2]]="",TODAY()-ControleRNC[[#This Row],[Data Emissão]],ControleRNC[[#This Row],[Real.2]]-ControleRNC[[#This Row],[Data Emissão]]))</f>
        <v/>
      </c>
      <c r="AE670" s="24" t="str">
        <f ca="1">IF(ControleRNC[[#This Row],[Real.2]]&lt;&gt;"","Concluída",
IF(AND(ControleRNC[[#This Row],[Prev.2]]&lt;TODAY(),OR(ControleRNC[[#This Row],[Replan.2]]&lt;TODAY(),ControleRNC[[#This Row],[Replan.2]]="")),"Atraso","No prazo"))</f>
        <v>Concluída</v>
      </c>
      <c r="AF670" s="24"/>
      <c r="AG670" s="24" t="str">
        <f ca="1">IF(ControleRNC[[#This Row],[Área Responsável]]="Engenharia",ControleRNC[[#This Row],[Status Etapa 1]],"Contratada")</f>
        <v>Concluída</v>
      </c>
      <c r="AH670" s="24" t="str">
        <f>IF(ControleRNC[[#This Row],[Área Responsável]]="Contratada",ControleRNC[[#This Row],[Status DUCTOR]],"Engenharia")</f>
        <v>Engenharia</v>
      </c>
      <c r="AI670" s="24" t="str">
        <f ca="1">IF(ControleRNC[[#This Row],[Etapa Eng]]="Concluída","Fechado",IF(ControleRNC[[#This Row],[Etapa Eng]]="Contratada","Contratada","Aberto"))</f>
        <v>Fechado</v>
      </c>
      <c r="AJ670" s="24" t="str">
        <f>IF(ControleRNC[[#This Row],[Etapa contr]]="Concluída","Fechado",IF(ControleRNC[[#This Row],[Etapa contr]]="Engenharia","Engenharia","Aberto"))</f>
        <v>Engenharia</v>
      </c>
    </row>
    <row r="671" spans="1:36" ht="30" customHeight="1">
      <c r="A671" s="5" t="s">
        <v>66</v>
      </c>
      <c r="B671" s="5" t="s">
        <v>900</v>
      </c>
      <c r="C671" s="24" t="s">
        <v>860</v>
      </c>
      <c r="D671" s="5" t="s">
        <v>861</v>
      </c>
      <c r="E671" s="24" t="s">
        <v>134</v>
      </c>
      <c r="F671" s="65" t="s">
        <v>862</v>
      </c>
      <c r="G671" s="7" t="s">
        <v>827</v>
      </c>
      <c r="H671" s="7" t="s">
        <v>2701</v>
      </c>
      <c r="I671" s="7" t="s">
        <v>856</v>
      </c>
      <c r="J671" s="32" t="s">
        <v>135</v>
      </c>
      <c r="K671" s="22" t="s">
        <v>787</v>
      </c>
      <c r="L671" s="6">
        <v>44824</v>
      </c>
      <c r="M671" s="6">
        <f>WORKDAY(ControleRNC[[#This Row],[Data Emissão]],VLOOKUP(K671,$F$1:$G$4,2,0))</f>
        <v>44827</v>
      </c>
      <c r="N671" s="6"/>
      <c r="O671" s="23">
        <v>44832</v>
      </c>
      <c r="P671" s="24"/>
      <c r="Q671" s="24">
        <f ca="1">IF(ControleRNC[[#This Row],[Real.1]]="",TODAY()-ControleRNC[[#This Row],[Prev.1]],ControleRNC[[#This Row],[Real.1]]-ControleRNC[[#This Row],[Prev.1]])</f>
        <v>5</v>
      </c>
      <c r="R671" s="24" t="s">
        <v>9</v>
      </c>
      <c r="S671" s="24" t="s">
        <v>2702</v>
      </c>
      <c r="T671" s="29" t="str">
        <f ca="1">IF(ControleRNC[[#This Row],[Real.1]]&lt;&gt;"","Concluída",IF(ControleRNC[[#This Row],[Prev.1]]&lt;TODAY(),"Atraso","No prazo"))</f>
        <v>Concluída</v>
      </c>
      <c r="U671" s="39" t="s">
        <v>136</v>
      </c>
      <c r="V671" s="39"/>
      <c r="W671" s="23">
        <f>WORKDAY(ControleRNC[[#This Row],[Prev.1]],ControleRNC[[#This Row],[Dias Prev.2]])</f>
        <v>44832</v>
      </c>
      <c r="X671" s="23"/>
      <c r="Y671" s="23"/>
      <c r="Z671" s="24">
        <f>VLOOKUP(ControleRNC[[#This Row],[Crit.]],$F$1:$G$4,2,0)</f>
        <v>3</v>
      </c>
      <c r="AA671" s="24">
        <f ca="1">IF(ControleRNC[[#This Row],[Real.2]]="",TODAY()-ControleRNC[[#This Row],[Prev.2]],ControleRNC[[#This Row],[Real.2]]-ControleRNC[[#This Row],[Prev.2]])</f>
        <v>245</v>
      </c>
      <c r="AB671" s="24" t="s">
        <v>9</v>
      </c>
      <c r="AC671" s="29" t="str">
        <f ca="1">IF(ControleRNC[[#This Row],[Real.2]]&lt;&gt;"","Concluída",
IF(ControleRNC[[#This Row],[Prev.2]]&lt;TODAY(),"Atraso","No prazo"))</f>
        <v>Atraso</v>
      </c>
      <c r="AD671" s="24">
        <f ca="1">IF(ControleRNC[[#This Row],[Status Epata 2]]="Concluída","",IF(ControleRNC[[#This Row],[Real.2]]="",TODAY()-ControleRNC[[#This Row],[Data Emissão]],ControleRNC[[#This Row],[Real.2]]-ControleRNC[[#This Row],[Data Emissão]]))</f>
        <v>253</v>
      </c>
      <c r="AE671" s="24" t="str">
        <f ca="1">IF(ControleRNC[[#This Row],[Real.2]]&lt;&gt;"","Concluída",
IF(AND(ControleRNC[[#This Row],[Prev.2]]&lt;TODAY(),OR(ControleRNC[[#This Row],[Replan.2]]&lt;TODAY(),ControleRNC[[#This Row],[Replan.2]]="")),"Atraso","No prazo"))</f>
        <v>Atraso</v>
      </c>
      <c r="AF671" s="24"/>
      <c r="AG671" s="24" t="str">
        <f ca="1">IF(ControleRNC[[#This Row],[Área Responsável]]="Engenharia",ControleRNC[[#This Row],[Status Etapa 1]],"Contratada")</f>
        <v>Concluída</v>
      </c>
      <c r="AH671" s="24" t="str">
        <f>IF(ControleRNC[[#This Row],[Área Responsável]]="Contratada",ControleRNC[[#This Row],[Status DUCTOR]],"Engenharia")</f>
        <v>Engenharia</v>
      </c>
      <c r="AI671" s="24" t="str">
        <f ca="1">IF(ControleRNC[[#This Row],[Etapa Eng]]="Concluída","Fechado",IF(ControleRNC[[#This Row],[Etapa Eng]]="Contratada","Contratada","Aberto"))</f>
        <v>Fechado</v>
      </c>
      <c r="AJ671" s="24" t="str">
        <f>IF(ControleRNC[[#This Row],[Etapa contr]]="Concluída","Fechado",IF(ControleRNC[[#This Row],[Etapa contr]]="Engenharia","Engenharia","Aberto"))</f>
        <v>Engenharia</v>
      </c>
    </row>
    <row r="672" spans="1:36" ht="30" customHeight="1">
      <c r="A672" s="63" t="s">
        <v>152</v>
      </c>
      <c r="B672" s="63" t="s">
        <v>900</v>
      </c>
      <c r="C672" s="77" t="s">
        <v>1280</v>
      </c>
      <c r="D672" s="63" t="s">
        <v>824</v>
      </c>
      <c r="E672" s="24" t="s">
        <v>39</v>
      </c>
      <c r="F672" s="65" t="s">
        <v>826</v>
      </c>
      <c r="G672" s="7" t="s">
        <v>827</v>
      </c>
      <c r="H672" s="7" t="s">
        <v>2703</v>
      </c>
      <c r="I672" s="7" t="s">
        <v>829</v>
      </c>
      <c r="J672" s="32" t="s">
        <v>153</v>
      </c>
      <c r="K672" s="22" t="s">
        <v>787</v>
      </c>
      <c r="L672" s="6">
        <v>44832</v>
      </c>
      <c r="M672" s="6">
        <f>WORKDAY(ControleRNC[[#This Row],[Data Emissão]],VLOOKUP(K672,$F$1:$G$4,2,0))</f>
        <v>44837</v>
      </c>
      <c r="N672" s="6"/>
      <c r="O672" s="23">
        <v>44875</v>
      </c>
      <c r="P672" s="24"/>
      <c r="Q672" s="24">
        <f ca="1">IF(ControleRNC[[#This Row],[Real.1]]="",TODAY()-ControleRNC[[#This Row],[Prev.1]],ControleRNC[[#This Row],[Real.1]]-ControleRNC[[#This Row],[Prev.1]])</f>
        <v>38</v>
      </c>
      <c r="R672" s="24" t="s">
        <v>6</v>
      </c>
      <c r="S672" s="24"/>
      <c r="T672" s="29" t="str">
        <f ca="1">IF(ControleRNC[[#This Row],[Real.1]]&lt;&gt;"","Concluída",IF(ControleRNC[[#This Row],[Prev.1]]&lt;TODAY(),"Atraso","No prazo"))</f>
        <v>Concluída</v>
      </c>
      <c r="U672" s="39" t="s">
        <v>154</v>
      </c>
      <c r="V672" s="39"/>
      <c r="W672" s="23">
        <f>WORKDAY(ControleRNC[[#This Row],[Prev.1]],ControleRNC[[#This Row],[Dias Prev.2]])</f>
        <v>44840</v>
      </c>
      <c r="X672" s="23">
        <v>45103</v>
      </c>
      <c r="Y672" s="23"/>
      <c r="Z672" s="24">
        <f>VLOOKUP(ControleRNC[[#This Row],[Crit.]],$F$1:$G$4,2,0)</f>
        <v>3</v>
      </c>
      <c r="AA672" s="24">
        <f ca="1">IF(ControleRNC[[#This Row],[Real.2]]="",TODAY()-ControleRNC[[#This Row],[Prev.2]],ControleRNC[[#This Row],[Real.2]]-ControleRNC[[#This Row],[Prev.2]])</f>
        <v>237</v>
      </c>
      <c r="AB672" s="24" t="s">
        <v>6</v>
      </c>
      <c r="AC672" s="29" t="str">
        <f ca="1">IF(ControleRNC[[#This Row],[Real.2]]&lt;&gt;"","Concluída",
IF(ControleRNC[[#This Row],[Prev.2]]&lt;TODAY(),"Atraso","No prazo"))</f>
        <v>Atraso</v>
      </c>
      <c r="AD672" s="24">
        <f ca="1">IF(ControleRNC[[#This Row],[Status Epata 2]]="Concluída","",IF(ControleRNC[[#This Row],[Real.2]]="",TODAY()-ControleRNC[[#This Row],[Data Emissão]],ControleRNC[[#This Row],[Real.2]]-ControleRNC[[#This Row],[Data Emissão]]))</f>
        <v>245</v>
      </c>
      <c r="AE672" s="29" t="str">
        <f ca="1">IF(ControleRNC[[#This Row],[Real.2]]&lt;&gt;"","Concluída",
IF(AND(ControleRNC[[#This Row],[Prev.2]]&lt;TODAY(),OR(ControleRNC[[#This Row],[Replan.2]]&lt;TODAY(),ControleRNC[[#This Row],[Replan.2]]="")),"Atraso","No prazo"))</f>
        <v>No prazo</v>
      </c>
      <c r="AF672" s="24"/>
      <c r="AG672" s="24" t="str">
        <f>IF(ControleRNC[[#This Row],[Área Responsável]]="Engenharia",ControleRNC[[#This Row],[Status Etapa 1]],"Contratada")</f>
        <v>Contratada</v>
      </c>
      <c r="AH672" s="24" t="str">
        <f ca="1">IF(ControleRNC[[#This Row],[Área Responsável]]="Contratada",ControleRNC[[#This Row],[Status DUCTOR]],"Engenharia")</f>
        <v>No prazo</v>
      </c>
      <c r="AI672" s="24" t="str">
        <f>IF(ControleRNC[[#This Row],[Etapa Eng]]="Concluída","Fechado",IF(ControleRNC[[#This Row],[Etapa Eng]]="Contratada","Contratada","Aberto"))</f>
        <v>Contratada</v>
      </c>
      <c r="AJ672" s="24" t="str">
        <f ca="1">IF(ControleRNC[[#This Row],[Etapa contr]]="Concluída","Fechado",IF(ControleRNC[[#This Row],[Etapa contr]]="Engenharia","Engenharia","Aberto"))</f>
        <v>Aberto</v>
      </c>
    </row>
    <row r="673" spans="1:36" ht="30" customHeight="1">
      <c r="A673" s="5" t="s">
        <v>74</v>
      </c>
      <c r="B673" s="5" t="s">
        <v>900</v>
      </c>
      <c r="C673" s="24" t="s">
        <v>860</v>
      </c>
      <c r="D673" s="5" t="s">
        <v>861</v>
      </c>
      <c r="E673" s="24" t="s">
        <v>134</v>
      </c>
      <c r="F673" s="65" t="s">
        <v>862</v>
      </c>
      <c r="G673" s="7" t="s">
        <v>827</v>
      </c>
      <c r="H673" s="7" t="s">
        <v>2701</v>
      </c>
      <c r="I673" s="7" t="s">
        <v>856</v>
      </c>
      <c r="J673" s="32" t="s">
        <v>150</v>
      </c>
      <c r="K673" s="22" t="s">
        <v>787</v>
      </c>
      <c r="L673" s="6">
        <v>44832</v>
      </c>
      <c r="M673" s="6">
        <f>WORKDAY(ControleRNC[[#This Row],[Data Emissão]],VLOOKUP(K673,$F$1:$G$4,2,0))</f>
        <v>44837</v>
      </c>
      <c r="N673" s="6"/>
      <c r="O673" s="23">
        <v>45008</v>
      </c>
      <c r="P673" s="24"/>
      <c r="Q673" s="24">
        <f ca="1">IF(ControleRNC[[#This Row],[Real.1]]="",TODAY()-ControleRNC[[#This Row],[Prev.1]],ControleRNC[[#This Row],[Real.1]]-ControleRNC[[#This Row],[Prev.1]])</f>
        <v>171</v>
      </c>
      <c r="R673" s="24" t="s">
        <v>9</v>
      </c>
      <c r="S673" s="24"/>
      <c r="T673" s="29" t="str">
        <f ca="1">IF(ControleRNC[[#This Row],[Real.1]]&lt;&gt;"","Concluída",IF(ControleRNC[[#This Row],[Prev.1]]&lt;TODAY(),"Atraso","No prazo"))</f>
        <v>Concluída</v>
      </c>
      <c r="U673" s="39" t="s">
        <v>151</v>
      </c>
      <c r="V673" s="39"/>
      <c r="W673" s="23">
        <f>WORKDAY(ControleRNC[[#This Row],[Prev.1]],ControleRNC[[#This Row],[Dias Prev.2]])</f>
        <v>44840</v>
      </c>
      <c r="X673" s="23"/>
      <c r="Y673" s="23"/>
      <c r="Z673" s="24">
        <f>VLOOKUP(ControleRNC[[#This Row],[Crit.]],$F$1:$G$4,2,0)</f>
        <v>3</v>
      </c>
      <c r="AA673" s="24">
        <f ca="1">IF(ControleRNC[[#This Row],[Real.2]]="",TODAY()-ControleRNC[[#This Row],[Prev.2]],ControleRNC[[#This Row],[Real.2]]-ControleRNC[[#This Row],[Prev.2]])</f>
        <v>237</v>
      </c>
      <c r="AB673" s="24" t="s">
        <v>9</v>
      </c>
      <c r="AC673" s="29" t="str">
        <f ca="1">IF(ControleRNC[[#This Row],[Real.2]]&lt;&gt;"","Concluída",
IF(ControleRNC[[#This Row],[Prev.2]]&lt;TODAY(),"Atraso","No prazo"))</f>
        <v>Atraso</v>
      </c>
      <c r="AD673" s="24">
        <f ca="1">IF(ControleRNC[[#This Row],[Status Epata 2]]="Concluída","",IF(ControleRNC[[#This Row],[Real.2]]="",TODAY()-ControleRNC[[#This Row],[Data Emissão]],ControleRNC[[#This Row],[Real.2]]-ControleRNC[[#This Row],[Data Emissão]]))</f>
        <v>245</v>
      </c>
      <c r="AE673" s="24" t="str">
        <f ca="1">IF(ControleRNC[[#This Row],[Real.2]]&lt;&gt;"","Concluída",
IF(AND(ControleRNC[[#This Row],[Prev.2]]&lt;TODAY(),OR(ControleRNC[[#This Row],[Replan.2]]&lt;TODAY(),ControleRNC[[#This Row],[Replan.2]]="")),"Atraso","No prazo"))</f>
        <v>Atraso</v>
      </c>
      <c r="AF673" s="24"/>
      <c r="AG673" s="24" t="str">
        <f ca="1">IF(ControleRNC[[#This Row],[Área Responsável]]="Engenharia",ControleRNC[[#This Row],[Status Etapa 1]],"Contratada")</f>
        <v>Concluída</v>
      </c>
      <c r="AH673" s="24" t="str">
        <f>IF(ControleRNC[[#This Row],[Área Responsável]]="Contratada",ControleRNC[[#This Row],[Status DUCTOR]],"Engenharia")</f>
        <v>Engenharia</v>
      </c>
      <c r="AI673" s="24" t="str">
        <f ca="1">IF(ControleRNC[[#This Row],[Etapa Eng]]="Concluída","Fechado",IF(ControleRNC[[#This Row],[Etapa Eng]]="Contratada","Contratada","Aberto"))</f>
        <v>Fechado</v>
      </c>
      <c r="AJ673" s="24" t="str">
        <f>IF(ControleRNC[[#This Row],[Etapa contr]]="Concluída","Fechado",IF(ControleRNC[[#This Row],[Etapa contr]]="Engenharia","Engenharia","Aberto"))</f>
        <v>Engenharia</v>
      </c>
    </row>
    <row r="674" spans="1:36" ht="30" customHeight="1">
      <c r="A674" s="5" t="s">
        <v>157</v>
      </c>
      <c r="B674" s="5" t="s">
        <v>822</v>
      </c>
      <c r="C674" s="24" t="s">
        <v>2589</v>
      </c>
      <c r="D674" s="24" t="s">
        <v>77</v>
      </c>
      <c r="E674" s="24" t="s">
        <v>77</v>
      </c>
      <c r="F674" s="65" t="s">
        <v>862</v>
      </c>
      <c r="G674" s="7" t="s">
        <v>827</v>
      </c>
      <c r="H674" s="7" t="s">
        <v>2704</v>
      </c>
      <c r="I674" s="7" t="s">
        <v>829</v>
      </c>
      <c r="J674" s="32" t="s">
        <v>158</v>
      </c>
      <c r="K674" s="22" t="s">
        <v>787</v>
      </c>
      <c r="L674" s="6">
        <v>44837</v>
      </c>
      <c r="M674" s="6">
        <f>WORKDAY(ControleRNC[[#This Row],[Data Emissão]],VLOOKUP(K674,$F$1:$G$4,2,0))</f>
        <v>44840</v>
      </c>
      <c r="N674" s="6"/>
      <c r="O674" s="23"/>
      <c r="P674" s="24"/>
      <c r="Q674" s="24">
        <f ca="1">IF(ControleRNC[[#This Row],[Real.1]]="",TODAY()-ControleRNC[[#This Row],[Prev.1]],ControleRNC[[#This Row],[Real.1]]-ControleRNC[[#This Row],[Prev.1]])</f>
        <v>237</v>
      </c>
      <c r="R674" s="24" t="s">
        <v>8</v>
      </c>
      <c r="S674" s="24"/>
      <c r="T674" s="29" t="str">
        <f ca="1">IF(ControleRNC[[#This Row],[Real.1]]&lt;&gt;"","Concluída",IF(ControleRNC[[#This Row],[Prev.1]]&lt;TODAY(),"Atraso","No prazo"))</f>
        <v>Atraso</v>
      </c>
      <c r="U674" s="39"/>
      <c r="V674" s="39"/>
      <c r="W674" s="23">
        <f>WORKDAY(ControleRNC[[#This Row],[Prev.1]],ControleRNC[[#This Row],[Dias Prev.2]])</f>
        <v>44845</v>
      </c>
      <c r="X674" s="23"/>
      <c r="Y674" s="23"/>
      <c r="Z674" s="24">
        <f>VLOOKUP(ControleRNC[[#This Row],[Crit.]],$F$1:$G$4,2,0)</f>
        <v>3</v>
      </c>
      <c r="AA674" s="24">
        <f ca="1">IF(ControleRNC[[#This Row],[Real.2]]="",TODAY()-ControleRNC[[#This Row],[Prev.2]],ControleRNC[[#This Row],[Real.2]]-ControleRNC[[#This Row],[Prev.2]])</f>
        <v>232</v>
      </c>
      <c r="AB674" s="24" t="s">
        <v>8</v>
      </c>
      <c r="AC674" s="29" t="str">
        <f ca="1">IF(ControleRNC[[#This Row],[Real.2]]&lt;&gt;"","Concluída",
IF(ControleRNC[[#This Row],[Prev.2]]&lt;TODAY(),"Atraso","No prazo"))</f>
        <v>Atraso</v>
      </c>
      <c r="AD674" s="24">
        <f ca="1">IF(ControleRNC[[#This Row],[Status Epata 2]]="Concluída","",IF(ControleRNC[[#This Row],[Real.2]]="",TODAY()-ControleRNC[[#This Row],[Data Emissão]],ControleRNC[[#This Row],[Real.2]]-ControleRNC[[#This Row],[Data Emissão]]))</f>
        <v>240</v>
      </c>
      <c r="AE674" s="24" t="str">
        <f ca="1">IF(ControleRNC[[#This Row],[Real.2]]&lt;&gt;"","Concluída",
IF(AND(ControleRNC[[#This Row],[Prev.2]]&lt;TODAY(),OR(ControleRNC[[#This Row],[Replan.2]]&lt;TODAY(),ControleRNC[[#This Row],[Replan.2]]="")),"Atraso","No prazo"))</f>
        <v>Atraso</v>
      </c>
      <c r="AF674" s="24"/>
      <c r="AG674" s="24" t="str">
        <f ca="1">IF(ControleRNC[[#This Row],[Área Responsável]]="Engenharia",ControleRNC[[#This Row],[Status Etapa 1]],"Contratada")</f>
        <v>Atraso</v>
      </c>
      <c r="AH674" s="24" t="str">
        <f>IF(ControleRNC[[#This Row],[Área Responsável]]="Contratada",ControleRNC[[#This Row],[Status DUCTOR]],"Engenharia")</f>
        <v>Engenharia</v>
      </c>
      <c r="AI674" s="24" t="str">
        <f ca="1">IF(ControleRNC[[#This Row],[Etapa Eng]]="Concluída","Fechado",IF(ControleRNC[[#This Row],[Etapa Eng]]="Contratada","Contratada","Aberto"))</f>
        <v>Aberto</v>
      </c>
      <c r="AJ674" s="24" t="str">
        <f>IF(ControleRNC[[#This Row],[Etapa contr]]="Concluída","Fechado",IF(ControleRNC[[#This Row],[Etapa contr]]="Engenharia","Engenharia","Aberto"))</f>
        <v>Engenharia</v>
      </c>
    </row>
    <row r="675" spans="1:36" ht="30" customHeight="1">
      <c r="A675" s="5" t="s">
        <v>162</v>
      </c>
      <c r="B675" s="5" t="s">
        <v>822</v>
      </c>
      <c r="C675" s="24" t="s">
        <v>2589</v>
      </c>
      <c r="D675" s="24" t="s">
        <v>77</v>
      </c>
      <c r="E675" s="24" t="s">
        <v>77</v>
      </c>
      <c r="F675" s="65" t="s">
        <v>862</v>
      </c>
      <c r="G675" s="7" t="s">
        <v>827</v>
      </c>
      <c r="H675" s="7" t="s">
        <v>2666</v>
      </c>
      <c r="I675" s="7" t="s">
        <v>856</v>
      </c>
      <c r="J675" s="32" t="s">
        <v>163</v>
      </c>
      <c r="K675" s="22" t="s">
        <v>787</v>
      </c>
      <c r="L675" s="6">
        <v>44837</v>
      </c>
      <c r="M675" s="6">
        <f>WORKDAY(ControleRNC[[#This Row],[Data Emissão]],VLOOKUP(K675,$F$1:$G$4,2,0))</f>
        <v>44840</v>
      </c>
      <c r="N675" s="6"/>
      <c r="O675" s="23">
        <v>44841</v>
      </c>
      <c r="P675" s="24"/>
      <c r="Q675" s="24">
        <f ca="1">IF(ControleRNC[[#This Row],[Real.1]]="",TODAY()-ControleRNC[[#This Row],[Prev.1]],ControleRNC[[#This Row],[Real.1]]-ControleRNC[[#This Row],[Prev.1]])</f>
        <v>1</v>
      </c>
      <c r="R675" s="24" t="s">
        <v>8</v>
      </c>
      <c r="S675" s="24"/>
      <c r="T675" s="29" t="str">
        <f ca="1">IF(ControleRNC[[#This Row],[Real.1]]&lt;&gt;"","Concluída",IF(ControleRNC[[#This Row],[Prev.1]]&lt;TODAY(),"Atraso","No prazo"))</f>
        <v>Concluída</v>
      </c>
      <c r="U675" s="39" t="s">
        <v>164</v>
      </c>
      <c r="V675" s="39"/>
      <c r="W675" s="23">
        <f>WORKDAY(ControleRNC[[#This Row],[Prev.1]],ControleRNC[[#This Row],[Dias Prev.2]])</f>
        <v>44845</v>
      </c>
      <c r="X675" s="23"/>
      <c r="Y675" s="23"/>
      <c r="Z675" s="24">
        <f>VLOOKUP(ControleRNC[[#This Row],[Crit.]],$F$1:$G$4,2,0)</f>
        <v>3</v>
      </c>
      <c r="AA675" s="24">
        <f ca="1">IF(ControleRNC[[#This Row],[Real.2]]="",TODAY()-ControleRNC[[#This Row],[Prev.2]],ControleRNC[[#This Row],[Real.2]]-ControleRNC[[#This Row],[Prev.2]])</f>
        <v>232</v>
      </c>
      <c r="AB675" s="24" t="s">
        <v>8</v>
      </c>
      <c r="AC675" s="29" t="str">
        <f ca="1">IF(ControleRNC[[#This Row],[Real.2]]&lt;&gt;"","Concluída",
IF(ControleRNC[[#This Row],[Prev.2]]&lt;TODAY(),"Atraso","No prazo"))</f>
        <v>Atraso</v>
      </c>
      <c r="AD675" s="24">
        <f ca="1">IF(ControleRNC[[#This Row],[Status Epata 2]]="Concluída","",IF(ControleRNC[[#This Row],[Real.2]]="",TODAY()-ControleRNC[[#This Row],[Data Emissão]],ControleRNC[[#This Row],[Real.2]]-ControleRNC[[#This Row],[Data Emissão]]))</f>
        <v>240</v>
      </c>
      <c r="AE675" s="24" t="str">
        <f ca="1">IF(ControleRNC[[#This Row],[Real.2]]&lt;&gt;"","Concluída",
IF(AND(ControleRNC[[#This Row],[Prev.2]]&lt;TODAY(),OR(ControleRNC[[#This Row],[Replan.2]]&lt;TODAY(),ControleRNC[[#This Row],[Replan.2]]="")),"Atraso","No prazo"))</f>
        <v>Atraso</v>
      </c>
      <c r="AF675" s="24"/>
      <c r="AG675" s="24" t="str">
        <f ca="1">IF(ControleRNC[[#This Row],[Área Responsável]]="Engenharia",ControleRNC[[#This Row],[Status Etapa 1]],"Contratada")</f>
        <v>Concluída</v>
      </c>
      <c r="AH675" s="24" t="str">
        <f>IF(ControleRNC[[#This Row],[Área Responsável]]="Contratada",ControleRNC[[#This Row],[Status DUCTOR]],"Engenharia")</f>
        <v>Engenharia</v>
      </c>
      <c r="AI675" s="24" t="str">
        <f ca="1">IF(ControleRNC[[#This Row],[Etapa Eng]]="Concluída","Fechado",IF(ControleRNC[[#This Row],[Etapa Eng]]="Contratada","Contratada","Aberto"))</f>
        <v>Fechado</v>
      </c>
      <c r="AJ675" s="24" t="str">
        <f>IF(ControleRNC[[#This Row],[Etapa contr]]="Concluída","Fechado",IF(ControleRNC[[#This Row],[Etapa contr]]="Engenharia","Engenharia","Aberto"))</f>
        <v>Engenharia</v>
      </c>
    </row>
    <row r="676" spans="1:36" ht="30" customHeight="1">
      <c r="A676" s="5" t="s">
        <v>159</v>
      </c>
      <c r="B676" s="5" t="s">
        <v>822</v>
      </c>
      <c r="C676" s="24" t="s">
        <v>2589</v>
      </c>
      <c r="D676" s="24" t="s">
        <v>77</v>
      </c>
      <c r="E676" s="24" t="s">
        <v>77</v>
      </c>
      <c r="F676" s="65" t="s">
        <v>862</v>
      </c>
      <c r="G676" s="7" t="s">
        <v>827</v>
      </c>
      <c r="H676" s="7" t="s">
        <v>2705</v>
      </c>
      <c r="I676" s="7" t="s">
        <v>856</v>
      </c>
      <c r="J676" s="32" t="s">
        <v>160</v>
      </c>
      <c r="K676" s="22" t="s">
        <v>787</v>
      </c>
      <c r="L676" s="6">
        <v>44837</v>
      </c>
      <c r="M676" s="6">
        <f>WORKDAY(ControleRNC[[#This Row],[Data Emissão]],VLOOKUP(K676,$F$1:$G$4,2,0))</f>
        <v>44840</v>
      </c>
      <c r="N676" s="6"/>
      <c r="O676" s="23">
        <v>44841</v>
      </c>
      <c r="P676" s="24"/>
      <c r="Q676" s="24">
        <f ca="1">IF(ControleRNC[[#This Row],[Real.1]]="",TODAY()-ControleRNC[[#This Row],[Prev.1]],ControleRNC[[#This Row],[Real.1]]-ControleRNC[[#This Row],[Prev.1]])</f>
        <v>1</v>
      </c>
      <c r="R676" s="24" t="s">
        <v>8</v>
      </c>
      <c r="S676" s="24"/>
      <c r="T676" s="29" t="str">
        <f ca="1">IF(ControleRNC[[#This Row],[Real.1]]&lt;&gt;"","Concluída",IF(ControleRNC[[#This Row],[Prev.1]]&lt;TODAY(),"Atraso","No prazo"))</f>
        <v>Concluída</v>
      </c>
      <c r="U676" s="39" t="s">
        <v>161</v>
      </c>
      <c r="V676" s="39"/>
      <c r="W676" s="23">
        <f>WORKDAY(ControleRNC[[#This Row],[Prev.1]],ControleRNC[[#This Row],[Dias Prev.2]])</f>
        <v>44845</v>
      </c>
      <c r="X676" s="23"/>
      <c r="Y676" s="23"/>
      <c r="Z676" s="24">
        <f>VLOOKUP(ControleRNC[[#This Row],[Crit.]],$F$1:$G$4,2,0)</f>
        <v>3</v>
      </c>
      <c r="AA676" s="24">
        <f ca="1">IF(ControleRNC[[#This Row],[Real.2]]="",TODAY()-ControleRNC[[#This Row],[Prev.2]],ControleRNC[[#This Row],[Real.2]]-ControleRNC[[#This Row],[Prev.2]])</f>
        <v>232</v>
      </c>
      <c r="AB676" s="24" t="s">
        <v>8</v>
      </c>
      <c r="AC676" s="29" t="str">
        <f ca="1">IF(ControleRNC[[#This Row],[Real.2]]&lt;&gt;"","Concluída",
IF(ControleRNC[[#This Row],[Prev.2]]&lt;TODAY(),"Atraso","No prazo"))</f>
        <v>Atraso</v>
      </c>
      <c r="AD676" s="24">
        <f ca="1">IF(ControleRNC[[#This Row],[Status Epata 2]]="Concluída","",IF(ControleRNC[[#This Row],[Real.2]]="",TODAY()-ControleRNC[[#This Row],[Data Emissão]],ControleRNC[[#This Row],[Real.2]]-ControleRNC[[#This Row],[Data Emissão]]))</f>
        <v>240</v>
      </c>
      <c r="AE676" s="24" t="str">
        <f ca="1">IF(ControleRNC[[#This Row],[Real.2]]&lt;&gt;"","Concluída",
IF(AND(ControleRNC[[#This Row],[Prev.2]]&lt;TODAY(),OR(ControleRNC[[#This Row],[Replan.2]]&lt;TODAY(),ControleRNC[[#This Row],[Replan.2]]="")),"Atraso","No prazo"))</f>
        <v>Atraso</v>
      </c>
      <c r="AF676" s="24"/>
      <c r="AG676" s="24" t="str">
        <f ca="1">IF(ControleRNC[[#This Row],[Área Responsável]]="Engenharia",ControleRNC[[#This Row],[Status Etapa 1]],"Contratada")</f>
        <v>Concluída</v>
      </c>
      <c r="AH676" s="24" t="str">
        <f>IF(ControleRNC[[#This Row],[Área Responsável]]="Contratada",ControleRNC[[#This Row],[Status DUCTOR]],"Engenharia")</f>
        <v>Engenharia</v>
      </c>
      <c r="AI676" s="24" t="str">
        <f ca="1">IF(ControleRNC[[#This Row],[Etapa Eng]]="Concluída","Fechado",IF(ControleRNC[[#This Row],[Etapa Eng]]="Contratada","Contratada","Aberto"))</f>
        <v>Fechado</v>
      </c>
      <c r="AJ676" s="24" t="str">
        <f>IF(ControleRNC[[#This Row],[Etapa contr]]="Concluída","Fechado",IF(ControleRNC[[#This Row],[Etapa contr]]="Engenharia","Engenharia","Aberto"))</f>
        <v>Engenharia</v>
      </c>
    </row>
    <row r="677" spans="1:36" ht="30" customHeight="1">
      <c r="A677" s="5" t="s">
        <v>165</v>
      </c>
      <c r="B677" s="5" t="s">
        <v>900</v>
      </c>
      <c r="C677" s="24" t="s">
        <v>860</v>
      </c>
      <c r="D677" s="5" t="s">
        <v>861</v>
      </c>
      <c r="E677" s="24" t="s">
        <v>87</v>
      </c>
      <c r="F677" s="65" t="s">
        <v>862</v>
      </c>
      <c r="G677" s="7" t="s">
        <v>827</v>
      </c>
      <c r="H677" s="7" t="s">
        <v>2706</v>
      </c>
      <c r="I677" s="7" t="s">
        <v>856</v>
      </c>
      <c r="J677" s="32" t="s">
        <v>166</v>
      </c>
      <c r="K677" s="22" t="s">
        <v>787</v>
      </c>
      <c r="L677" s="6">
        <v>44839</v>
      </c>
      <c r="M677" s="6">
        <f>WORKDAY(ControleRNC[[#This Row],[Data Emissão]],VLOOKUP(K677,$F$1:$G$4,2,0))</f>
        <v>44844</v>
      </c>
      <c r="N677" s="6"/>
      <c r="O677" s="23">
        <v>44847</v>
      </c>
      <c r="P677" s="24"/>
      <c r="Q677" s="24">
        <f ca="1">IF(ControleRNC[[#This Row],[Real.1]]="",TODAY()-ControleRNC[[#This Row],[Prev.1]],ControleRNC[[#This Row],[Real.1]]-ControleRNC[[#This Row],[Prev.1]])</f>
        <v>3</v>
      </c>
      <c r="R677" s="24" t="s">
        <v>5</v>
      </c>
      <c r="S677" s="24"/>
      <c r="T677" s="29" t="str">
        <f ca="1">IF(ControleRNC[[#This Row],[Real.1]]&lt;&gt;"","Concluída",IF(ControleRNC[[#This Row],[Prev.1]]&lt;TODAY(),"Atraso","No prazo"))</f>
        <v>Concluída</v>
      </c>
      <c r="U677" s="39" t="s">
        <v>167</v>
      </c>
      <c r="V677" s="39"/>
      <c r="W677" s="23">
        <f>WORKDAY(ControleRNC[[#This Row],[Prev.1]],ControleRNC[[#This Row],[Dias Prev.2]])</f>
        <v>44847</v>
      </c>
      <c r="X677" s="23"/>
      <c r="Y677" s="23"/>
      <c r="Z677" s="24">
        <f>VLOOKUP(ControleRNC[[#This Row],[Crit.]],$F$1:$G$4,2,0)</f>
        <v>3</v>
      </c>
      <c r="AA677" s="24">
        <f ca="1">IF(ControleRNC[[#This Row],[Real.2]]="",TODAY()-ControleRNC[[#This Row],[Prev.2]],ControleRNC[[#This Row],[Real.2]]-ControleRNC[[#This Row],[Prev.2]])</f>
        <v>230</v>
      </c>
      <c r="AB677" s="24" t="s">
        <v>5</v>
      </c>
      <c r="AC677" s="29" t="str">
        <f ca="1">IF(ControleRNC[[#This Row],[Real.2]]&lt;&gt;"","Concluída",
IF(ControleRNC[[#This Row],[Prev.2]]&lt;TODAY(),"Atraso","No prazo"))</f>
        <v>Atraso</v>
      </c>
      <c r="AD677" s="24">
        <f ca="1">IF(ControleRNC[[#This Row],[Status Epata 2]]="Concluída","",IF(ControleRNC[[#This Row],[Real.2]]="",TODAY()-ControleRNC[[#This Row],[Data Emissão]],ControleRNC[[#This Row],[Real.2]]-ControleRNC[[#This Row],[Data Emissão]]))</f>
        <v>238</v>
      </c>
      <c r="AE677" s="24" t="str">
        <f ca="1">IF(ControleRNC[[#This Row],[Real.2]]&lt;&gt;"","Concluída",
IF(AND(ControleRNC[[#This Row],[Prev.2]]&lt;TODAY(),OR(ControleRNC[[#This Row],[Replan.2]]&lt;TODAY(),ControleRNC[[#This Row],[Replan.2]]="")),"Atraso","No prazo"))</f>
        <v>Atraso</v>
      </c>
      <c r="AF677" s="24"/>
      <c r="AG677" s="24" t="str">
        <f ca="1">IF(ControleRNC[[#This Row],[Área Responsável]]="Engenharia",ControleRNC[[#This Row],[Status Etapa 1]],"Contratada")</f>
        <v>Concluída</v>
      </c>
      <c r="AH677" s="24" t="str">
        <f>IF(ControleRNC[[#This Row],[Área Responsável]]="Contratada",ControleRNC[[#This Row],[Status DUCTOR]],"Engenharia")</f>
        <v>Engenharia</v>
      </c>
      <c r="AI677" s="24" t="str">
        <f ca="1">IF(ControleRNC[[#This Row],[Etapa Eng]]="Concluída","Fechado",IF(ControleRNC[[#This Row],[Etapa Eng]]="Contratada","Contratada","Aberto"))</f>
        <v>Fechado</v>
      </c>
      <c r="AJ677" s="24" t="str">
        <f>IF(ControleRNC[[#This Row],[Etapa contr]]="Concluída","Fechado",IF(ControleRNC[[#This Row],[Etapa contr]]="Engenharia","Engenharia","Aberto"))</f>
        <v>Engenharia</v>
      </c>
    </row>
    <row r="678" spans="1:36" ht="30" customHeight="1">
      <c r="A678" s="5" t="s">
        <v>171</v>
      </c>
      <c r="B678" s="5" t="s">
        <v>822</v>
      </c>
      <c r="C678" s="24" t="s">
        <v>823</v>
      </c>
      <c r="D678" s="5" t="s">
        <v>824</v>
      </c>
      <c r="E678" s="24" t="s">
        <v>35</v>
      </c>
      <c r="F678" s="65" t="s">
        <v>826</v>
      </c>
      <c r="G678" s="7" t="s">
        <v>827</v>
      </c>
      <c r="H678" s="7" t="s">
        <v>2681</v>
      </c>
      <c r="I678" s="7" t="s">
        <v>1296</v>
      </c>
      <c r="J678" s="32" t="s">
        <v>2707</v>
      </c>
      <c r="K678" s="22" t="s">
        <v>787</v>
      </c>
      <c r="L678" s="6">
        <v>44840</v>
      </c>
      <c r="M678" s="6">
        <f>WORKDAY(ControleRNC[[#This Row],[Data Emissão]],VLOOKUP(K678,$F$1:$G$4,2,0))</f>
        <v>44845</v>
      </c>
      <c r="N678" s="6"/>
      <c r="O678" s="23">
        <v>44854</v>
      </c>
      <c r="P678" s="24"/>
      <c r="Q678" s="24">
        <f ca="1">IF(ControleRNC[[#This Row],[Real.1]]="",TODAY()-ControleRNC[[#This Row],[Prev.1]],ControleRNC[[#This Row],[Real.1]]-ControleRNC[[#This Row],[Prev.1]])</f>
        <v>9</v>
      </c>
      <c r="R678" s="24" t="s">
        <v>7</v>
      </c>
      <c r="S678" s="24"/>
      <c r="T678" s="29" t="str">
        <f ca="1">IF(ControleRNC[[#This Row],[Real.1]]&lt;&gt;"","Concluída",IF(ControleRNC[[#This Row],[Prev.1]]&lt;TODAY(),"Atraso","No prazo"))</f>
        <v>Concluída</v>
      </c>
      <c r="U678" s="39" t="s">
        <v>2708</v>
      </c>
      <c r="V678" s="39"/>
      <c r="W678" s="23">
        <f>WORKDAY(ControleRNC[[#This Row],[Prev.1]],ControleRNC[[#This Row],[Dias Prev.2]])</f>
        <v>44848</v>
      </c>
      <c r="X678" s="23"/>
      <c r="Y678" s="23">
        <v>44858</v>
      </c>
      <c r="Z678" s="24">
        <f>VLOOKUP(ControleRNC[[#This Row],[Crit.]],$F$1:$G$4,2,0)</f>
        <v>3</v>
      </c>
      <c r="AA678" s="24">
        <f ca="1">IF(ControleRNC[[#This Row],[Real.2]]="",TODAY()-ControleRNC[[#This Row],[Prev.2]],ControleRNC[[#This Row],[Real.2]]-ControleRNC[[#This Row],[Prev.2]])</f>
        <v>10</v>
      </c>
      <c r="AB678" s="24" t="s">
        <v>7</v>
      </c>
      <c r="AC678" s="29" t="str">
        <f ca="1">IF(ControleRNC[[#This Row],[Real.2]]&lt;&gt;"","Concluída",
IF(ControleRNC[[#This Row],[Prev.2]]&lt;TODAY(),"Atraso","No prazo"))</f>
        <v>Concluída</v>
      </c>
      <c r="AD678" s="24" t="str">
        <f ca="1">IF(ControleRNC[[#This Row],[Status Epata 2]]="Concluída","",IF(ControleRNC[[#This Row],[Real.2]]="",TODAY()-ControleRNC[[#This Row],[Data Emissão]],ControleRNC[[#This Row],[Real.2]]-ControleRNC[[#This Row],[Data Emissão]]))</f>
        <v/>
      </c>
      <c r="AE678" s="24" t="str">
        <f ca="1">IF(ControleRNC[[#This Row],[Real.2]]&lt;&gt;"","Concluída",
IF(AND(ControleRNC[[#This Row],[Prev.2]]&lt;TODAY(),OR(ControleRNC[[#This Row],[Replan.2]]&lt;TODAY(),ControleRNC[[#This Row],[Replan.2]]="")),"Atraso","No prazo"))</f>
        <v>Concluída</v>
      </c>
      <c r="AF678" s="24"/>
      <c r="AG678" s="24" t="str">
        <f>IF(ControleRNC[[#This Row],[Área Responsável]]="Engenharia",ControleRNC[[#This Row],[Status Etapa 1]],"Contratada")</f>
        <v>Contratada</v>
      </c>
      <c r="AH678" s="24" t="str">
        <f ca="1">IF(ControleRNC[[#This Row],[Área Responsável]]="Contratada",ControleRNC[[#This Row],[Status DUCTOR]],"Engenharia")</f>
        <v>Concluída</v>
      </c>
      <c r="AI678" s="24" t="str">
        <f>IF(ControleRNC[[#This Row],[Etapa Eng]]="Concluída","Fechado",IF(ControleRNC[[#This Row],[Etapa Eng]]="Contratada","Contratada","Aberto"))</f>
        <v>Contratada</v>
      </c>
      <c r="AJ678" s="24" t="str">
        <f ca="1">IF(ControleRNC[[#This Row],[Etapa contr]]="Concluída","Fechado",IF(ControleRNC[[#This Row],[Etapa contr]]="Engenharia","Engenharia","Aberto"))</f>
        <v>Fechado</v>
      </c>
    </row>
    <row r="679" spans="1:36" ht="30" customHeight="1">
      <c r="A679" s="5" t="s">
        <v>84</v>
      </c>
      <c r="B679" s="5" t="s">
        <v>822</v>
      </c>
      <c r="C679" s="24" t="s">
        <v>823</v>
      </c>
      <c r="D679" s="5" t="s">
        <v>824</v>
      </c>
      <c r="E679" s="24" t="s">
        <v>77</v>
      </c>
      <c r="F679" s="65" t="s">
        <v>826</v>
      </c>
      <c r="G679" s="7" t="s">
        <v>827</v>
      </c>
      <c r="H679" s="7" t="s">
        <v>2709</v>
      </c>
      <c r="I679" s="7" t="s">
        <v>1125</v>
      </c>
      <c r="J679" s="32" t="s">
        <v>2710</v>
      </c>
      <c r="K679" s="22" t="s">
        <v>787</v>
      </c>
      <c r="L679" s="6">
        <v>44844</v>
      </c>
      <c r="M679" s="6">
        <f>WORKDAY(ControleRNC[[#This Row],[Data Emissão]],VLOOKUP(K679,$F$1:$G$4,2,0))</f>
        <v>44847</v>
      </c>
      <c r="N679" s="6"/>
      <c r="O679" s="23">
        <v>44859</v>
      </c>
      <c r="P679" s="24"/>
      <c r="Q679" s="24">
        <f ca="1">IF(ControleRNC[[#This Row],[Real.1]]="",TODAY()-ControleRNC[[#This Row],[Prev.1]],ControleRNC[[#This Row],[Real.1]]-ControleRNC[[#This Row],[Prev.1]])</f>
        <v>12</v>
      </c>
      <c r="R679" s="24" t="s">
        <v>8</v>
      </c>
      <c r="S679" s="24"/>
      <c r="T679" s="29" t="str">
        <f ca="1">IF(ControleRNC[[#This Row],[Real.1]]&lt;&gt;"","Concluída",IF(ControleRNC[[#This Row],[Prev.1]]&lt;TODAY(),"Atraso","No prazo"))</f>
        <v>Concluída</v>
      </c>
      <c r="U679" s="39" t="s">
        <v>2711</v>
      </c>
      <c r="V679" s="39"/>
      <c r="W679" s="23">
        <f>WORKDAY(ControleRNC[[#This Row],[Prev.1]],ControleRNC[[#This Row],[Dias Prev.2]])</f>
        <v>44852</v>
      </c>
      <c r="X679" s="23"/>
      <c r="Y679" s="23">
        <v>44859</v>
      </c>
      <c r="Z679" s="24">
        <f>VLOOKUP(ControleRNC[[#This Row],[Crit.]],$F$1:$G$4,2,0)</f>
        <v>3</v>
      </c>
      <c r="AA679" s="24">
        <f ca="1">IF(ControleRNC[[#This Row],[Real.2]]="",TODAY()-ControleRNC[[#This Row],[Prev.2]],ControleRNC[[#This Row],[Real.2]]-ControleRNC[[#This Row],[Prev.2]])</f>
        <v>7</v>
      </c>
      <c r="AB679" s="24" t="s">
        <v>8</v>
      </c>
      <c r="AC679" s="29" t="str">
        <f ca="1">IF(ControleRNC[[#This Row],[Real.2]]&lt;&gt;"","Concluída",
IF(ControleRNC[[#This Row],[Prev.2]]&lt;TODAY(),"Atraso","No prazo"))</f>
        <v>Concluída</v>
      </c>
      <c r="AD679" s="24" t="str">
        <f ca="1">IF(ControleRNC[[#This Row],[Status Epata 2]]="Concluída","",IF(ControleRNC[[#This Row],[Real.2]]="",TODAY()-ControleRNC[[#This Row],[Data Emissão]],ControleRNC[[#This Row],[Real.2]]-ControleRNC[[#This Row],[Data Emissão]]))</f>
        <v/>
      </c>
      <c r="AE679" s="24" t="str">
        <f ca="1">IF(ControleRNC[[#This Row],[Real.2]]&lt;&gt;"","Concluída",
IF(AND(ControleRNC[[#This Row],[Prev.2]]&lt;TODAY(),OR(ControleRNC[[#This Row],[Replan.2]]&lt;TODAY(),ControleRNC[[#This Row],[Replan.2]]="")),"Atraso","No prazo"))</f>
        <v>Concluída</v>
      </c>
      <c r="AF679" s="24"/>
      <c r="AG679" s="24" t="str">
        <f>IF(ControleRNC[[#This Row],[Área Responsável]]="Engenharia",ControleRNC[[#This Row],[Status Etapa 1]],"Contratada")</f>
        <v>Contratada</v>
      </c>
      <c r="AH679" s="24" t="str">
        <f ca="1">IF(ControleRNC[[#This Row],[Área Responsável]]="Contratada",ControleRNC[[#This Row],[Status DUCTOR]],"Engenharia")</f>
        <v>Concluída</v>
      </c>
      <c r="AI679" s="24" t="str">
        <f>IF(ControleRNC[[#This Row],[Etapa Eng]]="Concluída","Fechado",IF(ControleRNC[[#This Row],[Etapa Eng]]="Contratada","Contratada","Aberto"))</f>
        <v>Contratada</v>
      </c>
      <c r="AJ679" s="24" t="str">
        <f ca="1">IF(ControleRNC[[#This Row],[Etapa contr]]="Concluída","Fechado",IF(ControleRNC[[#This Row],[Etapa contr]]="Engenharia","Engenharia","Aberto"))</f>
        <v>Fechado</v>
      </c>
    </row>
    <row r="680" spans="1:36" ht="30" customHeight="1">
      <c r="A680" s="5" t="s">
        <v>71</v>
      </c>
      <c r="B680" s="5" t="s">
        <v>822</v>
      </c>
      <c r="C680" s="24" t="s">
        <v>2454</v>
      </c>
      <c r="D680" s="5" t="s">
        <v>824</v>
      </c>
      <c r="E680" s="24" t="s">
        <v>2329</v>
      </c>
      <c r="F680" s="65" t="s">
        <v>826</v>
      </c>
      <c r="G680" s="7" t="s">
        <v>844</v>
      </c>
      <c r="H680" s="7" t="s">
        <v>2712</v>
      </c>
      <c r="I680" s="7" t="s">
        <v>846</v>
      </c>
      <c r="J680" s="32" t="s">
        <v>2713</v>
      </c>
      <c r="K680" s="22" t="s">
        <v>788</v>
      </c>
      <c r="L680" s="6">
        <v>44844</v>
      </c>
      <c r="M680" s="6">
        <f>WORKDAY(ControleRNC[[#This Row],[Data Emissão]],VLOOKUP(K680,$F$1:$G$4,2,0))</f>
        <v>44846</v>
      </c>
      <c r="N680" s="6"/>
      <c r="O680" s="23">
        <v>44887</v>
      </c>
      <c r="P680" s="24"/>
      <c r="Q680" s="24">
        <f ca="1">IF(ControleRNC[[#This Row],[Real.1]]="",TODAY()-ControleRNC[[#This Row],[Prev.1]],ControleRNC[[#This Row],[Real.1]]-ControleRNC[[#This Row],[Prev.1]])</f>
        <v>41</v>
      </c>
      <c r="R680" s="24" t="s">
        <v>10</v>
      </c>
      <c r="S680" s="24"/>
      <c r="T680" s="29" t="str">
        <f ca="1">IF(ControleRNC[[#This Row],[Real.1]]&lt;&gt;"","Concluída",IF(ControleRNC[[#This Row],[Prev.1]]&lt;TODAY(),"Atraso","No prazo"))</f>
        <v>Concluída</v>
      </c>
      <c r="U680" s="39" t="s">
        <v>2714</v>
      </c>
      <c r="V680" s="39"/>
      <c r="W680" s="23">
        <f>WORKDAY(ControleRNC[[#This Row],[Prev.1]],ControleRNC[[#This Row],[Dias Prev.2]])</f>
        <v>44848</v>
      </c>
      <c r="X680" s="23"/>
      <c r="Y680" s="23">
        <v>44887</v>
      </c>
      <c r="Z680" s="24">
        <f>VLOOKUP(ControleRNC[[#This Row],[Crit.]],$F$1:$G$4,2,0)</f>
        <v>2</v>
      </c>
      <c r="AA680" s="24">
        <f ca="1">IF(ControleRNC[[#This Row],[Real.2]]="",TODAY()-ControleRNC[[#This Row],[Prev.2]],ControleRNC[[#This Row],[Real.2]]-ControleRNC[[#This Row],[Prev.2]])</f>
        <v>39</v>
      </c>
      <c r="AB680" s="24" t="s">
        <v>10</v>
      </c>
      <c r="AC680" s="29" t="str">
        <f ca="1">IF(ControleRNC[[#This Row],[Real.2]]&lt;&gt;"","Concluída",
IF(ControleRNC[[#This Row],[Prev.2]]&lt;TODAY(),"Atraso","No prazo"))</f>
        <v>Concluída</v>
      </c>
      <c r="AD680" s="24" t="str">
        <f ca="1">IF(ControleRNC[[#This Row],[Status Epata 2]]="Concluída","",IF(ControleRNC[[#This Row],[Real.2]]="",TODAY()-ControleRNC[[#This Row],[Data Emissão]],ControleRNC[[#This Row],[Real.2]]-ControleRNC[[#This Row],[Data Emissão]]))</f>
        <v/>
      </c>
      <c r="AE680" s="24" t="str">
        <f ca="1">IF(ControleRNC[[#This Row],[Real.2]]&lt;&gt;"","Concluída",
IF(AND(ControleRNC[[#This Row],[Prev.2]]&lt;TODAY(),OR(ControleRNC[[#This Row],[Replan.2]]&lt;TODAY(),ControleRNC[[#This Row],[Replan.2]]="")),"Atraso","No prazo"))</f>
        <v>Concluída</v>
      </c>
      <c r="AF680" s="24"/>
      <c r="AG680" s="24" t="str">
        <f>IF(ControleRNC[[#This Row],[Área Responsável]]="Engenharia",ControleRNC[[#This Row],[Status Etapa 1]],"Contratada")</f>
        <v>Contratada</v>
      </c>
      <c r="AH680" s="24" t="str">
        <f ca="1">IF(ControleRNC[[#This Row],[Área Responsável]]="Contratada",ControleRNC[[#This Row],[Status DUCTOR]],"Engenharia")</f>
        <v>Concluída</v>
      </c>
      <c r="AI680" s="24" t="str">
        <f>IF(ControleRNC[[#This Row],[Etapa Eng]]="Concluída","Fechado",IF(ControleRNC[[#This Row],[Etapa Eng]]="Contratada","Contratada","Aberto"))</f>
        <v>Contratada</v>
      </c>
      <c r="AJ680" s="24" t="str">
        <f ca="1">IF(ControleRNC[[#This Row],[Etapa contr]]="Concluída","Fechado",IF(ControleRNC[[#This Row],[Etapa contr]]="Engenharia","Engenharia","Aberto"))</f>
        <v>Fechado</v>
      </c>
    </row>
    <row r="681" spans="1:36" ht="30" customHeight="1">
      <c r="A681" s="5" t="s">
        <v>176</v>
      </c>
      <c r="B681" s="5" t="s">
        <v>822</v>
      </c>
      <c r="C681" s="24" t="s">
        <v>2589</v>
      </c>
      <c r="D681" s="24" t="s">
        <v>77</v>
      </c>
      <c r="E681" s="24" t="s">
        <v>77</v>
      </c>
      <c r="F681" s="65" t="s">
        <v>862</v>
      </c>
      <c r="G681" s="7" t="s">
        <v>827</v>
      </c>
      <c r="H681" s="7" t="s">
        <v>2715</v>
      </c>
      <c r="I681" s="7" t="s">
        <v>840</v>
      </c>
      <c r="J681" s="32" t="s">
        <v>177</v>
      </c>
      <c r="K681" s="22" t="s">
        <v>787</v>
      </c>
      <c r="L681" s="6">
        <v>44844</v>
      </c>
      <c r="M681" s="6">
        <f>WORKDAY(ControleRNC[[#This Row],[Data Emissão]],VLOOKUP(K681,$F$1:$G$4,2,0))</f>
        <v>44847</v>
      </c>
      <c r="N681" s="6"/>
      <c r="O681" s="23"/>
      <c r="P681" s="24"/>
      <c r="Q681" s="24">
        <f ca="1">IF(ControleRNC[[#This Row],[Real.1]]="",TODAY()-ControleRNC[[#This Row],[Prev.1]],ControleRNC[[#This Row],[Real.1]]-ControleRNC[[#This Row],[Prev.1]])</f>
        <v>230</v>
      </c>
      <c r="R681" s="24" t="s">
        <v>8</v>
      </c>
      <c r="S681" s="24"/>
      <c r="T681" s="29" t="str">
        <f ca="1">IF(ControleRNC[[#This Row],[Real.1]]&lt;&gt;"","Concluída",IF(ControleRNC[[#This Row],[Prev.1]]&lt;TODAY(),"Atraso","No prazo"))</f>
        <v>Atraso</v>
      </c>
      <c r="U681" s="39"/>
      <c r="V681" s="39"/>
      <c r="W681" s="23">
        <f>WORKDAY(ControleRNC[[#This Row],[Prev.1]],ControleRNC[[#This Row],[Dias Prev.2]])</f>
        <v>44852</v>
      </c>
      <c r="X681" s="23"/>
      <c r="Y681" s="23"/>
      <c r="Z681" s="24">
        <f>VLOOKUP(ControleRNC[[#This Row],[Crit.]],$F$1:$G$4,2,0)</f>
        <v>3</v>
      </c>
      <c r="AA681" s="24">
        <f ca="1">IF(ControleRNC[[#This Row],[Real.2]]="",TODAY()-ControleRNC[[#This Row],[Prev.2]],ControleRNC[[#This Row],[Real.2]]-ControleRNC[[#This Row],[Prev.2]])</f>
        <v>225</v>
      </c>
      <c r="AB681" s="24" t="s">
        <v>8</v>
      </c>
      <c r="AC681" s="29" t="str">
        <f ca="1">IF(ControleRNC[[#This Row],[Real.2]]&lt;&gt;"","Concluída",
IF(ControleRNC[[#This Row],[Prev.2]]&lt;TODAY(),"Atraso","No prazo"))</f>
        <v>Atraso</v>
      </c>
      <c r="AD681" s="24">
        <f ca="1">IF(ControleRNC[[#This Row],[Status Epata 2]]="Concluída","",IF(ControleRNC[[#This Row],[Real.2]]="",TODAY()-ControleRNC[[#This Row],[Data Emissão]],ControleRNC[[#This Row],[Real.2]]-ControleRNC[[#This Row],[Data Emissão]]))</f>
        <v>233</v>
      </c>
      <c r="AE681" s="24" t="str">
        <f ca="1">IF(ControleRNC[[#This Row],[Real.2]]&lt;&gt;"","Concluída",
IF(AND(ControleRNC[[#This Row],[Prev.2]]&lt;TODAY(),OR(ControleRNC[[#This Row],[Replan.2]]&lt;TODAY(),ControleRNC[[#This Row],[Replan.2]]="")),"Atraso","No prazo"))</f>
        <v>Atraso</v>
      </c>
      <c r="AF681" s="24"/>
      <c r="AG681" s="24" t="str">
        <f ca="1">IF(ControleRNC[[#This Row],[Área Responsável]]="Engenharia",ControleRNC[[#This Row],[Status Etapa 1]],"Contratada")</f>
        <v>Atraso</v>
      </c>
      <c r="AH681" s="24" t="str">
        <f>IF(ControleRNC[[#This Row],[Área Responsável]]="Contratada",ControleRNC[[#This Row],[Status DUCTOR]],"Engenharia")</f>
        <v>Engenharia</v>
      </c>
      <c r="AI681" s="24" t="str">
        <f ca="1">IF(ControleRNC[[#This Row],[Etapa Eng]]="Concluída","Fechado",IF(ControleRNC[[#This Row],[Etapa Eng]]="Contratada","Contratada","Aberto"))</f>
        <v>Aberto</v>
      </c>
      <c r="AJ681" s="24" t="str">
        <f>IF(ControleRNC[[#This Row],[Etapa contr]]="Concluída","Fechado",IF(ControleRNC[[#This Row],[Etapa contr]]="Engenharia","Engenharia","Aberto"))</f>
        <v>Engenharia</v>
      </c>
    </row>
    <row r="682" spans="1:36" ht="30" customHeight="1">
      <c r="A682" s="5" t="s">
        <v>174</v>
      </c>
      <c r="B682" s="5" t="s">
        <v>900</v>
      </c>
      <c r="C682" s="24" t="s">
        <v>860</v>
      </c>
      <c r="D682" s="5" t="s">
        <v>861</v>
      </c>
      <c r="E682" s="24" t="s">
        <v>134</v>
      </c>
      <c r="F682" s="65" t="s">
        <v>862</v>
      </c>
      <c r="G682" s="7" t="s">
        <v>827</v>
      </c>
      <c r="H682" s="7" t="s">
        <v>2701</v>
      </c>
      <c r="I682" s="7" t="s">
        <v>856</v>
      </c>
      <c r="J682" s="32" t="s">
        <v>175</v>
      </c>
      <c r="K682" s="22" t="s">
        <v>787</v>
      </c>
      <c r="L682" s="6">
        <v>44844</v>
      </c>
      <c r="M682" s="6">
        <f>WORKDAY(ControleRNC[[#This Row],[Data Emissão]],VLOOKUP(K682,$F$1:$G$4,2,0))</f>
        <v>44847</v>
      </c>
      <c r="N682" s="6"/>
      <c r="O682" s="23">
        <v>45008</v>
      </c>
      <c r="P682" s="24"/>
      <c r="Q682" s="24">
        <f ca="1">IF(ControleRNC[[#This Row],[Real.1]]="",TODAY()-ControleRNC[[#This Row],[Prev.1]],ControleRNC[[#This Row],[Real.1]]-ControleRNC[[#This Row],[Prev.1]])</f>
        <v>161</v>
      </c>
      <c r="R682" s="24" t="s">
        <v>9</v>
      </c>
      <c r="S682" s="24"/>
      <c r="T682" s="29" t="str">
        <f ca="1">IF(ControleRNC[[#This Row],[Real.1]]&lt;&gt;"","Concluída",IF(ControleRNC[[#This Row],[Prev.1]]&lt;TODAY(),"Atraso","No prazo"))</f>
        <v>Concluída</v>
      </c>
      <c r="U682" s="39" t="s">
        <v>151</v>
      </c>
      <c r="V682" s="39"/>
      <c r="W682" s="23">
        <f>WORKDAY(ControleRNC[[#This Row],[Prev.1]],ControleRNC[[#This Row],[Dias Prev.2]])</f>
        <v>44852</v>
      </c>
      <c r="X682" s="23"/>
      <c r="Y682" s="23"/>
      <c r="Z682" s="24">
        <f>VLOOKUP(ControleRNC[[#This Row],[Crit.]],$F$1:$G$4,2,0)</f>
        <v>3</v>
      </c>
      <c r="AA682" s="24">
        <f ca="1">IF(ControleRNC[[#This Row],[Real.2]]="",TODAY()-ControleRNC[[#This Row],[Prev.2]],ControleRNC[[#This Row],[Real.2]]-ControleRNC[[#This Row],[Prev.2]])</f>
        <v>225</v>
      </c>
      <c r="AB682" s="24" t="s">
        <v>9</v>
      </c>
      <c r="AC682" s="29" t="str">
        <f ca="1">IF(ControleRNC[[#This Row],[Real.2]]&lt;&gt;"","Concluída",
IF(ControleRNC[[#This Row],[Prev.2]]&lt;TODAY(),"Atraso","No prazo"))</f>
        <v>Atraso</v>
      </c>
      <c r="AD682" s="24">
        <f ca="1">IF(ControleRNC[[#This Row],[Status Epata 2]]="Concluída","",IF(ControleRNC[[#This Row],[Real.2]]="",TODAY()-ControleRNC[[#This Row],[Data Emissão]],ControleRNC[[#This Row],[Real.2]]-ControleRNC[[#This Row],[Data Emissão]]))</f>
        <v>233</v>
      </c>
      <c r="AE682" s="24" t="str">
        <f ca="1">IF(ControleRNC[[#This Row],[Real.2]]&lt;&gt;"","Concluída",
IF(AND(ControleRNC[[#This Row],[Prev.2]]&lt;TODAY(),OR(ControleRNC[[#This Row],[Replan.2]]&lt;TODAY(),ControleRNC[[#This Row],[Replan.2]]="")),"Atraso","No prazo"))</f>
        <v>Atraso</v>
      </c>
      <c r="AF682" s="24"/>
      <c r="AG682" s="24" t="str">
        <f ca="1">IF(ControleRNC[[#This Row],[Área Responsável]]="Engenharia",ControleRNC[[#This Row],[Status Etapa 1]],"Contratada")</f>
        <v>Concluída</v>
      </c>
      <c r="AH682" s="24" t="str">
        <f>IF(ControleRNC[[#This Row],[Área Responsável]]="Contratada",ControleRNC[[#This Row],[Status DUCTOR]],"Engenharia")</f>
        <v>Engenharia</v>
      </c>
      <c r="AI682" s="24" t="str">
        <f ca="1">IF(ControleRNC[[#This Row],[Etapa Eng]]="Concluída","Fechado",IF(ControleRNC[[#This Row],[Etapa Eng]]="Contratada","Contratada","Aberto"))</f>
        <v>Fechado</v>
      </c>
      <c r="AJ682" s="24" t="str">
        <f>IF(ControleRNC[[#This Row],[Etapa contr]]="Concluída","Fechado",IF(ControleRNC[[#This Row],[Etapa contr]]="Engenharia","Engenharia","Aberto"))</f>
        <v>Engenharia</v>
      </c>
    </row>
    <row r="683" spans="1:36" ht="30" customHeight="1">
      <c r="A683" s="5" t="s">
        <v>178</v>
      </c>
      <c r="B683" s="5" t="s">
        <v>822</v>
      </c>
      <c r="C683" s="24" t="s">
        <v>2589</v>
      </c>
      <c r="D683" s="24" t="s">
        <v>77</v>
      </c>
      <c r="E683" s="24" t="s">
        <v>77</v>
      </c>
      <c r="F683" s="65" t="s">
        <v>862</v>
      </c>
      <c r="G683" s="7" t="s">
        <v>827</v>
      </c>
      <c r="H683" s="7" t="s">
        <v>2716</v>
      </c>
      <c r="I683" s="7" t="s">
        <v>856</v>
      </c>
      <c r="J683" s="32" t="s">
        <v>179</v>
      </c>
      <c r="K683" s="22" t="s">
        <v>787</v>
      </c>
      <c r="L683" s="6">
        <v>44845</v>
      </c>
      <c r="M683" s="6">
        <f>WORKDAY(ControleRNC[[#This Row],[Data Emissão]],VLOOKUP(K683,$F$1:$G$4,2,0))</f>
        <v>44848</v>
      </c>
      <c r="N683" s="6"/>
      <c r="O683" s="23"/>
      <c r="P683" s="24"/>
      <c r="Q683" s="24">
        <f ca="1">IF(ControleRNC[[#This Row],[Real.1]]="",TODAY()-ControleRNC[[#This Row],[Prev.1]],ControleRNC[[#This Row],[Real.1]]-ControleRNC[[#This Row],[Prev.1]])</f>
        <v>229</v>
      </c>
      <c r="R683" s="24" t="s">
        <v>8</v>
      </c>
      <c r="S683" s="24"/>
      <c r="T683" s="29" t="str">
        <f ca="1">IF(ControleRNC[[#This Row],[Real.1]]&lt;&gt;"","Concluída",IF(ControleRNC[[#This Row],[Prev.1]]&lt;TODAY(),"Atraso","No prazo"))</f>
        <v>Atraso</v>
      </c>
      <c r="U683" s="39"/>
      <c r="V683" s="39"/>
      <c r="W683" s="23">
        <f>WORKDAY(ControleRNC[[#This Row],[Prev.1]],ControleRNC[[#This Row],[Dias Prev.2]])</f>
        <v>44853</v>
      </c>
      <c r="X683" s="23"/>
      <c r="Y683" s="23"/>
      <c r="Z683" s="24">
        <f>VLOOKUP(ControleRNC[[#This Row],[Crit.]],$F$1:$G$4,2,0)</f>
        <v>3</v>
      </c>
      <c r="AA683" s="24">
        <f ca="1">IF(ControleRNC[[#This Row],[Real.2]]="",TODAY()-ControleRNC[[#This Row],[Prev.2]],ControleRNC[[#This Row],[Real.2]]-ControleRNC[[#This Row],[Prev.2]])</f>
        <v>224</v>
      </c>
      <c r="AB683" s="24" t="s">
        <v>8</v>
      </c>
      <c r="AC683" s="29" t="str">
        <f ca="1">IF(ControleRNC[[#This Row],[Real.2]]&lt;&gt;"","Concluída",
IF(ControleRNC[[#This Row],[Prev.2]]&lt;TODAY(),"Atraso","No prazo"))</f>
        <v>Atraso</v>
      </c>
      <c r="AD683" s="24">
        <f ca="1">IF(ControleRNC[[#This Row],[Status Epata 2]]="Concluída","",IF(ControleRNC[[#This Row],[Real.2]]="",TODAY()-ControleRNC[[#This Row],[Data Emissão]],ControleRNC[[#This Row],[Real.2]]-ControleRNC[[#This Row],[Data Emissão]]))</f>
        <v>232</v>
      </c>
      <c r="AE683" s="24" t="str">
        <f ca="1">IF(ControleRNC[[#This Row],[Real.2]]&lt;&gt;"","Concluída",
IF(AND(ControleRNC[[#This Row],[Prev.2]]&lt;TODAY(),OR(ControleRNC[[#This Row],[Replan.2]]&lt;TODAY(),ControleRNC[[#This Row],[Replan.2]]="")),"Atraso","No prazo"))</f>
        <v>Atraso</v>
      </c>
      <c r="AF683" s="24"/>
      <c r="AG683" s="24" t="str">
        <f ca="1">IF(ControleRNC[[#This Row],[Área Responsável]]="Engenharia",ControleRNC[[#This Row],[Status Etapa 1]],"Contratada")</f>
        <v>Atraso</v>
      </c>
      <c r="AH683" s="24" t="str">
        <f>IF(ControleRNC[[#This Row],[Área Responsável]]="Contratada",ControleRNC[[#This Row],[Status DUCTOR]],"Engenharia")</f>
        <v>Engenharia</v>
      </c>
      <c r="AI683" s="24" t="str">
        <f ca="1">IF(ControleRNC[[#This Row],[Etapa Eng]]="Concluída","Fechado",IF(ControleRNC[[#This Row],[Etapa Eng]]="Contratada","Contratada","Aberto"))</f>
        <v>Aberto</v>
      </c>
      <c r="AJ683" s="24" t="str">
        <f>IF(ControleRNC[[#This Row],[Etapa contr]]="Concluída","Fechado",IF(ControleRNC[[#This Row],[Etapa contr]]="Engenharia","Engenharia","Aberto"))</f>
        <v>Engenharia</v>
      </c>
    </row>
    <row r="684" spans="1:36" ht="30" customHeight="1">
      <c r="A684" s="5" t="s">
        <v>168</v>
      </c>
      <c r="B684" s="5" t="s">
        <v>822</v>
      </c>
      <c r="C684" s="24" t="s">
        <v>823</v>
      </c>
      <c r="D684" s="5" t="s">
        <v>824</v>
      </c>
      <c r="E684" s="24" t="s">
        <v>35</v>
      </c>
      <c r="F684" s="65" t="s">
        <v>826</v>
      </c>
      <c r="G684" s="7" t="s">
        <v>827</v>
      </c>
      <c r="H684" s="7" t="s">
        <v>2717</v>
      </c>
      <c r="I684" s="7" t="s">
        <v>829</v>
      </c>
      <c r="J684" s="32" t="s">
        <v>2718</v>
      </c>
      <c r="K684" s="22" t="s">
        <v>787</v>
      </c>
      <c r="L684" s="6">
        <v>44847</v>
      </c>
      <c r="M684" s="6">
        <f>WORKDAY(ControleRNC[[#This Row],[Data Emissão]],VLOOKUP(K684,$F$1:$G$4,2,0))</f>
        <v>44852</v>
      </c>
      <c r="N684" s="6"/>
      <c r="O684" s="23">
        <v>44936</v>
      </c>
      <c r="P684" s="24"/>
      <c r="Q684" s="24">
        <f ca="1">IF(ControleRNC[[#This Row],[Real.1]]="",TODAY()-ControleRNC[[#This Row],[Prev.1]],ControleRNC[[#This Row],[Real.1]]-ControleRNC[[#This Row],[Prev.1]])</f>
        <v>84</v>
      </c>
      <c r="R684" s="24" t="s">
        <v>7</v>
      </c>
      <c r="S684" s="24"/>
      <c r="T684" s="29" t="str">
        <f ca="1">IF(ControleRNC[[#This Row],[Real.1]]&lt;&gt;"","Concluída",IF(ControleRNC[[#This Row],[Prev.1]]&lt;TODAY(),"Atraso","No prazo"))</f>
        <v>Concluída</v>
      </c>
      <c r="U684" s="39" t="s">
        <v>2719</v>
      </c>
      <c r="V684" s="39"/>
      <c r="W684" s="23">
        <f>WORKDAY(ControleRNC[[#This Row],[Prev.1]],ControleRNC[[#This Row],[Dias Prev.2]])</f>
        <v>44855</v>
      </c>
      <c r="X684" s="23"/>
      <c r="Y684" s="23">
        <v>44949</v>
      </c>
      <c r="Z684" s="24">
        <f>VLOOKUP(ControleRNC[[#This Row],[Crit.]],$F$1:$G$4,2,0)</f>
        <v>3</v>
      </c>
      <c r="AA684" s="24">
        <f ca="1">IF(ControleRNC[[#This Row],[Real.2]]="",TODAY()-ControleRNC[[#This Row],[Prev.2]],ControleRNC[[#This Row],[Real.2]]-ControleRNC[[#This Row],[Prev.2]])</f>
        <v>94</v>
      </c>
      <c r="AB684" s="24" t="s">
        <v>7</v>
      </c>
      <c r="AC684" s="29" t="str">
        <f ca="1">IF(ControleRNC[[#This Row],[Real.2]]&lt;&gt;"","Concluída",
IF(ControleRNC[[#This Row],[Prev.2]]&lt;TODAY(),"Atraso","No prazo"))</f>
        <v>Concluída</v>
      </c>
      <c r="AD684" s="24" t="str">
        <f ca="1">IF(ControleRNC[[#This Row],[Status Epata 2]]="Concluída","",IF(ControleRNC[[#This Row],[Real.2]]="",TODAY()-ControleRNC[[#This Row],[Data Emissão]],ControleRNC[[#This Row],[Real.2]]-ControleRNC[[#This Row],[Data Emissão]]))</f>
        <v/>
      </c>
      <c r="AE684" s="24" t="str">
        <f ca="1">IF(ControleRNC[[#This Row],[Real.2]]&lt;&gt;"","Concluída",
IF(AND(ControleRNC[[#This Row],[Prev.2]]&lt;TODAY(),OR(ControleRNC[[#This Row],[Replan.2]]&lt;TODAY(),ControleRNC[[#This Row],[Replan.2]]="")),"Atraso","No prazo"))</f>
        <v>Concluída</v>
      </c>
      <c r="AF684" s="24"/>
      <c r="AG684" s="24" t="str">
        <f>IF(ControleRNC[[#This Row],[Área Responsável]]="Engenharia",ControleRNC[[#This Row],[Status Etapa 1]],"Contratada")</f>
        <v>Contratada</v>
      </c>
      <c r="AH684" s="24" t="str">
        <f ca="1">IF(ControleRNC[[#This Row],[Área Responsável]]="Contratada",ControleRNC[[#This Row],[Status DUCTOR]],"Engenharia")</f>
        <v>Concluída</v>
      </c>
      <c r="AI684" s="24" t="str">
        <f>IF(ControleRNC[[#This Row],[Etapa Eng]]="Concluída","Fechado",IF(ControleRNC[[#This Row],[Etapa Eng]]="Contratada","Contratada","Aberto"))</f>
        <v>Contratada</v>
      </c>
      <c r="AJ684" s="24" t="str">
        <f ca="1">IF(ControleRNC[[#This Row],[Etapa contr]]="Concluída","Fechado",IF(ControleRNC[[#This Row],[Etapa contr]]="Engenharia","Engenharia","Aberto"))</f>
        <v>Fechado</v>
      </c>
    </row>
    <row r="685" spans="1:36" ht="30" customHeight="1">
      <c r="A685" s="5" t="s">
        <v>66</v>
      </c>
      <c r="B685" s="5" t="s">
        <v>900</v>
      </c>
      <c r="C685" s="24" t="s">
        <v>2720</v>
      </c>
      <c r="D685" s="5" t="s">
        <v>943</v>
      </c>
      <c r="E685" s="24" t="s">
        <v>39</v>
      </c>
      <c r="F685" s="65" t="s">
        <v>826</v>
      </c>
      <c r="G685" s="7" t="s">
        <v>844</v>
      </c>
      <c r="H685" s="7" t="s">
        <v>2721</v>
      </c>
      <c r="I685" s="7" t="s">
        <v>1449</v>
      </c>
      <c r="J685" s="32" t="s">
        <v>2722</v>
      </c>
      <c r="K685" s="22" t="s">
        <v>787</v>
      </c>
      <c r="L685" s="6">
        <v>44826</v>
      </c>
      <c r="M685" s="6">
        <f>WORKDAY(ControleRNC[[#This Row],[Data Emissão]],VLOOKUP(K685,$F$1:$G$4,2,0))</f>
        <v>44831</v>
      </c>
      <c r="N685" s="6"/>
      <c r="O685" s="23">
        <v>45222</v>
      </c>
      <c r="P685" s="24"/>
      <c r="Q685" s="24">
        <f ca="1">IF(ControleRNC[[#This Row],[Real.1]]="",TODAY()-ControleRNC[[#This Row],[Prev.1]],ControleRNC[[#This Row],[Real.1]]-ControleRNC[[#This Row],[Prev.1]])</f>
        <v>391</v>
      </c>
      <c r="R685" s="24" t="s">
        <v>6</v>
      </c>
      <c r="S685" s="24" t="s">
        <v>2723</v>
      </c>
      <c r="T685" s="29" t="str">
        <f ca="1">IF(ControleRNC[[#This Row],[Real.1]]&lt;&gt;"","Concluída",IF(ControleRNC[[#This Row],[Prev.1]]&lt;TODAY(),"Atraso","No prazo"))</f>
        <v>Concluída</v>
      </c>
      <c r="U685" s="39" t="s">
        <v>2724</v>
      </c>
      <c r="V685" s="39"/>
      <c r="W685" s="23">
        <f>WORKDAY(ControleRNC[[#This Row],[Prev.1]],ControleRNC[[#This Row],[Dias Prev.2]])</f>
        <v>44834</v>
      </c>
      <c r="X685" s="23">
        <v>44956</v>
      </c>
      <c r="Y685" s="23">
        <v>44993</v>
      </c>
      <c r="Z685" s="24">
        <f>VLOOKUP(ControleRNC[[#This Row],[Crit.]],$F$1:$G$4,2,0)</f>
        <v>3</v>
      </c>
      <c r="AA685" s="24">
        <f ca="1">IF(ControleRNC[[#This Row],[Real.2]]="",TODAY()-ControleRNC[[#This Row],[Prev.2]],ControleRNC[[#This Row],[Real.2]]-ControleRNC[[#This Row],[Prev.2]])</f>
        <v>159</v>
      </c>
      <c r="AB685" s="24" t="s">
        <v>6</v>
      </c>
      <c r="AC685" s="29" t="str">
        <f ca="1">IF(ControleRNC[[#This Row],[Real.2]]&lt;&gt;"","Concluída",
IF(ControleRNC[[#This Row],[Prev.2]]&lt;TODAY(),"Atraso","No prazo"))</f>
        <v>Concluída</v>
      </c>
      <c r="AD685" s="24" t="str">
        <f ca="1">IF(ControleRNC[[#This Row],[Status Epata 2]]="Concluída","",IF(ControleRNC[[#This Row],[Real.2]]="",TODAY()-ControleRNC[[#This Row],[Data Emissão]],ControleRNC[[#This Row],[Real.2]]-ControleRNC[[#This Row],[Data Emissão]]))</f>
        <v/>
      </c>
      <c r="AE685" s="24" t="str">
        <f ca="1">IF(ControleRNC[[#This Row],[Real.2]]&lt;&gt;"","Concluída",
IF(AND(ControleRNC[[#This Row],[Prev.2]]&lt;TODAY(),OR(ControleRNC[[#This Row],[Replan.2]]&lt;TODAY(),ControleRNC[[#This Row],[Replan.2]]="")),"Atraso","No prazo"))</f>
        <v>Concluída</v>
      </c>
      <c r="AF685" s="24"/>
      <c r="AG685" s="24" t="str">
        <f>IF(ControleRNC[[#This Row],[Área Responsável]]="Engenharia",ControleRNC[[#This Row],[Status Etapa 1]],"Contratada")</f>
        <v>Contratada</v>
      </c>
      <c r="AH685" s="24" t="str">
        <f ca="1">IF(ControleRNC[[#This Row],[Área Responsável]]="Contratada",ControleRNC[[#This Row],[Status DUCTOR]],"Engenharia")</f>
        <v>Concluída</v>
      </c>
      <c r="AI685" s="24" t="str">
        <f>IF(ControleRNC[[#This Row],[Etapa Eng]]="Concluída","Fechado",IF(ControleRNC[[#This Row],[Etapa Eng]]="Contratada","Contratada","Aberto"))</f>
        <v>Contratada</v>
      </c>
      <c r="AJ685" s="24" t="str">
        <f ca="1">IF(ControleRNC[[#This Row],[Etapa contr]]="Concluída","Fechado",IF(ControleRNC[[#This Row],[Etapa contr]]="Engenharia","Engenharia","Aberto"))</f>
        <v>Fechado</v>
      </c>
    </row>
    <row r="686" spans="1:36" ht="30" customHeight="1">
      <c r="A686" s="5" t="s">
        <v>74</v>
      </c>
      <c r="B686" s="5" t="s">
        <v>900</v>
      </c>
      <c r="C686" s="24" t="s">
        <v>2720</v>
      </c>
      <c r="D686" s="5" t="s">
        <v>943</v>
      </c>
      <c r="E686" s="24" t="s">
        <v>39</v>
      </c>
      <c r="F686" s="65" t="s">
        <v>826</v>
      </c>
      <c r="G686" s="7" t="s">
        <v>844</v>
      </c>
      <c r="H686" s="7" t="s">
        <v>2725</v>
      </c>
      <c r="I686" s="7" t="s">
        <v>1449</v>
      </c>
      <c r="J686" s="32" t="s">
        <v>2726</v>
      </c>
      <c r="K686" s="22" t="s">
        <v>787</v>
      </c>
      <c r="L686" s="6">
        <v>44833</v>
      </c>
      <c r="M686" s="6">
        <f>WORKDAY(ControleRNC[[#This Row],[Data Emissão]],VLOOKUP(K686,$F$1:$G$4,2,0))</f>
        <v>44838</v>
      </c>
      <c r="N686" s="6"/>
      <c r="O686" s="23">
        <v>45222</v>
      </c>
      <c r="P686" s="24"/>
      <c r="Q686" s="24">
        <f ca="1">IF(ControleRNC[[#This Row],[Real.1]]="",TODAY()-ControleRNC[[#This Row],[Prev.1]],ControleRNC[[#This Row],[Real.1]]-ControleRNC[[#This Row],[Prev.1]])</f>
        <v>384</v>
      </c>
      <c r="R686" s="24" t="s">
        <v>6</v>
      </c>
      <c r="S686" s="24"/>
      <c r="T686" s="29" t="str">
        <f ca="1">IF(ControleRNC[[#This Row],[Real.1]]&lt;&gt;"","Concluída",IF(ControleRNC[[#This Row],[Prev.1]]&lt;TODAY(),"Atraso","No prazo"))</f>
        <v>Concluída</v>
      </c>
      <c r="U686" s="39" t="s">
        <v>2727</v>
      </c>
      <c r="V686" s="39"/>
      <c r="W686" s="23">
        <f>WORKDAY(ControleRNC[[#This Row],[Prev.1]],ControleRNC[[#This Row],[Dias Prev.2]])</f>
        <v>44841</v>
      </c>
      <c r="X686" s="23">
        <v>44988</v>
      </c>
      <c r="Y686" s="23">
        <v>45044</v>
      </c>
      <c r="Z686" s="24">
        <f>VLOOKUP(ControleRNC[[#This Row],[Crit.]],$F$1:$G$4,2,0)</f>
        <v>3</v>
      </c>
      <c r="AA686" s="24">
        <f ca="1">IF(ControleRNC[[#This Row],[Real.2]]="",TODAY()-ControleRNC[[#This Row],[Prev.2]],ControleRNC[[#This Row],[Real.2]]-ControleRNC[[#This Row],[Prev.2]])</f>
        <v>203</v>
      </c>
      <c r="AB686" s="24" t="s">
        <v>6</v>
      </c>
      <c r="AC686" s="29" t="str">
        <f ca="1">IF(ControleRNC[[#This Row],[Real.2]]&lt;&gt;"","Concluída",
IF(ControleRNC[[#This Row],[Prev.2]]&lt;TODAY(),"Atraso","No prazo"))</f>
        <v>Concluída</v>
      </c>
      <c r="AD686" s="24" t="str">
        <f ca="1">IF(ControleRNC[[#This Row],[Status Epata 2]]="Concluída","",IF(ControleRNC[[#This Row],[Real.2]]="",TODAY()-ControleRNC[[#This Row],[Data Emissão]],ControleRNC[[#This Row],[Real.2]]-ControleRNC[[#This Row],[Data Emissão]]))</f>
        <v/>
      </c>
      <c r="AE686" s="24" t="str">
        <f ca="1">IF(ControleRNC[[#This Row],[Real.2]]&lt;&gt;"","Concluída",
IF(AND(ControleRNC[[#This Row],[Prev.2]]&lt;TODAY(),OR(ControleRNC[[#This Row],[Replan.2]]&lt;TODAY(),ControleRNC[[#This Row],[Replan.2]]="")),"Atraso","No prazo"))</f>
        <v>Concluída</v>
      </c>
      <c r="AF686" s="24"/>
      <c r="AG686" s="24" t="str">
        <f>IF(ControleRNC[[#This Row],[Área Responsável]]="Engenharia",ControleRNC[[#This Row],[Status Etapa 1]],"Contratada")</f>
        <v>Contratada</v>
      </c>
      <c r="AH686" s="24" t="str">
        <f ca="1">IF(ControleRNC[[#This Row],[Área Responsável]]="Contratada",ControleRNC[[#This Row],[Status DUCTOR]],"Engenharia")</f>
        <v>Concluída</v>
      </c>
      <c r="AI686" s="24" t="str">
        <f>IF(ControleRNC[[#This Row],[Etapa Eng]]="Concluída","Fechado",IF(ControleRNC[[#This Row],[Etapa Eng]]="Contratada","Contratada","Aberto"))</f>
        <v>Contratada</v>
      </c>
      <c r="AJ686" s="24" t="str">
        <f ca="1">IF(ControleRNC[[#This Row],[Etapa contr]]="Concluída","Fechado",IF(ControleRNC[[#This Row],[Etapa contr]]="Engenharia","Engenharia","Aberto"))</f>
        <v>Fechado</v>
      </c>
    </row>
    <row r="687" spans="1:36" ht="30" customHeight="1">
      <c r="A687" s="5" t="s">
        <v>174</v>
      </c>
      <c r="B687" s="5" t="s">
        <v>900</v>
      </c>
      <c r="C687" s="24" t="s">
        <v>2720</v>
      </c>
      <c r="D687" s="5" t="s">
        <v>943</v>
      </c>
      <c r="E687" s="24" t="s">
        <v>29</v>
      </c>
      <c r="F687" s="65" t="s">
        <v>826</v>
      </c>
      <c r="G687" s="7" t="s">
        <v>844</v>
      </c>
      <c r="H687" s="7" t="s">
        <v>2728</v>
      </c>
      <c r="I687" s="7" t="s">
        <v>1449</v>
      </c>
      <c r="J687" s="32" t="s">
        <v>2729</v>
      </c>
      <c r="K687" s="22" t="s">
        <v>787</v>
      </c>
      <c r="L687" s="6">
        <v>44833</v>
      </c>
      <c r="M687" s="6">
        <f>WORKDAY(ControleRNC[[#This Row],[Data Emissão]],VLOOKUP(K687,$F$1:$G$4,2,0))</f>
        <v>44838</v>
      </c>
      <c r="N687" s="6"/>
      <c r="O687" s="23">
        <v>45222</v>
      </c>
      <c r="P687" s="24"/>
      <c r="Q687" s="24">
        <f ca="1">IF(ControleRNC[[#This Row],[Real.1]]="",TODAY()-ControleRNC[[#This Row],[Prev.1]],ControleRNC[[#This Row],[Real.1]]-ControleRNC[[#This Row],[Prev.1]])</f>
        <v>384</v>
      </c>
      <c r="R687" s="24" t="s">
        <v>6</v>
      </c>
      <c r="S687" s="24"/>
      <c r="T687" s="29" t="str">
        <f ca="1">IF(ControleRNC[[#This Row],[Real.1]]&lt;&gt;"","Concluída",IF(ControleRNC[[#This Row],[Prev.1]]&lt;TODAY(),"Atraso","No prazo"))</f>
        <v>Concluída</v>
      </c>
      <c r="U687" s="39" t="s">
        <v>156</v>
      </c>
      <c r="V687" s="39"/>
      <c r="W687" s="23">
        <f>WORKDAY(ControleRNC[[#This Row],[Prev.1]],ControleRNC[[#This Row],[Dias Prev.2]])</f>
        <v>44841</v>
      </c>
      <c r="X687" s="23">
        <v>44956</v>
      </c>
      <c r="Y687" s="23">
        <v>44953</v>
      </c>
      <c r="Z687" s="24">
        <f>VLOOKUP(ControleRNC[[#This Row],[Crit.]],$F$1:$G$4,2,0)</f>
        <v>3</v>
      </c>
      <c r="AA687" s="24">
        <f ca="1">IF(ControleRNC[[#This Row],[Real.2]]="",TODAY()-ControleRNC[[#This Row],[Prev.2]],ControleRNC[[#This Row],[Real.2]]-ControleRNC[[#This Row],[Prev.2]])</f>
        <v>112</v>
      </c>
      <c r="AB687" s="24" t="s">
        <v>6</v>
      </c>
      <c r="AC687" s="29" t="str">
        <f ca="1">IF(ControleRNC[[#This Row],[Real.2]]&lt;&gt;"","Concluída",
IF(ControleRNC[[#This Row],[Prev.2]]&lt;TODAY(),"Atraso","No prazo"))</f>
        <v>Concluída</v>
      </c>
      <c r="AD687" s="24" t="str">
        <f ca="1">IF(ControleRNC[[#This Row],[Status Epata 2]]="Concluída","",IF(ControleRNC[[#This Row],[Real.2]]="",TODAY()-ControleRNC[[#This Row],[Data Emissão]],ControleRNC[[#This Row],[Real.2]]-ControleRNC[[#This Row],[Data Emissão]]))</f>
        <v/>
      </c>
      <c r="AE687" s="24" t="str">
        <f ca="1">IF(ControleRNC[[#This Row],[Real.2]]&lt;&gt;"","Concluída",
IF(AND(ControleRNC[[#This Row],[Prev.2]]&lt;TODAY(),OR(ControleRNC[[#This Row],[Replan.2]]&lt;TODAY(),ControleRNC[[#This Row],[Replan.2]]="")),"Atraso","No prazo"))</f>
        <v>Concluída</v>
      </c>
      <c r="AF687" s="24"/>
      <c r="AG687" s="24" t="str">
        <f>IF(ControleRNC[[#This Row],[Área Responsável]]="Engenharia",ControleRNC[[#This Row],[Status Etapa 1]],"Contratada")</f>
        <v>Contratada</v>
      </c>
      <c r="AH687" s="24" t="str">
        <f ca="1">IF(ControleRNC[[#This Row],[Área Responsável]]="Contratada",ControleRNC[[#This Row],[Status DUCTOR]],"Engenharia")</f>
        <v>Concluída</v>
      </c>
      <c r="AI687" s="24" t="str">
        <f>IF(ControleRNC[[#This Row],[Etapa Eng]]="Concluída","Fechado",IF(ControleRNC[[#This Row],[Etapa Eng]]="Contratada","Contratada","Aberto"))</f>
        <v>Contratada</v>
      </c>
      <c r="AJ687" s="24" t="str">
        <f ca="1">IF(ControleRNC[[#This Row],[Etapa contr]]="Concluída","Fechado",IF(ControleRNC[[#This Row],[Etapa contr]]="Engenharia","Engenharia","Aberto"))</f>
        <v>Fechado</v>
      </c>
    </row>
    <row r="688" spans="1:36" ht="30" customHeight="1">
      <c r="A688" s="5" t="s">
        <v>78</v>
      </c>
      <c r="B688" s="5" t="s">
        <v>900</v>
      </c>
      <c r="C688" s="24" t="s">
        <v>2720</v>
      </c>
      <c r="D688" s="5" t="s">
        <v>943</v>
      </c>
      <c r="E688" s="24" t="s">
        <v>29</v>
      </c>
      <c r="F688" s="65" t="s">
        <v>826</v>
      </c>
      <c r="G688" s="7" t="s">
        <v>844</v>
      </c>
      <c r="H688" s="7" t="s">
        <v>2730</v>
      </c>
      <c r="I688" s="7" t="s">
        <v>1449</v>
      </c>
      <c r="J688" s="32" t="s">
        <v>155</v>
      </c>
      <c r="K688" s="22" t="s">
        <v>787</v>
      </c>
      <c r="L688" s="6">
        <v>44833</v>
      </c>
      <c r="M688" s="6">
        <f>WORKDAY(ControleRNC[[#This Row],[Data Emissão]],VLOOKUP(K688,$F$1:$G$4,2,0))</f>
        <v>44838</v>
      </c>
      <c r="N688" s="6"/>
      <c r="O688" s="23">
        <v>45222</v>
      </c>
      <c r="P688" s="24"/>
      <c r="Q688" s="24">
        <f ca="1">IF(ControleRNC[[#This Row],[Real.1]]="",TODAY()-ControleRNC[[#This Row],[Prev.1]],ControleRNC[[#This Row],[Real.1]]-ControleRNC[[#This Row],[Prev.1]])</f>
        <v>384</v>
      </c>
      <c r="R688" s="24" t="s">
        <v>6</v>
      </c>
      <c r="S688" s="24"/>
      <c r="T688" s="29" t="str">
        <f ca="1">IF(ControleRNC[[#This Row],[Real.1]]&lt;&gt;"","Concluída",IF(ControleRNC[[#This Row],[Prev.1]]&lt;TODAY(),"Atraso","No prazo"))</f>
        <v>Concluída</v>
      </c>
      <c r="U688" s="39" t="s">
        <v>156</v>
      </c>
      <c r="V688" s="39"/>
      <c r="W688" s="23">
        <f>WORKDAY(ControleRNC[[#This Row],[Prev.1]],ControleRNC[[#This Row],[Dias Prev.2]])</f>
        <v>44841</v>
      </c>
      <c r="X688" s="23">
        <v>45087</v>
      </c>
      <c r="Y688" s="23"/>
      <c r="Z688" s="24">
        <f>VLOOKUP(ControleRNC[[#This Row],[Crit.]],$F$1:$G$4,2,0)</f>
        <v>3</v>
      </c>
      <c r="AA688" s="24">
        <f ca="1">IF(ControleRNC[[#This Row],[Real.2]]="",TODAY()-ControleRNC[[#This Row],[Prev.2]],ControleRNC[[#This Row],[Real.2]]-ControleRNC[[#This Row],[Prev.2]])</f>
        <v>236</v>
      </c>
      <c r="AB688" s="24" t="s">
        <v>6</v>
      </c>
      <c r="AC688" s="29" t="str">
        <f ca="1">IF(ControleRNC[[#This Row],[Real.2]]&lt;&gt;"","Concluída",
IF(ControleRNC[[#This Row],[Prev.2]]&lt;TODAY(),"Atraso","No prazo"))</f>
        <v>Atraso</v>
      </c>
      <c r="AD688" s="24">
        <f ca="1">IF(ControleRNC[[#This Row],[Status Epata 2]]="Concluída","",IF(ControleRNC[[#This Row],[Real.2]]="",TODAY()-ControleRNC[[#This Row],[Data Emissão]],ControleRNC[[#This Row],[Real.2]]-ControleRNC[[#This Row],[Data Emissão]]))</f>
        <v>244</v>
      </c>
      <c r="AE688" s="24" t="str">
        <f ca="1">IF(ControleRNC[[#This Row],[Real.2]]&lt;&gt;"","Concluída",
IF(AND(ControleRNC[[#This Row],[Prev.2]]&lt;TODAY(),OR(ControleRNC[[#This Row],[Replan.2]]&lt;TODAY(),ControleRNC[[#This Row],[Replan.2]]="")),"Atraso","No prazo"))</f>
        <v>No prazo</v>
      </c>
      <c r="AF688" s="24"/>
      <c r="AG688" s="24" t="str">
        <f>IF(ControleRNC[[#This Row],[Área Responsável]]="Engenharia",ControleRNC[[#This Row],[Status Etapa 1]],"Contratada")</f>
        <v>Contratada</v>
      </c>
      <c r="AH688" s="24" t="str">
        <f ca="1">IF(ControleRNC[[#This Row],[Área Responsável]]="Contratada",ControleRNC[[#This Row],[Status DUCTOR]],"Engenharia")</f>
        <v>No prazo</v>
      </c>
      <c r="AI688" s="24" t="str">
        <f>IF(ControleRNC[[#This Row],[Etapa Eng]]="Concluída","Fechado",IF(ControleRNC[[#This Row],[Etapa Eng]]="Contratada","Contratada","Aberto"))</f>
        <v>Contratada</v>
      </c>
      <c r="AJ688" s="24" t="str">
        <f ca="1">IF(ControleRNC[[#This Row],[Etapa contr]]="Concluída","Fechado",IF(ControleRNC[[#This Row],[Etapa contr]]="Engenharia","Engenharia","Aberto"))</f>
        <v>Aberto</v>
      </c>
    </row>
    <row r="689" spans="1:36" ht="30" customHeight="1">
      <c r="A689" s="5" t="s">
        <v>203</v>
      </c>
      <c r="B689" s="5" t="s">
        <v>900</v>
      </c>
      <c r="C689" s="24" t="s">
        <v>2720</v>
      </c>
      <c r="D689" s="5" t="s">
        <v>943</v>
      </c>
      <c r="E689" s="24" t="s">
        <v>29</v>
      </c>
      <c r="F689" s="65" t="s">
        <v>826</v>
      </c>
      <c r="G689" s="7" t="s">
        <v>844</v>
      </c>
      <c r="H689" s="7" t="s">
        <v>2731</v>
      </c>
      <c r="I689" s="7" t="s">
        <v>1449</v>
      </c>
      <c r="J689" s="32" t="s">
        <v>2732</v>
      </c>
      <c r="K689" s="22" t="s">
        <v>787</v>
      </c>
      <c r="L689" s="6">
        <v>44840</v>
      </c>
      <c r="M689" s="6">
        <f>WORKDAY(ControleRNC[[#This Row],[Data Emissão]],VLOOKUP(K689,$F$1:$G$4,2,0))</f>
        <v>44845</v>
      </c>
      <c r="N689" s="6"/>
      <c r="O689" s="23">
        <v>44890</v>
      </c>
      <c r="P689" s="24"/>
      <c r="Q689" s="24">
        <f ca="1">IF(ControleRNC[[#This Row],[Real.1]]="",TODAY()-ControleRNC[[#This Row],[Prev.1]],ControleRNC[[#This Row],[Real.1]]-ControleRNC[[#This Row],[Prev.1]])</f>
        <v>45</v>
      </c>
      <c r="R689" s="24" t="s">
        <v>6</v>
      </c>
      <c r="S689" s="24"/>
      <c r="T689" s="29" t="str">
        <f ca="1">IF(ControleRNC[[#This Row],[Real.1]]&lt;&gt;"","Concluída",IF(ControleRNC[[#This Row],[Prev.1]]&lt;TODAY(),"Atraso","No prazo"))</f>
        <v>Concluída</v>
      </c>
      <c r="U689" s="39" t="s">
        <v>2733</v>
      </c>
      <c r="V689" s="39"/>
      <c r="W689" s="23">
        <f>WORKDAY(ControleRNC[[#This Row],[Prev.1]],ControleRNC[[#This Row],[Dias Prev.2]])</f>
        <v>44848</v>
      </c>
      <c r="X689" s="23"/>
      <c r="Y689" s="23">
        <v>44890</v>
      </c>
      <c r="Z689" s="24">
        <f>VLOOKUP(ControleRNC[[#This Row],[Crit.]],$F$1:$G$4,2,0)</f>
        <v>3</v>
      </c>
      <c r="AA689" s="24">
        <f ca="1">IF(ControleRNC[[#This Row],[Real.2]]="",TODAY()-ControleRNC[[#This Row],[Prev.2]],ControleRNC[[#This Row],[Real.2]]-ControleRNC[[#This Row],[Prev.2]])</f>
        <v>42</v>
      </c>
      <c r="AB689" s="24" t="s">
        <v>6</v>
      </c>
      <c r="AC689" s="29" t="str">
        <f ca="1">IF(ControleRNC[[#This Row],[Real.2]]&lt;&gt;"","Concluída",
IF(ControleRNC[[#This Row],[Prev.2]]&lt;TODAY(),"Atraso","No prazo"))</f>
        <v>Concluída</v>
      </c>
      <c r="AD689" s="24" t="str">
        <f ca="1">IF(ControleRNC[[#This Row],[Status Epata 2]]="Concluída","",IF(ControleRNC[[#This Row],[Real.2]]="",TODAY()-ControleRNC[[#This Row],[Data Emissão]],ControleRNC[[#This Row],[Real.2]]-ControleRNC[[#This Row],[Data Emissão]]))</f>
        <v/>
      </c>
      <c r="AE689" s="24" t="str">
        <f ca="1">IF(ControleRNC[[#This Row],[Real.2]]&lt;&gt;"","Concluída",
IF(AND(ControleRNC[[#This Row],[Prev.2]]&lt;TODAY(),OR(ControleRNC[[#This Row],[Replan.2]]&lt;TODAY(),ControleRNC[[#This Row],[Replan.2]]="")),"Atraso","No prazo"))</f>
        <v>Concluída</v>
      </c>
      <c r="AF689" s="24"/>
      <c r="AG689" s="24" t="str">
        <f>IF(ControleRNC[[#This Row],[Área Responsável]]="Engenharia",ControleRNC[[#This Row],[Status Etapa 1]],"Contratada")</f>
        <v>Contratada</v>
      </c>
      <c r="AH689" s="24" t="str">
        <f ca="1">IF(ControleRNC[[#This Row],[Área Responsável]]="Contratada",ControleRNC[[#This Row],[Status DUCTOR]],"Engenharia")</f>
        <v>Concluída</v>
      </c>
      <c r="AI689" s="24" t="str">
        <f>IF(ControleRNC[[#This Row],[Etapa Eng]]="Concluída","Fechado",IF(ControleRNC[[#This Row],[Etapa Eng]]="Contratada","Contratada","Aberto"))</f>
        <v>Contratada</v>
      </c>
      <c r="AJ689" s="24" t="str">
        <f ca="1">IF(ControleRNC[[#This Row],[Etapa contr]]="Concluída","Fechado",IF(ControleRNC[[#This Row],[Etapa contr]]="Engenharia","Engenharia","Aberto"))</f>
        <v>Fechado</v>
      </c>
    </row>
    <row r="690" spans="1:36" ht="30" customHeight="1">
      <c r="A690" s="5" t="s">
        <v>171</v>
      </c>
      <c r="B690" s="5" t="s">
        <v>900</v>
      </c>
      <c r="C690" s="24" t="s">
        <v>2720</v>
      </c>
      <c r="D690" s="5" t="s">
        <v>943</v>
      </c>
      <c r="E690" s="24" t="s">
        <v>29</v>
      </c>
      <c r="F690" s="65" t="s">
        <v>826</v>
      </c>
      <c r="G690" s="7" t="s">
        <v>844</v>
      </c>
      <c r="H690" s="7" t="s">
        <v>2734</v>
      </c>
      <c r="I690" s="7" t="s">
        <v>904</v>
      </c>
      <c r="J690" s="32" t="s">
        <v>172</v>
      </c>
      <c r="K690" s="22" t="s">
        <v>787</v>
      </c>
      <c r="L690" s="6">
        <v>44840</v>
      </c>
      <c r="M690" s="6">
        <f>WORKDAY(ControleRNC[[#This Row],[Data Emissão]],VLOOKUP(K690,$F$1:$G$4,2,0))</f>
        <v>44845</v>
      </c>
      <c r="N690" s="6"/>
      <c r="O690" s="23">
        <v>45222</v>
      </c>
      <c r="P690" s="24"/>
      <c r="Q690" s="24">
        <f ca="1">IF(ControleRNC[[#This Row],[Real.1]]="",TODAY()-ControleRNC[[#This Row],[Prev.1]],ControleRNC[[#This Row],[Real.1]]-ControleRNC[[#This Row],[Prev.1]])</f>
        <v>377</v>
      </c>
      <c r="R690" s="24" t="s">
        <v>6</v>
      </c>
      <c r="S690" s="24"/>
      <c r="T690" s="29" t="str">
        <f ca="1">IF(ControleRNC[[#This Row],[Real.1]]&lt;&gt;"","Concluída",IF(ControleRNC[[#This Row],[Prev.1]]&lt;TODAY(),"Atraso","No prazo"))</f>
        <v>Concluída</v>
      </c>
      <c r="U690" s="39" t="s">
        <v>173</v>
      </c>
      <c r="V690" s="39"/>
      <c r="W690" s="23">
        <f>WORKDAY(ControleRNC[[#This Row],[Prev.1]],ControleRNC[[#This Row],[Dias Prev.2]])</f>
        <v>44848</v>
      </c>
      <c r="X690" s="23">
        <v>45076</v>
      </c>
      <c r="Y690" s="23"/>
      <c r="Z690" s="24">
        <f>VLOOKUP(ControleRNC[[#This Row],[Crit.]],$F$1:$G$4,2,0)</f>
        <v>3</v>
      </c>
      <c r="AA690" s="24">
        <f ca="1">IF(ControleRNC[[#This Row],[Real.2]]="",TODAY()-ControleRNC[[#This Row],[Prev.2]],ControleRNC[[#This Row],[Real.2]]-ControleRNC[[#This Row],[Prev.2]])</f>
        <v>229</v>
      </c>
      <c r="AB690" s="24" t="s">
        <v>6</v>
      </c>
      <c r="AC690" s="29" t="str">
        <f ca="1">IF(ControleRNC[[#This Row],[Real.2]]&lt;&gt;"","Concluída",
IF(ControleRNC[[#This Row],[Prev.2]]&lt;TODAY(),"Atraso","No prazo"))</f>
        <v>Atraso</v>
      </c>
      <c r="AD690" s="24">
        <f ca="1">IF(ControleRNC[[#This Row],[Status Epata 2]]="Concluída","",IF(ControleRNC[[#This Row],[Real.2]]="",TODAY()-ControleRNC[[#This Row],[Data Emissão]],ControleRNC[[#This Row],[Real.2]]-ControleRNC[[#This Row],[Data Emissão]]))</f>
        <v>237</v>
      </c>
      <c r="AE690" s="24" t="str">
        <f ca="1">IF(ControleRNC[[#This Row],[Real.2]]&lt;&gt;"","Concluída",
IF(AND(ControleRNC[[#This Row],[Prev.2]]&lt;TODAY(),OR(ControleRNC[[#This Row],[Replan.2]]&lt;TODAY(),ControleRNC[[#This Row],[Replan.2]]="")),"Atraso","No prazo"))</f>
        <v>Atraso</v>
      </c>
      <c r="AF690" s="24"/>
      <c r="AG690" s="24" t="str">
        <f>IF(ControleRNC[[#This Row],[Área Responsável]]="Engenharia",ControleRNC[[#This Row],[Status Etapa 1]],"Contratada")</f>
        <v>Contratada</v>
      </c>
      <c r="AH690" s="24" t="str">
        <f ca="1">IF(ControleRNC[[#This Row],[Área Responsável]]="Contratada",ControleRNC[[#This Row],[Status DUCTOR]],"Engenharia")</f>
        <v>Atraso</v>
      </c>
      <c r="AI690" s="24" t="str">
        <f>IF(ControleRNC[[#This Row],[Etapa Eng]]="Concluída","Fechado",IF(ControleRNC[[#This Row],[Etapa Eng]]="Contratada","Contratada","Aberto"))</f>
        <v>Contratada</v>
      </c>
      <c r="AJ690" s="24" t="str">
        <f ca="1">IF(ControleRNC[[#This Row],[Etapa contr]]="Concluída","Fechado",IF(ControleRNC[[#This Row],[Etapa contr]]="Engenharia","Engenharia","Aberto"))</f>
        <v>Aberto</v>
      </c>
    </row>
    <row r="691" spans="1:36" ht="30" customHeight="1">
      <c r="A691" s="5" t="s">
        <v>168</v>
      </c>
      <c r="B691" s="5" t="s">
        <v>900</v>
      </c>
      <c r="C691" s="24" t="s">
        <v>2720</v>
      </c>
      <c r="D691" s="5" t="s">
        <v>943</v>
      </c>
      <c r="E691" s="24" t="s">
        <v>39</v>
      </c>
      <c r="F691" s="65" t="s">
        <v>826</v>
      </c>
      <c r="G691" s="7" t="s">
        <v>844</v>
      </c>
      <c r="H691" s="7" t="s">
        <v>2735</v>
      </c>
      <c r="I691" s="7" t="s">
        <v>1449</v>
      </c>
      <c r="J691" s="32" t="s">
        <v>169</v>
      </c>
      <c r="K691" s="22" t="s">
        <v>787</v>
      </c>
      <c r="L691" s="6">
        <v>44840</v>
      </c>
      <c r="M691" s="6">
        <f>WORKDAY(ControleRNC[[#This Row],[Data Emissão]],VLOOKUP(K691,$F$1:$G$4,2,0))</f>
        <v>44845</v>
      </c>
      <c r="N691" s="6"/>
      <c r="O691" s="23">
        <v>44949</v>
      </c>
      <c r="P691" s="24"/>
      <c r="Q691" s="24">
        <f ca="1">IF(ControleRNC[[#This Row],[Real.1]]="",TODAY()-ControleRNC[[#This Row],[Prev.1]],ControleRNC[[#This Row],[Real.1]]-ControleRNC[[#This Row],[Prev.1]])</f>
        <v>104</v>
      </c>
      <c r="R691" s="24" t="s">
        <v>6</v>
      </c>
      <c r="S691" s="24"/>
      <c r="T691" s="29" t="str">
        <f ca="1">IF(ControleRNC[[#This Row],[Real.1]]&lt;&gt;"","Concluída",IF(ControleRNC[[#This Row],[Prev.1]]&lt;TODAY(),"Atraso","No prazo"))</f>
        <v>Concluída</v>
      </c>
      <c r="U691" s="39" t="s">
        <v>170</v>
      </c>
      <c r="V691" s="39"/>
      <c r="W691" s="23">
        <f>WORKDAY(ControleRNC[[#This Row],[Prev.1]],ControleRNC[[#This Row],[Dias Prev.2]])</f>
        <v>44848</v>
      </c>
      <c r="X691" s="23">
        <v>45076</v>
      </c>
      <c r="Y691" s="23"/>
      <c r="Z691" s="24">
        <f>VLOOKUP(ControleRNC[[#This Row],[Crit.]],$F$1:$G$4,2,0)</f>
        <v>3</v>
      </c>
      <c r="AA691" s="24">
        <f ca="1">IF(ControleRNC[[#This Row],[Real.2]]="",TODAY()-ControleRNC[[#This Row],[Prev.2]],ControleRNC[[#This Row],[Real.2]]-ControleRNC[[#This Row],[Prev.2]])</f>
        <v>229</v>
      </c>
      <c r="AB691" s="24" t="s">
        <v>6</v>
      </c>
      <c r="AC691" s="29" t="str">
        <f ca="1">IF(ControleRNC[[#This Row],[Real.2]]&lt;&gt;"","Concluída",
IF(ControleRNC[[#This Row],[Prev.2]]&lt;TODAY(),"Atraso","No prazo"))</f>
        <v>Atraso</v>
      </c>
      <c r="AD691" s="24">
        <f ca="1">IF(ControleRNC[[#This Row],[Status Epata 2]]="Concluída","",IF(ControleRNC[[#This Row],[Real.2]]="",TODAY()-ControleRNC[[#This Row],[Data Emissão]],ControleRNC[[#This Row],[Real.2]]-ControleRNC[[#This Row],[Data Emissão]]))</f>
        <v>237</v>
      </c>
      <c r="AE691" s="24" t="str">
        <f ca="1">IF(ControleRNC[[#This Row],[Real.2]]&lt;&gt;"","Concluída",
IF(AND(ControleRNC[[#This Row],[Prev.2]]&lt;TODAY(),OR(ControleRNC[[#This Row],[Replan.2]]&lt;TODAY(),ControleRNC[[#This Row],[Replan.2]]="")),"Atraso","No prazo"))</f>
        <v>Atraso</v>
      </c>
      <c r="AF691" s="24"/>
      <c r="AG691" s="24" t="str">
        <f>IF(ControleRNC[[#This Row],[Área Responsável]]="Engenharia",ControleRNC[[#This Row],[Status Etapa 1]],"Contratada")</f>
        <v>Contratada</v>
      </c>
      <c r="AH691" s="24" t="str">
        <f ca="1">IF(ControleRNC[[#This Row],[Área Responsável]]="Contratada",ControleRNC[[#This Row],[Status DUCTOR]],"Engenharia")</f>
        <v>Atraso</v>
      </c>
      <c r="AI691" s="24" t="str">
        <f>IF(ControleRNC[[#This Row],[Etapa Eng]]="Concluída","Fechado",IF(ControleRNC[[#This Row],[Etapa Eng]]="Contratada","Contratada","Aberto"))</f>
        <v>Contratada</v>
      </c>
      <c r="AJ691" s="24" t="str">
        <f ca="1">IF(ControleRNC[[#This Row],[Etapa contr]]="Concluída","Fechado",IF(ControleRNC[[#This Row],[Etapa contr]]="Engenharia","Engenharia","Aberto"))</f>
        <v>Aberto</v>
      </c>
    </row>
    <row r="692" spans="1:36" ht="30" customHeight="1">
      <c r="A692" s="5" t="s">
        <v>71</v>
      </c>
      <c r="B692" s="5" t="s">
        <v>900</v>
      </c>
      <c r="C692" s="24" t="s">
        <v>2720</v>
      </c>
      <c r="D692" s="5" t="s">
        <v>943</v>
      </c>
      <c r="E692" s="24" t="s">
        <v>29</v>
      </c>
      <c r="F692" s="65" t="s">
        <v>826</v>
      </c>
      <c r="G692" s="7" t="s">
        <v>844</v>
      </c>
      <c r="H692" s="7" t="s">
        <v>2736</v>
      </c>
      <c r="I692" s="7" t="s">
        <v>1449</v>
      </c>
      <c r="J692" s="32" t="s">
        <v>2737</v>
      </c>
      <c r="K692" s="22" t="s">
        <v>787</v>
      </c>
      <c r="L692" s="6">
        <v>44847</v>
      </c>
      <c r="M692" s="6">
        <f>WORKDAY(ControleRNC[[#This Row],[Data Emissão]],VLOOKUP(K692,$F$1:$G$4,2,0))</f>
        <v>44852</v>
      </c>
      <c r="N692" s="6"/>
      <c r="O692" s="23">
        <v>44890</v>
      </c>
      <c r="P692" s="24"/>
      <c r="Q692" s="24">
        <f ca="1">IF(ControleRNC[[#This Row],[Real.1]]="",TODAY()-ControleRNC[[#This Row],[Prev.1]],ControleRNC[[#This Row],[Real.1]]-ControleRNC[[#This Row],[Prev.1]])</f>
        <v>38</v>
      </c>
      <c r="R692" s="24" t="s">
        <v>6</v>
      </c>
      <c r="S692" s="24"/>
      <c r="T692" s="29" t="str">
        <f ca="1">IF(ControleRNC[[#This Row],[Real.1]]&lt;&gt;"","Concluída",IF(ControleRNC[[#This Row],[Prev.1]]&lt;TODAY(),"Atraso","No prazo"))</f>
        <v>Concluída</v>
      </c>
      <c r="U692" s="39" t="s">
        <v>2733</v>
      </c>
      <c r="V692" s="39"/>
      <c r="W692" s="23">
        <f>WORKDAY(ControleRNC[[#This Row],[Prev.1]],ControleRNC[[#This Row],[Dias Prev.2]])</f>
        <v>44855</v>
      </c>
      <c r="X692" s="23"/>
      <c r="Y692" s="23">
        <v>44890</v>
      </c>
      <c r="Z692" s="24">
        <f>VLOOKUP(ControleRNC[[#This Row],[Crit.]],$F$1:$G$4,2,0)</f>
        <v>3</v>
      </c>
      <c r="AA692" s="24">
        <f ca="1">IF(ControleRNC[[#This Row],[Real.2]]="",TODAY()-ControleRNC[[#This Row],[Prev.2]],ControleRNC[[#This Row],[Real.2]]-ControleRNC[[#This Row],[Prev.2]])</f>
        <v>35</v>
      </c>
      <c r="AB692" s="24" t="s">
        <v>6</v>
      </c>
      <c r="AC692" s="29" t="str">
        <f ca="1">IF(ControleRNC[[#This Row],[Real.2]]&lt;&gt;"","Concluída",
IF(ControleRNC[[#This Row],[Prev.2]]&lt;TODAY(),"Atraso","No prazo"))</f>
        <v>Concluída</v>
      </c>
      <c r="AD692" s="24" t="str">
        <f ca="1">IF(ControleRNC[[#This Row],[Status Epata 2]]="Concluída","",IF(ControleRNC[[#This Row],[Real.2]]="",TODAY()-ControleRNC[[#This Row],[Data Emissão]],ControleRNC[[#This Row],[Real.2]]-ControleRNC[[#This Row],[Data Emissão]]))</f>
        <v/>
      </c>
      <c r="AE692" s="24" t="str">
        <f ca="1">IF(ControleRNC[[#This Row],[Real.2]]&lt;&gt;"","Concluída",
IF(AND(ControleRNC[[#This Row],[Prev.2]]&lt;TODAY(),OR(ControleRNC[[#This Row],[Replan.2]]&lt;TODAY(),ControleRNC[[#This Row],[Replan.2]]="")),"Atraso","No prazo"))</f>
        <v>Concluída</v>
      </c>
      <c r="AF692" s="24"/>
      <c r="AG692" s="24" t="str">
        <f>IF(ControleRNC[[#This Row],[Área Responsável]]="Engenharia",ControleRNC[[#This Row],[Status Etapa 1]],"Contratada")</f>
        <v>Contratada</v>
      </c>
      <c r="AH692" s="24" t="str">
        <f ca="1">IF(ControleRNC[[#This Row],[Área Responsável]]="Contratada",ControleRNC[[#This Row],[Status DUCTOR]],"Engenharia")</f>
        <v>Concluída</v>
      </c>
      <c r="AI692" s="24" t="str">
        <f>IF(ControleRNC[[#This Row],[Etapa Eng]]="Concluída","Fechado",IF(ControleRNC[[#This Row],[Etapa Eng]]="Contratada","Contratada","Aberto"))</f>
        <v>Contratada</v>
      </c>
      <c r="AJ692" s="24" t="str">
        <f ca="1">IF(ControleRNC[[#This Row],[Etapa contr]]="Concluída","Fechado",IF(ControleRNC[[#This Row],[Etapa contr]]="Engenharia","Engenharia","Aberto"))</f>
        <v>Fechado</v>
      </c>
    </row>
    <row r="693" spans="1:36" ht="30" customHeight="1">
      <c r="A693" s="5" t="s">
        <v>180</v>
      </c>
      <c r="B693" s="5" t="s">
        <v>900</v>
      </c>
      <c r="C693" s="24" t="s">
        <v>2720</v>
      </c>
      <c r="D693" s="5" t="s">
        <v>943</v>
      </c>
      <c r="E693" s="24" t="s">
        <v>39</v>
      </c>
      <c r="F693" s="65" t="s">
        <v>826</v>
      </c>
      <c r="G693" s="7" t="s">
        <v>844</v>
      </c>
      <c r="H693" s="7" t="s">
        <v>2738</v>
      </c>
      <c r="I693" s="7" t="s">
        <v>1449</v>
      </c>
      <c r="J693" s="32" t="s">
        <v>181</v>
      </c>
      <c r="K693" s="22" t="s">
        <v>787</v>
      </c>
      <c r="L693" s="6">
        <v>44847</v>
      </c>
      <c r="M693" s="6">
        <f>WORKDAY(ControleRNC[[#This Row],[Data Emissão]],VLOOKUP(K693,$F$1:$G$4,2,0))</f>
        <v>44852</v>
      </c>
      <c r="N693" s="6"/>
      <c r="O693" s="23">
        <v>44949</v>
      </c>
      <c r="P693" s="24"/>
      <c r="Q693" s="24">
        <f ca="1">IF(ControleRNC[[#This Row],[Real.1]]="",TODAY()-ControleRNC[[#This Row],[Prev.1]],ControleRNC[[#This Row],[Real.1]]-ControleRNC[[#This Row],[Prev.1]])</f>
        <v>97</v>
      </c>
      <c r="R693" s="24" t="s">
        <v>6</v>
      </c>
      <c r="S693" s="24" t="s">
        <v>2739</v>
      </c>
      <c r="T693" s="29" t="str">
        <f ca="1">IF(ControleRNC[[#This Row],[Real.1]]&lt;&gt;"","Concluída",IF(ControleRNC[[#This Row],[Prev.1]]&lt;TODAY(),"Atraso","No prazo"))</f>
        <v>Concluída</v>
      </c>
      <c r="U693" s="39" t="s">
        <v>182</v>
      </c>
      <c r="V693" s="39"/>
      <c r="W693" s="23">
        <f>WORKDAY(ControleRNC[[#This Row],[Prev.1]],ControleRNC[[#This Row],[Dias Prev.2]])</f>
        <v>44855</v>
      </c>
      <c r="X693" s="23">
        <v>45076</v>
      </c>
      <c r="Y693" s="23"/>
      <c r="Z693" s="24">
        <f>VLOOKUP(ControleRNC[[#This Row],[Crit.]],$F$1:$G$4,2,0)</f>
        <v>3</v>
      </c>
      <c r="AA693" s="24">
        <f ca="1">IF(ControleRNC[[#This Row],[Real.2]]="",TODAY()-ControleRNC[[#This Row],[Prev.2]],ControleRNC[[#This Row],[Real.2]]-ControleRNC[[#This Row],[Prev.2]])</f>
        <v>222</v>
      </c>
      <c r="AB693" s="24" t="s">
        <v>6</v>
      </c>
      <c r="AC693" s="29" t="str">
        <f ca="1">IF(ControleRNC[[#This Row],[Real.2]]&lt;&gt;"","Concluída",
IF(ControleRNC[[#This Row],[Prev.2]]&lt;TODAY(),"Atraso","No prazo"))</f>
        <v>Atraso</v>
      </c>
      <c r="AD693" s="24">
        <f ca="1">IF(ControleRNC[[#This Row],[Status Epata 2]]="Concluída","",IF(ControleRNC[[#This Row],[Real.2]]="",TODAY()-ControleRNC[[#This Row],[Data Emissão]],ControleRNC[[#This Row],[Real.2]]-ControleRNC[[#This Row],[Data Emissão]]))</f>
        <v>230</v>
      </c>
      <c r="AE693" s="24" t="str">
        <f ca="1">IF(ControleRNC[[#This Row],[Real.2]]&lt;&gt;"","Concluída",
IF(AND(ControleRNC[[#This Row],[Prev.2]]&lt;TODAY(),OR(ControleRNC[[#This Row],[Replan.2]]&lt;TODAY(),ControleRNC[[#This Row],[Replan.2]]="")),"Atraso","No prazo"))</f>
        <v>Atraso</v>
      </c>
      <c r="AF693" s="24"/>
      <c r="AG693" s="24" t="str">
        <f>IF(ControleRNC[[#This Row],[Área Responsável]]="Engenharia",ControleRNC[[#This Row],[Status Etapa 1]],"Contratada")</f>
        <v>Contratada</v>
      </c>
      <c r="AH693" s="24" t="str">
        <f ca="1">IF(ControleRNC[[#This Row],[Área Responsável]]="Contratada",ControleRNC[[#This Row],[Status DUCTOR]],"Engenharia")</f>
        <v>Atraso</v>
      </c>
      <c r="AI693" s="24" t="str">
        <f>IF(ControleRNC[[#This Row],[Etapa Eng]]="Concluída","Fechado",IF(ControleRNC[[#This Row],[Etapa Eng]]="Contratada","Contratada","Aberto"))</f>
        <v>Contratada</v>
      </c>
      <c r="AJ693" s="24" t="str">
        <f ca="1">IF(ControleRNC[[#This Row],[Etapa contr]]="Concluída","Fechado",IF(ControleRNC[[#This Row],[Etapa contr]]="Engenharia","Engenharia","Aberto"))</f>
        <v>Aberto</v>
      </c>
    </row>
    <row r="694" spans="1:36" ht="30" customHeight="1">
      <c r="A694" s="5" t="s">
        <v>213</v>
      </c>
      <c r="B694" s="5" t="s">
        <v>900</v>
      </c>
      <c r="C694" s="24" t="s">
        <v>2720</v>
      </c>
      <c r="D694" s="5" t="s">
        <v>943</v>
      </c>
      <c r="E694" s="24" t="s">
        <v>39</v>
      </c>
      <c r="F694" s="65" t="s">
        <v>826</v>
      </c>
      <c r="G694" s="7" t="s">
        <v>844</v>
      </c>
      <c r="H694" s="7" t="s">
        <v>2738</v>
      </c>
      <c r="I694" s="7" t="s">
        <v>846</v>
      </c>
      <c r="J694" s="32" t="s">
        <v>2740</v>
      </c>
      <c r="K694" s="22" t="s">
        <v>787</v>
      </c>
      <c r="L694" s="6">
        <v>44847</v>
      </c>
      <c r="M694" s="6">
        <f>WORKDAY(ControleRNC[[#This Row],[Data Emissão]],VLOOKUP(K694,$F$1:$G$4,2,0))</f>
        <v>44852</v>
      </c>
      <c r="N694" s="6"/>
      <c r="O694" s="23">
        <v>44949</v>
      </c>
      <c r="P694" s="24"/>
      <c r="Q694" s="24">
        <f ca="1">IF(ControleRNC[[#This Row],[Real.1]]="",TODAY()-ControleRNC[[#This Row],[Prev.1]],ControleRNC[[#This Row],[Real.1]]-ControleRNC[[#This Row],[Prev.1]])</f>
        <v>97</v>
      </c>
      <c r="R694" s="24" t="s">
        <v>6</v>
      </c>
      <c r="S694" s="24"/>
      <c r="T694" s="29" t="str">
        <f ca="1">IF(ControleRNC[[#This Row],[Real.1]]&lt;&gt;"","Concluída",IF(ControleRNC[[#This Row],[Prev.1]]&lt;TODAY(),"Atraso","No prazo"))</f>
        <v>Concluída</v>
      </c>
      <c r="U694" s="39" t="s">
        <v>2741</v>
      </c>
      <c r="V694" s="39"/>
      <c r="W694" s="23">
        <f>WORKDAY(ControleRNC[[#This Row],[Prev.1]],ControleRNC[[#This Row],[Dias Prev.2]])</f>
        <v>44855</v>
      </c>
      <c r="X694" s="23">
        <v>44977</v>
      </c>
      <c r="Y694" s="23">
        <v>45055</v>
      </c>
      <c r="Z694" s="24">
        <f>VLOOKUP(ControleRNC[[#This Row],[Crit.]],$F$1:$G$4,2,0)</f>
        <v>3</v>
      </c>
      <c r="AA694" s="24">
        <f ca="1">IF(ControleRNC[[#This Row],[Real.2]]="",TODAY()-ControleRNC[[#This Row],[Prev.2]],ControleRNC[[#This Row],[Real.2]]-ControleRNC[[#This Row],[Prev.2]])</f>
        <v>200</v>
      </c>
      <c r="AB694" s="24" t="s">
        <v>6</v>
      </c>
      <c r="AC694" s="29" t="str">
        <f ca="1">IF(ControleRNC[[#This Row],[Real.2]]&lt;&gt;"","Concluída",
IF(ControleRNC[[#This Row],[Prev.2]]&lt;TODAY(),"Atraso","No prazo"))</f>
        <v>Concluída</v>
      </c>
      <c r="AD694" s="24" t="str">
        <f ca="1">IF(ControleRNC[[#This Row],[Status Epata 2]]="Concluída","",IF(ControleRNC[[#This Row],[Real.2]]="",TODAY()-ControleRNC[[#This Row],[Data Emissão]],ControleRNC[[#This Row],[Real.2]]-ControleRNC[[#This Row],[Data Emissão]]))</f>
        <v/>
      </c>
      <c r="AE694" s="24" t="str">
        <f ca="1">IF(ControleRNC[[#This Row],[Real.2]]&lt;&gt;"","Concluída",
IF(AND(ControleRNC[[#This Row],[Prev.2]]&lt;TODAY(),OR(ControleRNC[[#This Row],[Replan.2]]&lt;TODAY(),ControleRNC[[#This Row],[Replan.2]]="")),"Atraso","No prazo"))</f>
        <v>Concluída</v>
      </c>
      <c r="AF694" s="24"/>
      <c r="AG694" s="24" t="str">
        <f>IF(ControleRNC[[#This Row],[Área Responsável]]="Engenharia",ControleRNC[[#This Row],[Status Etapa 1]],"Contratada")</f>
        <v>Contratada</v>
      </c>
      <c r="AH694" s="24" t="str">
        <f ca="1">IF(ControleRNC[[#This Row],[Área Responsável]]="Contratada",ControleRNC[[#This Row],[Status DUCTOR]],"Engenharia")</f>
        <v>Concluída</v>
      </c>
      <c r="AI694" s="24" t="str">
        <f>IF(ControleRNC[[#This Row],[Etapa Eng]]="Concluída","Fechado",IF(ControleRNC[[#This Row],[Etapa Eng]]="Contratada","Contratada","Aberto"))</f>
        <v>Contratada</v>
      </c>
      <c r="AJ694" s="24" t="str">
        <f ca="1">IF(ControleRNC[[#This Row],[Etapa contr]]="Concluída","Fechado",IF(ControleRNC[[#This Row],[Etapa contr]]="Engenharia","Engenharia","Aberto"))</f>
        <v>Fechado</v>
      </c>
    </row>
    <row r="695" spans="1:36" ht="30" customHeight="1">
      <c r="A695" s="5" t="s">
        <v>206</v>
      </c>
      <c r="B695" s="5" t="s">
        <v>900</v>
      </c>
      <c r="C695" s="24" t="s">
        <v>2720</v>
      </c>
      <c r="D695" s="5" t="s">
        <v>943</v>
      </c>
      <c r="E695" s="24" t="s">
        <v>29</v>
      </c>
      <c r="F695" s="65" t="s">
        <v>826</v>
      </c>
      <c r="G695" s="7" t="s">
        <v>844</v>
      </c>
      <c r="H695" s="7" t="s">
        <v>2742</v>
      </c>
      <c r="I695" s="7" t="s">
        <v>1449</v>
      </c>
      <c r="J695" s="32" t="s">
        <v>2743</v>
      </c>
      <c r="K695" s="22" t="s">
        <v>787</v>
      </c>
      <c r="L695" s="6">
        <v>44859</v>
      </c>
      <c r="M695" s="6">
        <f>WORKDAY(ControleRNC[[#This Row],[Data Emissão]],VLOOKUP(K695,$F$1:$G$4,2,0))</f>
        <v>44862</v>
      </c>
      <c r="N695" s="6"/>
      <c r="O695" s="23">
        <v>44951</v>
      </c>
      <c r="P695" s="24"/>
      <c r="Q695" s="24">
        <f ca="1">IF(ControleRNC[[#This Row],[Real.1]]="",TODAY()-ControleRNC[[#This Row],[Prev.1]],ControleRNC[[#This Row],[Real.1]]-ControleRNC[[#This Row],[Prev.1]])</f>
        <v>89</v>
      </c>
      <c r="R695" s="24" t="s">
        <v>6</v>
      </c>
      <c r="S695" s="24"/>
      <c r="T695" s="29" t="str">
        <f ca="1">IF(ControleRNC[[#This Row],[Real.1]]&lt;&gt;"","Concluída",IF(ControleRNC[[#This Row],[Prev.1]]&lt;TODAY(),"Atraso","No prazo"))</f>
        <v>Concluída</v>
      </c>
      <c r="U695" s="39" t="s">
        <v>2744</v>
      </c>
      <c r="V695" s="39"/>
      <c r="W695" s="23">
        <f>WORKDAY(ControleRNC[[#This Row],[Prev.1]],ControleRNC[[#This Row],[Dias Prev.2]])</f>
        <v>44867</v>
      </c>
      <c r="X695" s="23">
        <v>45008</v>
      </c>
      <c r="Y695" s="23">
        <v>44992</v>
      </c>
      <c r="Z695" s="24">
        <f>VLOOKUP(ControleRNC[[#This Row],[Crit.]],$F$1:$G$4,2,0)</f>
        <v>3</v>
      </c>
      <c r="AA695" s="24">
        <f ca="1">IF(ControleRNC[[#This Row],[Real.2]]="",TODAY()-ControleRNC[[#This Row],[Prev.2]],ControleRNC[[#This Row],[Real.2]]-ControleRNC[[#This Row],[Prev.2]])</f>
        <v>125</v>
      </c>
      <c r="AB695" s="24" t="s">
        <v>6</v>
      </c>
      <c r="AC695" s="29" t="str">
        <f ca="1">IF(ControleRNC[[#This Row],[Real.2]]&lt;&gt;"","Concluída",
IF(ControleRNC[[#This Row],[Prev.2]]&lt;TODAY(),"Atraso","No prazo"))</f>
        <v>Concluída</v>
      </c>
      <c r="AD695" s="24" t="str">
        <f ca="1">IF(ControleRNC[[#This Row],[Status Epata 2]]="Concluída","",IF(ControleRNC[[#This Row],[Real.2]]="",TODAY()-ControleRNC[[#This Row],[Data Emissão]],ControleRNC[[#This Row],[Real.2]]-ControleRNC[[#This Row],[Data Emissão]]))</f>
        <v/>
      </c>
      <c r="AE695" s="24" t="str">
        <f ca="1">IF(ControleRNC[[#This Row],[Real.2]]&lt;&gt;"","Concluída",
IF(AND(ControleRNC[[#This Row],[Prev.2]]&lt;TODAY(),OR(ControleRNC[[#This Row],[Replan.2]]&lt;TODAY(),ControleRNC[[#This Row],[Replan.2]]="")),"Atraso","No prazo"))</f>
        <v>Concluída</v>
      </c>
      <c r="AF695" s="24"/>
      <c r="AG695" s="24" t="str">
        <f>IF(ControleRNC[[#This Row],[Área Responsável]]="Engenharia",ControleRNC[[#This Row],[Status Etapa 1]],"Contratada")</f>
        <v>Contratada</v>
      </c>
      <c r="AH695" s="24" t="str">
        <f ca="1">IF(ControleRNC[[#This Row],[Área Responsável]]="Contratada",ControleRNC[[#This Row],[Status DUCTOR]],"Engenharia")</f>
        <v>Concluída</v>
      </c>
      <c r="AI695" s="24" t="str">
        <f>IF(ControleRNC[[#This Row],[Etapa Eng]]="Concluída","Fechado",IF(ControleRNC[[#This Row],[Etapa Eng]]="Contratada","Contratada","Aberto"))</f>
        <v>Contratada</v>
      </c>
      <c r="AJ695" s="24" t="str">
        <f ca="1">IF(ControleRNC[[#This Row],[Etapa contr]]="Concluída","Fechado",IF(ControleRNC[[#This Row],[Etapa contr]]="Engenharia","Engenharia","Aberto"))</f>
        <v>Fechado</v>
      </c>
    </row>
    <row r="696" spans="1:36" ht="30" customHeight="1">
      <c r="A696" s="5" t="s">
        <v>197</v>
      </c>
      <c r="B696" s="5" t="s">
        <v>900</v>
      </c>
      <c r="C696" s="24" t="s">
        <v>2720</v>
      </c>
      <c r="D696" s="5" t="s">
        <v>943</v>
      </c>
      <c r="E696" s="24" t="s">
        <v>29</v>
      </c>
      <c r="F696" s="65" t="s">
        <v>826</v>
      </c>
      <c r="G696" s="7" t="s">
        <v>844</v>
      </c>
      <c r="H696" s="7" t="s">
        <v>1666</v>
      </c>
      <c r="I696" s="7" t="s">
        <v>921</v>
      </c>
      <c r="J696" s="32" t="s">
        <v>224</v>
      </c>
      <c r="K696" s="22" t="s">
        <v>787</v>
      </c>
      <c r="L696" s="6">
        <v>44859</v>
      </c>
      <c r="M696" s="6">
        <f>WORKDAY(ControleRNC[[#This Row],[Data Emissão]],VLOOKUP(K696,$F$1:$G$4,2,0))</f>
        <v>44862</v>
      </c>
      <c r="N696" s="6"/>
      <c r="O696" s="23">
        <v>44949</v>
      </c>
      <c r="P696" s="24"/>
      <c r="Q696" s="24">
        <f ca="1">IF(ControleRNC[[#This Row],[Real.1]]="",TODAY()-ControleRNC[[#This Row],[Prev.1]],ControleRNC[[#This Row],[Real.1]]-ControleRNC[[#This Row],[Prev.1]])</f>
        <v>87</v>
      </c>
      <c r="R696" s="24" t="s">
        <v>6</v>
      </c>
      <c r="S696" s="24"/>
      <c r="T696" s="29" t="str">
        <f ca="1">IF(ControleRNC[[#This Row],[Real.1]]&lt;&gt;"","Concluída",IF(ControleRNC[[#This Row],[Prev.1]]&lt;TODAY(),"Atraso","No prazo"))</f>
        <v>Concluída</v>
      </c>
      <c r="U696" s="39" t="s">
        <v>225</v>
      </c>
      <c r="V696" s="39"/>
      <c r="W696" s="23">
        <f>WORKDAY(ControleRNC[[#This Row],[Prev.1]],ControleRNC[[#This Row],[Dias Prev.2]])</f>
        <v>44867</v>
      </c>
      <c r="X696" s="23">
        <v>45083</v>
      </c>
      <c r="Y696" s="23"/>
      <c r="Z696" s="24">
        <f>VLOOKUP(ControleRNC[[#This Row],[Crit.]],$F$1:$G$4,2,0)</f>
        <v>3</v>
      </c>
      <c r="AA696" s="24">
        <f ca="1">IF(ControleRNC[[#This Row],[Real.2]]="",TODAY()-ControleRNC[[#This Row],[Prev.2]],ControleRNC[[#This Row],[Real.2]]-ControleRNC[[#This Row],[Prev.2]])</f>
        <v>210</v>
      </c>
      <c r="AB696" s="24" t="s">
        <v>6</v>
      </c>
      <c r="AC696" s="29" t="str">
        <f ca="1">IF(ControleRNC[[#This Row],[Real.2]]&lt;&gt;"","Concluída",
IF(ControleRNC[[#This Row],[Prev.2]]&lt;TODAY(),"Atraso","No prazo"))</f>
        <v>Atraso</v>
      </c>
      <c r="AD696" s="24">
        <f ca="1">IF(ControleRNC[[#This Row],[Status Epata 2]]="Concluída","",IF(ControleRNC[[#This Row],[Real.2]]="",TODAY()-ControleRNC[[#This Row],[Data Emissão]],ControleRNC[[#This Row],[Real.2]]-ControleRNC[[#This Row],[Data Emissão]]))</f>
        <v>218</v>
      </c>
      <c r="AE696" s="24" t="str">
        <f ca="1">IF(ControleRNC[[#This Row],[Real.2]]&lt;&gt;"","Concluída",
IF(AND(ControleRNC[[#This Row],[Prev.2]]&lt;TODAY(),OR(ControleRNC[[#This Row],[Replan.2]]&lt;TODAY(),ControleRNC[[#This Row],[Replan.2]]="")),"Atraso","No prazo"))</f>
        <v>No prazo</v>
      </c>
      <c r="AF696" s="24"/>
      <c r="AG696" s="24" t="str">
        <f>IF(ControleRNC[[#This Row],[Área Responsável]]="Engenharia",ControleRNC[[#This Row],[Status Etapa 1]],"Contratada")</f>
        <v>Contratada</v>
      </c>
      <c r="AH696" s="24" t="str">
        <f ca="1">IF(ControleRNC[[#This Row],[Área Responsável]]="Contratada",ControleRNC[[#This Row],[Status DUCTOR]],"Engenharia")</f>
        <v>No prazo</v>
      </c>
      <c r="AI696" s="24" t="str">
        <f>IF(ControleRNC[[#This Row],[Etapa Eng]]="Concluída","Fechado",IF(ControleRNC[[#This Row],[Etapa Eng]]="Contratada","Contratada","Aberto"))</f>
        <v>Contratada</v>
      </c>
      <c r="AJ696" s="24" t="str">
        <f ca="1">IF(ControleRNC[[#This Row],[Etapa contr]]="Concluída","Fechado",IF(ControleRNC[[#This Row],[Etapa contr]]="Engenharia","Engenharia","Aberto"))</f>
        <v>Aberto</v>
      </c>
    </row>
    <row r="697" spans="1:36" ht="30" customHeight="1">
      <c r="A697" s="5" t="s">
        <v>200</v>
      </c>
      <c r="B697" s="5" t="s">
        <v>900</v>
      </c>
      <c r="C697" s="24" t="s">
        <v>2720</v>
      </c>
      <c r="D697" s="5" t="s">
        <v>943</v>
      </c>
      <c r="E697" s="24" t="s">
        <v>29</v>
      </c>
      <c r="F697" s="65" t="s">
        <v>826</v>
      </c>
      <c r="G697" s="7" t="s">
        <v>844</v>
      </c>
      <c r="H697" s="7" t="s">
        <v>1276</v>
      </c>
      <c r="I697" s="7" t="s">
        <v>1449</v>
      </c>
      <c r="J697" s="32" t="s">
        <v>2745</v>
      </c>
      <c r="K697" s="22" t="s">
        <v>787</v>
      </c>
      <c r="L697" s="6">
        <v>44859</v>
      </c>
      <c r="M697" s="6">
        <f>WORKDAY(ControleRNC[[#This Row],[Data Emissão]],VLOOKUP(K697,$F$1:$G$4,2,0))</f>
        <v>44862</v>
      </c>
      <c r="N697" s="6"/>
      <c r="O697" s="23">
        <v>44949</v>
      </c>
      <c r="P697" s="24"/>
      <c r="Q697" s="24">
        <f ca="1">IF(ControleRNC[[#This Row],[Real.1]]="",TODAY()-ControleRNC[[#This Row],[Prev.1]],ControleRNC[[#This Row],[Real.1]]-ControleRNC[[#This Row],[Prev.1]])</f>
        <v>87</v>
      </c>
      <c r="R697" s="24" t="s">
        <v>6</v>
      </c>
      <c r="S697" s="24" t="s">
        <v>2746</v>
      </c>
      <c r="T697" s="29" t="str">
        <f ca="1">IF(ControleRNC[[#This Row],[Real.1]]&lt;&gt;"","Concluída",IF(ControleRNC[[#This Row],[Prev.1]]&lt;TODAY(),"Atraso","No prazo"))</f>
        <v>Concluída</v>
      </c>
      <c r="U697" s="39" t="s">
        <v>2747</v>
      </c>
      <c r="V697" s="39"/>
      <c r="W697" s="23">
        <f>WORKDAY(ControleRNC[[#This Row],[Prev.1]],ControleRNC[[#This Row],[Dias Prev.2]])</f>
        <v>44867</v>
      </c>
      <c r="X697" s="23">
        <v>44988</v>
      </c>
      <c r="Y697" s="23">
        <v>45057</v>
      </c>
      <c r="Z697" s="24">
        <f>VLOOKUP(ControleRNC[[#This Row],[Crit.]],$F$1:$G$4,2,0)</f>
        <v>3</v>
      </c>
      <c r="AA697" s="24">
        <f ca="1">IF(ControleRNC[[#This Row],[Real.2]]="",TODAY()-ControleRNC[[#This Row],[Prev.2]],ControleRNC[[#This Row],[Real.2]]-ControleRNC[[#This Row],[Prev.2]])</f>
        <v>190</v>
      </c>
      <c r="AB697" s="24" t="s">
        <v>6</v>
      </c>
      <c r="AC697" s="29" t="str">
        <f ca="1">IF(ControleRNC[[#This Row],[Real.2]]&lt;&gt;"","Concluída",
IF(ControleRNC[[#This Row],[Prev.2]]&lt;TODAY(),"Atraso","No prazo"))</f>
        <v>Concluída</v>
      </c>
      <c r="AD697" s="24" t="str">
        <f ca="1">IF(ControleRNC[[#This Row],[Status Epata 2]]="Concluída","",IF(ControleRNC[[#This Row],[Real.2]]="",TODAY()-ControleRNC[[#This Row],[Data Emissão]],ControleRNC[[#This Row],[Real.2]]-ControleRNC[[#This Row],[Data Emissão]]))</f>
        <v/>
      </c>
      <c r="AE697" s="24" t="str">
        <f ca="1">IF(ControleRNC[[#This Row],[Real.2]]&lt;&gt;"","Concluída",
IF(AND(ControleRNC[[#This Row],[Prev.2]]&lt;TODAY(),OR(ControleRNC[[#This Row],[Replan.2]]&lt;TODAY(),ControleRNC[[#This Row],[Replan.2]]="")),"Atraso","No prazo"))</f>
        <v>Concluída</v>
      </c>
      <c r="AF697" s="24"/>
      <c r="AG697" s="24" t="str">
        <f>IF(ControleRNC[[#This Row],[Área Responsável]]="Engenharia",ControleRNC[[#This Row],[Status Etapa 1]],"Contratada")</f>
        <v>Contratada</v>
      </c>
      <c r="AH697" s="24" t="str">
        <f ca="1">IF(ControleRNC[[#This Row],[Área Responsável]]="Contratada",ControleRNC[[#This Row],[Status DUCTOR]],"Engenharia")</f>
        <v>Concluída</v>
      </c>
      <c r="AI697" s="24" t="str">
        <f>IF(ControleRNC[[#This Row],[Etapa Eng]]="Concluída","Fechado",IF(ControleRNC[[#This Row],[Etapa Eng]]="Contratada","Contratada","Aberto"))</f>
        <v>Contratada</v>
      </c>
      <c r="AJ697" s="24" t="str">
        <f ca="1">IF(ControleRNC[[#This Row],[Etapa contr]]="Concluída","Fechado",IF(ControleRNC[[#This Row],[Etapa contr]]="Engenharia","Engenharia","Aberto"))</f>
        <v>Fechado</v>
      </c>
    </row>
    <row r="698" spans="1:36" ht="30" customHeight="1">
      <c r="A698" s="5" t="s">
        <v>219</v>
      </c>
      <c r="B698" s="5" t="s">
        <v>900</v>
      </c>
      <c r="C698" s="24" t="s">
        <v>2720</v>
      </c>
      <c r="D698" s="5" t="s">
        <v>943</v>
      </c>
      <c r="E698" s="24" t="s">
        <v>29</v>
      </c>
      <c r="F698" s="65" t="s">
        <v>826</v>
      </c>
      <c r="G698" s="7" t="s">
        <v>844</v>
      </c>
      <c r="H698" s="7" t="s">
        <v>1276</v>
      </c>
      <c r="I698" s="7" t="s">
        <v>1449</v>
      </c>
      <c r="J698" s="32" t="s">
        <v>2748</v>
      </c>
      <c r="K698" s="22" t="s">
        <v>787</v>
      </c>
      <c r="L698" s="6">
        <v>44859</v>
      </c>
      <c r="M698" s="6">
        <f>WORKDAY(ControleRNC[[#This Row],[Data Emissão]],VLOOKUP(K698,$F$1:$G$4,2,0))</f>
        <v>44862</v>
      </c>
      <c r="N698" s="6"/>
      <c r="O698" s="23">
        <v>44949</v>
      </c>
      <c r="P698" s="24"/>
      <c r="Q698" s="24">
        <f ca="1">IF(ControleRNC[[#This Row],[Real.1]]="",TODAY()-ControleRNC[[#This Row],[Prev.1]],ControleRNC[[#This Row],[Real.1]]-ControleRNC[[#This Row],[Prev.1]])</f>
        <v>87</v>
      </c>
      <c r="R698" s="24" t="s">
        <v>6</v>
      </c>
      <c r="S698" s="24" t="s">
        <v>2749</v>
      </c>
      <c r="T698" s="29" t="str">
        <f ca="1">IF(ControleRNC[[#This Row],[Real.1]]&lt;&gt;"","Concluída",IF(ControleRNC[[#This Row],[Prev.1]]&lt;TODAY(),"Atraso","No prazo"))</f>
        <v>Concluída</v>
      </c>
      <c r="U698" s="39" t="s">
        <v>2747</v>
      </c>
      <c r="V698" s="39"/>
      <c r="W698" s="23">
        <f>WORKDAY(ControleRNC[[#This Row],[Prev.1]],ControleRNC[[#This Row],[Dias Prev.2]])</f>
        <v>44867</v>
      </c>
      <c r="X698" s="23">
        <v>44988</v>
      </c>
      <c r="Y698" s="23">
        <v>45057</v>
      </c>
      <c r="Z698" s="24">
        <f>VLOOKUP(ControleRNC[[#This Row],[Crit.]],$F$1:$G$4,2,0)</f>
        <v>3</v>
      </c>
      <c r="AA698" s="24">
        <f ca="1">IF(ControleRNC[[#This Row],[Real.2]]="",TODAY()-ControleRNC[[#This Row],[Prev.2]],ControleRNC[[#This Row],[Real.2]]-ControleRNC[[#This Row],[Prev.2]])</f>
        <v>190</v>
      </c>
      <c r="AB698" s="24" t="s">
        <v>6</v>
      </c>
      <c r="AC698" s="29" t="str">
        <f ca="1">IF(ControleRNC[[#This Row],[Real.2]]&lt;&gt;"","Concluída",
IF(ControleRNC[[#This Row],[Prev.2]]&lt;TODAY(),"Atraso","No prazo"))</f>
        <v>Concluída</v>
      </c>
      <c r="AD698" s="24" t="str">
        <f ca="1">IF(ControleRNC[[#This Row],[Status Epata 2]]="Concluída","",IF(ControleRNC[[#This Row],[Real.2]]="",TODAY()-ControleRNC[[#This Row],[Data Emissão]],ControleRNC[[#This Row],[Real.2]]-ControleRNC[[#This Row],[Data Emissão]]))</f>
        <v/>
      </c>
      <c r="AE698" s="24" t="str">
        <f ca="1">IF(ControleRNC[[#This Row],[Real.2]]&lt;&gt;"","Concluída",
IF(AND(ControleRNC[[#This Row],[Prev.2]]&lt;TODAY(),OR(ControleRNC[[#This Row],[Replan.2]]&lt;TODAY(),ControleRNC[[#This Row],[Replan.2]]="")),"Atraso","No prazo"))</f>
        <v>Concluída</v>
      </c>
      <c r="AF698" s="24"/>
      <c r="AG698" s="24" t="str">
        <f>IF(ControleRNC[[#This Row],[Área Responsável]]="Engenharia",ControleRNC[[#This Row],[Status Etapa 1]],"Contratada")</f>
        <v>Contratada</v>
      </c>
      <c r="AH698" s="24" t="str">
        <f ca="1">IF(ControleRNC[[#This Row],[Área Responsável]]="Contratada",ControleRNC[[#This Row],[Status DUCTOR]],"Engenharia")</f>
        <v>Concluída</v>
      </c>
      <c r="AI698" s="24" t="str">
        <f>IF(ControleRNC[[#This Row],[Etapa Eng]]="Concluída","Fechado",IF(ControleRNC[[#This Row],[Etapa Eng]]="Contratada","Contratada","Aberto"))</f>
        <v>Contratada</v>
      </c>
      <c r="AJ698" s="24" t="str">
        <f ca="1">IF(ControleRNC[[#This Row],[Etapa contr]]="Concluída","Fechado",IF(ControleRNC[[#This Row],[Etapa contr]]="Engenharia","Engenharia","Aberto"))</f>
        <v>Fechado</v>
      </c>
    </row>
    <row r="699" spans="1:36" ht="30" customHeight="1">
      <c r="A699" s="5" t="s">
        <v>66</v>
      </c>
      <c r="B699" s="5" t="s">
        <v>900</v>
      </c>
      <c r="C699" s="24" t="s">
        <v>2750</v>
      </c>
      <c r="D699" s="5" t="s">
        <v>943</v>
      </c>
      <c r="E699" s="24" t="s">
        <v>186</v>
      </c>
      <c r="F699" s="65" t="s">
        <v>826</v>
      </c>
      <c r="G699" s="7" t="s">
        <v>1085</v>
      </c>
      <c r="H699" s="7" t="s">
        <v>2751</v>
      </c>
      <c r="I699" s="7" t="s">
        <v>1199</v>
      </c>
      <c r="J699" s="32" t="s">
        <v>187</v>
      </c>
      <c r="K699" s="22" t="s">
        <v>787</v>
      </c>
      <c r="L699" s="6">
        <v>44848</v>
      </c>
      <c r="M699" s="6">
        <f>WORKDAY(ControleRNC[[#This Row],[Data Emissão]],VLOOKUP(K699,$F$1:$G$4,2,0))</f>
        <v>44853</v>
      </c>
      <c r="N699" s="6"/>
      <c r="O699" s="23">
        <v>44921</v>
      </c>
      <c r="P699" s="24"/>
      <c r="Q699" s="24">
        <f ca="1">IF(ControleRNC[[#This Row],[Real.1]]="",TODAY()-ControleRNC[[#This Row],[Prev.1]],ControleRNC[[#This Row],[Real.1]]-ControleRNC[[#This Row],[Prev.1]])</f>
        <v>68</v>
      </c>
      <c r="R699" s="24" t="s">
        <v>15</v>
      </c>
      <c r="S699" s="24" t="s">
        <v>2752</v>
      </c>
      <c r="T699" s="29" t="str">
        <f ca="1">IF(ControleRNC[[#This Row],[Real.1]]&lt;&gt;"","Concluída",IF(ControleRNC[[#This Row],[Prev.1]]&lt;TODAY(),"Atraso","No prazo"))</f>
        <v>Concluída</v>
      </c>
      <c r="U699" s="39" t="s">
        <v>188</v>
      </c>
      <c r="V699" s="39"/>
      <c r="W699" s="23">
        <f>WORKDAY(ControleRNC[[#This Row],[Prev.1]],ControleRNC[[#This Row],[Dias Prev.2]])</f>
        <v>44858</v>
      </c>
      <c r="X699" s="23"/>
      <c r="Y699" s="23"/>
      <c r="Z699" s="24">
        <f>VLOOKUP(ControleRNC[[#This Row],[Crit.]],$F$1:$G$4,2,0)</f>
        <v>3</v>
      </c>
      <c r="AA699" s="24">
        <f ca="1">IF(ControleRNC[[#This Row],[Real.2]]="",TODAY()-ControleRNC[[#This Row],[Prev.2]],ControleRNC[[#This Row],[Real.2]]-ControleRNC[[#This Row],[Prev.2]])</f>
        <v>219</v>
      </c>
      <c r="AB699" s="24" t="s">
        <v>15</v>
      </c>
      <c r="AC699" s="29" t="str">
        <f ca="1">IF(ControleRNC[[#This Row],[Real.2]]&lt;&gt;"","Concluída",
IF(ControleRNC[[#This Row],[Prev.2]]&lt;TODAY(),"Atraso","No prazo"))</f>
        <v>Atraso</v>
      </c>
      <c r="AD699" s="24">
        <f ca="1">IF(ControleRNC[[#This Row],[Status Epata 2]]="Concluída","",IF(ControleRNC[[#This Row],[Real.2]]="",TODAY()-ControleRNC[[#This Row],[Data Emissão]],ControleRNC[[#This Row],[Real.2]]-ControleRNC[[#This Row],[Data Emissão]]))</f>
        <v>229</v>
      </c>
      <c r="AE699" s="24" t="str">
        <f ca="1">IF(ControleRNC[[#This Row],[Real.2]]&lt;&gt;"","Concluída",
IF(AND(ControleRNC[[#This Row],[Prev.2]]&lt;TODAY(),OR(ControleRNC[[#This Row],[Replan.2]]&lt;TODAY(),ControleRNC[[#This Row],[Replan.2]]="")),"Atraso","No prazo"))</f>
        <v>Atraso</v>
      </c>
      <c r="AF699" s="24"/>
      <c r="AG699" s="24" t="str">
        <f>IF(ControleRNC[[#This Row],[Área Responsável]]="Engenharia",ControleRNC[[#This Row],[Status Etapa 1]],"Contratada")</f>
        <v>Contratada</v>
      </c>
      <c r="AH699" s="24" t="str">
        <f ca="1">IF(ControleRNC[[#This Row],[Área Responsável]]="Contratada",ControleRNC[[#This Row],[Status DUCTOR]],"Engenharia")</f>
        <v>Atraso</v>
      </c>
      <c r="AI699" s="24" t="str">
        <f>IF(ControleRNC[[#This Row],[Etapa Eng]]="Concluída","Fechado",IF(ControleRNC[[#This Row],[Etapa Eng]]="Contratada","Contratada","Aberto"))</f>
        <v>Contratada</v>
      </c>
      <c r="AJ699" s="24" t="str">
        <f ca="1">IF(ControleRNC[[#This Row],[Etapa contr]]="Concluída","Fechado",IF(ControleRNC[[#This Row],[Etapa contr]]="Engenharia","Engenharia","Aberto"))</f>
        <v>Aberto</v>
      </c>
    </row>
    <row r="700" spans="1:36" ht="30" customHeight="1">
      <c r="A700" s="5" t="s">
        <v>183</v>
      </c>
      <c r="B700" s="5" t="s">
        <v>822</v>
      </c>
      <c r="C700" s="24" t="s">
        <v>2589</v>
      </c>
      <c r="D700" s="24" t="s">
        <v>77</v>
      </c>
      <c r="E700" s="24" t="s">
        <v>77</v>
      </c>
      <c r="F700" s="65" t="s">
        <v>862</v>
      </c>
      <c r="G700" s="7" t="s">
        <v>827</v>
      </c>
      <c r="H700" s="7" t="s">
        <v>2676</v>
      </c>
      <c r="I700" s="7" t="s">
        <v>856</v>
      </c>
      <c r="J700" s="32" t="s">
        <v>184</v>
      </c>
      <c r="K700" s="22" t="s">
        <v>787</v>
      </c>
      <c r="L700" s="6">
        <v>44848</v>
      </c>
      <c r="M700" s="6">
        <f>WORKDAY(ControleRNC[[#This Row],[Data Emissão]],VLOOKUP(K700,$F$1:$G$4,2,0))</f>
        <v>44853</v>
      </c>
      <c r="N700" s="6"/>
      <c r="O700" s="23">
        <v>44851</v>
      </c>
      <c r="P700" s="24"/>
      <c r="Q700" s="24">
        <f ca="1">IF(ControleRNC[[#This Row],[Real.1]]="",TODAY()-ControleRNC[[#This Row],[Prev.1]],ControleRNC[[#This Row],[Real.1]]-ControleRNC[[#This Row],[Prev.1]])</f>
        <v>-2</v>
      </c>
      <c r="R700" s="24" t="s">
        <v>8</v>
      </c>
      <c r="S700" s="24"/>
      <c r="T700" s="29" t="str">
        <f ca="1">IF(ControleRNC[[#This Row],[Real.1]]&lt;&gt;"","Concluída",IF(ControleRNC[[#This Row],[Prev.1]]&lt;TODAY(),"Atraso","No prazo"))</f>
        <v>Concluída</v>
      </c>
      <c r="U700" s="39" t="s">
        <v>185</v>
      </c>
      <c r="V700" s="39"/>
      <c r="W700" s="23">
        <f>WORKDAY(ControleRNC[[#This Row],[Prev.1]],ControleRNC[[#This Row],[Dias Prev.2]])</f>
        <v>44858</v>
      </c>
      <c r="X700" s="23"/>
      <c r="Y700" s="23"/>
      <c r="Z700" s="24">
        <f>VLOOKUP(ControleRNC[[#This Row],[Crit.]],$F$1:$G$4,2,0)</f>
        <v>3</v>
      </c>
      <c r="AA700" s="24">
        <f ca="1">IF(ControleRNC[[#This Row],[Real.2]]="",TODAY()-ControleRNC[[#This Row],[Prev.2]],ControleRNC[[#This Row],[Real.2]]-ControleRNC[[#This Row],[Prev.2]])</f>
        <v>219</v>
      </c>
      <c r="AB700" s="24" t="s">
        <v>8</v>
      </c>
      <c r="AC700" s="29" t="str">
        <f ca="1">IF(ControleRNC[[#This Row],[Real.2]]&lt;&gt;"","Concluída",
IF(ControleRNC[[#This Row],[Prev.2]]&lt;TODAY(),"Atraso","No prazo"))</f>
        <v>Atraso</v>
      </c>
      <c r="AD700" s="24">
        <f ca="1">IF(ControleRNC[[#This Row],[Status Epata 2]]="Concluída","",IF(ControleRNC[[#This Row],[Real.2]]="",TODAY()-ControleRNC[[#This Row],[Data Emissão]],ControleRNC[[#This Row],[Real.2]]-ControleRNC[[#This Row],[Data Emissão]]))</f>
        <v>229</v>
      </c>
      <c r="AE700" s="24" t="str">
        <f ca="1">IF(ControleRNC[[#This Row],[Real.2]]&lt;&gt;"","Concluída",
IF(AND(ControleRNC[[#This Row],[Prev.2]]&lt;TODAY(),OR(ControleRNC[[#This Row],[Replan.2]]&lt;TODAY(),ControleRNC[[#This Row],[Replan.2]]="")),"Atraso","No prazo"))</f>
        <v>Atraso</v>
      </c>
      <c r="AF700" s="24"/>
      <c r="AG700" s="24" t="str">
        <f ca="1">IF(ControleRNC[[#This Row],[Área Responsável]]="Engenharia",ControleRNC[[#This Row],[Status Etapa 1]],"Contratada")</f>
        <v>Concluída</v>
      </c>
      <c r="AH700" s="24" t="str">
        <f>IF(ControleRNC[[#This Row],[Área Responsável]]="Contratada",ControleRNC[[#This Row],[Status DUCTOR]],"Engenharia")</f>
        <v>Engenharia</v>
      </c>
      <c r="AI700" s="24" t="str">
        <f ca="1">IF(ControleRNC[[#This Row],[Etapa Eng]]="Concluída","Fechado",IF(ControleRNC[[#This Row],[Etapa Eng]]="Contratada","Contratada","Aberto"))</f>
        <v>Fechado</v>
      </c>
      <c r="AJ700" s="24" t="str">
        <f>IF(ControleRNC[[#This Row],[Etapa contr]]="Concluída","Fechado",IF(ControleRNC[[#This Row],[Etapa contr]]="Engenharia","Engenharia","Aberto"))</f>
        <v>Engenharia</v>
      </c>
    </row>
    <row r="701" spans="1:36" ht="30" customHeight="1">
      <c r="A701" s="5" t="s">
        <v>194</v>
      </c>
      <c r="B701" s="5" t="s">
        <v>822</v>
      </c>
      <c r="C701" s="24" t="s">
        <v>2589</v>
      </c>
      <c r="D701" s="24" t="s">
        <v>77</v>
      </c>
      <c r="E701" s="24" t="s">
        <v>77</v>
      </c>
      <c r="F701" s="65" t="s">
        <v>862</v>
      </c>
      <c r="G701" s="7" t="s">
        <v>827</v>
      </c>
      <c r="H701" s="7" t="s">
        <v>2753</v>
      </c>
      <c r="I701" s="7" t="s">
        <v>1199</v>
      </c>
      <c r="J701" s="32" t="s">
        <v>195</v>
      </c>
      <c r="K701" s="22" t="s">
        <v>787</v>
      </c>
      <c r="L701" s="6">
        <v>44851</v>
      </c>
      <c r="M701" s="6">
        <f>WORKDAY(ControleRNC[[#This Row],[Data Emissão]],VLOOKUP(K701,$F$1:$G$4,2,0))</f>
        <v>44854</v>
      </c>
      <c r="N701" s="6"/>
      <c r="O701" s="23">
        <v>44854</v>
      </c>
      <c r="P701" s="24"/>
      <c r="Q701" s="24">
        <f ca="1">IF(ControleRNC[[#This Row],[Real.1]]="",TODAY()-ControleRNC[[#This Row],[Prev.1]],ControleRNC[[#This Row],[Real.1]]-ControleRNC[[#This Row],[Prev.1]])</f>
        <v>0</v>
      </c>
      <c r="R701" s="24" t="s">
        <v>8</v>
      </c>
      <c r="S701" s="24"/>
      <c r="T701" s="29" t="str">
        <f ca="1">IF(ControleRNC[[#This Row],[Real.1]]&lt;&gt;"","Concluída",IF(ControleRNC[[#This Row],[Prev.1]]&lt;TODAY(),"Atraso","No prazo"))</f>
        <v>Concluída</v>
      </c>
      <c r="U701" s="39" t="s">
        <v>196</v>
      </c>
      <c r="V701" s="39"/>
      <c r="W701" s="23">
        <f>WORKDAY(ControleRNC[[#This Row],[Prev.1]],ControleRNC[[#This Row],[Dias Prev.2]])</f>
        <v>44859</v>
      </c>
      <c r="X701" s="23"/>
      <c r="Y701" s="23"/>
      <c r="Z701" s="24">
        <f>VLOOKUP(ControleRNC[[#This Row],[Crit.]],$F$1:$G$4,2,0)</f>
        <v>3</v>
      </c>
      <c r="AA701" s="24">
        <f ca="1">IF(ControleRNC[[#This Row],[Real.2]]="",TODAY()-ControleRNC[[#This Row],[Prev.2]],ControleRNC[[#This Row],[Real.2]]-ControleRNC[[#This Row],[Prev.2]])</f>
        <v>218</v>
      </c>
      <c r="AB701" s="24" t="s">
        <v>8</v>
      </c>
      <c r="AC701" s="29" t="str">
        <f ca="1">IF(ControleRNC[[#This Row],[Real.2]]&lt;&gt;"","Concluída",
IF(ControleRNC[[#This Row],[Prev.2]]&lt;TODAY(),"Atraso","No prazo"))</f>
        <v>Atraso</v>
      </c>
      <c r="AD701" s="24">
        <f ca="1">IF(ControleRNC[[#This Row],[Status Epata 2]]="Concluída","",IF(ControleRNC[[#This Row],[Real.2]]="",TODAY()-ControleRNC[[#This Row],[Data Emissão]],ControleRNC[[#This Row],[Real.2]]-ControleRNC[[#This Row],[Data Emissão]]))</f>
        <v>226</v>
      </c>
      <c r="AE701" s="24" t="str">
        <f ca="1">IF(ControleRNC[[#This Row],[Real.2]]&lt;&gt;"","Concluída",
IF(AND(ControleRNC[[#This Row],[Prev.2]]&lt;TODAY(),OR(ControleRNC[[#This Row],[Replan.2]]&lt;TODAY(),ControleRNC[[#This Row],[Replan.2]]="")),"Atraso","No prazo"))</f>
        <v>Atraso</v>
      </c>
      <c r="AF701" s="24"/>
      <c r="AG701" s="24" t="str">
        <f ca="1">IF(ControleRNC[[#This Row],[Área Responsável]]="Engenharia",ControleRNC[[#This Row],[Status Etapa 1]],"Contratada")</f>
        <v>Concluída</v>
      </c>
      <c r="AH701" s="24" t="str">
        <f>IF(ControleRNC[[#This Row],[Área Responsável]]="Contratada",ControleRNC[[#This Row],[Status DUCTOR]],"Engenharia")</f>
        <v>Engenharia</v>
      </c>
      <c r="AI701" s="24" t="str">
        <f ca="1">IF(ControleRNC[[#This Row],[Etapa Eng]]="Concluída","Fechado",IF(ControleRNC[[#This Row],[Etapa Eng]]="Contratada","Contratada","Aberto"))</f>
        <v>Fechado</v>
      </c>
      <c r="AJ701" s="24" t="str">
        <f>IF(ControleRNC[[#This Row],[Etapa contr]]="Concluída","Fechado",IF(ControleRNC[[#This Row],[Etapa contr]]="Engenharia","Engenharia","Aberto"))</f>
        <v>Engenharia</v>
      </c>
    </row>
    <row r="702" spans="1:36" ht="30" customHeight="1">
      <c r="A702" s="5" t="s">
        <v>191</v>
      </c>
      <c r="B702" s="5" t="s">
        <v>822</v>
      </c>
      <c r="C702" s="24" t="s">
        <v>2589</v>
      </c>
      <c r="D702" s="24" t="s">
        <v>77</v>
      </c>
      <c r="E702" s="24" t="s">
        <v>77</v>
      </c>
      <c r="F702" s="65" t="s">
        <v>862</v>
      </c>
      <c r="G702" s="7" t="s">
        <v>827</v>
      </c>
      <c r="H702" s="7" t="s">
        <v>2754</v>
      </c>
      <c r="I702" s="7" t="s">
        <v>856</v>
      </c>
      <c r="J702" s="32" t="s">
        <v>192</v>
      </c>
      <c r="K702" s="22" t="s">
        <v>787</v>
      </c>
      <c r="L702" s="6">
        <v>44851</v>
      </c>
      <c r="M702" s="6">
        <f>WORKDAY(ControleRNC[[#This Row],[Data Emissão]],VLOOKUP(K702,$F$1:$G$4,2,0))</f>
        <v>44854</v>
      </c>
      <c r="N702" s="6"/>
      <c r="O702" s="23">
        <v>44851</v>
      </c>
      <c r="P702" s="24"/>
      <c r="Q702" s="24">
        <f ca="1">IF(ControleRNC[[#This Row],[Real.1]]="",TODAY()-ControleRNC[[#This Row],[Prev.1]],ControleRNC[[#This Row],[Real.1]]-ControleRNC[[#This Row],[Prev.1]])</f>
        <v>-3</v>
      </c>
      <c r="R702" s="24" t="s">
        <v>8</v>
      </c>
      <c r="S702" s="24"/>
      <c r="T702" s="29" t="str">
        <f ca="1">IF(ControleRNC[[#This Row],[Real.1]]&lt;&gt;"","Concluída",IF(ControleRNC[[#This Row],[Prev.1]]&lt;TODAY(),"Atraso","No prazo"))</f>
        <v>Concluída</v>
      </c>
      <c r="U702" s="39" t="s">
        <v>193</v>
      </c>
      <c r="V702" s="39"/>
      <c r="W702" s="23">
        <f>WORKDAY(ControleRNC[[#This Row],[Prev.1]],ControleRNC[[#This Row],[Dias Prev.2]])</f>
        <v>44859</v>
      </c>
      <c r="X702" s="23"/>
      <c r="Y702" s="23"/>
      <c r="Z702" s="24">
        <f>VLOOKUP(ControleRNC[[#This Row],[Crit.]],$F$1:$G$4,2,0)</f>
        <v>3</v>
      </c>
      <c r="AA702" s="24">
        <f ca="1">IF(ControleRNC[[#This Row],[Real.2]]="",TODAY()-ControleRNC[[#This Row],[Prev.2]],ControleRNC[[#This Row],[Real.2]]-ControleRNC[[#This Row],[Prev.2]])</f>
        <v>218</v>
      </c>
      <c r="AB702" s="24" t="s">
        <v>8</v>
      </c>
      <c r="AC702" s="29" t="str">
        <f ca="1">IF(ControleRNC[[#This Row],[Real.2]]&lt;&gt;"","Concluída",
IF(ControleRNC[[#This Row],[Prev.2]]&lt;TODAY(),"Atraso","No prazo"))</f>
        <v>Atraso</v>
      </c>
      <c r="AD702" s="24">
        <f ca="1">IF(ControleRNC[[#This Row],[Status Epata 2]]="Concluída","",IF(ControleRNC[[#This Row],[Real.2]]="",TODAY()-ControleRNC[[#This Row],[Data Emissão]],ControleRNC[[#This Row],[Real.2]]-ControleRNC[[#This Row],[Data Emissão]]))</f>
        <v>226</v>
      </c>
      <c r="AE702" s="24" t="str">
        <f ca="1">IF(ControleRNC[[#This Row],[Real.2]]&lt;&gt;"","Concluída",
IF(AND(ControleRNC[[#This Row],[Prev.2]]&lt;TODAY(),OR(ControleRNC[[#This Row],[Replan.2]]&lt;TODAY(),ControleRNC[[#This Row],[Replan.2]]="")),"Atraso","No prazo"))</f>
        <v>Atraso</v>
      </c>
      <c r="AF702" s="24"/>
      <c r="AG702" s="24" t="str">
        <f ca="1">IF(ControleRNC[[#This Row],[Área Responsável]]="Engenharia",ControleRNC[[#This Row],[Status Etapa 1]],"Contratada")</f>
        <v>Concluída</v>
      </c>
      <c r="AH702" s="24" t="str">
        <f>IF(ControleRNC[[#This Row],[Área Responsável]]="Contratada",ControleRNC[[#This Row],[Status DUCTOR]],"Engenharia")</f>
        <v>Engenharia</v>
      </c>
      <c r="AI702" s="24" t="str">
        <f ca="1">IF(ControleRNC[[#This Row],[Etapa Eng]]="Concluída","Fechado",IF(ControleRNC[[#This Row],[Etapa Eng]]="Contratada","Contratada","Aberto"))</f>
        <v>Fechado</v>
      </c>
      <c r="AJ702" s="24" t="str">
        <f>IF(ControleRNC[[#This Row],[Etapa contr]]="Concluída","Fechado",IF(ControleRNC[[#This Row],[Etapa contr]]="Engenharia","Engenharia","Aberto"))</f>
        <v>Engenharia</v>
      </c>
    </row>
    <row r="703" spans="1:36" ht="30" customHeight="1">
      <c r="A703" s="5" t="s">
        <v>189</v>
      </c>
      <c r="B703" s="5" t="s">
        <v>822</v>
      </c>
      <c r="C703" s="24" t="s">
        <v>2589</v>
      </c>
      <c r="D703" s="24" t="s">
        <v>77</v>
      </c>
      <c r="E703" s="24" t="s">
        <v>77</v>
      </c>
      <c r="F703" s="65" t="s">
        <v>862</v>
      </c>
      <c r="G703" s="7" t="s">
        <v>827</v>
      </c>
      <c r="H703" s="7" t="s">
        <v>2755</v>
      </c>
      <c r="I703" s="7" t="s">
        <v>840</v>
      </c>
      <c r="J703" s="32" t="s">
        <v>190</v>
      </c>
      <c r="K703" s="22" t="s">
        <v>787</v>
      </c>
      <c r="L703" s="6">
        <v>44851</v>
      </c>
      <c r="M703" s="6">
        <f>WORKDAY(ControleRNC[[#This Row],[Data Emissão]],VLOOKUP(K703,$F$1:$G$4,2,0))</f>
        <v>44854</v>
      </c>
      <c r="N703" s="6"/>
      <c r="O703" s="23"/>
      <c r="P703" s="24"/>
      <c r="Q703" s="24">
        <f ca="1">IF(ControleRNC[[#This Row],[Real.1]]="",TODAY()-ControleRNC[[#This Row],[Prev.1]],ControleRNC[[#This Row],[Real.1]]-ControleRNC[[#This Row],[Prev.1]])</f>
        <v>223</v>
      </c>
      <c r="R703" s="24" t="s">
        <v>8</v>
      </c>
      <c r="S703" s="24"/>
      <c r="T703" s="29" t="str">
        <f ca="1">IF(ControleRNC[[#This Row],[Real.1]]&lt;&gt;"","Concluída",IF(ControleRNC[[#This Row],[Prev.1]]&lt;TODAY(),"Atraso","No prazo"))</f>
        <v>Atraso</v>
      </c>
      <c r="U703" s="39"/>
      <c r="V703" s="39"/>
      <c r="W703" s="23">
        <f>WORKDAY(ControleRNC[[#This Row],[Prev.1]],ControleRNC[[#This Row],[Dias Prev.2]])</f>
        <v>44859</v>
      </c>
      <c r="X703" s="23"/>
      <c r="Y703" s="23"/>
      <c r="Z703" s="24">
        <f>VLOOKUP(ControleRNC[[#This Row],[Crit.]],$F$1:$G$4,2,0)</f>
        <v>3</v>
      </c>
      <c r="AA703" s="24">
        <f ca="1">IF(ControleRNC[[#This Row],[Real.2]]="",TODAY()-ControleRNC[[#This Row],[Prev.2]],ControleRNC[[#This Row],[Real.2]]-ControleRNC[[#This Row],[Prev.2]])</f>
        <v>218</v>
      </c>
      <c r="AB703" s="24" t="s">
        <v>8</v>
      </c>
      <c r="AC703" s="29" t="str">
        <f ca="1">IF(ControleRNC[[#This Row],[Real.2]]&lt;&gt;"","Concluída",
IF(ControleRNC[[#This Row],[Prev.2]]&lt;TODAY(),"Atraso","No prazo"))</f>
        <v>Atraso</v>
      </c>
      <c r="AD703" s="24">
        <f ca="1">IF(ControleRNC[[#This Row],[Status Epata 2]]="Concluída","",IF(ControleRNC[[#This Row],[Real.2]]="",TODAY()-ControleRNC[[#This Row],[Data Emissão]],ControleRNC[[#This Row],[Real.2]]-ControleRNC[[#This Row],[Data Emissão]]))</f>
        <v>226</v>
      </c>
      <c r="AE703" s="24" t="str">
        <f ca="1">IF(ControleRNC[[#This Row],[Real.2]]&lt;&gt;"","Concluída",
IF(AND(ControleRNC[[#This Row],[Prev.2]]&lt;TODAY(),OR(ControleRNC[[#This Row],[Replan.2]]&lt;TODAY(),ControleRNC[[#This Row],[Replan.2]]="")),"Atraso","No prazo"))</f>
        <v>Atraso</v>
      </c>
      <c r="AF703" s="24"/>
      <c r="AG703" s="24" t="str">
        <f ca="1">IF(ControleRNC[[#This Row],[Área Responsável]]="Engenharia",ControleRNC[[#This Row],[Status Etapa 1]],"Contratada")</f>
        <v>Atraso</v>
      </c>
      <c r="AH703" s="24" t="str">
        <f>IF(ControleRNC[[#This Row],[Área Responsável]]="Contratada",ControleRNC[[#This Row],[Status DUCTOR]],"Engenharia")</f>
        <v>Engenharia</v>
      </c>
      <c r="AI703" s="24" t="str">
        <f ca="1">IF(ControleRNC[[#This Row],[Etapa Eng]]="Concluída","Fechado",IF(ControleRNC[[#This Row],[Etapa Eng]]="Contratada","Contratada","Aberto"))</f>
        <v>Aberto</v>
      </c>
      <c r="AJ703" s="24" t="str">
        <f>IF(ControleRNC[[#This Row],[Etapa contr]]="Concluída","Fechado",IF(ControleRNC[[#This Row],[Etapa contr]]="Engenharia","Engenharia","Aberto"))</f>
        <v>Engenharia</v>
      </c>
    </row>
    <row r="704" spans="1:36" ht="30" customHeight="1">
      <c r="A704" s="5" t="s">
        <v>71</v>
      </c>
      <c r="B704" s="5" t="s">
        <v>822</v>
      </c>
      <c r="C704" s="24" t="s">
        <v>2589</v>
      </c>
      <c r="D704" s="5" t="s">
        <v>77</v>
      </c>
      <c r="E704" s="24" t="s">
        <v>35</v>
      </c>
      <c r="F704" s="65" t="s">
        <v>862</v>
      </c>
      <c r="G704" s="7" t="s">
        <v>827</v>
      </c>
      <c r="H704" s="7" t="s">
        <v>2756</v>
      </c>
      <c r="I704" s="7" t="s">
        <v>856</v>
      </c>
      <c r="J704" s="32" t="s">
        <v>209</v>
      </c>
      <c r="K704" s="22" t="s">
        <v>787</v>
      </c>
      <c r="L704" s="6">
        <v>44853</v>
      </c>
      <c r="M704" s="6">
        <f>WORKDAY(ControleRNC[[#This Row],[Data Emissão]],VLOOKUP(K704,$F$1:$G$4,2,0))</f>
        <v>44858</v>
      </c>
      <c r="N704" s="6"/>
      <c r="O704" s="23">
        <v>44854</v>
      </c>
      <c r="P704" s="24"/>
      <c r="Q704" s="24">
        <f ca="1">IF(ControleRNC[[#This Row],[Real.1]]="",TODAY()-ControleRNC[[#This Row],[Prev.1]],ControleRNC[[#This Row],[Real.1]]-ControleRNC[[#This Row],[Prev.1]])</f>
        <v>-4</v>
      </c>
      <c r="R704" s="24" t="s">
        <v>7</v>
      </c>
      <c r="S704" s="24"/>
      <c r="T704" s="29" t="str">
        <f ca="1">IF(ControleRNC[[#This Row],[Real.1]]&lt;&gt;"","Concluída",IF(ControleRNC[[#This Row],[Prev.1]]&lt;TODAY(),"Atraso","No prazo"))</f>
        <v>Concluída</v>
      </c>
      <c r="U704" s="39" t="s">
        <v>210</v>
      </c>
      <c r="V704" s="39"/>
      <c r="W704" s="23">
        <f>WORKDAY(ControleRNC[[#This Row],[Prev.1]],ControleRNC[[#This Row],[Dias Prev.2]])</f>
        <v>44861</v>
      </c>
      <c r="X704" s="23"/>
      <c r="Y704" s="23"/>
      <c r="Z704" s="24">
        <f>VLOOKUP(ControleRNC[[#This Row],[Crit.]],$F$1:$G$4,2,0)</f>
        <v>3</v>
      </c>
      <c r="AA704" s="24">
        <f ca="1">IF(ControleRNC[[#This Row],[Real.2]]="",TODAY()-ControleRNC[[#This Row],[Prev.2]],ControleRNC[[#This Row],[Real.2]]-ControleRNC[[#This Row],[Prev.2]])</f>
        <v>216</v>
      </c>
      <c r="AB704" s="24" t="s">
        <v>7</v>
      </c>
      <c r="AC704" s="29" t="str">
        <f ca="1">IF(ControleRNC[[#This Row],[Real.2]]&lt;&gt;"","Concluída",
IF(ControleRNC[[#This Row],[Prev.2]]&lt;TODAY(),"Atraso","No prazo"))</f>
        <v>Atraso</v>
      </c>
      <c r="AD704" s="24">
        <f ca="1">IF(ControleRNC[[#This Row],[Status Epata 2]]="Concluída","",IF(ControleRNC[[#This Row],[Real.2]]="",TODAY()-ControleRNC[[#This Row],[Data Emissão]],ControleRNC[[#This Row],[Real.2]]-ControleRNC[[#This Row],[Data Emissão]]))</f>
        <v>224</v>
      </c>
      <c r="AE704" s="24" t="str">
        <f ca="1">IF(ControleRNC[[#This Row],[Real.2]]&lt;&gt;"","Concluída",
IF(AND(ControleRNC[[#This Row],[Prev.2]]&lt;TODAY(),OR(ControleRNC[[#This Row],[Replan.2]]&lt;TODAY(),ControleRNC[[#This Row],[Replan.2]]="")),"Atraso","No prazo"))</f>
        <v>Atraso</v>
      </c>
      <c r="AF704" s="24"/>
      <c r="AG704" s="24" t="str">
        <f ca="1">IF(ControleRNC[[#This Row],[Área Responsável]]="Engenharia",ControleRNC[[#This Row],[Status Etapa 1]],"Contratada")</f>
        <v>Concluída</v>
      </c>
      <c r="AH704" s="24" t="str">
        <f>IF(ControleRNC[[#This Row],[Área Responsável]]="Contratada",ControleRNC[[#This Row],[Status DUCTOR]],"Engenharia")</f>
        <v>Engenharia</v>
      </c>
      <c r="AI704" s="24" t="str">
        <f ca="1">IF(ControleRNC[[#This Row],[Etapa Eng]]="Concluída","Fechado",IF(ControleRNC[[#This Row],[Etapa Eng]]="Contratada","Contratada","Aberto"))</f>
        <v>Fechado</v>
      </c>
      <c r="AJ704" s="24" t="str">
        <f>IF(ControleRNC[[#This Row],[Etapa contr]]="Concluída","Fechado",IF(ControleRNC[[#This Row],[Etapa contr]]="Engenharia","Engenharia","Aberto"))</f>
        <v>Engenharia</v>
      </c>
    </row>
    <row r="705" spans="1:36" ht="30" customHeight="1">
      <c r="A705" s="5" t="s">
        <v>180</v>
      </c>
      <c r="B705" s="5" t="s">
        <v>822</v>
      </c>
      <c r="C705" s="24" t="s">
        <v>2589</v>
      </c>
      <c r="D705" s="5" t="s">
        <v>77</v>
      </c>
      <c r="E705" s="24" t="s">
        <v>35</v>
      </c>
      <c r="F705" s="65" t="s">
        <v>862</v>
      </c>
      <c r="G705" s="7" t="s">
        <v>827</v>
      </c>
      <c r="H705" s="7" t="s">
        <v>2757</v>
      </c>
      <c r="I705" s="7" t="s">
        <v>863</v>
      </c>
      <c r="J705" s="32" t="s">
        <v>211</v>
      </c>
      <c r="K705" s="22" t="s">
        <v>787</v>
      </c>
      <c r="L705" s="6">
        <v>44853</v>
      </c>
      <c r="M705" s="6">
        <f>WORKDAY(ControleRNC[[#This Row],[Data Emissão]],VLOOKUP(K705,$F$1:$G$4,2,0))</f>
        <v>44858</v>
      </c>
      <c r="N705" s="6"/>
      <c r="O705" s="23">
        <v>44873</v>
      </c>
      <c r="P705" s="24"/>
      <c r="Q705" s="24">
        <f ca="1">IF(ControleRNC[[#This Row],[Real.1]]="",TODAY()-ControleRNC[[#This Row],[Prev.1]],ControleRNC[[#This Row],[Real.1]]-ControleRNC[[#This Row],[Prev.1]])</f>
        <v>15</v>
      </c>
      <c r="R705" s="24" t="s">
        <v>7</v>
      </c>
      <c r="S705" s="24"/>
      <c r="T705" s="29" t="str">
        <f ca="1">IF(ControleRNC[[#This Row],[Real.1]]&lt;&gt;"","Concluída",IF(ControleRNC[[#This Row],[Prev.1]]&lt;TODAY(),"Atraso","No prazo"))</f>
        <v>Concluída</v>
      </c>
      <c r="U705" s="39" t="s">
        <v>212</v>
      </c>
      <c r="V705" s="39"/>
      <c r="W705" s="23">
        <f>WORKDAY(ControleRNC[[#This Row],[Prev.1]],ControleRNC[[#This Row],[Dias Prev.2]])</f>
        <v>44861</v>
      </c>
      <c r="X705" s="23"/>
      <c r="Y705" s="23"/>
      <c r="Z705" s="24">
        <f>VLOOKUP(ControleRNC[[#This Row],[Crit.]],$F$1:$G$4,2,0)</f>
        <v>3</v>
      </c>
      <c r="AA705" s="24">
        <f ca="1">IF(ControleRNC[[#This Row],[Real.2]]="",TODAY()-ControleRNC[[#This Row],[Prev.2]],ControleRNC[[#This Row],[Real.2]]-ControleRNC[[#This Row],[Prev.2]])</f>
        <v>216</v>
      </c>
      <c r="AB705" s="24" t="s">
        <v>7</v>
      </c>
      <c r="AC705" s="29" t="str">
        <f ca="1">IF(ControleRNC[[#This Row],[Real.2]]&lt;&gt;"","Concluída",
IF(ControleRNC[[#This Row],[Prev.2]]&lt;TODAY(),"Atraso","No prazo"))</f>
        <v>Atraso</v>
      </c>
      <c r="AD705" s="24">
        <f ca="1">IF(ControleRNC[[#This Row],[Status Epata 2]]="Concluída","",IF(ControleRNC[[#This Row],[Real.2]]="",TODAY()-ControleRNC[[#This Row],[Data Emissão]],ControleRNC[[#This Row],[Real.2]]-ControleRNC[[#This Row],[Data Emissão]]))</f>
        <v>224</v>
      </c>
      <c r="AE705" s="24" t="str">
        <f ca="1">IF(ControleRNC[[#This Row],[Real.2]]&lt;&gt;"","Concluída",
IF(AND(ControleRNC[[#This Row],[Prev.2]]&lt;TODAY(),OR(ControleRNC[[#This Row],[Replan.2]]&lt;TODAY(),ControleRNC[[#This Row],[Replan.2]]="")),"Atraso","No prazo"))</f>
        <v>Atraso</v>
      </c>
      <c r="AF705" s="24"/>
      <c r="AG705" s="24" t="str">
        <f ca="1">IF(ControleRNC[[#This Row],[Área Responsável]]="Engenharia",ControleRNC[[#This Row],[Status Etapa 1]],"Contratada")</f>
        <v>Concluída</v>
      </c>
      <c r="AH705" s="24" t="str">
        <f>IF(ControleRNC[[#This Row],[Área Responsável]]="Contratada",ControleRNC[[#This Row],[Status DUCTOR]],"Engenharia")</f>
        <v>Engenharia</v>
      </c>
      <c r="AI705" s="24" t="str">
        <f ca="1">IF(ControleRNC[[#This Row],[Etapa Eng]]="Concluída","Fechado",IF(ControleRNC[[#This Row],[Etapa Eng]]="Contratada","Contratada","Aberto"))</f>
        <v>Fechado</v>
      </c>
      <c r="AJ705" s="24" t="str">
        <f>IF(ControleRNC[[#This Row],[Etapa contr]]="Concluída","Fechado",IF(ControleRNC[[#This Row],[Etapa contr]]="Engenharia","Engenharia","Aberto"))</f>
        <v>Engenharia</v>
      </c>
    </row>
    <row r="706" spans="1:36" ht="30" customHeight="1">
      <c r="A706" s="5" t="s">
        <v>213</v>
      </c>
      <c r="B706" s="5" t="s">
        <v>822</v>
      </c>
      <c r="C706" s="24" t="s">
        <v>2589</v>
      </c>
      <c r="D706" s="5" t="s">
        <v>77</v>
      </c>
      <c r="E706" s="24" t="s">
        <v>35</v>
      </c>
      <c r="F706" s="65" t="s">
        <v>862</v>
      </c>
      <c r="G706" s="7" t="s">
        <v>827</v>
      </c>
      <c r="H706" s="7" t="s">
        <v>2758</v>
      </c>
      <c r="I706" s="7" t="s">
        <v>856</v>
      </c>
      <c r="J706" s="32" t="s">
        <v>214</v>
      </c>
      <c r="K706" s="22" t="s">
        <v>787</v>
      </c>
      <c r="L706" s="6">
        <v>44853</v>
      </c>
      <c r="M706" s="6">
        <f>WORKDAY(ControleRNC[[#This Row],[Data Emissão]],VLOOKUP(K706,$F$1:$G$4,2,0))</f>
        <v>44858</v>
      </c>
      <c r="N706" s="6"/>
      <c r="O706" s="23">
        <v>44854</v>
      </c>
      <c r="P706" s="24"/>
      <c r="Q706" s="24">
        <f ca="1">IF(ControleRNC[[#This Row],[Real.1]]="",TODAY()-ControleRNC[[#This Row],[Prev.1]],ControleRNC[[#This Row],[Real.1]]-ControleRNC[[#This Row],[Prev.1]])</f>
        <v>-4</v>
      </c>
      <c r="R706" s="24" t="s">
        <v>7</v>
      </c>
      <c r="S706" s="24"/>
      <c r="T706" s="29" t="str">
        <f ca="1">IF(ControleRNC[[#This Row],[Real.1]]&lt;&gt;"","Concluída",IF(ControleRNC[[#This Row],[Prev.1]]&lt;TODAY(),"Atraso","No prazo"))</f>
        <v>Concluída</v>
      </c>
      <c r="U706" s="39" t="s">
        <v>215</v>
      </c>
      <c r="V706" s="39"/>
      <c r="W706" s="23">
        <f>WORKDAY(ControleRNC[[#This Row],[Prev.1]],ControleRNC[[#This Row],[Dias Prev.2]])</f>
        <v>44861</v>
      </c>
      <c r="X706" s="23"/>
      <c r="Y706" s="23"/>
      <c r="Z706" s="24">
        <f>VLOOKUP(ControleRNC[[#This Row],[Crit.]],$F$1:$G$4,2,0)</f>
        <v>3</v>
      </c>
      <c r="AA706" s="24">
        <f ca="1">IF(ControleRNC[[#This Row],[Real.2]]="",TODAY()-ControleRNC[[#This Row],[Prev.2]],ControleRNC[[#This Row],[Real.2]]-ControleRNC[[#This Row],[Prev.2]])</f>
        <v>216</v>
      </c>
      <c r="AB706" s="24" t="s">
        <v>7</v>
      </c>
      <c r="AC706" s="29" t="str">
        <f ca="1">IF(ControleRNC[[#This Row],[Real.2]]&lt;&gt;"","Concluída",
IF(ControleRNC[[#This Row],[Prev.2]]&lt;TODAY(),"Atraso","No prazo"))</f>
        <v>Atraso</v>
      </c>
      <c r="AD706" s="24">
        <f ca="1">IF(ControleRNC[[#This Row],[Status Epata 2]]="Concluída","",IF(ControleRNC[[#This Row],[Real.2]]="",TODAY()-ControleRNC[[#This Row],[Data Emissão]],ControleRNC[[#This Row],[Real.2]]-ControleRNC[[#This Row],[Data Emissão]]))</f>
        <v>224</v>
      </c>
      <c r="AE706" s="24" t="str">
        <f ca="1">IF(ControleRNC[[#This Row],[Real.2]]&lt;&gt;"","Concluída",
IF(AND(ControleRNC[[#This Row],[Prev.2]]&lt;TODAY(),OR(ControleRNC[[#This Row],[Replan.2]]&lt;TODAY(),ControleRNC[[#This Row],[Replan.2]]="")),"Atraso","No prazo"))</f>
        <v>Atraso</v>
      </c>
      <c r="AF706" s="24"/>
      <c r="AG706" s="24" t="str">
        <f ca="1">IF(ControleRNC[[#This Row],[Área Responsável]]="Engenharia",ControleRNC[[#This Row],[Status Etapa 1]],"Contratada")</f>
        <v>Concluída</v>
      </c>
      <c r="AH706" s="24" t="str">
        <f>IF(ControleRNC[[#This Row],[Área Responsável]]="Contratada",ControleRNC[[#This Row],[Status DUCTOR]],"Engenharia")</f>
        <v>Engenharia</v>
      </c>
      <c r="AI706" s="24" t="str">
        <f ca="1">IF(ControleRNC[[#This Row],[Etapa Eng]]="Concluída","Fechado",IF(ControleRNC[[#This Row],[Etapa Eng]]="Contratada","Contratada","Aberto"))</f>
        <v>Fechado</v>
      </c>
      <c r="AJ706" s="24" t="str">
        <f>IF(ControleRNC[[#This Row],[Etapa contr]]="Concluída","Fechado",IF(ControleRNC[[#This Row],[Etapa contr]]="Engenharia","Engenharia","Aberto"))</f>
        <v>Engenharia</v>
      </c>
    </row>
    <row r="707" spans="1:36" ht="30" customHeight="1">
      <c r="A707" s="5" t="s">
        <v>206</v>
      </c>
      <c r="B707" s="5" t="s">
        <v>822</v>
      </c>
      <c r="C707" s="24" t="s">
        <v>2589</v>
      </c>
      <c r="D707" s="5" t="s">
        <v>77</v>
      </c>
      <c r="E707" s="24" t="s">
        <v>35</v>
      </c>
      <c r="F707" s="65" t="s">
        <v>862</v>
      </c>
      <c r="G707" s="7" t="s">
        <v>827</v>
      </c>
      <c r="H707" s="7" t="s">
        <v>2759</v>
      </c>
      <c r="I707" s="7" t="s">
        <v>856</v>
      </c>
      <c r="J707" s="32" t="s">
        <v>207</v>
      </c>
      <c r="K707" s="22" t="s">
        <v>787</v>
      </c>
      <c r="L707" s="6">
        <v>44853</v>
      </c>
      <c r="M707" s="6">
        <f>WORKDAY(ControleRNC[[#This Row],[Data Emissão]],VLOOKUP(K707,$F$1:$G$4,2,0))</f>
        <v>44858</v>
      </c>
      <c r="N707" s="6"/>
      <c r="O707" s="23">
        <v>44854</v>
      </c>
      <c r="P707" s="24"/>
      <c r="Q707" s="24">
        <f ca="1">IF(ControleRNC[[#This Row],[Real.1]]="",TODAY()-ControleRNC[[#This Row],[Prev.1]],ControleRNC[[#This Row],[Real.1]]-ControleRNC[[#This Row],[Prev.1]])</f>
        <v>-4</v>
      </c>
      <c r="R707" s="24" t="s">
        <v>7</v>
      </c>
      <c r="S707" s="24"/>
      <c r="T707" s="29" t="str">
        <f ca="1">IF(ControleRNC[[#This Row],[Real.1]]&lt;&gt;"","Concluída",IF(ControleRNC[[#This Row],[Prev.1]]&lt;TODAY(),"Atraso","No prazo"))</f>
        <v>Concluída</v>
      </c>
      <c r="U707" s="39" t="s">
        <v>208</v>
      </c>
      <c r="V707" s="39"/>
      <c r="W707" s="23">
        <f>WORKDAY(ControleRNC[[#This Row],[Prev.1]],ControleRNC[[#This Row],[Dias Prev.2]])</f>
        <v>44861</v>
      </c>
      <c r="X707" s="23"/>
      <c r="Y707" s="23"/>
      <c r="Z707" s="24">
        <f>VLOOKUP(ControleRNC[[#This Row],[Crit.]],$F$1:$G$4,2,0)</f>
        <v>3</v>
      </c>
      <c r="AA707" s="24">
        <f ca="1">IF(ControleRNC[[#This Row],[Real.2]]="",TODAY()-ControleRNC[[#This Row],[Prev.2]],ControleRNC[[#This Row],[Real.2]]-ControleRNC[[#This Row],[Prev.2]])</f>
        <v>216</v>
      </c>
      <c r="AB707" s="24" t="s">
        <v>7</v>
      </c>
      <c r="AC707" s="29" t="str">
        <f ca="1">IF(ControleRNC[[#This Row],[Real.2]]&lt;&gt;"","Concluída",
IF(ControleRNC[[#This Row],[Prev.2]]&lt;TODAY(),"Atraso","No prazo"))</f>
        <v>Atraso</v>
      </c>
      <c r="AD707" s="24">
        <f ca="1">IF(ControleRNC[[#This Row],[Status Epata 2]]="Concluída","",IF(ControleRNC[[#This Row],[Real.2]]="",TODAY()-ControleRNC[[#This Row],[Data Emissão]],ControleRNC[[#This Row],[Real.2]]-ControleRNC[[#This Row],[Data Emissão]]))</f>
        <v>224</v>
      </c>
      <c r="AE707" s="24" t="str">
        <f ca="1">IF(ControleRNC[[#This Row],[Real.2]]&lt;&gt;"","Concluída",
IF(AND(ControleRNC[[#This Row],[Prev.2]]&lt;TODAY(),OR(ControleRNC[[#This Row],[Replan.2]]&lt;TODAY(),ControleRNC[[#This Row],[Replan.2]]="")),"Atraso","No prazo"))</f>
        <v>Atraso</v>
      </c>
      <c r="AF707" s="24"/>
      <c r="AG707" s="24" t="str">
        <f ca="1">IF(ControleRNC[[#This Row],[Área Responsável]]="Engenharia",ControleRNC[[#This Row],[Status Etapa 1]],"Contratada")</f>
        <v>Concluída</v>
      </c>
      <c r="AH707" s="24" t="str">
        <f>IF(ControleRNC[[#This Row],[Área Responsável]]="Contratada",ControleRNC[[#This Row],[Status DUCTOR]],"Engenharia")</f>
        <v>Engenharia</v>
      </c>
      <c r="AI707" s="24" t="str">
        <f ca="1">IF(ControleRNC[[#This Row],[Etapa Eng]]="Concluída","Fechado",IF(ControleRNC[[#This Row],[Etapa Eng]]="Contratada","Contratada","Aberto"))</f>
        <v>Fechado</v>
      </c>
      <c r="AJ707" s="24" t="str">
        <f>IF(ControleRNC[[#This Row],[Etapa contr]]="Concluída","Fechado",IF(ControleRNC[[#This Row],[Etapa contr]]="Engenharia","Engenharia","Aberto"))</f>
        <v>Engenharia</v>
      </c>
    </row>
    <row r="708" spans="1:36" ht="30" customHeight="1">
      <c r="A708" s="5" t="s">
        <v>197</v>
      </c>
      <c r="B708" s="5" t="s">
        <v>822</v>
      </c>
      <c r="C708" s="24" t="s">
        <v>2589</v>
      </c>
      <c r="D708" s="5" t="s">
        <v>77</v>
      </c>
      <c r="E708" s="24" t="s">
        <v>35</v>
      </c>
      <c r="F708" s="65" t="s">
        <v>862</v>
      </c>
      <c r="G708" s="7" t="s">
        <v>827</v>
      </c>
      <c r="H708" s="7" t="s">
        <v>2758</v>
      </c>
      <c r="I708" s="7" t="s">
        <v>856</v>
      </c>
      <c r="J708" s="32" t="s">
        <v>198</v>
      </c>
      <c r="K708" s="22" t="s">
        <v>787</v>
      </c>
      <c r="L708" s="6">
        <v>44853</v>
      </c>
      <c r="M708" s="6">
        <f>WORKDAY(ControleRNC[[#This Row],[Data Emissão]],VLOOKUP(K708,$F$1:$G$4,2,0))</f>
        <v>44858</v>
      </c>
      <c r="N708" s="6"/>
      <c r="O708" s="23">
        <v>44854</v>
      </c>
      <c r="P708" s="24"/>
      <c r="Q708" s="24">
        <f ca="1">IF(ControleRNC[[#This Row],[Real.1]]="",TODAY()-ControleRNC[[#This Row],[Prev.1]],ControleRNC[[#This Row],[Real.1]]-ControleRNC[[#This Row],[Prev.1]])</f>
        <v>-4</v>
      </c>
      <c r="R708" s="24" t="s">
        <v>7</v>
      </c>
      <c r="S708" s="24"/>
      <c r="T708" s="29" t="str">
        <f ca="1">IF(ControleRNC[[#This Row],[Real.1]]&lt;&gt;"","Concluída",IF(ControleRNC[[#This Row],[Prev.1]]&lt;TODAY(),"Atraso","No prazo"))</f>
        <v>Concluída</v>
      </c>
      <c r="U708" s="39" t="s">
        <v>199</v>
      </c>
      <c r="V708" s="39"/>
      <c r="W708" s="23">
        <f>WORKDAY(ControleRNC[[#This Row],[Prev.1]],ControleRNC[[#This Row],[Dias Prev.2]])</f>
        <v>44861</v>
      </c>
      <c r="X708" s="23"/>
      <c r="Y708" s="23"/>
      <c r="Z708" s="24">
        <f>VLOOKUP(ControleRNC[[#This Row],[Crit.]],$F$1:$G$4,2,0)</f>
        <v>3</v>
      </c>
      <c r="AA708" s="24">
        <f ca="1">IF(ControleRNC[[#This Row],[Real.2]]="",TODAY()-ControleRNC[[#This Row],[Prev.2]],ControleRNC[[#This Row],[Real.2]]-ControleRNC[[#This Row],[Prev.2]])</f>
        <v>216</v>
      </c>
      <c r="AB708" s="24" t="s">
        <v>7</v>
      </c>
      <c r="AC708" s="29" t="str">
        <f ca="1">IF(ControleRNC[[#This Row],[Real.2]]&lt;&gt;"","Concluída",
IF(ControleRNC[[#This Row],[Prev.2]]&lt;TODAY(),"Atraso","No prazo"))</f>
        <v>Atraso</v>
      </c>
      <c r="AD708" s="24">
        <f ca="1">IF(ControleRNC[[#This Row],[Status Epata 2]]="Concluída","",IF(ControleRNC[[#This Row],[Real.2]]="",TODAY()-ControleRNC[[#This Row],[Data Emissão]],ControleRNC[[#This Row],[Real.2]]-ControleRNC[[#This Row],[Data Emissão]]))</f>
        <v>224</v>
      </c>
      <c r="AE708" s="24" t="str">
        <f ca="1">IF(ControleRNC[[#This Row],[Real.2]]&lt;&gt;"","Concluída",
IF(AND(ControleRNC[[#This Row],[Prev.2]]&lt;TODAY(),OR(ControleRNC[[#This Row],[Replan.2]]&lt;TODAY(),ControleRNC[[#This Row],[Replan.2]]="")),"Atraso","No prazo"))</f>
        <v>Atraso</v>
      </c>
      <c r="AF708" s="24"/>
      <c r="AG708" s="24" t="str">
        <f ca="1">IF(ControleRNC[[#This Row],[Área Responsável]]="Engenharia",ControleRNC[[#This Row],[Status Etapa 1]],"Contratada")</f>
        <v>Concluída</v>
      </c>
      <c r="AH708" s="24" t="str">
        <f>IF(ControleRNC[[#This Row],[Área Responsável]]="Contratada",ControleRNC[[#This Row],[Status DUCTOR]],"Engenharia")</f>
        <v>Engenharia</v>
      </c>
      <c r="AI708" s="24" t="str">
        <f ca="1">IF(ControleRNC[[#This Row],[Etapa Eng]]="Concluída","Fechado",IF(ControleRNC[[#This Row],[Etapa Eng]]="Contratada","Contratada","Aberto"))</f>
        <v>Fechado</v>
      </c>
      <c r="AJ708" s="24" t="str">
        <f>IF(ControleRNC[[#This Row],[Etapa contr]]="Concluída","Fechado",IF(ControleRNC[[#This Row],[Etapa contr]]="Engenharia","Engenharia","Aberto"))</f>
        <v>Engenharia</v>
      </c>
    </row>
    <row r="709" spans="1:36" ht="30" customHeight="1">
      <c r="A709" s="5" t="s">
        <v>200</v>
      </c>
      <c r="B709" s="5" t="s">
        <v>822</v>
      </c>
      <c r="C709" s="24" t="s">
        <v>2589</v>
      </c>
      <c r="D709" s="5" t="s">
        <v>77</v>
      </c>
      <c r="E709" s="24" t="s">
        <v>35</v>
      </c>
      <c r="F709" s="65" t="s">
        <v>862</v>
      </c>
      <c r="G709" s="7" t="s">
        <v>827</v>
      </c>
      <c r="H709" s="7" t="s">
        <v>2760</v>
      </c>
      <c r="I709" s="7" t="s">
        <v>856</v>
      </c>
      <c r="J709" s="32" t="s">
        <v>201</v>
      </c>
      <c r="K709" s="22" t="s">
        <v>787</v>
      </c>
      <c r="L709" s="6">
        <v>44853</v>
      </c>
      <c r="M709" s="6">
        <f>WORKDAY(ControleRNC[[#This Row],[Data Emissão]],VLOOKUP(K709,$F$1:$G$4,2,0))</f>
        <v>44858</v>
      </c>
      <c r="N709" s="6"/>
      <c r="O709" s="23">
        <v>44854</v>
      </c>
      <c r="P709" s="24"/>
      <c r="Q709" s="24">
        <f ca="1">IF(ControleRNC[[#This Row],[Real.1]]="",TODAY()-ControleRNC[[#This Row],[Prev.1]],ControleRNC[[#This Row],[Real.1]]-ControleRNC[[#This Row],[Prev.1]])</f>
        <v>-4</v>
      </c>
      <c r="R709" s="24" t="s">
        <v>7</v>
      </c>
      <c r="S709" s="24"/>
      <c r="T709" s="29" t="str">
        <f ca="1">IF(ControleRNC[[#This Row],[Real.1]]&lt;&gt;"","Concluída",IF(ControleRNC[[#This Row],[Prev.1]]&lt;TODAY(),"Atraso","No prazo"))</f>
        <v>Concluída</v>
      </c>
      <c r="U709" s="39" t="s">
        <v>202</v>
      </c>
      <c r="V709" s="39"/>
      <c r="W709" s="23">
        <f>WORKDAY(ControleRNC[[#This Row],[Prev.1]],ControleRNC[[#This Row],[Dias Prev.2]])</f>
        <v>44861</v>
      </c>
      <c r="X709" s="23"/>
      <c r="Y709" s="23"/>
      <c r="Z709" s="24">
        <f>VLOOKUP(ControleRNC[[#This Row],[Crit.]],$F$1:$G$4,2,0)</f>
        <v>3</v>
      </c>
      <c r="AA709" s="24">
        <f ca="1">IF(ControleRNC[[#This Row],[Real.2]]="",TODAY()-ControleRNC[[#This Row],[Prev.2]],ControleRNC[[#This Row],[Real.2]]-ControleRNC[[#This Row],[Prev.2]])</f>
        <v>216</v>
      </c>
      <c r="AB709" s="24" t="s">
        <v>7</v>
      </c>
      <c r="AC709" s="29" t="str">
        <f ca="1">IF(ControleRNC[[#This Row],[Real.2]]&lt;&gt;"","Concluída",
IF(ControleRNC[[#This Row],[Prev.2]]&lt;TODAY(),"Atraso","No prazo"))</f>
        <v>Atraso</v>
      </c>
      <c r="AD709" s="24">
        <f ca="1">IF(ControleRNC[[#This Row],[Status Epata 2]]="Concluída","",IF(ControleRNC[[#This Row],[Real.2]]="",TODAY()-ControleRNC[[#This Row],[Data Emissão]],ControleRNC[[#This Row],[Real.2]]-ControleRNC[[#This Row],[Data Emissão]]))</f>
        <v>224</v>
      </c>
      <c r="AE709" s="24" t="str">
        <f ca="1">IF(ControleRNC[[#This Row],[Real.2]]&lt;&gt;"","Concluída",
IF(AND(ControleRNC[[#This Row],[Prev.2]]&lt;TODAY(),OR(ControleRNC[[#This Row],[Replan.2]]&lt;TODAY(),ControleRNC[[#This Row],[Replan.2]]="")),"Atraso","No prazo"))</f>
        <v>Atraso</v>
      </c>
      <c r="AF709" s="24"/>
      <c r="AG709" s="24" t="str">
        <f ca="1">IF(ControleRNC[[#This Row],[Área Responsável]]="Engenharia",ControleRNC[[#This Row],[Status Etapa 1]],"Contratada")</f>
        <v>Concluída</v>
      </c>
      <c r="AH709" s="24" t="str">
        <f>IF(ControleRNC[[#This Row],[Área Responsável]]="Contratada",ControleRNC[[#This Row],[Status DUCTOR]],"Engenharia")</f>
        <v>Engenharia</v>
      </c>
      <c r="AI709" s="24" t="str">
        <f ca="1">IF(ControleRNC[[#This Row],[Etapa Eng]]="Concluída","Fechado",IF(ControleRNC[[#This Row],[Etapa Eng]]="Contratada","Contratada","Aberto"))</f>
        <v>Fechado</v>
      </c>
      <c r="AJ709" s="24" t="str">
        <f>IF(ControleRNC[[#This Row],[Etapa contr]]="Concluída","Fechado",IF(ControleRNC[[#This Row],[Etapa contr]]="Engenharia","Engenharia","Aberto"))</f>
        <v>Engenharia</v>
      </c>
    </row>
    <row r="710" spans="1:36" ht="30" customHeight="1">
      <c r="A710" s="63" t="s">
        <v>2669</v>
      </c>
      <c r="B710" s="5" t="s">
        <v>900</v>
      </c>
      <c r="C710" s="24" t="s">
        <v>1283</v>
      </c>
      <c r="D710" s="5" t="s">
        <v>824</v>
      </c>
      <c r="E710" s="24" t="s">
        <v>29</v>
      </c>
      <c r="F710" s="65" t="s">
        <v>826</v>
      </c>
      <c r="G710" s="7" t="s">
        <v>844</v>
      </c>
      <c r="H710" s="7" t="s">
        <v>2761</v>
      </c>
      <c r="I710" s="7" t="s">
        <v>1449</v>
      </c>
      <c r="J710" s="32" t="s">
        <v>2762</v>
      </c>
      <c r="K710" s="22" t="s">
        <v>788</v>
      </c>
      <c r="L710" s="6">
        <v>44853</v>
      </c>
      <c r="M710" s="6">
        <f>WORKDAY(ControleRNC[[#This Row],[Data Emissão]],VLOOKUP(K710,$F$1:$G$4,2,0))</f>
        <v>44855</v>
      </c>
      <c r="N710" s="6"/>
      <c r="O710" s="23">
        <v>44917</v>
      </c>
      <c r="P710" s="24"/>
      <c r="Q710" s="24">
        <f ca="1">IF(ControleRNC[[#This Row],[Real.1]]="",TODAY()-ControleRNC[[#This Row],[Prev.1]],ControleRNC[[#This Row],[Real.1]]-ControleRNC[[#This Row],[Prev.1]])</f>
        <v>62</v>
      </c>
      <c r="R710" s="24" t="s">
        <v>6</v>
      </c>
      <c r="S710" s="24"/>
      <c r="T710" s="29" t="str">
        <f ca="1">IF(ControleRNC[[#This Row],[Real.1]]&lt;&gt;"","Concluída",IF(ControleRNC[[#This Row],[Prev.1]]&lt;TODAY(),"Atraso","No prazo"))</f>
        <v>Concluída</v>
      </c>
      <c r="U710" s="39" t="s">
        <v>2763</v>
      </c>
      <c r="V710" s="39"/>
      <c r="W710" s="23">
        <f>WORKDAY(ControleRNC[[#This Row],[Prev.1]],ControleRNC[[#This Row],[Dias Prev.2]])</f>
        <v>44859</v>
      </c>
      <c r="X710" s="23"/>
      <c r="Y710" s="23">
        <v>44917</v>
      </c>
      <c r="Z710" s="24">
        <f>VLOOKUP(ControleRNC[[#This Row],[Crit.]],$F$1:$G$4,2,0)</f>
        <v>2</v>
      </c>
      <c r="AA710" s="24">
        <f ca="1">IF(ControleRNC[[#This Row],[Real.2]]="",TODAY()-ControleRNC[[#This Row],[Prev.2]],ControleRNC[[#This Row],[Real.2]]-ControleRNC[[#This Row],[Prev.2]])</f>
        <v>58</v>
      </c>
      <c r="AB710" s="24" t="s">
        <v>6</v>
      </c>
      <c r="AC710" s="29" t="str">
        <f ca="1">IF(ControleRNC[[#This Row],[Real.2]]&lt;&gt;"","Concluída",
IF(ControleRNC[[#This Row],[Prev.2]]&lt;TODAY(),"Atraso","No prazo"))</f>
        <v>Concluída</v>
      </c>
      <c r="AD710" s="24" t="str">
        <f ca="1">IF(ControleRNC[[#This Row],[Status Epata 2]]="Concluída","",IF(ControleRNC[[#This Row],[Real.2]]="",TODAY()-ControleRNC[[#This Row],[Data Emissão]],ControleRNC[[#This Row],[Real.2]]-ControleRNC[[#This Row],[Data Emissão]]))</f>
        <v/>
      </c>
      <c r="AE710" s="24" t="str">
        <f ca="1">IF(ControleRNC[[#This Row],[Real.2]]&lt;&gt;"","Concluída",
IF(AND(ControleRNC[[#This Row],[Prev.2]]&lt;TODAY(),OR(ControleRNC[[#This Row],[Replan.2]]&lt;TODAY(),ControleRNC[[#This Row],[Replan.2]]="")),"Atraso","No prazo"))</f>
        <v>Concluída</v>
      </c>
      <c r="AF710" s="24"/>
      <c r="AG710" s="24" t="str">
        <f>IF(ControleRNC[[#This Row],[Área Responsável]]="Engenharia",ControleRNC[[#This Row],[Status Etapa 1]],"Contratada")</f>
        <v>Contratada</v>
      </c>
      <c r="AH710" s="24" t="str">
        <f ca="1">IF(ControleRNC[[#This Row],[Área Responsável]]="Contratada",ControleRNC[[#This Row],[Status DUCTOR]],"Engenharia")</f>
        <v>Concluída</v>
      </c>
      <c r="AI710" s="24" t="str">
        <f>IF(ControleRNC[[#This Row],[Etapa Eng]]="Concluída","Fechado",IF(ControleRNC[[#This Row],[Etapa Eng]]="Contratada","Contratada","Aberto"))</f>
        <v>Contratada</v>
      </c>
      <c r="AJ710" s="24" t="str">
        <f ca="1">IF(ControleRNC[[#This Row],[Etapa contr]]="Concluída","Fechado",IF(ControleRNC[[#This Row],[Etapa contr]]="Engenharia","Engenharia","Aberto"))</f>
        <v>Fechado</v>
      </c>
    </row>
    <row r="711" spans="1:36" ht="30" customHeight="1">
      <c r="A711" s="5" t="s">
        <v>203</v>
      </c>
      <c r="B711" s="5" t="s">
        <v>900</v>
      </c>
      <c r="C711" s="24" t="s">
        <v>860</v>
      </c>
      <c r="D711" s="5" t="s">
        <v>861</v>
      </c>
      <c r="E711" s="24" t="s">
        <v>134</v>
      </c>
      <c r="F711" s="65" t="s">
        <v>862</v>
      </c>
      <c r="G711" s="7" t="s">
        <v>827</v>
      </c>
      <c r="H711" s="7" t="s">
        <v>2701</v>
      </c>
      <c r="I711" s="7" t="s">
        <v>856</v>
      </c>
      <c r="J711" s="32" t="s">
        <v>204</v>
      </c>
      <c r="K711" s="22" t="s">
        <v>787</v>
      </c>
      <c r="L711" s="6">
        <v>44853</v>
      </c>
      <c r="M711" s="6">
        <f>WORKDAY(ControleRNC[[#This Row],[Data Emissão]],VLOOKUP(K711,$F$1:$G$4,2,0))</f>
        <v>44858</v>
      </c>
      <c r="N711" s="6"/>
      <c r="O711" s="23">
        <v>45001</v>
      </c>
      <c r="P711" s="24"/>
      <c r="Q711" s="24">
        <f ca="1">IF(ControleRNC[[#This Row],[Real.1]]="",TODAY()-ControleRNC[[#This Row],[Prev.1]],ControleRNC[[#This Row],[Real.1]]-ControleRNC[[#This Row],[Prev.1]])</f>
        <v>143</v>
      </c>
      <c r="R711" s="24" t="s">
        <v>9</v>
      </c>
      <c r="S711" s="24"/>
      <c r="T711" s="29" t="str">
        <f ca="1">IF(ControleRNC[[#This Row],[Real.1]]&lt;&gt;"","Concluída",IF(ControleRNC[[#This Row],[Prev.1]]&lt;TODAY(),"Atraso","No prazo"))</f>
        <v>Concluída</v>
      </c>
      <c r="U711" s="39" t="s">
        <v>205</v>
      </c>
      <c r="V711" s="39"/>
      <c r="W711" s="23">
        <f>WORKDAY(ControleRNC[[#This Row],[Prev.1]],ControleRNC[[#This Row],[Dias Prev.2]])</f>
        <v>44861</v>
      </c>
      <c r="X711" s="23"/>
      <c r="Y711" s="23"/>
      <c r="Z711" s="24">
        <f>VLOOKUP(ControleRNC[[#This Row],[Crit.]],$F$1:$G$4,2,0)</f>
        <v>3</v>
      </c>
      <c r="AA711" s="24">
        <f ca="1">IF(ControleRNC[[#This Row],[Real.2]]="",TODAY()-ControleRNC[[#This Row],[Prev.2]],ControleRNC[[#This Row],[Real.2]]-ControleRNC[[#This Row],[Prev.2]])</f>
        <v>216</v>
      </c>
      <c r="AB711" s="24" t="s">
        <v>9</v>
      </c>
      <c r="AC711" s="29" t="str">
        <f ca="1">IF(ControleRNC[[#This Row],[Real.2]]&lt;&gt;"","Concluída",
IF(ControleRNC[[#This Row],[Prev.2]]&lt;TODAY(),"Atraso","No prazo"))</f>
        <v>Atraso</v>
      </c>
      <c r="AD711" s="24">
        <f ca="1">IF(ControleRNC[[#This Row],[Status Epata 2]]="Concluída","",IF(ControleRNC[[#This Row],[Real.2]]="",TODAY()-ControleRNC[[#This Row],[Data Emissão]],ControleRNC[[#This Row],[Real.2]]-ControleRNC[[#This Row],[Data Emissão]]))</f>
        <v>224</v>
      </c>
      <c r="AE711" s="24" t="str">
        <f ca="1">IF(ControleRNC[[#This Row],[Real.2]]&lt;&gt;"","Concluída",
IF(AND(ControleRNC[[#This Row],[Prev.2]]&lt;TODAY(),OR(ControleRNC[[#This Row],[Replan.2]]&lt;TODAY(),ControleRNC[[#This Row],[Replan.2]]="")),"Atraso","No prazo"))</f>
        <v>Atraso</v>
      </c>
      <c r="AF711" s="24"/>
      <c r="AG711" s="24" t="str">
        <f ca="1">IF(ControleRNC[[#This Row],[Área Responsável]]="Engenharia",ControleRNC[[#This Row],[Status Etapa 1]],"Contratada")</f>
        <v>Concluída</v>
      </c>
      <c r="AH711" s="24" t="str">
        <f>IF(ControleRNC[[#This Row],[Área Responsável]]="Contratada",ControleRNC[[#This Row],[Status DUCTOR]],"Engenharia")</f>
        <v>Engenharia</v>
      </c>
      <c r="AI711" s="24" t="str">
        <f ca="1">IF(ControleRNC[[#This Row],[Etapa Eng]]="Concluída","Fechado",IF(ControleRNC[[#This Row],[Etapa Eng]]="Contratada","Contratada","Aberto"))</f>
        <v>Fechado</v>
      </c>
      <c r="AJ711" s="24" t="str">
        <f>IF(ControleRNC[[#This Row],[Etapa contr]]="Concluída","Fechado",IF(ControleRNC[[#This Row],[Etapa contr]]="Engenharia","Engenharia","Aberto"))</f>
        <v>Engenharia</v>
      </c>
    </row>
    <row r="712" spans="1:36" ht="30" customHeight="1">
      <c r="A712" s="5" t="s">
        <v>171</v>
      </c>
      <c r="B712" s="5" t="s">
        <v>900</v>
      </c>
      <c r="C712" s="24" t="s">
        <v>860</v>
      </c>
      <c r="D712" s="5" t="s">
        <v>861</v>
      </c>
      <c r="E712" s="24" t="s">
        <v>134</v>
      </c>
      <c r="F712" s="65" t="s">
        <v>862</v>
      </c>
      <c r="G712" s="7" t="s">
        <v>827</v>
      </c>
      <c r="H712" s="7" t="s">
        <v>2701</v>
      </c>
      <c r="I712" s="7" t="s">
        <v>856</v>
      </c>
      <c r="J712" s="32" t="s">
        <v>221</v>
      </c>
      <c r="K712" s="22" t="s">
        <v>787</v>
      </c>
      <c r="L712" s="6">
        <v>44855</v>
      </c>
      <c r="M712" s="6">
        <f>WORKDAY(ControleRNC[[#This Row],[Data Emissão]],VLOOKUP(K712,$F$1:$G$4,2,0))</f>
        <v>44860</v>
      </c>
      <c r="N712" s="6"/>
      <c r="O712" s="23">
        <v>45008</v>
      </c>
      <c r="P712" s="24"/>
      <c r="Q712" s="24">
        <f ca="1">IF(ControleRNC[[#This Row],[Real.1]]="",TODAY()-ControleRNC[[#This Row],[Prev.1]],ControleRNC[[#This Row],[Real.1]]-ControleRNC[[#This Row],[Prev.1]])</f>
        <v>148</v>
      </c>
      <c r="R712" s="24" t="s">
        <v>9</v>
      </c>
      <c r="S712" s="24"/>
      <c r="T712" s="29" t="str">
        <f ca="1">IF(ControleRNC[[#This Row],[Real.1]]&lt;&gt;"","Concluída",IF(ControleRNC[[#This Row],[Prev.1]]&lt;TODAY(),"Atraso","No prazo"))</f>
        <v>Concluída</v>
      </c>
      <c r="U712" s="39" t="s">
        <v>151</v>
      </c>
      <c r="V712" s="39"/>
      <c r="W712" s="23">
        <f>WORKDAY(ControleRNC[[#This Row],[Prev.1]],ControleRNC[[#This Row],[Dias Prev.2]])</f>
        <v>44865</v>
      </c>
      <c r="X712" s="23"/>
      <c r="Y712" s="23"/>
      <c r="Z712" s="24">
        <f>VLOOKUP(ControleRNC[[#This Row],[Crit.]],$F$1:$G$4,2,0)</f>
        <v>3</v>
      </c>
      <c r="AA712" s="24">
        <f ca="1">IF(ControleRNC[[#This Row],[Real.2]]="",TODAY()-ControleRNC[[#This Row],[Prev.2]],ControleRNC[[#This Row],[Real.2]]-ControleRNC[[#This Row],[Prev.2]])</f>
        <v>212</v>
      </c>
      <c r="AB712" s="24" t="s">
        <v>9</v>
      </c>
      <c r="AC712" s="29" t="str">
        <f ca="1">IF(ControleRNC[[#This Row],[Real.2]]&lt;&gt;"","Concluída",
IF(ControleRNC[[#This Row],[Prev.2]]&lt;TODAY(),"Atraso","No prazo"))</f>
        <v>Atraso</v>
      </c>
      <c r="AD712" s="24">
        <f ca="1">IF(ControleRNC[[#This Row],[Status Epata 2]]="Concluída","",IF(ControleRNC[[#This Row],[Real.2]]="",TODAY()-ControleRNC[[#This Row],[Data Emissão]],ControleRNC[[#This Row],[Real.2]]-ControleRNC[[#This Row],[Data Emissão]]))</f>
        <v>222</v>
      </c>
      <c r="AE712" s="24" t="str">
        <f ca="1">IF(ControleRNC[[#This Row],[Real.2]]&lt;&gt;"","Concluída",
IF(AND(ControleRNC[[#This Row],[Prev.2]]&lt;TODAY(),OR(ControleRNC[[#This Row],[Replan.2]]&lt;TODAY(),ControleRNC[[#This Row],[Replan.2]]="")),"Atraso","No prazo"))</f>
        <v>Atraso</v>
      </c>
      <c r="AF712" s="24"/>
      <c r="AG712" s="24" t="str">
        <f ca="1">IF(ControleRNC[[#This Row],[Área Responsável]]="Engenharia",ControleRNC[[#This Row],[Status Etapa 1]],"Contratada")</f>
        <v>Concluída</v>
      </c>
      <c r="AH712" s="24" t="str">
        <f>IF(ControleRNC[[#This Row],[Área Responsável]]="Contratada",ControleRNC[[#This Row],[Status DUCTOR]],"Engenharia")</f>
        <v>Engenharia</v>
      </c>
      <c r="AI712" s="24" t="str">
        <f ca="1">IF(ControleRNC[[#This Row],[Etapa Eng]]="Concluída","Fechado",IF(ControleRNC[[#This Row],[Etapa Eng]]="Contratada","Contratada","Aberto"))</f>
        <v>Fechado</v>
      </c>
      <c r="AJ712" s="24" t="str">
        <f>IF(ControleRNC[[#This Row],[Etapa contr]]="Concluída","Fechado",IF(ControleRNC[[#This Row],[Etapa contr]]="Engenharia","Engenharia","Aberto"))</f>
        <v>Engenharia</v>
      </c>
    </row>
    <row r="713" spans="1:36" ht="30" customHeight="1">
      <c r="A713" s="5" t="s">
        <v>219</v>
      </c>
      <c r="B713" s="5" t="s">
        <v>822</v>
      </c>
      <c r="C713" s="24" t="s">
        <v>2589</v>
      </c>
      <c r="D713" s="5" t="s">
        <v>77</v>
      </c>
      <c r="E713" s="24" t="s">
        <v>35</v>
      </c>
      <c r="F713" s="65" t="s">
        <v>862</v>
      </c>
      <c r="G713" s="7" t="s">
        <v>827</v>
      </c>
      <c r="H713" s="7" t="s">
        <v>2764</v>
      </c>
      <c r="I713" s="7" t="s">
        <v>856</v>
      </c>
      <c r="J713" s="32" t="s">
        <v>217</v>
      </c>
      <c r="K713" s="22" t="s">
        <v>787</v>
      </c>
      <c r="L713" s="6">
        <v>44855</v>
      </c>
      <c r="M713" s="6">
        <f>WORKDAY(ControleRNC[[#This Row],[Data Emissão]],VLOOKUP(K713,$F$1:$G$4,2,0))</f>
        <v>44860</v>
      </c>
      <c r="N713" s="6"/>
      <c r="O713" s="23">
        <v>44854</v>
      </c>
      <c r="P713" s="24"/>
      <c r="Q713" s="24">
        <f ca="1">IF(ControleRNC[[#This Row],[Real.1]]="",TODAY()-ControleRNC[[#This Row],[Prev.1]],ControleRNC[[#This Row],[Real.1]]-ControleRNC[[#This Row],[Prev.1]])</f>
        <v>-6</v>
      </c>
      <c r="R713" s="24" t="s">
        <v>7</v>
      </c>
      <c r="S713" s="24"/>
      <c r="T713" s="29" t="str">
        <f ca="1">IF(ControleRNC[[#This Row],[Real.1]]&lt;&gt;"","Concluída",IF(ControleRNC[[#This Row],[Prev.1]]&lt;TODAY(),"Atraso","No prazo"))</f>
        <v>Concluída</v>
      </c>
      <c r="U713" s="39" t="s">
        <v>220</v>
      </c>
      <c r="V713" s="39"/>
      <c r="W713" s="23">
        <f>WORKDAY(ControleRNC[[#This Row],[Prev.1]],ControleRNC[[#This Row],[Dias Prev.2]])</f>
        <v>44865</v>
      </c>
      <c r="X713" s="23"/>
      <c r="Y713" s="23"/>
      <c r="Z713" s="24">
        <f>VLOOKUP(ControleRNC[[#This Row],[Crit.]],$F$1:$G$4,2,0)</f>
        <v>3</v>
      </c>
      <c r="AA713" s="24">
        <f ca="1">IF(ControleRNC[[#This Row],[Real.2]]="",TODAY()-ControleRNC[[#This Row],[Prev.2]],ControleRNC[[#This Row],[Real.2]]-ControleRNC[[#This Row],[Prev.2]])</f>
        <v>212</v>
      </c>
      <c r="AB713" s="24" t="s">
        <v>7</v>
      </c>
      <c r="AC713" s="29" t="str">
        <f ca="1">IF(ControleRNC[[#This Row],[Real.2]]&lt;&gt;"","Concluída",
IF(ControleRNC[[#This Row],[Prev.2]]&lt;TODAY(),"Atraso","No prazo"))</f>
        <v>Atraso</v>
      </c>
      <c r="AD713" s="24">
        <f ca="1">IF(ControleRNC[[#This Row],[Status Epata 2]]="Concluída","",IF(ControleRNC[[#This Row],[Real.2]]="",TODAY()-ControleRNC[[#This Row],[Data Emissão]],ControleRNC[[#This Row],[Real.2]]-ControleRNC[[#This Row],[Data Emissão]]))</f>
        <v>222</v>
      </c>
      <c r="AE713" s="24" t="str">
        <f ca="1">IF(ControleRNC[[#This Row],[Real.2]]&lt;&gt;"","Concluída",
IF(AND(ControleRNC[[#This Row],[Prev.2]]&lt;TODAY(),OR(ControleRNC[[#This Row],[Replan.2]]&lt;TODAY(),ControleRNC[[#This Row],[Replan.2]]="")),"Atraso","No prazo"))</f>
        <v>Atraso</v>
      </c>
      <c r="AF713" s="24"/>
      <c r="AG713" s="24" t="str">
        <f ca="1">IF(ControleRNC[[#This Row],[Área Responsável]]="Engenharia",ControleRNC[[#This Row],[Status Etapa 1]],"Contratada")</f>
        <v>Concluída</v>
      </c>
      <c r="AH713" s="24" t="str">
        <f>IF(ControleRNC[[#This Row],[Área Responsável]]="Contratada",ControleRNC[[#This Row],[Status DUCTOR]],"Engenharia")</f>
        <v>Engenharia</v>
      </c>
      <c r="AI713" s="24" t="str">
        <f ca="1">IF(ControleRNC[[#This Row],[Etapa Eng]]="Concluída","Fechado",IF(ControleRNC[[#This Row],[Etapa Eng]]="Contratada","Contratada","Aberto"))</f>
        <v>Fechado</v>
      </c>
      <c r="AJ713" s="24" t="str">
        <f>IF(ControleRNC[[#This Row],[Etapa contr]]="Concluída","Fechado",IF(ControleRNC[[#This Row],[Etapa contr]]="Engenharia","Engenharia","Aberto"))</f>
        <v>Engenharia</v>
      </c>
    </row>
    <row r="714" spans="1:36" ht="30" customHeight="1">
      <c r="A714" s="5" t="s">
        <v>216</v>
      </c>
      <c r="B714" s="5" t="s">
        <v>822</v>
      </c>
      <c r="C714" s="24" t="s">
        <v>2589</v>
      </c>
      <c r="D714" s="5" t="s">
        <v>77</v>
      </c>
      <c r="E714" s="24" t="s">
        <v>35</v>
      </c>
      <c r="F714" s="65" t="s">
        <v>862</v>
      </c>
      <c r="G714" s="7" t="s">
        <v>827</v>
      </c>
      <c r="H714" s="7" t="s">
        <v>2765</v>
      </c>
      <c r="I714" s="7" t="s">
        <v>856</v>
      </c>
      <c r="J714" s="32" t="s">
        <v>217</v>
      </c>
      <c r="K714" s="22" t="s">
        <v>787</v>
      </c>
      <c r="L714" s="6">
        <v>44855</v>
      </c>
      <c r="M714" s="6">
        <f>WORKDAY(ControleRNC[[#This Row],[Data Emissão]],VLOOKUP(K714,$F$1:$G$4,2,0))</f>
        <v>44860</v>
      </c>
      <c r="N714" s="6"/>
      <c r="O714" s="23">
        <v>44854</v>
      </c>
      <c r="P714" s="24"/>
      <c r="Q714" s="24">
        <f ca="1">IF(ControleRNC[[#This Row],[Real.1]]="",TODAY()-ControleRNC[[#This Row],[Prev.1]],ControleRNC[[#This Row],[Real.1]]-ControleRNC[[#This Row],[Prev.1]])</f>
        <v>-6</v>
      </c>
      <c r="R714" s="24" t="s">
        <v>7</v>
      </c>
      <c r="S714" s="24"/>
      <c r="T714" s="29" t="str">
        <f ca="1">IF(ControleRNC[[#This Row],[Real.1]]&lt;&gt;"","Concluída",IF(ControleRNC[[#This Row],[Prev.1]]&lt;TODAY(),"Atraso","No prazo"))</f>
        <v>Concluída</v>
      </c>
      <c r="U714" s="39" t="s">
        <v>218</v>
      </c>
      <c r="V714" s="39"/>
      <c r="W714" s="23">
        <f>WORKDAY(ControleRNC[[#This Row],[Prev.1]],ControleRNC[[#This Row],[Dias Prev.2]])</f>
        <v>44865</v>
      </c>
      <c r="X714" s="23"/>
      <c r="Y714" s="23"/>
      <c r="Z714" s="24">
        <f>VLOOKUP(ControleRNC[[#This Row],[Crit.]],$F$1:$G$4,2,0)</f>
        <v>3</v>
      </c>
      <c r="AA714" s="24">
        <f ca="1">IF(ControleRNC[[#This Row],[Real.2]]="",TODAY()-ControleRNC[[#This Row],[Prev.2]],ControleRNC[[#This Row],[Real.2]]-ControleRNC[[#This Row],[Prev.2]])</f>
        <v>212</v>
      </c>
      <c r="AB714" s="24" t="s">
        <v>7</v>
      </c>
      <c r="AC714" s="29" t="str">
        <f ca="1">IF(ControleRNC[[#This Row],[Real.2]]&lt;&gt;"","Concluída",
IF(ControleRNC[[#This Row],[Prev.2]]&lt;TODAY(),"Atraso","No prazo"))</f>
        <v>Atraso</v>
      </c>
      <c r="AD714" s="24">
        <f ca="1">IF(ControleRNC[[#This Row],[Status Epata 2]]="Concluída","",IF(ControleRNC[[#This Row],[Real.2]]="",TODAY()-ControleRNC[[#This Row],[Data Emissão]],ControleRNC[[#This Row],[Real.2]]-ControleRNC[[#This Row],[Data Emissão]]))</f>
        <v>222</v>
      </c>
      <c r="AE714" s="24" t="str">
        <f ca="1">IF(ControleRNC[[#This Row],[Real.2]]&lt;&gt;"","Concluída",
IF(AND(ControleRNC[[#This Row],[Prev.2]]&lt;TODAY(),OR(ControleRNC[[#This Row],[Replan.2]]&lt;TODAY(),ControleRNC[[#This Row],[Replan.2]]="")),"Atraso","No prazo"))</f>
        <v>Atraso</v>
      </c>
      <c r="AF714" s="24"/>
      <c r="AG714" s="24" t="str">
        <f ca="1">IF(ControleRNC[[#This Row],[Área Responsável]]="Engenharia",ControleRNC[[#This Row],[Status Etapa 1]],"Contratada")</f>
        <v>Concluída</v>
      </c>
      <c r="AH714" s="24" t="str">
        <f>IF(ControleRNC[[#This Row],[Área Responsável]]="Contratada",ControleRNC[[#This Row],[Status DUCTOR]],"Engenharia")</f>
        <v>Engenharia</v>
      </c>
      <c r="AI714" s="24" t="str">
        <f ca="1">IF(ControleRNC[[#This Row],[Etapa Eng]]="Concluída","Fechado",IF(ControleRNC[[#This Row],[Etapa Eng]]="Contratada","Contratada","Aberto"))</f>
        <v>Fechado</v>
      </c>
      <c r="AJ714" s="24" t="str">
        <f>IF(ControleRNC[[#This Row],[Etapa contr]]="Concluída","Fechado",IF(ControleRNC[[#This Row],[Etapa contr]]="Engenharia","Engenharia","Aberto"))</f>
        <v>Engenharia</v>
      </c>
    </row>
    <row r="715" spans="1:36" ht="30" customHeight="1">
      <c r="A715" s="5" t="s">
        <v>272</v>
      </c>
      <c r="B715" s="5" t="s">
        <v>900</v>
      </c>
      <c r="C715" s="24" t="s">
        <v>1299</v>
      </c>
      <c r="D715" s="5" t="s">
        <v>824</v>
      </c>
      <c r="E715" s="24" t="s">
        <v>39</v>
      </c>
      <c r="F715" s="65" t="s">
        <v>826</v>
      </c>
      <c r="G715" s="7" t="s">
        <v>844</v>
      </c>
      <c r="H715" s="7" t="s">
        <v>2766</v>
      </c>
      <c r="I715" s="7" t="s">
        <v>1449</v>
      </c>
      <c r="J715" s="32" t="s">
        <v>2767</v>
      </c>
      <c r="K715" s="22" t="s">
        <v>787</v>
      </c>
      <c r="L715" s="6">
        <v>44858</v>
      </c>
      <c r="M715" s="6">
        <f>WORKDAY(ControleRNC[[#This Row],[Data Emissão]],VLOOKUP(K715,$F$1:$G$4,2,0))</f>
        <v>44861</v>
      </c>
      <c r="N715" s="6"/>
      <c r="O715" s="23">
        <v>44890</v>
      </c>
      <c r="P715" s="24"/>
      <c r="Q715" s="24">
        <f ca="1">IF(ControleRNC[[#This Row],[Real.1]]="",TODAY()-ControleRNC[[#This Row],[Prev.1]],ControleRNC[[#This Row],[Real.1]]-ControleRNC[[#This Row],[Prev.1]])</f>
        <v>29</v>
      </c>
      <c r="R715" s="24" t="s">
        <v>6</v>
      </c>
      <c r="S715" s="24"/>
      <c r="T715" s="29" t="str">
        <f ca="1">IF(ControleRNC[[#This Row],[Real.1]]&lt;&gt;"","Concluída",IF(ControleRNC[[#This Row],[Prev.1]]&lt;TODAY(),"Atraso","No prazo"))</f>
        <v>Concluída</v>
      </c>
      <c r="U715" s="39" t="s">
        <v>2768</v>
      </c>
      <c r="V715" s="39"/>
      <c r="W715" s="23">
        <f>WORKDAY(ControleRNC[[#This Row],[Prev.1]],ControleRNC[[#This Row],[Dias Prev.2]])</f>
        <v>44866</v>
      </c>
      <c r="X715" s="23"/>
      <c r="Y715" s="23">
        <v>44890</v>
      </c>
      <c r="Z715" s="24">
        <f>VLOOKUP(ControleRNC[[#This Row],[Crit.]],$F$1:$G$4,2,0)</f>
        <v>3</v>
      </c>
      <c r="AA715" s="24">
        <f ca="1">IF(ControleRNC[[#This Row],[Real.2]]="",TODAY()-ControleRNC[[#This Row],[Prev.2]],ControleRNC[[#This Row],[Real.2]]-ControleRNC[[#This Row],[Prev.2]])</f>
        <v>24</v>
      </c>
      <c r="AB715" s="24" t="s">
        <v>6</v>
      </c>
      <c r="AC715" s="29" t="str">
        <f ca="1">IF(ControleRNC[[#This Row],[Real.2]]&lt;&gt;"","Concluída",
IF(ControleRNC[[#This Row],[Prev.2]]&lt;TODAY(),"Atraso","No prazo"))</f>
        <v>Concluída</v>
      </c>
      <c r="AD715" s="24" t="str">
        <f ca="1">IF(ControleRNC[[#This Row],[Status Epata 2]]="Concluída","",IF(ControleRNC[[#This Row],[Real.2]]="",TODAY()-ControleRNC[[#This Row],[Data Emissão]],ControleRNC[[#This Row],[Real.2]]-ControleRNC[[#This Row],[Data Emissão]]))</f>
        <v/>
      </c>
      <c r="AE715" s="29" t="str">
        <f ca="1">IF(ControleRNC[[#This Row],[Real.2]]&lt;&gt;"","Concluída",
IF(AND(ControleRNC[[#This Row],[Prev.2]]&lt;TODAY(),OR(ControleRNC[[#This Row],[Replan.2]]&lt;TODAY(),ControleRNC[[#This Row],[Replan.2]]="")),"Atraso","No prazo"))</f>
        <v>Concluída</v>
      </c>
      <c r="AF715" s="24"/>
      <c r="AG715" s="24" t="str">
        <f>IF(ControleRNC[[#This Row],[Área Responsável]]="Engenharia",ControleRNC[[#This Row],[Status Etapa 1]],"Contratada")</f>
        <v>Contratada</v>
      </c>
      <c r="AH715" s="24" t="str">
        <f ca="1">IF(ControleRNC[[#This Row],[Área Responsável]]="Contratada",ControleRNC[[#This Row],[Status DUCTOR]],"Engenharia")</f>
        <v>Concluída</v>
      </c>
      <c r="AI715" s="24" t="str">
        <f>IF(ControleRNC[[#This Row],[Etapa Eng]]="Concluída","Fechado",IF(ControleRNC[[#This Row],[Etapa Eng]]="Contratada","Contratada","Aberto"))</f>
        <v>Contratada</v>
      </c>
      <c r="AJ715" s="24" t="str">
        <f ca="1">IF(ControleRNC[[#This Row],[Etapa contr]]="Concluída","Fechado",IF(ControleRNC[[#This Row],[Etapa contr]]="Engenharia","Engenharia","Aberto"))</f>
        <v>Fechado</v>
      </c>
    </row>
    <row r="716" spans="1:36" ht="30" customHeight="1">
      <c r="A716" s="5" t="s">
        <v>222</v>
      </c>
      <c r="B716" s="5" t="s">
        <v>822</v>
      </c>
      <c r="C716" s="24" t="s">
        <v>2589</v>
      </c>
      <c r="D716" s="24" t="s">
        <v>77</v>
      </c>
      <c r="E716" s="24" t="s">
        <v>77</v>
      </c>
      <c r="F716" s="65" t="s">
        <v>862</v>
      </c>
      <c r="G716" s="7" t="s">
        <v>827</v>
      </c>
      <c r="H716" s="7" t="s">
        <v>2769</v>
      </c>
      <c r="I716" s="7" t="s">
        <v>1605</v>
      </c>
      <c r="J716" s="32" t="s">
        <v>223</v>
      </c>
      <c r="K716" s="22" t="s">
        <v>787</v>
      </c>
      <c r="L716" s="6">
        <v>44858</v>
      </c>
      <c r="M716" s="6">
        <f>WORKDAY(ControleRNC[[#This Row],[Data Emissão]],VLOOKUP(K716,$F$1:$G$4,2,0))</f>
        <v>44861</v>
      </c>
      <c r="N716" s="6"/>
      <c r="O716" s="23"/>
      <c r="P716" s="24"/>
      <c r="Q716" s="24">
        <f ca="1">IF(ControleRNC[[#This Row],[Real.1]]="",TODAY()-ControleRNC[[#This Row],[Prev.1]],ControleRNC[[#This Row],[Real.1]]-ControleRNC[[#This Row],[Prev.1]])</f>
        <v>216</v>
      </c>
      <c r="R716" s="24" t="s">
        <v>8</v>
      </c>
      <c r="S716" s="24"/>
      <c r="T716" s="29" t="str">
        <f ca="1">IF(ControleRNC[[#This Row],[Real.1]]&lt;&gt;"","Concluída",IF(ControleRNC[[#This Row],[Prev.1]]&lt;TODAY(),"Atraso","No prazo"))</f>
        <v>Atraso</v>
      </c>
      <c r="U716" s="39"/>
      <c r="V716" s="39"/>
      <c r="W716" s="23">
        <f>WORKDAY(ControleRNC[[#This Row],[Prev.1]],ControleRNC[[#This Row],[Dias Prev.2]])</f>
        <v>44866</v>
      </c>
      <c r="X716" s="23"/>
      <c r="Y716" s="23"/>
      <c r="Z716" s="24">
        <f>VLOOKUP(ControleRNC[[#This Row],[Crit.]],$F$1:$G$4,2,0)</f>
        <v>3</v>
      </c>
      <c r="AA716" s="24">
        <f ca="1">IF(ControleRNC[[#This Row],[Real.2]]="",TODAY()-ControleRNC[[#This Row],[Prev.2]],ControleRNC[[#This Row],[Real.2]]-ControleRNC[[#This Row],[Prev.2]])</f>
        <v>211</v>
      </c>
      <c r="AB716" s="24" t="s">
        <v>8</v>
      </c>
      <c r="AC716" s="29" t="str">
        <f ca="1">IF(ControleRNC[[#This Row],[Real.2]]&lt;&gt;"","Concluída",
IF(ControleRNC[[#This Row],[Prev.2]]&lt;TODAY(),"Atraso","No prazo"))</f>
        <v>Atraso</v>
      </c>
      <c r="AD716" s="24">
        <f ca="1">IF(ControleRNC[[#This Row],[Status Epata 2]]="Concluída","",IF(ControleRNC[[#This Row],[Real.2]]="",TODAY()-ControleRNC[[#This Row],[Data Emissão]],ControleRNC[[#This Row],[Real.2]]-ControleRNC[[#This Row],[Data Emissão]]))</f>
        <v>219</v>
      </c>
      <c r="AE716" s="24" t="str">
        <f ca="1">IF(ControleRNC[[#This Row],[Real.2]]&lt;&gt;"","Concluída",
IF(AND(ControleRNC[[#This Row],[Prev.2]]&lt;TODAY(),OR(ControleRNC[[#This Row],[Replan.2]]&lt;TODAY(),ControleRNC[[#This Row],[Replan.2]]="")),"Atraso","No prazo"))</f>
        <v>Atraso</v>
      </c>
      <c r="AF716" s="24"/>
      <c r="AG716" s="24" t="str">
        <f ca="1">IF(ControleRNC[[#This Row],[Área Responsável]]="Engenharia",ControleRNC[[#This Row],[Status Etapa 1]],"Contratada")</f>
        <v>Atraso</v>
      </c>
      <c r="AH716" s="24" t="str">
        <f>IF(ControleRNC[[#This Row],[Área Responsável]]="Contratada",ControleRNC[[#This Row],[Status DUCTOR]],"Engenharia")</f>
        <v>Engenharia</v>
      </c>
      <c r="AI716" s="24" t="str">
        <f ca="1">IF(ControleRNC[[#This Row],[Etapa Eng]]="Concluída","Fechado",IF(ControleRNC[[#This Row],[Etapa Eng]]="Contratada","Contratada","Aberto"))</f>
        <v>Aberto</v>
      </c>
      <c r="AJ716" s="24" t="str">
        <f>IF(ControleRNC[[#This Row],[Etapa contr]]="Concluída","Fechado",IF(ControleRNC[[#This Row],[Etapa contr]]="Engenharia","Engenharia","Aberto"))</f>
        <v>Engenharia</v>
      </c>
    </row>
    <row r="717" spans="1:36" ht="30" customHeight="1">
      <c r="A717" s="63" t="s">
        <v>226</v>
      </c>
      <c r="B717" s="5" t="s">
        <v>900</v>
      </c>
      <c r="C717" s="24" t="s">
        <v>1283</v>
      </c>
      <c r="D717" s="5" t="s">
        <v>824</v>
      </c>
      <c r="E717" s="24" t="s">
        <v>29</v>
      </c>
      <c r="F717" s="65" t="s">
        <v>826</v>
      </c>
      <c r="G717" s="7" t="s">
        <v>844</v>
      </c>
      <c r="H717" s="7" t="s">
        <v>2770</v>
      </c>
      <c r="I717" s="7" t="s">
        <v>958</v>
      </c>
      <c r="J717" s="32" t="s">
        <v>227</v>
      </c>
      <c r="K717" s="22" t="s">
        <v>787</v>
      </c>
      <c r="L717" s="6">
        <v>44859</v>
      </c>
      <c r="M717" s="6">
        <f>WORKDAY(ControleRNC[[#This Row],[Data Emissão]],VLOOKUP(K717,$F$1:$G$4,2,0))</f>
        <v>44862</v>
      </c>
      <c r="N717" s="6"/>
      <c r="O717" s="23">
        <v>44949</v>
      </c>
      <c r="P717" s="24"/>
      <c r="Q717" s="24">
        <f ca="1">IF(ControleRNC[[#This Row],[Real.1]]="",TODAY()-ControleRNC[[#This Row],[Prev.1]],ControleRNC[[#This Row],[Real.1]]-ControleRNC[[#This Row],[Prev.1]])</f>
        <v>87</v>
      </c>
      <c r="R717" s="24" t="s">
        <v>6</v>
      </c>
      <c r="S717" s="24"/>
      <c r="T717" s="29" t="str">
        <f ca="1">IF(ControleRNC[[#This Row],[Real.1]]&lt;&gt;"","Concluída",IF(ControleRNC[[#This Row],[Prev.1]]&lt;TODAY(),"Atraso","No prazo"))</f>
        <v>Concluída</v>
      </c>
      <c r="U717" s="39" t="s">
        <v>228</v>
      </c>
      <c r="V717" s="39"/>
      <c r="W717" s="23">
        <f>WORKDAY(ControleRNC[[#This Row],[Prev.1]],ControleRNC[[#This Row],[Dias Prev.2]])</f>
        <v>44867</v>
      </c>
      <c r="X717" s="23">
        <v>45097</v>
      </c>
      <c r="Y717" s="23"/>
      <c r="Z717" s="24">
        <f>VLOOKUP(ControleRNC[[#This Row],[Crit.]],$F$1:$G$4,2,0)</f>
        <v>3</v>
      </c>
      <c r="AA717" s="24">
        <f ca="1">IF(ControleRNC[[#This Row],[Real.2]]="",TODAY()-ControleRNC[[#This Row],[Prev.2]],ControleRNC[[#This Row],[Real.2]]-ControleRNC[[#This Row],[Prev.2]])</f>
        <v>210</v>
      </c>
      <c r="AB717" s="24" t="s">
        <v>6</v>
      </c>
      <c r="AC717" s="29" t="str">
        <f ca="1">IF(ControleRNC[[#This Row],[Real.2]]&lt;&gt;"","Concluída",
IF(ControleRNC[[#This Row],[Prev.2]]&lt;TODAY(),"Atraso","No prazo"))</f>
        <v>Atraso</v>
      </c>
      <c r="AD717" s="24">
        <f ca="1">IF(ControleRNC[[#This Row],[Status Epata 2]]="Concluída","",IF(ControleRNC[[#This Row],[Real.2]]="",TODAY()-ControleRNC[[#This Row],[Data Emissão]],ControleRNC[[#This Row],[Real.2]]-ControleRNC[[#This Row],[Data Emissão]]))</f>
        <v>218</v>
      </c>
      <c r="AE717" s="24" t="str">
        <f ca="1">IF(ControleRNC[[#This Row],[Real.2]]&lt;&gt;"","Concluída",
IF(AND(ControleRNC[[#This Row],[Prev.2]]&lt;TODAY(),OR(ControleRNC[[#This Row],[Replan.2]]&lt;TODAY(),ControleRNC[[#This Row],[Replan.2]]="")),"Atraso","No prazo"))</f>
        <v>No prazo</v>
      </c>
      <c r="AF717" s="24"/>
      <c r="AG717" s="24" t="str">
        <f>IF(ControleRNC[[#This Row],[Área Responsável]]="Engenharia",ControleRNC[[#This Row],[Status Etapa 1]],"Contratada")</f>
        <v>Contratada</v>
      </c>
      <c r="AH717" s="24" t="str">
        <f ca="1">IF(ControleRNC[[#This Row],[Área Responsável]]="Contratada",ControleRNC[[#This Row],[Status DUCTOR]],"Engenharia")</f>
        <v>No prazo</v>
      </c>
      <c r="AI717" s="24" t="str">
        <f>IF(ControleRNC[[#This Row],[Etapa Eng]]="Concluída","Fechado",IF(ControleRNC[[#This Row],[Etapa Eng]]="Contratada","Contratada","Aberto"))</f>
        <v>Contratada</v>
      </c>
      <c r="AJ717" s="24" t="str">
        <f ca="1">IF(ControleRNC[[#This Row],[Etapa contr]]="Concluída","Fechado",IF(ControleRNC[[#This Row],[Etapa contr]]="Engenharia","Engenharia","Aberto"))</f>
        <v>Aberto</v>
      </c>
    </row>
    <row r="718" spans="1:36" ht="30" customHeight="1">
      <c r="A718" s="5" t="s">
        <v>238</v>
      </c>
      <c r="B718" s="5" t="s">
        <v>822</v>
      </c>
      <c r="C718" s="24" t="s">
        <v>2771</v>
      </c>
      <c r="D718" s="5" t="s">
        <v>833</v>
      </c>
      <c r="E718" s="24" t="s">
        <v>35</v>
      </c>
      <c r="F718" s="65" t="s">
        <v>826</v>
      </c>
      <c r="G718" s="7" t="s">
        <v>827</v>
      </c>
      <c r="H718" s="7" t="s">
        <v>2772</v>
      </c>
      <c r="I718" s="7" t="s">
        <v>829</v>
      </c>
      <c r="J718" s="32" t="s">
        <v>239</v>
      </c>
      <c r="K718" s="22" t="s">
        <v>787</v>
      </c>
      <c r="L718" s="6">
        <v>44862</v>
      </c>
      <c r="M718" s="6">
        <f>WORKDAY(ControleRNC[[#This Row],[Data Emissão]],VLOOKUP(K718,$F$1:$G$4,2,0))</f>
        <v>44867</v>
      </c>
      <c r="N718" s="6"/>
      <c r="O718" s="23">
        <v>44936</v>
      </c>
      <c r="P718" s="24"/>
      <c r="Q718" s="24">
        <f ca="1">IF(ControleRNC[[#This Row],[Real.1]]="",TODAY()-ControleRNC[[#This Row],[Prev.1]],ControleRNC[[#This Row],[Real.1]]-ControleRNC[[#This Row],[Prev.1]])</f>
        <v>69</v>
      </c>
      <c r="R718" s="24" t="s">
        <v>7</v>
      </c>
      <c r="S718" s="24"/>
      <c r="T718" s="29" t="str">
        <f ca="1">IF(ControleRNC[[#This Row],[Real.1]]&lt;&gt;"","Concluída",IF(ControleRNC[[#This Row],[Prev.1]]&lt;TODAY(),"Atraso","No prazo"))</f>
        <v>Concluída</v>
      </c>
      <c r="U718" s="39" t="s">
        <v>240</v>
      </c>
      <c r="V718" s="39"/>
      <c r="W718" s="23">
        <f>WORKDAY(ControleRNC[[#This Row],[Prev.1]],ControleRNC[[#This Row],[Dias Prev.2]])</f>
        <v>44872</v>
      </c>
      <c r="X718" s="23"/>
      <c r="Y718" s="23"/>
      <c r="Z718" s="24">
        <f>VLOOKUP(ControleRNC[[#This Row],[Crit.]],$F$1:$G$4,2,0)</f>
        <v>3</v>
      </c>
      <c r="AA718" s="24">
        <f ca="1">IF(ControleRNC[[#This Row],[Real.2]]="",TODAY()-ControleRNC[[#This Row],[Prev.2]],ControleRNC[[#This Row],[Real.2]]-ControleRNC[[#This Row],[Prev.2]])</f>
        <v>205</v>
      </c>
      <c r="AB718" s="24" t="s">
        <v>7</v>
      </c>
      <c r="AC718" s="29" t="str">
        <f ca="1">IF(ControleRNC[[#This Row],[Real.2]]&lt;&gt;"","Concluída",
IF(ControleRNC[[#This Row],[Prev.2]]&lt;TODAY(),"Atraso","No prazo"))</f>
        <v>Atraso</v>
      </c>
      <c r="AD718" s="24">
        <f ca="1">IF(ControleRNC[[#This Row],[Status Epata 2]]="Concluída","",IF(ControleRNC[[#This Row],[Real.2]]="",TODAY()-ControleRNC[[#This Row],[Data Emissão]],ControleRNC[[#This Row],[Real.2]]-ControleRNC[[#This Row],[Data Emissão]]))</f>
        <v>215</v>
      </c>
      <c r="AE718" s="29" t="str">
        <f ca="1">IF(ControleRNC[[#This Row],[Real.2]]&lt;&gt;"","Concluída",
IF(AND(ControleRNC[[#This Row],[Prev.2]]&lt;TODAY(),OR(ControleRNC[[#This Row],[Replan.2]]&lt;TODAY(),ControleRNC[[#This Row],[Replan.2]]="")),"Atraso","No prazo"))</f>
        <v>Atraso</v>
      </c>
      <c r="AF718" s="24"/>
      <c r="AG718" s="24" t="str">
        <f>IF(ControleRNC[[#This Row],[Área Responsável]]="Engenharia",ControleRNC[[#This Row],[Status Etapa 1]],"Contratada")</f>
        <v>Contratada</v>
      </c>
      <c r="AH718" s="24" t="str">
        <f ca="1">IF(ControleRNC[[#This Row],[Área Responsável]]="Contratada",ControleRNC[[#This Row],[Status DUCTOR]],"Engenharia")</f>
        <v>Atraso</v>
      </c>
      <c r="AI718" s="24" t="str">
        <f>IF(ControleRNC[[#This Row],[Etapa Eng]]="Concluída","Fechado",IF(ControleRNC[[#This Row],[Etapa Eng]]="Contratada","Contratada","Aberto"))</f>
        <v>Contratada</v>
      </c>
      <c r="AJ718" s="24" t="str">
        <f ca="1">IF(ControleRNC[[#This Row],[Etapa contr]]="Concluída","Fechado",IF(ControleRNC[[#This Row],[Etapa contr]]="Engenharia","Engenharia","Aberto"))</f>
        <v>Aberto</v>
      </c>
    </row>
    <row r="719" spans="1:36" ht="30" customHeight="1">
      <c r="A719" s="5" t="s">
        <v>81</v>
      </c>
      <c r="B719" s="5" t="s">
        <v>822</v>
      </c>
      <c r="C719" s="24" t="s">
        <v>2771</v>
      </c>
      <c r="D719" s="5" t="s">
        <v>833</v>
      </c>
      <c r="E719" s="24" t="s">
        <v>35</v>
      </c>
      <c r="F719" s="65" t="s">
        <v>826</v>
      </c>
      <c r="G719" s="7" t="s">
        <v>827</v>
      </c>
      <c r="H719" s="7" t="s">
        <v>2773</v>
      </c>
      <c r="I719" s="7" t="s">
        <v>1125</v>
      </c>
      <c r="J719" s="32" t="s">
        <v>241</v>
      </c>
      <c r="K719" s="22" t="s">
        <v>787</v>
      </c>
      <c r="L719" s="6">
        <v>44862</v>
      </c>
      <c r="M719" s="6">
        <f>WORKDAY(ControleRNC[[#This Row],[Data Emissão]],VLOOKUP(K719,$F$1:$G$4,2,0))</f>
        <v>44867</v>
      </c>
      <c r="N719" s="6"/>
      <c r="O719" s="23">
        <v>44936</v>
      </c>
      <c r="P719" s="24"/>
      <c r="Q719" s="24">
        <f ca="1">IF(ControleRNC[[#This Row],[Real.1]]="",TODAY()-ControleRNC[[#This Row],[Prev.1]],ControleRNC[[#This Row],[Real.1]]-ControleRNC[[#This Row],[Prev.1]])</f>
        <v>69</v>
      </c>
      <c r="R719" s="24" t="s">
        <v>7</v>
      </c>
      <c r="S719" s="24"/>
      <c r="T719" s="29" t="str">
        <f ca="1">IF(ControleRNC[[#This Row],[Real.1]]&lt;&gt;"","Concluída",IF(ControleRNC[[#This Row],[Prev.1]]&lt;TODAY(),"Atraso","No prazo"))</f>
        <v>Concluída</v>
      </c>
      <c r="U719" s="39" t="s">
        <v>242</v>
      </c>
      <c r="V719" s="39"/>
      <c r="W719" s="23">
        <f>WORKDAY(ControleRNC[[#This Row],[Prev.1]],ControleRNC[[#This Row],[Dias Prev.2]])</f>
        <v>44872</v>
      </c>
      <c r="X719" s="23"/>
      <c r="Y719" s="23"/>
      <c r="Z719" s="24">
        <f>VLOOKUP(ControleRNC[[#This Row],[Crit.]],$F$1:$G$4,2,0)</f>
        <v>3</v>
      </c>
      <c r="AA719" s="24">
        <f ca="1">IF(ControleRNC[[#This Row],[Real.2]]="",TODAY()-ControleRNC[[#This Row],[Prev.2]],ControleRNC[[#This Row],[Real.2]]-ControleRNC[[#This Row],[Prev.2]])</f>
        <v>205</v>
      </c>
      <c r="AB719" s="24" t="s">
        <v>7</v>
      </c>
      <c r="AC719" s="29" t="str">
        <f ca="1">IF(ControleRNC[[#This Row],[Real.2]]&lt;&gt;"","Concluída",
IF(ControleRNC[[#This Row],[Prev.2]]&lt;TODAY(),"Atraso","No prazo"))</f>
        <v>Atraso</v>
      </c>
      <c r="AD719" s="24">
        <f ca="1">IF(ControleRNC[[#This Row],[Status Epata 2]]="Concluída","",IF(ControleRNC[[#This Row],[Real.2]]="",TODAY()-ControleRNC[[#This Row],[Data Emissão]],ControleRNC[[#This Row],[Real.2]]-ControleRNC[[#This Row],[Data Emissão]]))</f>
        <v>215</v>
      </c>
      <c r="AE719" s="29" t="str">
        <f ca="1">IF(ControleRNC[[#This Row],[Real.2]]&lt;&gt;"","Concluída",
IF(AND(ControleRNC[[#This Row],[Prev.2]]&lt;TODAY(),OR(ControleRNC[[#This Row],[Replan.2]]&lt;TODAY(),ControleRNC[[#This Row],[Replan.2]]="")),"Atraso","No prazo"))</f>
        <v>Atraso</v>
      </c>
      <c r="AF719" s="24"/>
      <c r="AG719" s="24" t="str">
        <f>IF(ControleRNC[[#This Row],[Área Responsável]]="Engenharia",ControleRNC[[#This Row],[Status Etapa 1]],"Contratada")</f>
        <v>Contratada</v>
      </c>
      <c r="AH719" s="24" t="str">
        <f ca="1">IF(ControleRNC[[#This Row],[Área Responsável]]="Contratada",ControleRNC[[#This Row],[Status DUCTOR]],"Engenharia")</f>
        <v>Atraso</v>
      </c>
      <c r="AI719" s="24" t="str">
        <f>IF(ControleRNC[[#This Row],[Etapa Eng]]="Concluída","Fechado",IF(ControleRNC[[#This Row],[Etapa Eng]]="Contratada","Contratada","Aberto"))</f>
        <v>Contratada</v>
      </c>
      <c r="AJ719" s="24" t="str">
        <f ca="1">IF(ControleRNC[[#This Row],[Etapa contr]]="Concluída","Fechado",IF(ControleRNC[[#This Row],[Etapa contr]]="Engenharia","Engenharia","Aberto"))</f>
        <v>Aberto</v>
      </c>
    </row>
    <row r="720" spans="1:36" ht="30" customHeight="1">
      <c r="A720" s="5" t="s">
        <v>243</v>
      </c>
      <c r="B720" s="5" t="s">
        <v>822</v>
      </c>
      <c r="C720" s="24" t="s">
        <v>2771</v>
      </c>
      <c r="D720" s="5" t="s">
        <v>833</v>
      </c>
      <c r="E720" s="24" t="s">
        <v>35</v>
      </c>
      <c r="F720" s="65" t="s">
        <v>826</v>
      </c>
      <c r="G720" s="7" t="s">
        <v>827</v>
      </c>
      <c r="H720" s="7" t="s">
        <v>2774</v>
      </c>
      <c r="I720" s="7" t="s">
        <v>829</v>
      </c>
      <c r="J720" s="32" t="s">
        <v>244</v>
      </c>
      <c r="K720" s="22" t="s">
        <v>787</v>
      </c>
      <c r="L720" s="6">
        <v>44862</v>
      </c>
      <c r="M720" s="6">
        <f>WORKDAY(ControleRNC[[#This Row],[Data Emissão]],VLOOKUP(K720,$F$1:$G$4,2,0))</f>
        <v>44867</v>
      </c>
      <c r="N720" s="6"/>
      <c r="O720" s="23">
        <v>44936</v>
      </c>
      <c r="P720" s="24"/>
      <c r="Q720" s="24">
        <f ca="1">IF(ControleRNC[[#This Row],[Real.1]]="",TODAY()-ControleRNC[[#This Row],[Prev.1]],ControleRNC[[#This Row],[Real.1]]-ControleRNC[[#This Row],[Prev.1]])</f>
        <v>69</v>
      </c>
      <c r="R720" s="24" t="s">
        <v>7</v>
      </c>
      <c r="S720" s="24"/>
      <c r="T720" s="29" t="str">
        <f ca="1">IF(ControleRNC[[#This Row],[Real.1]]&lt;&gt;"","Concluída",IF(ControleRNC[[#This Row],[Prev.1]]&lt;TODAY(),"Atraso","No prazo"))</f>
        <v>Concluída</v>
      </c>
      <c r="U720" s="39" t="s">
        <v>240</v>
      </c>
      <c r="V720" s="39"/>
      <c r="W720" s="23">
        <f>WORKDAY(ControleRNC[[#This Row],[Prev.1]],ControleRNC[[#This Row],[Dias Prev.2]])</f>
        <v>44872</v>
      </c>
      <c r="X720" s="23"/>
      <c r="Y720" s="23"/>
      <c r="Z720" s="24">
        <f>VLOOKUP(ControleRNC[[#This Row],[Crit.]],$F$1:$G$4,2,0)</f>
        <v>3</v>
      </c>
      <c r="AA720" s="24">
        <f ca="1">IF(ControleRNC[[#This Row],[Real.2]]="",TODAY()-ControleRNC[[#This Row],[Prev.2]],ControleRNC[[#This Row],[Real.2]]-ControleRNC[[#This Row],[Prev.2]])</f>
        <v>205</v>
      </c>
      <c r="AB720" s="24" t="s">
        <v>7</v>
      </c>
      <c r="AC720" s="29" t="str">
        <f ca="1">IF(ControleRNC[[#This Row],[Real.2]]&lt;&gt;"","Concluída",
IF(ControleRNC[[#This Row],[Prev.2]]&lt;TODAY(),"Atraso","No prazo"))</f>
        <v>Atraso</v>
      </c>
      <c r="AD720" s="24">
        <f ca="1">IF(ControleRNC[[#This Row],[Status Epata 2]]="Concluída","",IF(ControleRNC[[#This Row],[Real.2]]="",TODAY()-ControleRNC[[#This Row],[Data Emissão]],ControleRNC[[#This Row],[Real.2]]-ControleRNC[[#This Row],[Data Emissão]]))</f>
        <v>215</v>
      </c>
      <c r="AE720" s="29" t="str">
        <f ca="1">IF(ControleRNC[[#This Row],[Real.2]]&lt;&gt;"","Concluída",
IF(AND(ControleRNC[[#This Row],[Prev.2]]&lt;TODAY(),OR(ControleRNC[[#This Row],[Replan.2]]&lt;TODAY(),ControleRNC[[#This Row],[Replan.2]]="")),"Atraso","No prazo"))</f>
        <v>Atraso</v>
      </c>
      <c r="AF720" s="24"/>
      <c r="AG720" s="24" t="str">
        <f>IF(ControleRNC[[#This Row],[Área Responsável]]="Engenharia",ControleRNC[[#This Row],[Status Etapa 1]],"Contratada")</f>
        <v>Contratada</v>
      </c>
      <c r="AH720" s="24" t="str">
        <f ca="1">IF(ControleRNC[[#This Row],[Área Responsável]]="Contratada",ControleRNC[[#This Row],[Status DUCTOR]],"Engenharia")</f>
        <v>Atraso</v>
      </c>
      <c r="AI720" s="24" t="str">
        <f>IF(ControleRNC[[#This Row],[Etapa Eng]]="Concluída","Fechado",IF(ControleRNC[[#This Row],[Etapa Eng]]="Contratada","Contratada","Aberto"))</f>
        <v>Contratada</v>
      </c>
      <c r="AJ720" s="24" t="str">
        <f ca="1">IF(ControleRNC[[#This Row],[Etapa contr]]="Concluída","Fechado",IF(ControleRNC[[#This Row],[Etapa contr]]="Engenharia","Engenharia","Aberto"))</f>
        <v>Aberto</v>
      </c>
    </row>
    <row r="721" spans="1:36" ht="30" customHeight="1">
      <c r="A721" s="5" t="s">
        <v>235</v>
      </c>
      <c r="B721" s="5" t="s">
        <v>822</v>
      </c>
      <c r="C721" s="24" t="s">
        <v>2771</v>
      </c>
      <c r="D721" s="5" t="s">
        <v>833</v>
      </c>
      <c r="E721" s="24" t="s">
        <v>35</v>
      </c>
      <c r="F721" s="65" t="s">
        <v>826</v>
      </c>
      <c r="G721" s="7" t="s">
        <v>827</v>
      </c>
      <c r="H721" s="7" t="s">
        <v>2775</v>
      </c>
      <c r="I721" s="7" t="s">
        <v>856</v>
      </c>
      <c r="J721" s="32" t="s">
        <v>236</v>
      </c>
      <c r="K721" s="22" t="s">
        <v>787</v>
      </c>
      <c r="L721" s="6">
        <v>44862</v>
      </c>
      <c r="M721" s="6">
        <f>WORKDAY(ControleRNC[[#This Row],[Data Emissão]],VLOOKUP(K721,$F$1:$G$4,2,0))</f>
        <v>44867</v>
      </c>
      <c r="N721" s="6"/>
      <c r="O721" s="23">
        <v>44936</v>
      </c>
      <c r="P721" s="24"/>
      <c r="Q721" s="24">
        <f ca="1">IF(ControleRNC[[#This Row],[Real.1]]="",TODAY()-ControleRNC[[#This Row],[Prev.1]],ControleRNC[[#This Row],[Real.1]]-ControleRNC[[#This Row],[Prev.1]])</f>
        <v>69</v>
      </c>
      <c r="R721" s="24" t="s">
        <v>7</v>
      </c>
      <c r="S721" s="24"/>
      <c r="T721" s="29" t="str">
        <f ca="1">IF(ControleRNC[[#This Row],[Real.1]]&lt;&gt;"","Concluída",IF(ControleRNC[[#This Row],[Prev.1]]&lt;TODAY(),"Atraso","No prazo"))</f>
        <v>Concluída</v>
      </c>
      <c r="U721" s="39" t="s">
        <v>237</v>
      </c>
      <c r="V721" s="39"/>
      <c r="W721" s="23">
        <f>WORKDAY(ControleRNC[[#This Row],[Prev.1]],ControleRNC[[#This Row],[Dias Prev.2]])</f>
        <v>44872</v>
      </c>
      <c r="X721" s="23"/>
      <c r="Y721" s="23"/>
      <c r="Z721" s="24">
        <f>VLOOKUP(ControleRNC[[#This Row],[Crit.]],$F$1:$G$4,2,0)</f>
        <v>3</v>
      </c>
      <c r="AA721" s="24">
        <f ca="1">IF(ControleRNC[[#This Row],[Real.2]]="",TODAY()-ControleRNC[[#This Row],[Prev.2]],ControleRNC[[#This Row],[Real.2]]-ControleRNC[[#This Row],[Prev.2]])</f>
        <v>205</v>
      </c>
      <c r="AB721" s="24" t="s">
        <v>7</v>
      </c>
      <c r="AC721" s="29" t="str">
        <f ca="1">IF(ControleRNC[[#This Row],[Real.2]]&lt;&gt;"","Concluída",
IF(ControleRNC[[#This Row],[Prev.2]]&lt;TODAY(),"Atraso","No prazo"))</f>
        <v>Atraso</v>
      </c>
      <c r="AD721" s="24">
        <f ca="1">IF(ControleRNC[[#This Row],[Status Epata 2]]="Concluída","",IF(ControleRNC[[#This Row],[Real.2]]="",TODAY()-ControleRNC[[#This Row],[Data Emissão]],ControleRNC[[#This Row],[Real.2]]-ControleRNC[[#This Row],[Data Emissão]]))</f>
        <v>215</v>
      </c>
      <c r="AE721" s="29" t="str">
        <f ca="1">IF(ControleRNC[[#This Row],[Real.2]]&lt;&gt;"","Concluída",
IF(AND(ControleRNC[[#This Row],[Prev.2]]&lt;TODAY(),OR(ControleRNC[[#This Row],[Replan.2]]&lt;TODAY(),ControleRNC[[#This Row],[Replan.2]]="")),"Atraso","No prazo"))</f>
        <v>Atraso</v>
      </c>
      <c r="AF721" s="24"/>
      <c r="AG721" s="24" t="str">
        <f>IF(ControleRNC[[#This Row],[Área Responsável]]="Engenharia",ControleRNC[[#This Row],[Status Etapa 1]],"Contratada")</f>
        <v>Contratada</v>
      </c>
      <c r="AH721" s="24" t="str">
        <f ca="1">IF(ControleRNC[[#This Row],[Área Responsável]]="Contratada",ControleRNC[[#This Row],[Status DUCTOR]],"Engenharia")</f>
        <v>Atraso</v>
      </c>
      <c r="AI721" s="24" t="str">
        <f>IF(ControleRNC[[#This Row],[Etapa Eng]]="Concluída","Fechado",IF(ControleRNC[[#This Row],[Etapa Eng]]="Contratada","Contratada","Aberto"))</f>
        <v>Contratada</v>
      </c>
      <c r="AJ721" s="24" t="str">
        <f ca="1">IF(ControleRNC[[#This Row],[Etapa contr]]="Concluída","Fechado",IF(ControleRNC[[#This Row],[Etapa contr]]="Engenharia","Engenharia","Aberto"))</f>
        <v>Aberto</v>
      </c>
    </row>
    <row r="722" spans="1:36" ht="30" customHeight="1">
      <c r="A722" s="5" t="s">
        <v>229</v>
      </c>
      <c r="B722" s="5" t="s">
        <v>822</v>
      </c>
      <c r="C722" s="24" t="s">
        <v>2771</v>
      </c>
      <c r="D722" s="5" t="s">
        <v>833</v>
      </c>
      <c r="E722" s="24" t="s">
        <v>35</v>
      </c>
      <c r="F722" s="65" t="s">
        <v>826</v>
      </c>
      <c r="G722" s="7" t="s">
        <v>827</v>
      </c>
      <c r="H722" s="7" t="s">
        <v>2776</v>
      </c>
      <c r="I722" s="7" t="s">
        <v>856</v>
      </c>
      <c r="J722" s="32" t="s">
        <v>230</v>
      </c>
      <c r="K722" s="22" t="s">
        <v>787</v>
      </c>
      <c r="L722" s="6">
        <v>44862</v>
      </c>
      <c r="M722" s="6">
        <f>WORKDAY(ControleRNC[[#This Row],[Data Emissão]],VLOOKUP(K722,$F$1:$G$4,2,0))</f>
        <v>44867</v>
      </c>
      <c r="N722" s="6"/>
      <c r="O722" s="23">
        <v>44936</v>
      </c>
      <c r="P722" s="24"/>
      <c r="Q722" s="24">
        <f ca="1">IF(ControleRNC[[#This Row],[Real.1]]="",TODAY()-ControleRNC[[#This Row],[Prev.1]],ControleRNC[[#This Row],[Real.1]]-ControleRNC[[#This Row],[Prev.1]])</f>
        <v>69</v>
      </c>
      <c r="R722" s="24" t="s">
        <v>7</v>
      </c>
      <c r="S722" s="24"/>
      <c r="T722" s="29" t="str">
        <f ca="1">IF(ControleRNC[[#This Row],[Real.1]]&lt;&gt;"","Concluída",IF(ControleRNC[[#This Row],[Prev.1]]&lt;TODAY(),"Atraso","No prazo"))</f>
        <v>Concluída</v>
      </c>
      <c r="U722" s="39" t="s">
        <v>231</v>
      </c>
      <c r="V722" s="39"/>
      <c r="W722" s="23">
        <f>WORKDAY(ControleRNC[[#This Row],[Prev.1]],ControleRNC[[#This Row],[Dias Prev.2]])</f>
        <v>44872</v>
      </c>
      <c r="X722" s="23"/>
      <c r="Y722" s="23"/>
      <c r="Z722" s="24">
        <f>VLOOKUP(ControleRNC[[#This Row],[Crit.]],$F$1:$G$4,2,0)</f>
        <v>3</v>
      </c>
      <c r="AA722" s="24">
        <f ca="1">IF(ControleRNC[[#This Row],[Real.2]]="",TODAY()-ControleRNC[[#This Row],[Prev.2]],ControleRNC[[#This Row],[Real.2]]-ControleRNC[[#This Row],[Prev.2]])</f>
        <v>205</v>
      </c>
      <c r="AB722" s="24" t="s">
        <v>7</v>
      </c>
      <c r="AC722" s="29" t="str">
        <f ca="1">IF(ControleRNC[[#This Row],[Real.2]]&lt;&gt;"","Concluída",
IF(ControleRNC[[#This Row],[Prev.2]]&lt;TODAY(),"Atraso","No prazo"))</f>
        <v>Atraso</v>
      </c>
      <c r="AD722" s="24">
        <f ca="1">IF(ControleRNC[[#This Row],[Status Epata 2]]="Concluída","",IF(ControleRNC[[#This Row],[Real.2]]="",TODAY()-ControleRNC[[#This Row],[Data Emissão]],ControleRNC[[#This Row],[Real.2]]-ControleRNC[[#This Row],[Data Emissão]]))</f>
        <v>215</v>
      </c>
      <c r="AE722" s="29" t="str">
        <f ca="1">IF(ControleRNC[[#This Row],[Real.2]]&lt;&gt;"","Concluída",
IF(AND(ControleRNC[[#This Row],[Prev.2]]&lt;TODAY(),OR(ControleRNC[[#This Row],[Replan.2]]&lt;TODAY(),ControleRNC[[#This Row],[Replan.2]]="")),"Atraso","No prazo"))</f>
        <v>Atraso</v>
      </c>
      <c r="AF722" s="24"/>
      <c r="AG722" s="24" t="str">
        <f>IF(ControleRNC[[#This Row],[Área Responsável]]="Engenharia",ControleRNC[[#This Row],[Status Etapa 1]],"Contratada")</f>
        <v>Contratada</v>
      </c>
      <c r="AH722" s="24" t="str">
        <f ca="1">IF(ControleRNC[[#This Row],[Área Responsável]]="Contratada",ControleRNC[[#This Row],[Status DUCTOR]],"Engenharia")</f>
        <v>Atraso</v>
      </c>
      <c r="AI722" s="24" t="str">
        <f>IF(ControleRNC[[#This Row],[Etapa Eng]]="Concluída","Fechado",IF(ControleRNC[[#This Row],[Etapa Eng]]="Contratada","Contratada","Aberto"))</f>
        <v>Contratada</v>
      </c>
      <c r="AJ722" s="24" t="str">
        <f ca="1">IF(ControleRNC[[#This Row],[Etapa contr]]="Concluída","Fechado",IF(ControleRNC[[#This Row],[Etapa contr]]="Engenharia","Engenharia","Aberto"))</f>
        <v>Aberto</v>
      </c>
    </row>
    <row r="723" spans="1:36" ht="30" customHeight="1">
      <c r="A723" s="5" t="s">
        <v>232</v>
      </c>
      <c r="B723" s="5" t="s">
        <v>822</v>
      </c>
      <c r="C723" s="24" t="s">
        <v>2771</v>
      </c>
      <c r="D723" s="5" t="s">
        <v>833</v>
      </c>
      <c r="E723" s="24" t="s">
        <v>35</v>
      </c>
      <c r="F723" s="65" t="s">
        <v>826</v>
      </c>
      <c r="G723" s="7" t="s">
        <v>827</v>
      </c>
      <c r="H723" s="7" t="s">
        <v>2777</v>
      </c>
      <c r="I723" s="7" t="s">
        <v>856</v>
      </c>
      <c r="J723" s="32" t="s">
        <v>233</v>
      </c>
      <c r="K723" s="22" t="s">
        <v>787</v>
      </c>
      <c r="L723" s="6">
        <v>44862</v>
      </c>
      <c r="M723" s="6">
        <f>WORKDAY(ControleRNC[[#This Row],[Data Emissão]],VLOOKUP(K723,$F$1:$G$4,2,0))</f>
        <v>44867</v>
      </c>
      <c r="N723" s="6"/>
      <c r="O723" s="23">
        <v>44936</v>
      </c>
      <c r="P723" s="24"/>
      <c r="Q723" s="24">
        <f ca="1">IF(ControleRNC[[#This Row],[Real.1]]="",TODAY()-ControleRNC[[#This Row],[Prev.1]],ControleRNC[[#This Row],[Real.1]]-ControleRNC[[#This Row],[Prev.1]])</f>
        <v>69</v>
      </c>
      <c r="R723" s="24" t="s">
        <v>7</v>
      </c>
      <c r="S723" s="24"/>
      <c r="T723" s="29" t="str">
        <f ca="1">IF(ControleRNC[[#This Row],[Real.1]]&lt;&gt;"","Concluída",IF(ControleRNC[[#This Row],[Prev.1]]&lt;TODAY(),"Atraso","No prazo"))</f>
        <v>Concluída</v>
      </c>
      <c r="U723" s="39" t="s">
        <v>234</v>
      </c>
      <c r="V723" s="39"/>
      <c r="W723" s="23">
        <f>WORKDAY(ControleRNC[[#This Row],[Prev.1]],ControleRNC[[#This Row],[Dias Prev.2]])</f>
        <v>44872</v>
      </c>
      <c r="X723" s="23"/>
      <c r="Y723" s="23"/>
      <c r="Z723" s="24">
        <f>VLOOKUP(ControleRNC[[#This Row],[Crit.]],$F$1:$G$4,2,0)</f>
        <v>3</v>
      </c>
      <c r="AA723" s="24">
        <f ca="1">IF(ControleRNC[[#This Row],[Real.2]]="",TODAY()-ControleRNC[[#This Row],[Prev.2]],ControleRNC[[#This Row],[Real.2]]-ControleRNC[[#This Row],[Prev.2]])</f>
        <v>205</v>
      </c>
      <c r="AB723" s="24" t="s">
        <v>7</v>
      </c>
      <c r="AC723" s="29" t="str">
        <f ca="1">IF(ControleRNC[[#This Row],[Real.2]]&lt;&gt;"","Concluída",
IF(ControleRNC[[#This Row],[Prev.2]]&lt;TODAY(),"Atraso","No prazo"))</f>
        <v>Atraso</v>
      </c>
      <c r="AD723" s="24">
        <f ca="1">IF(ControleRNC[[#This Row],[Status Epata 2]]="Concluída","",IF(ControleRNC[[#This Row],[Real.2]]="",TODAY()-ControleRNC[[#This Row],[Data Emissão]],ControleRNC[[#This Row],[Real.2]]-ControleRNC[[#This Row],[Data Emissão]]))</f>
        <v>215</v>
      </c>
      <c r="AE723" s="29" t="str">
        <f ca="1">IF(ControleRNC[[#This Row],[Real.2]]&lt;&gt;"","Concluída",
IF(AND(ControleRNC[[#This Row],[Prev.2]]&lt;TODAY(),OR(ControleRNC[[#This Row],[Replan.2]]&lt;TODAY(),ControleRNC[[#This Row],[Replan.2]]="")),"Atraso","No prazo"))</f>
        <v>Atraso</v>
      </c>
      <c r="AF723" s="24"/>
      <c r="AG723" s="24" t="str">
        <f>IF(ControleRNC[[#This Row],[Área Responsável]]="Engenharia",ControleRNC[[#This Row],[Status Etapa 1]],"Contratada")</f>
        <v>Contratada</v>
      </c>
      <c r="AH723" s="24" t="str">
        <f ca="1">IF(ControleRNC[[#This Row],[Área Responsável]]="Contratada",ControleRNC[[#This Row],[Status DUCTOR]],"Engenharia")</f>
        <v>Atraso</v>
      </c>
      <c r="AI723" s="24" t="str">
        <f>IF(ControleRNC[[#This Row],[Etapa Eng]]="Concluída","Fechado",IF(ControleRNC[[#This Row],[Etapa Eng]]="Contratada","Contratada","Aberto"))</f>
        <v>Contratada</v>
      </c>
      <c r="AJ723" s="24" t="str">
        <f ca="1">IF(ControleRNC[[#This Row],[Etapa contr]]="Concluída","Fechado",IF(ControleRNC[[#This Row],[Etapa contr]]="Engenharia","Engenharia","Aberto"))</f>
        <v>Aberto</v>
      </c>
    </row>
    <row r="724" spans="1:36" ht="30" customHeight="1">
      <c r="A724" s="5" t="s">
        <v>238</v>
      </c>
      <c r="B724" s="5" t="s">
        <v>900</v>
      </c>
      <c r="C724" s="24" t="s">
        <v>2778</v>
      </c>
      <c r="D724" s="5" t="s">
        <v>833</v>
      </c>
      <c r="E724" s="24" t="s">
        <v>645</v>
      </c>
      <c r="F724" s="65" t="s">
        <v>862</v>
      </c>
      <c r="G724" s="7" t="s">
        <v>844</v>
      </c>
      <c r="H724" s="7" t="s">
        <v>2779</v>
      </c>
      <c r="I724" s="7" t="s">
        <v>846</v>
      </c>
      <c r="J724" s="32" t="s">
        <v>2780</v>
      </c>
      <c r="K724" s="22" t="s">
        <v>787</v>
      </c>
      <c r="L724" s="6">
        <v>44866</v>
      </c>
      <c r="M724" s="6">
        <f>WORKDAY(ControleRNC[[#This Row],[Data Emissão]],VLOOKUP(K724,$F$1:$G$4,2,0))</f>
        <v>44869</v>
      </c>
      <c r="N724" s="6"/>
      <c r="O724" s="23">
        <v>44865</v>
      </c>
      <c r="P724" s="24"/>
      <c r="Q724" s="24">
        <f ca="1">IF(ControleRNC[[#This Row],[Real.1]]="",TODAY()-ControleRNC[[#This Row],[Prev.1]],ControleRNC[[#This Row],[Real.1]]-ControleRNC[[#This Row],[Prev.1]])</f>
        <v>-4</v>
      </c>
      <c r="R724" s="24" t="s">
        <v>6</v>
      </c>
      <c r="S724" s="24"/>
      <c r="T724" s="29" t="str">
        <f ca="1">IF(ControleRNC[[#This Row],[Real.1]]&lt;&gt;"","Concluída",IF(ControleRNC[[#This Row],[Prev.1]]&lt;TODAY(),"Atraso","No prazo"))</f>
        <v>Concluída</v>
      </c>
      <c r="U724" s="39" t="s">
        <v>2781</v>
      </c>
      <c r="V724" s="39"/>
      <c r="W724" s="23">
        <f>WORKDAY(ControleRNC[[#This Row],[Prev.1]],ControleRNC[[#This Row],[Dias Prev.2]])</f>
        <v>44874</v>
      </c>
      <c r="X724" s="23"/>
      <c r="Y724" s="23">
        <v>44958</v>
      </c>
      <c r="Z724" s="24">
        <f>VLOOKUP(ControleRNC[[#This Row],[Crit.]],$F$1:$G$4,2,0)</f>
        <v>3</v>
      </c>
      <c r="AA724" s="24">
        <f ca="1">IF(ControleRNC[[#This Row],[Real.2]]="",TODAY()-ControleRNC[[#This Row],[Prev.2]],ControleRNC[[#This Row],[Real.2]]-ControleRNC[[#This Row],[Prev.2]])</f>
        <v>84</v>
      </c>
      <c r="AB724" s="24" t="s">
        <v>6</v>
      </c>
      <c r="AC724" s="29" t="str">
        <f ca="1">IF(ControleRNC[[#This Row],[Real.2]]&lt;&gt;"","Concluída",
IF(ControleRNC[[#This Row],[Prev.2]]&lt;TODAY(),"Atraso","No prazo"))</f>
        <v>Concluída</v>
      </c>
      <c r="AD724" s="24" t="str">
        <f ca="1">IF(ControleRNC[[#This Row],[Status Epata 2]]="Concluída","",IF(ControleRNC[[#This Row],[Real.2]]="",TODAY()-ControleRNC[[#This Row],[Data Emissão]],ControleRNC[[#This Row],[Real.2]]-ControleRNC[[#This Row],[Data Emissão]]))</f>
        <v/>
      </c>
      <c r="AE724" s="29" t="str">
        <f ca="1">IF(ControleRNC[[#This Row],[Real.2]]&lt;&gt;"","Concluída",
IF(AND(ControleRNC[[#This Row],[Prev.2]]&lt;TODAY(),OR(ControleRNC[[#This Row],[Replan.2]]&lt;TODAY(),ControleRNC[[#This Row],[Replan.2]]="")),"Atraso","No prazo"))</f>
        <v>Concluída</v>
      </c>
      <c r="AF724" s="24"/>
      <c r="AG724" s="24" t="str">
        <f ca="1">IF(ControleRNC[[#This Row],[Área Responsável]]="Engenharia",ControleRNC[[#This Row],[Status Etapa 1]],"Contratada")</f>
        <v>Concluída</v>
      </c>
      <c r="AH724" s="24" t="str">
        <f>IF(ControleRNC[[#This Row],[Área Responsável]]="Contratada",ControleRNC[[#This Row],[Status DUCTOR]],"Engenharia")</f>
        <v>Engenharia</v>
      </c>
      <c r="AI724" s="24" t="str">
        <f ca="1">IF(ControleRNC[[#This Row],[Etapa Eng]]="Concluída","Fechado",IF(ControleRNC[[#This Row],[Etapa Eng]]="Contratada","Contratada","Aberto"))</f>
        <v>Fechado</v>
      </c>
      <c r="AJ724" s="24" t="str">
        <f>IF(ControleRNC[[#This Row],[Etapa contr]]="Concluída","Fechado",IF(ControleRNC[[#This Row],[Etapa contr]]="Engenharia","Engenharia","Aberto"))</f>
        <v>Engenharia</v>
      </c>
    </row>
    <row r="725" spans="1:36" ht="30" customHeight="1">
      <c r="A725" s="5" t="s">
        <v>81</v>
      </c>
      <c r="B725" s="5" t="s">
        <v>900</v>
      </c>
      <c r="C725" s="24" t="s">
        <v>2778</v>
      </c>
      <c r="D725" s="5" t="s">
        <v>833</v>
      </c>
      <c r="E725" s="24" t="s">
        <v>645</v>
      </c>
      <c r="F725" s="65" t="s">
        <v>862</v>
      </c>
      <c r="G725" s="7" t="s">
        <v>844</v>
      </c>
      <c r="H725" s="7" t="s">
        <v>2782</v>
      </c>
      <c r="I725" s="7" t="s">
        <v>846</v>
      </c>
      <c r="J725" s="32" t="s">
        <v>2783</v>
      </c>
      <c r="K725" s="22" t="s">
        <v>787</v>
      </c>
      <c r="L725" s="6">
        <v>44866</v>
      </c>
      <c r="M725" s="6">
        <f>WORKDAY(ControleRNC[[#This Row],[Data Emissão]],VLOOKUP(K725,$F$1:$G$4,2,0))</f>
        <v>44869</v>
      </c>
      <c r="N725" s="6"/>
      <c r="O725" s="23">
        <v>44865</v>
      </c>
      <c r="P725" s="24"/>
      <c r="Q725" s="24">
        <f ca="1">IF(ControleRNC[[#This Row],[Real.1]]="",TODAY()-ControleRNC[[#This Row],[Prev.1]],ControleRNC[[#This Row],[Real.1]]-ControleRNC[[#This Row],[Prev.1]])</f>
        <v>-4</v>
      </c>
      <c r="R725" s="24" t="s">
        <v>6</v>
      </c>
      <c r="S725" s="24"/>
      <c r="T725" s="29" t="str">
        <f ca="1">IF(ControleRNC[[#This Row],[Real.1]]&lt;&gt;"","Concluída",IF(ControleRNC[[#This Row],[Prev.1]]&lt;TODAY(),"Atraso","No prazo"))</f>
        <v>Concluída</v>
      </c>
      <c r="U725" s="39" t="s">
        <v>2784</v>
      </c>
      <c r="V725" s="39"/>
      <c r="W725" s="23">
        <f>WORKDAY(ControleRNC[[#This Row],[Prev.1]],ControleRNC[[#This Row],[Dias Prev.2]])</f>
        <v>44874</v>
      </c>
      <c r="X725" s="23"/>
      <c r="Y725" s="23">
        <v>44958</v>
      </c>
      <c r="Z725" s="24">
        <f>VLOOKUP(ControleRNC[[#This Row],[Crit.]],$F$1:$G$4,2,0)</f>
        <v>3</v>
      </c>
      <c r="AA725" s="24">
        <f ca="1">IF(ControleRNC[[#This Row],[Real.2]]="",TODAY()-ControleRNC[[#This Row],[Prev.2]],ControleRNC[[#This Row],[Real.2]]-ControleRNC[[#This Row],[Prev.2]])</f>
        <v>84</v>
      </c>
      <c r="AB725" s="24" t="s">
        <v>6</v>
      </c>
      <c r="AC725" s="29" t="str">
        <f ca="1">IF(ControleRNC[[#This Row],[Real.2]]&lt;&gt;"","Concluída",
IF(ControleRNC[[#This Row],[Prev.2]]&lt;TODAY(),"Atraso","No prazo"))</f>
        <v>Concluída</v>
      </c>
      <c r="AD725" s="24" t="str">
        <f ca="1">IF(ControleRNC[[#This Row],[Status Epata 2]]="Concluída","",IF(ControleRNC[[#This Row],[Real.2]]="",TODAY()-ControleRNC[[#This Row],[Data Emissão]],ControleRNC[[#This Row],[Real.2]]-ControleRNC[[#This Row],[Data Emissão]]))</f>
        <v/>
      </c>
      <c r="AE725" s="29" t="str">
        <f ca="1">IF(ControleRNC[[#This Row],[Real.2]]&lt;&gt;"","Concluída",
IF(AND(ControleRNC[[#This Row],[Prev.2]]&lt;TODAY(),OR(ControleRNC[[#This Row],[Replan.2]]&lt;TODAY(),ControleRNC[[#This Row],[Replan.2]]="")),"Atraso","No prazo"))</f>
        <v>Concluída</v>
      </c>
      <c r="AF725" s="24"/>
      <c r="AG725" s="24" t="str">
        <f ca="1">IF(ControleRNC[[#This Row],[Área Responsável]]="Engenharia",ControleRNC[[#This Row],[Status Etapa 1]],"Contratada")</f>
        <v>Concluída</v>
      </c>
      <c r="AH725" s="24" t="str">
        <f>IF(ControleRNC[[#This Row],[Área Responsável]]="Contratada",ControleRNC[[#This Row],[Status DUCTOR]],"Engenharia")</f>
        <v>Engenharia</v>
      </c>
      <c r="AI725" s="24" t="str">
        <f ca="1">IF(ControleRNC[[#This Row],[Etapa Eng]]="Concluída","Fechado",IF(ControleRNC[[#This Row],[Etapa Eng]]="Contratada","Contratada","Aberto"))</f>
        <v>Fechado</v>
      </c>
      <c r="AJ725" s="24" t="str">
        <f>IF(ControleRNC[[#This Row],[Etapa contr]]="Concluída","Fechado",IF(ControleRNC[[#This Row],[Etapa contr]]="Engenharia","Engenharia","Aberto"))</f>
        <v>Engenharia</v>
      </c>
    </row>
    <row r="726" spans="1:36" ht="30" customHeight="1">
      <c r="A726" s="5" t="s">
        <v>243</v>
      </c>
      <c r="B726" s="5" t="s">
        <v>900</v>
      </c>
      <c r="C726" s="24" t="s">
        <v>2778</v>
      </c>
      <c r="D726" s="5" t="s">
        <v>833</v>
      </c>
      <c r="E726" s="24" t="s">
        <v>645</v>
      </c>
      <c r="F726" s="65" t="s">
        <v>862</v>
      </c>
      <c r="G726" s="7" t="s">
        <v>844</v>
      </c>
      <c r="H726" s="7" t="s">
        <v>2785</v>
      </c>
      <c r="I726" s="7" t="s">
        <v>846</v>
      </c>
      <c r="J726" s="32" t="s">
        <v>2786</v>
      </c>
      <c r="K726" s="22" t="s">
        <v>787</v>
      </c>
      <c r="L726" s="6">
        <v>44866</v>
      </c>
      <c r="M726" s="6">
        <f>WORKDAY(ControleRNC[[#This Row],[Data Emissão]],VLOOKUP(K726,$F$1:$G$4,2,0))</f>
        <v>44869</v>
      </c>
      <c r="N726" s="6"/>
      <c r="O726" s="23">
        <v>44865</v>
      </c>
      <c r="P726" s="24"/>
      <c r="Q726" s="24">
        <f ca="1">IF(ControleRNC[[#This Row],[Real.1]]="",TODAY()-ControleRNC[[#This Row],[Prev.1]],ControleRNC[[#This Row],[Real.1]]-ControleRNC[[#This Row],[Prev.1]])</f>
        <v>-4</v>
      </c>
      <c r="R726" s="24" t="s">
        <v>6</v>
      </c>
      <c r="S726" s="24"/>
      <c r="T726" s="29" t="str">
        <f ca="1">IF(ControleRNC[[#This Row],[Real.1]]&lt;&gt;"","Concluída",IF(ControleRNC[[#This Row],[Prev.1]]&lt;TODAY(),"Atraso","No prazo"))</f>
        <v>Concluída</v>
      </c>
      <c r="U726" s="39" t="s">
        <v>2787</v>
      </c>
      <c r="V726" s="39"/>
      <c r="W726" s="23">
        <f>WORKDAY(ControleRNC[[#This Row],[Prev.1]],ControleRNC[[#This Row],[Dias Prev.2]])</f>
        <v>44874</v>
      </c>
      <c r="X726" s="23"/>
      <c r="Y726" s="23">
        <v>44958</v>
      </c>
      <c r="Z726" s="24">
        <f>VLOOKUP(ControleRNC[[#This Row],[Crit.]],$F$1:$G$4,2,0)</f>
        <v>3</v>
      </c>
      <c r="AA726" s="24">
        <f ca="1">IF(ControleRNC[[#This Row],[Real.2]]="",TODAY()-ControleRNC[[#This Row],[Prev.2]],ControleRNC[[#This Row],[Real.2]]-ControleRNC[[#This Row],[Prev.2]])</f>
        <v>84</v>
      </c>
      <c r="AB726" s="24" t="s">
        <v>6</v>
      </c>
      <c r="AC726" s="29" t="str">
        <f ca="1">IF(ControleRNC[[#This Row],[Real.2]]&lt;&gt;"","Concluída",
IF(ControleRNC[[#This Row],[Prev.2]]&lt;TODAY(),"Atraso","No prazo"))</f>
        <v>Concluída</v>
      </c>
      <c r="AD726" s="24" t="str">
        <f ca="1">IF(ControleRNC[[#This Row],[Status Epata 2]]="Concluída","",IF(ControleRNC[[#This Row],[Real.2]]="",TODAY()-ControleRNC[[#This Row],[Data Emissão]],ControleRNC[[#This Row],[Real.2]]-ControleRNC[[#This Row],[Data Emissão]]))</f>
        <v/>
      </c>
      <c r="AE726" s="29" t="str">
        <f ca="1">IF(ControleRNC[[#This Row],[Real.2]]&lt;&gt;"","Concluída",
IF(AND(ControleRNC[[#This Row],[Prev.2]]&lt;TODAY(),OR(ControleRNC[[#This Row],[Replan.2]]&lt;TODAY(),ControleRNC[[#This Row],[Replan.2]]="")),"Atraso","No prazo"))</f>
        <v>Concluída</v>
      </c>
      <c r="AF726" s="24"/>
      <c r="AG726" s="24" t="str">
        <f ca="1">IF(ControleRNC[[#This Row],[Área Responsável]]="Engenharia",ControleRNC[[#This Row],[Status Etapa 1]],"Contratada")</f>
        <v>Concluída</v>
      </c>
      <c r="AH726" s="24" t="str">
        <f>IF(ControleRNC[[#This Row],[Área Responsável]]="Contratada",ControleRNC[[#This Row],[Status DUCTOR]],"Engenharia")</f>
        <v>Engenharia</v>
      </c>
      <c r="AI726" s="24" t="str">
        <f ca="1">IF(ControleRNC[[#This Row],[Etapa Eng]]="Concluída","Fechado",IF(ControleRNC[[#This Row],[Etapa Eng]]="Contratada","Contratada","Aberto"))</f>
        <v>Fechado</v>
      </c>
      <c r="AJ726" s="24" t="str">
        <f>IF(ControleRNC[[#This Row],[Etapa contr]]="Concluída","Fechado",IF(ControleRNC[[#This Row],[Etapa contr]]="Engenharia","Engenharia","Aberto"))</f>
        <v>Engenharia</v>
      </c>
    </row>
    <row r="727" spans="1:36" ht="30" customHeight="1">
      <c r="A727" s="5" t="s">
        <v>245</v>
      </c>
      <c r="B727" s="5" t="s">
        <v>822</v>
      </c>
      <c r="C727" s="24" t="s">
        <v>2589</v>
      </c>
      <c r="D727" s="5" t="s">
        <v>77</v>
      </c>
      <c r="E727" s="24" t="s">
        <v>35</v>
      </c>
      <c r="F727" s="65" t="s">
        <v>862</v>
      </c>
      <c r="G727" s="7" t="s">
        <v>827</v>
      </c>
      <c r="H727" s="7" t="s">
        <v>2788</v>
      </c>
      <c r="I727" s="7" t="s">
        <v>863</v>
      </c>
      <c r="J727" s="32" t="s">
        <v>246</v>
      </c>
      <c r="K727" s="22" t="s">
        <v>787</v>
      </c>
      <c r="L727" s="6">
        <v>44866</v>
      </c>
      <c r="M727" s="6">
        <f>WORKDAY(ControleRNC[[#This Row],[Data Emissão]],VLOOKUP(K727,$F$1:$G$4,2,0))</f>
        <v>44869</v>
      </c>
      <c r="N727" s="6"/>
      <c r="O727" s="23">
        <v>44873</v>
      </c>
      <c r="P727" s="24"/>
      <c r="Q727" s="24">
        <f ca="1">IF(ControleRNC[[#This Row],[Real.1]]="",TODAY()-ControleRNC[[#This Row],[Prev.1]],ControleRNC[[#This Row],[Real.1]]-ControleRNC[[#This Row],[Prev.1]])</f>
        <v>4</v>
      </c>
      <c r="R727" s="24" t="s">
        <v>7</v>
      </c>
      <c r="S727" s="24"/>
      <c r="T727" s="29" t="str">
        <f ca="1">IF(ControleRNC[[#This Row],[Real.1]]&lt;&gt;"","Concluída",IF(ControleRNC[[#This Row],[Prev.1]]&lt;TODAY(),"Atraso","No prazo"))</f>
        <v>Concluída</v>
      </c>
      <c r="U727" s="39" t="s">
        <v>247</v>
      </c>
      <c r="V727" s="39"/>
      <c r="W727" s="23">
        <f>WORKDAY(ControleRNC[[#This Row],[Prev.1]],ControleRNC[[#This Row],[Dias Prev.2]])</f>
        <v>44874</v>
      </c>
      <c r="X727" s="23"/>
      <c r="Y727" s="23"/>
      <c r="Z727" s="24">
        <f>VLOOKUP(ControleRNC[[#This Row],[Crit.]],$F$1:$G$4,2,0)</f>
        <v>3</v>
      </c>
      <c r="AA727" s="24">
        <f ca="1">IF(ControleRNC[[#This Row],[Real.2]]="",TODAY()-ControleRNC[[#This Row],[Prev.2]],ControleRNC[[#This Row],[Real.2]]-ControleRNC[[#This Row],[Prev.2]])</f>
        <v>203</v>
      </c>
      <c r="AB727" s="24" t="s">
        <v>7</v>
      </c>
      <c r="AC727" s="29" t="str">
        <f ca="1">IF(ControleRNC[[#This Row],[Real.2]]&lt;&gt;"","Concluída",
IF(ControleRNC[[#This Row],[Prev.2]]&lt;TODAY(),"Atraso","No prazo"))</f>
        <v>Atraso</v>
      </c>
      <c r="AD727" s="24">
        <f ca="1">IF(ControleRNC[[#This Row],[Status Epata 2]]="Concluída","",IF(ControleRNC[[#This Row],[Real.2]]="",TODAY()-ControleRNC[[#This Row],[Data Emissão]],ControleRNC[[#This Row],[Real.2]]-ControleRNC[[#This Row],[Data Emissão]]))</f>
        <v>211</v>
      </c>
      <c r="AE727" s="24" t="str">
        <f ca="1">IF(ControleRNC[[#This Row],[Real.2]]&lt;&gt;"","Concluída",
IF(AND(ControleRNC[[#This Row],[Prev.2]]&lt;TODAY(),OR(ControleRNC[[#This Row],[Replan.2]]&lt;TODAY(),ControleRNC[[#This Row],[Replan.2]]="")),"Atraso","No prazo"))</f>
        <v>Atraso</v>
      </c>
      <c r="AF727" s="24"/>
      <c r="AG727" s="24" t="str">
        <f ca="1">IF(ControleRNC[[#This Row],[Área Responsável]]="Engenharia",ControleRNC[[#This Row],[Status Etapa 1]],"Contratada")</f>
        <v>Concluída</v>
      </c>
      <c r="AH727" s="24" t="str">
        <f>IF(ControleRNC[[#This Row],[Área Responsável]]="Contratada",ControleRNC[[#This Row],[Status DUCTOR]],"Engenharia")</f>
        <v>Engenharia</v>
      </c>
      <c r="AI727" s="24" t="str">
        <f ca="1">IF(ControleRNC[[#This Row],[Etapa Eng]]="Concluída","Fechado",IF(ControleRNC[[#This Row],[Etapa Eng]]="Contratada","Contratada","Aberto"))</f>
        <v>Fechado</v>
      </c>
      <c r="AJ727" s="24" t="str">
        <f>IF(ControleRNC[[#This Row],[Etapa contr]]="Concluída","Fechado",IF(ControleRNC[[#This Row],[Etapa contr]]="Engenharia","Engenharia","Aberto"))</f>
        <v>Engenharia</v>
      </c>
    </row>
    <row r="728" spans="1:36" ht="30" customHeight="1">
      <c r="A728" s="5" t="s">
        <v>248</v>
      </c>
      <c r="B728" s="5" t="s">
        <v>822</v>
      </c>
      <c r="C728" s="24" t="s">
        <v>2589</v>
      </c>
      <c r="D728" s="5" t="s">
        <v>77</v>
      </c>
      <c r="E728" s="24" t="s">
        <v>35</v>
      </c>
      <c r="F728" s="65" t="s">
        <v>862</v>
      </c>
      <c r="G728" s="7" t="s">
        <v>827</v>
      </c>
      <c r="H728" s="7" t="s">
        <v>2788</v>
      </c>
      <c r="I728" s="7" t="s">
        <v>863</v>
      </c>
      <c r="J728" s="32" t="s">
        <v>249</v>
      </c>
      <c r="K728" s="22" t="s">
        <v>787</v>
      </c>
      <c r="L728" s="6">
        <v>44866</v>
      </c>
      <c r="M728" s="6">
        <f>WORKDAY(ControleRNC[[#This Row],[Data Emissão]],VLOOKUP(K728,$F$1:$G$4,2,0))</f>
        <v>44869</v>
      </c>
      <c r="N728" s="6"/>
      <c r="O728" s="23">
        <v>44873</v>
      </c>
      <c r="P728" s="24"/>
      <c r="Q728" s="24">
        <f ca="1">IF(ControleRNC[[#This Row],[Real.1]]="",TODAY()-ControleRNC[[#This Row],[Prev.1]],ControleRNC[[#This Row],[Real.1]]-ControleRNC[[#This Row],[Prev.1]])</f>
        <v>4</v>
      </c>
      <c r="R728" s="24" t="s">
        <v>7</v>
      </c>
      <c r="S728" s="24"/>
      <c r="T728" s="29" t="str">
        <f ca="1">IF(ControleRNC[[#This Row],[Real.1]]&lt;&gt;"","Concluída",IF(ControleRNC[[#This Row],[Prev.1]]&lt;TODAY(),"Atraso","No prazo"))</f>
        <v>Concluída</v>
      </c>
      <c r="U728" s="39" t="s">
        <v>250</v>
      </c>
      <c r="V728" s="39"/>
      <c r="W728" s="23">
        <f>WORKDAY(ControleRNC[[#This Row],[Prev.1]],ControleRNC[[#This Row],[Dias Prev.2]])</f>
        <v>44874</v>
      </c>
      <c r="X728" s="23"/>
      <c r="Y728" s="23"/>
      <c r="Z728" s="24">
        <f>VLOOKUP(ControleRNC[[#This Row],[Crit.]],$F$1:$G$4,2,0)</f>
        <v>3</v>
      </c>
      <c r="AA728" s="24">
        <f ca="1">IF(ControleRNC[[#This Row],[Real.2]]="",TODAY()-ControleRNC[[#This Row],[Prev.2]],ControleRNC[[#This Row],[Real.2]]-ControleRNC[[#This Row],[Prev.2]])</f>
        <v>203</v>
      </c>
      <c r="AB728" s="24" t="s">
        <v>7</v>
      </c>
      <c r="AC728" s="29" t="str">
        <f ca="1">IF(ControleRNC[[#This Row],[Real.2]]&lt;&gt;"","Concluída",
IF(ControleRNC[[#This Row],[Prev.2]]&lt;TODAY(),"Atraso","No prazo"))</f>
        <v>Atraso</v>
      </c>
      <c r="AD728" s="24">
        <f ca="1">IF(ControleRNC[[#This Row],[Status Epata 2]]="Concluída","",IF(ControleRNC[[#This Row],[Real.2]]="",TODAY()-ControleRNC[[#This Row],[Data Emissão]],ControleRNC[[#This Row],[Real.2]]-ControleRNC[[#This Row],[Data Emissão]]))</f>
        <v>211</v>
      </c>
      <c r="AE728" s="24" t="str">
        <f ca="1">IF(ControleRNC[[#This Row],[Real.2]]&lt;&gt;"","Concluída",
IF(AND(ControleRNC[[#This Row],[Prev.2]]&lt;TODAY(),OR(ControleRNC[[#This Row],[Replan.2]]&lt;TODAY(),ControleRNC[[#This Row],[Replan.2]]="")),"Atraso","No prazo"))</f>
        <v>Atraso</v>
      </c>
      <c r="AF728" s="24"/>
      <c r="AG728" s="24" t="str">
        <f ca="1">IF(ControleRNC[[#This Row],[Área Responsável]]="Engenharia",ControleRNC[[#This Row],[Status Etapa 1]],"Contratada")</f>
        <v>Concluída</v>
      </c>
      <c r="AH728" s="24" t="str">
        <f>IF(ControleRNC[[#This Row],[Área Responsável]]="Contratada",ControleRNC[[#This Row],[Status DUCTOR]],"Engenharia")</f>
        <v>Engenharia</v>
      </c>
      <c r="AI728" s="24" t="str">
        <f ca="1">IF(ControleRNC[[#This Row],[Etapa Eng]]="Concluída","Fechado",IF(ControleRNC[[#This Row],[Etapa Eng]]="Contratada","Contratada","Aberto"))</f>
        <v>Fechado</v>
      </c>
      <c r="AJ728" s="24" t="str">
        <f>IF(ControleRNC[[#This Row],[Etapa contr]]="Concluída","Fechado",IF(ControleRNC[[#This Row],[Etapa contr]]="Engenharia","Engenharia","Aberto"))</f>
        <v>Engenharia</v>
      </c>
    </row>
    <row r="729" spans="1:36" ht="30" customHeight="1">
      <c r="A729" s="63" t="s">
        <v>1948</v>
      </c>
      <c r="B729" s="63" t="s">
        <v>900</v>
      </c>
      <c r="C729" s="77" t="s">
        <v>1154</v>
      </c>
      <c r="D729" s="63" t="s">
        <v>824</v>
      </c>
      <c r="E729" s="24" t="s">
        <v>39</v>
      </c>
      <c r="F729" s="65" t="s">
        <v>826</v>
      </c>
      <c r="G729" s="7" t="s">
        <v>1085</v>
      </c>
      <c r="H729" s="7" t="s">
        <v>2766</v>
      </c>
      <c r="I729" s="7" t="s">
        <v>1199</v>
      </c>
      <c r="J729" s="32" t="s">
        <v>2789</v>
      </c>
      <c r="K729" s="22" t="s">
        <v>787</v>
      </c>
      <c r="L729" s="6">
        <v>44868</v>
      </c>
      <c r="M729" s="6">
        <f>WORKDAY(ControleRNC[[#This Row],[Data Emissão]],VLOOKUP(K729,$F$1:$G$4,2,0))</f>
        <v>44873</v>
      </c>
      <c r="N729" s="6"/>
      <c r="O729" s="23">
        <v>44869</v>
      </c>
      <c r="P729" s="24"/>
      <c r="Q729" s="24">
        <f ca="1">IF(ControleRNC[[#This Row],[Real.1]]="",TODAY()-ControleRNC[[#This Row],[Prev.1]],ControleRNC[[#This Row],[Real.1]]-ControleRNC[[#This Row],[Prev.1]])</f>
        <v>-4</v>
      </c>
      <c r="R729" s="24" t="s">
        <v>6</v>
      </c>
      <c r="S729" s="24"/>
      <c r="T729" s="29" t="str">
        <f ca="1">IF(ControleRNC[[#This Row],[Real.1]]&lt;&gt;"","Concluída",IF(ControleRNC[[#This Row],[Prev.1]]&lt;TODAY(),"Atraso","No prazo"))</f>
        <v>Concluída</v>
      </c>
      <c r="U729" s="39" t="s">
        <v>2790</v>
      </c>
      <c r="V729" s="39"/>
      <c r="W729" s="23">
        <f>WORKDAY(ControleRNC[[#This Row],[Prev.1]],ControleRNC[[#This Row],[Dias Prev.2]])</f>
        <v>44876</v>
      </c>
      <c r="X729" s="23">
        <v>44895</v>
      </c>
      <c r="Y729" s="23">
        <v>44935</v>
      </c>
      <c r="Z729" s="24">
        <f>VLOOKUP(ControleRNC[[#This Row],[Crit.]],$F$1:$G$4,2,0)</f>
        <v>3</v>
      </c>
      <c r="AA729" s="24">
        <f ca="1">IF(ControleRNC[[#This Row],[Real.2]]="",TODAY()-ControleRNC[[#This Row],[Prev.2]],ControleRNC[[#This Row],[Real.2]]-ControleRNC[[#This Row],[Prev.2]])</f>
        <v>59</v>
      </c>
      <c r="AB729" s="24" t="s">
        <v>6</v>
      </c>
      <c r="AC729" s="29" t="str">
        <f ca="1">IF(ControleRNC[[#This Row],[Real.2]]&lt;&gt;"","Concluída",
IF(ControleRNC[[#This Row],[Prev.2]]&lt;TODAY(),"Atraso","No prazo"))</f>
        <v>Concluída</v>
      </c>
      <c r="AD729" s="24" t="str">
        <f ca="1">IF(ControleRNC[[#This Row],[Status Epata 2]]="Concluída","",IF(ControleRNC[[#This Row],[Real.2]]="",TODAY()-ControleRNC[[#This Row],[Data Emissão]],ControleRNC[[#This Row],[Real.2]]-ControleRNC[[#This Row],[Data Emissão]]))</f>
        <v/>
      </c>
      <c r="AE729" s="29" t="str">
        <f ca="1">IF(ControleRNC[[#This Row],[Real.2]]&lt;&gt;"","Concluída",
IF(AND(ControleRNC[[#This Row],[Prev.2]]&lt;TODAY(),OR(ControleRNC[[#This Row],[Replan.2]]&lt;TODAY(),ControleRNC[[#This Row],[Replan.2]]="")),"Atraso","No prazo"))</f>
        <v>Concluída</v>
      </c>
      <c r="AF729" s="24"/>
      <c r="AG729" s="24" t="str">
        <f>IF(ControleRNC[[#This Row],[Área Responsável]]="Engenharia",ControleRNC[[#This Row],[Status Etapa 1]],"Contratada")</f>
        <v>Contratada</v>
      </c>
      <c r="AH729" s="24" t="str">
        <f ca="1">IF(ControleRNC[[#This Row],[Área Responsável]]="Contratada",ControleRNC[[#This Row],[Status DUCTOR]],"Engenharia")</f>
        <v>Concluída</v>
      </c>
      <c r="AI729" s="24" t="str">
        <f>IF(ControleRNC[[#This Row],[Etapa Eng]]="Concluída","Fechado",IF(ControleRNC[[#This Row],[Etapa Eng]]="Contratada","Contratada","Aberto"))</f>
        <v>Contratada</v>
      </c>
      <c r="AJ729" s="24" t="str">
        <f ca="1">IF(ControleRNC[[#This Row],[Etapa contr]]="Concluída","Fechado",IF(ControleRNC[[#This Row],[Etapa contr]]="Engenharia","Engenharia","Aberto"))</f>
        <v>Fechado</v>
      </c>
    </row>
    <row r="730" spans="1:36" ht="30" customHeight="1">
      <c r="A730" s="111" t="s">
        <v>274</v>
      </c>
      <c r="B730" s="63" t="s">
        <v>900</v>
      </c>
      <c r="C730" s="77" t="s">
        <v>1154</v>
      </c>
      <c r="D730" s="63" t="s">
        <v>824</v>
      </c>
      <c r="E730" s="24" t="s">
        <v>39</v>
      </c>
      <c r="F730" s="65" t="s">
        <v>826</v>
      </c>
      <c r="G730" s="7" t="s">
        <v>1085</v>
      </c>
      <c r="H730" s="7" t="s">
        <v>2766</v>
      </c>
      <c r="I730" s="7" t="s">
        <v>1199</v>
      </c>
      <c r="J730" s="32" t="s">
        <v>2791</v>
      </c>
      <c r="K730" s="22" t="s">
        <v>787</v>
      </c>
      <c r="L730" s="6">
        <v>44868</v>
      </c>
      <c r="M730" s="6">
        <f>WORKDAY(ControleRNC[[#This Row],[Data Emissão]],VLOOKUP(K730,$F$1:$G$4,2,0))</f>
        <v>44873</v>
      </c>
      <c r="N730" s="6"/>
      <c r="O730" s="23">
        <v>44869</v>
      </c>
      <c r="P730" s="24"/>
      <c r="Q730" s="24">
        <f ca="1">IF(ControleRNC[[#This Row],[Real.1]]="",TODAY()-ControleRNC[[#This Row],[Prev.1]],ControleRNC[[#This Row],[Real.1]]-ControleRNC[[#This Row],[Prev.1]])</f>
        <v>-4</v>
      </c>
      <c r="R730" s="24" t="s">
        <v>6</v>
      </c>
      <c r="S730" s="24"/>
      <c r="T730" s="29" t="str">
        <f ca="1">IF(ControleRNC[[#This Row],[Real.1]]&lt;&gt;"","Concluída",IF(ControleRNC[[#This Row],[Prev.1]]&lt;TODAY(),"Atraso","No prazo"))</f>
        <v>Concluída</v>
      </c>
      <c r="U730" s="39" t="s">
        <v>2792</v>
      </c>
      <c r="V730" s="39"/>
      <c r="W730" s="23">
        <f>WORKDAY(ControleRNC[[#This Row],[Prev.1]],ControleRNC[[#This Row],[Dias Prev.2]])</f>
        <v>44876</v>
      </c>
      <c r="X730" s="23">
        <v>45015</v>
      </c>
      <c r="Y730" s="23">
        <v>45049</v>
      </c>
      <c r="Z730" s="24">
        <f>VLOOKUP(ControleRNC[[#This Row],[Crit.]],$F$1:$G$4,2,0)</f>
        <v>3</v>
      </c>
      <c r="AA730" s="24">
        <f ca="1">IF(ControleRNC[[#This Row],[Real.2]]="",TODAY()-ControleRNC[[#This Row],[Prev.2]],ControleRNC[[#This Row],[Real.2]]-ControleRNC[[#This Row],[Prev.2]])</f>
        <v>173</v>
      </c>
      <c r="AB730" s="24" t="s">
        <v>6</v>
      </c>
      <c r="AC730" s="29" t="str">
        <f ca="1">IF(ControleRNC[[#This Row],[Real.2]]&lt;&gt;"","Concluída",
IF(ControleRNC[[#This Row],[Prev.2]]&lt;TODAY(),"Atraso","No prazo"))</f>
        <v>Concluída</v>
      </c>
      <c r="AD730" s="24" t="str">
        <f ca="1">IF(ControleRNC[[#This Row],[Status Epata 2]]="Concluída","",IF(ControleRNC[[#This Row],[Real.2]]="",TODAY()-ControleRNC[[#This Row],[Data Emissão]],ControleRNC[[#This Row],[Real.2]]-ControleRNC[[#This Row],[Data Emissão]]))</f>
        <v/>
      </c>
      <c r="AE730" s="29" t="str">
        <f ca="1">IF(ControleRNC[[#This Row],[Real.2]]&lt;&gt;"","Concluída",
IF(AND(ControleRNC[[#This Row],[Prev.2]]&lt;TODAY(),OR(ControleRNC[[#This Row],[Replan.2]]&lt;TODAY(),ControleRNC[[#This Row],[Replan.2]]="")),"Atraso","No prazo"))</f>
        <v>Concluída</v>
      </c>
      <c r="AF730" s="24"/>
      <c r="AG730" s="24" t="str">
        <f>IF(ControleRNC[[#This Row],[Área Responsável]]="Engenharia",ControleRNC[[#This Row],[Status Etapa 1]],"Contratada")</f>
        <v>Contratada</v>
      </c>
      <c r="AH730" s="24" t="str">
        <f ca="1">IF(ControleRNC[[#This Row],[Área Responsável]]="Contratada",ControleRNC[[#This Row],[Status DUCTOR]],"Engenharia")</f>
        <v>Concluída</v>
      </c>
      <c r="AI730" s="24" t="str">
        <f>IF(ControleRNC[[#This Row],[Etapa Eng]]="Concluída","Fechado",IF(ControleRNC[[#This Row],[Etapa Eng]]="Contratada","Contratada","Aberto"))</f>
        <v>Contratada</v>
      </c>
      <c r="AJ730" s="24" t="str">
        <f ca="1">IF(ControleRNC[[#This Row],[Etapa contr]]="Concluída","Fechado",IF(ControleRNC[[#This Row],[Etapa contr]]="Engenharia","Engenharia","Aberto"))</f>
        <v>Fechado</v>
      </c>
    </row>
    <row r="731" spans="1:36" ht="30" customHeight="1">
      <c r="A731" s="5" t="s">
        <v>311</v>
      </c>
      <c r="B731" s="5" t="s">
        <v>900</v>
      </c>
      <c r="C731" s="24" t="s">
        <v>1280</v>
      </c>
      <c r="D731" s="5" t="s">
        <v>824</v>
      </c>
      <c r="E731" s="24" t="s">
        <v>87</v>
      </c>
      <c r="F731" s="65" t="s">
        <v>826</v>
      </c>
      <c r="G731" s="7" t="s">
        <v>827</v>
      </c>
      <c r="H731" s="7" t="s">
        <v>1307</v>
      </c>
      <c r="I731" s="7" t="s">
        <v>1143</v>
      </c>
      <c r="J731" s="32" t="s">
        <v>2793</v>
      </c>
      <c r="K731" s="22" t="s">
        <v>787</v>
      </c>
      <c r="L731" s="6">
        <v>44868</v>
      </c>
      <c r="M731" s="6">
        <f>WORKDAY(ControleRNC[[#This Row],[Data Emissão]],VLOOKUP(K731,$F$1:$G$4,2,0))</f>
        <v>44873</v>
      </c>
      <c r="N731" s="6"/>
      <c r="O731" s="23">
        <v>44912</v>
      </c>
      <c r="P731" s="24"/>
      <c r="Q731" s="24">
        <f ca="1">IF(ControleRNC[[#This Row],[Real.1]]="",TODAY()-ControleRNC[[#This Row],[Prev.1]],ControleRNC[[#This Row],[Real.1]]-ControleRNC[[#This Row],[Prev.1]])</f>
        <v>39</v>
      </c>
      <c r="R731" s="24" t="s">
        <v>5</v>
      </c>
      <c r="S731" s="24"/>
      <c r="T731" s="29" t="str">
        <f ca="1">IF(ControleRNC[[#This Row],[Real.1]]&lt;&gt;"","Concluída",IF(ControleRNC[[#This Row],[Prev.1]]&lt;TODAY(),"Atraso","No prazo"))</f>
        <v>Concluída</v>
      </c>
      <c r="U731" s="39" t="s">
        <v>2794</v>
      </c>
      <c r="V731" s="39"/>
      <c r="W731" s="23">
        <f>WORKDAY(ControleRNC[[#This Row],[Prev.1]],ControleRNC[[#This Row],[Dias Prev.2]])</f>
        <v>44876</v>
      </c>
      <c r="X731" s="23"/>
      <c r="Y731" s="23">
        <v>45076</v>
      </c>
      <c r="Z731" s="24">
        <f>VLOOKUP(ControleRNC[[#This Row],[Crit.]],$F$1:$G$4,2,0)</f>
        <v>3</v>
      </c>
      <c r="AA731" s="24">
        <f ca="1">IF(ControleRNC[[#This Row],[Real.2]]="",TODAY()-ControleRNC[[#This Row],[Prev.2]],ControleRNC[[#This Row],[Real.2]]-ControleRNC[[#This Row],[Prev.2]])</f>
        <v>200</v>
      </c>
      <c r="AB731" s="24" t="s">
        <v>5</v>
      </c>
      <c r="AC731" s="29" t="str">
        <f ca="1">IF(ControleRNC[[#This Row],[Real.2]]&lt;&gt;"","Concluída",
IF(ControleRNC[[#This Row],[Prev.2]]&lt;TODAY(),"Atraso","No prazo"))</f>
        <v>Concluída</v>
      </c>
      <c r="AD731" s="24" t="str">
        <f ca="1">IF(ControleRNC[[#This Row],[Status Epata 2]]="Concluída","",IF(ControleRNC[[#This Row],[Real.2]]="",TODAY()-ControleRNC[[#This Row],[Data Emissão]],ControleRNC[[#This Row],[Real.2]]-ControleRNC[[#This Row],[Data Emissão]]))</f>
        <v/>
      </c>
      <c r="AE731" s="24" t="str">
        <f ca="1">IF(ControleRNC[[#This Row],[Real.2]]&lt;&gt;"","Concluída",
IF(AND(ControleRNC[[#This Row],[Prev.2]]&lt;TODAY(),OR(ControleRNC[[#This Row],[Replan.2]]&lt;TODAY(),ControleRNC[[#This Row],[Replan.2]]="")),"Atraso","No prazo"))</f>
        <v>Concluída</v>
      </c>
      <c r="AF731" s="24"/>
      <c r="AG731" s="24" t="str">
        <f>IF(ControleRNC[[#This Row],[Área Responsável]]="Engenharia",ControleRNC[[#This Row],[Status Etapa 1]],"Contratada")</f>
        <v>Contratada</v>
      </c>
      <c r="AH731" s="24" t="str">
        <f ca="1">IF(ControleRNC[[#This Row],[Área Responsável]]="Contratada",ControleRNC[[#This Row],[Status DUCTOR]],"Engenharia")</f>
        <v>Concluída</v>
      </c>
      <c r="AI731" s="24" t="str">
        <f>IF(ControleRNC[[#This Row],[Etapa Eng]]="Concluída","Fechado",IF(ControleRNC[[#This Row],[Etapa Eng]]="Contratada","Contratada","Aberto"))</f>
        <v>Contratada</v>
      </c>
      <c r="AJ731" s="24" t="str">
        <f ca="1">IF(ControleRNC[[#This Row],[Etapa contr]]="Concluída","Fechado",IF(ControleRNC[[#This Row],[Etapa contr]]="Engenharia","Engenharia","Aberto"))</f>
        <v>Fechado</v>
      </c>
    </row>
    <row r="732" spans="1:36" ht="30" customHeight="1">
      <c r="A732" s="5" t="s">
        <v>2185</v>
      </c>
      <c r="B732" s="5" t="s">
        <v>900</v>
      </c>
      <c r="C732" s="24" t="s">
        <v>1280</v>
      </c>
      <c r="D732" s="5" t="s">
        <v>824</v>
      </c>
      <c r="E732" s="24" t="s">
        <v>87</v>
      </c>
      <c r="F732" s="65" t="s">
        <v>826</v>
      </c>
      <c r="G732" s="7" t="s">
        <v>827</v>
      </c>
      <c r="H732" s="7" t="s">
        <v>1670</v>
      </c>
      <c r="I732" s="7" t="s">
        <v>1143</v>
      </c>
      <c r="J732" s="32" t="s">
        <v>2795</v>
      </c>
      <c r="K732" s="22" t="s">
        <v>787</v>
      </c>
      <c r="L732" s="6">
        <v>44869</v>
      </c>
      <c r="M732" s="6">
        <f>WORKDAY(ControleRNC[[#This Row],[Data Emissão]],VLOOKUP(K732,$F$1:$G$4,2,0))</f>
        <v>44874</v>
      </c>
      <c r="N732" s="6"/>
      <c r="O732" s="23">
        <v>44912</v>
      </c>
      <c r="P732" s="24"/>
      <c r="Q732" s="24">
        <f ca="1">IF(ControleRNC[[#This Row],[Real.1]]="",TODAY()-ControleRNC[[#This Row],[Prev.1]],ControleRNC[[#This Row],[Real.1]]-ControleRNC[[#This Row],[Prev.1]])</f>
        <v>38</v>
      </c>
      <c r="R732" s="24" t="s">
        <v>5</v>
      </c>
      <c r="S732" s="24"/>
      <c r="T732" s="29" t="str">
        <f ca="1">IF(ControleRNC[[#This Row],[Real.1]]&lt;&gt;"","Concluída",IF(ControleRNC[[#This Row],[Prev.1]]&lt;TODAY(),"Atraso","No prazo"))</f>
        <v>Concluída</v>
      </c>
      <c r="U732" s="39" t="s">
        <v>2796</v>
      </c>
      <c r="V732" s="39"/>
      <c r="W732" s="23">
        <f>WORKDAY(ControleRNC[[#This Row],[Prev.1]],ControleRNC[[#This Row],[Dias Prev.2]])</f>
        <v>44879</v>
      </c>
      <c r="X732" s="23"/>
      <c r="Y732" s="23">
        <v>44928</v>
      </c>
      <c r="Z732" s="24">
        <f>VLOOKUP(ControleRNC[[#This Row],[Crit.]],$F$1:$G$4,2,0)</f>
        <v>3</v>
      </c>
      <c r="AA732" s="24">
        <f ca="1">IF(ControleRNC[[#This Row],[Real.2]]="",TODAY()-ControleRNC[[#This Row],[Prev.2]],ControleRNC[[#This Row],[Real.2]]-ControleRNC[[#This Row],[Prev.2]])</f>
        <v>49</v>
      </c>
      <c r="AB732" s="24" t="s">
        <v>5</v>
      </c>
      <c r="AC732" s="29" t="str">
        <f ca="1">IF(ControleRNC[[#This Row],[Real.2]]&lt;&gt;"","Concluída",
IF(ControleRNC[[#This Row],[Prev.2]]&lt;TODAY(),"Atraso","No prazo"))</f>
        <v>Concluída</v>
      </c>
      <c r="AD732" s="24" t="str">
        <f ca="1">IF(ControleRNC[[#This Row],[Status Epata 2]]="Concluída","",IF(ControleRNC[[#This Row],[Real.2]]="",TODAY()-ControleRNC[[#This Row],[Data Emissão]],ControleRNC[[#This Row],[Real.2]]-ControleRNC[[#This Row],[Data Emissão]]))</f>
        <v/>
      </c>
      <c r="AE732" s="24" t="str">
        <f ca="1">IF(ControleRNC[[#This Row],[Real.2]]&lt;&gt;"","Concluída",
IF(AND(ControleRNC[[#This Row],[Prev.2]]&lt;TODAY(),OR(ControleRNC[[#This Row],[Replan.2]]&lt;TODAY(),ControleRNC[[#This Row],[Replan.2]]="")),"Atraso","No prazo"))</f>
        <v>Concluída</v>
      </c>
      <c r="AF732" s="24"/>
      <c r="AG732" s="24" t="str">
        <f>IF(ControleRNC[[#This Row],[Área Responsável]]="Engenharia",ControleRNC[[#This Row],[Status Etapa 1]],"Contratada")</f>
        <v>Contratada</v>
      </c>
      <c r="AH732" s="24" t="str">
        <f ca="1">IF(ControleRNC[[#This Row],[Área Responsável]]="Contratada",ControleRNC[[#This Row],[Status DUCTOR]],"Engenharia")</f>
        <v>Concluída</v>
      </c>
      <c r="AI732" s="24" t="str">
        <f>IF(ControleRNC[[#This Row],[Etapa Eng]]="Concluída","Fechado",IF(ControleRNC[[#This Row],[Etapa Eng]]="Contratada","Contratada","Aberto"))</f>
        <v>Contratada</v>
      </c>
      <c r="AJ732" s="24" t="str">
        <f ca="1">IF(ControleRNC[[#This Row],[Etapa contr]]="Concluída","Fechado",IF(ControleRNC[[#This Row],[Etapa contr]]="Engenharia","Engenharia","Aberto"))</f>
        <v>Fechado</v>
      </c>
    </row>
    <row r="733" spans="1:36" ht="30" customHeight="1">
      <c r="A733" s="5" t="s">
        <v>2215</v>
      </c>
      <c r="B733" s="5" t="s">
        <v>900</v>
      </c>
      <c r="C733" s="24" t="s">
        <v>1280</v>
      </c>
      <c r="D733" s="5" t="s">
        <v>824</v>
      </c>
      <c r="E733" s="24" t="s">
        <v>87</v>
      </c>
      <c r="F733" s="65" t="s">
        <v>826</v>
      </c>
      <c r="G733" s="7" t="s">
        <v>827</v>
      </c>
      <c r="H733" s="7" t="s">
        <v>1276</v>
      </c>
      <c r="I733" s="7" t="s">
        <v>1143</v>
      </c>
      <c r="J733" s="32" t="s">
        <v>2797</v>
      </c>
      <c r="K733" s="22" t="s">
        <v>787</v>
      </c>
      <c r="L733" s="6">
        <v>44869</v>
      </c>
      <c r="M733" s="6">
        <f>WORKDAY(ControleRNC[[#This Row],[Data Emissão]],VLOOKUP(K733,$F$1:$G$4,2,0))</f>
        <v>44874</v>
      </c>
      <c r="N733" s="6"/>
      <c r="O733" s="23">
        <v>44912</v>
      </c>
      <c r="P733" s="24"/>
      <c r="Q733" s="24">
        <f ca="1">IF(ControleRNC[[#This Row],[Real.1]]="",TODAY()-ControleRNC[[#This Row],[Prev.1]],ControleRNC[[#This Row],[Real.1]]-ControleRNC[[#This Row],[Prev.1]])</f>
        <v>38</v>
      </c>
      <c r="R733" s="24" t="s">
        <v>5</v>
      </c>
      <c r="S733" s="24"/>
      <c r="T733" s="29" t="str">
        <f ca="1">IF(ControleRNC[[#This Row],[Real.1]]&lt;&gt;"","Concluída",IF(ControleRNC[[#This Row],[Prev.1]]&lt;TODAY(),"Atraso","No prazo"))</f>
        <v>Concluída</v>
      </c>
      <c r="U733" s="39" t="s">
        <v>2798</v>
      </c>
      <c r="V733" s="39"/>
      <c r="W733" s="23">
        <f>WORKDAY(ControleRNC[[#This Row],[Prev.1]],ControleRNC[[#This Row],[Dias Prev.2]])</f>
        <v>44879</v>
      </c>
      <c r="X733" s="23"/>
      <c r="Y733" s="23">
        <v>44928</v>
      </c>
      <c r="Z733" s="24">
        <f>VLOOKUP(ControleRNC[[#This Row],[Crit.]],$F$1:$G$4,2,0)</f>
        <v>3</v>
      </c>
      <c r="AA733" s="24">
        <f ca="1">IF(ControleRNC[[#This Row],[Real.2]]="",TODAY()-ControleRNC[[#This Row],[Prev.2]],ControleRNC[[#This Row],[Real.2]]-ControleRNC[[#This Row],[Prev.2]])</f>
        <v>49</v>
      </c>
      <c r="AB733" s="24" t="s">
        <v>5</v>
      </c>
      <c r="AC733" s="29" t="str">
        <f ca="1">IF(ControleRNC[[#This Row],[Real.2]]&lt;&gt;"","Concluída",
IF(ControleRNC[[#This Row],[Prev.2]]&lt;TODAY(),"Atraso","No prazo"))</f>
        <v>Concluída</v>
      </c>
      <c r="AD733" s="24" t="str">
        <f ca="1">IF(ControleRNC[[#This Row],[Status Epata 2]]="Concluída","",IF(ControleRNC[[#This Row],[Real.2]]="",TODAY()-ControleRNC[[#This Row],[Data Emissão]],ControleRNC[[#This Row],[Real.2]]-ControleRNC[[#This Row],[Data Emissão]]))</f>
        <v/>
      </c>
      <c r="AE733" s="24" t="str">
        <f ca="1">IF(ControleRNC[[#This Row],[Real.2]]&lt;&gt;"","Concluída",
IF(AND(ControleRNC[[#This Row],[Prev.2]]&lt;TODAY(),OR(ControleRNC[[#This Row],[Replan.2]]&lt;TODAY(),ControleRNC[[#This Row],[Replan.2]]="")),"Atraso","No prazo"))</f>
        <v>Concluída</v>
      </c>
      <c r="AF733" s="24"/>
      <c r="AG733" s="24" t="str">
        <f>IF(ControleRNC[[#This Row],[Área Responsável]]="Engenharia",ControleRNC[[#This Row],[Status Etapa 1]],"Contratada")</f>
        <v>Contratada</v>
      </c>
      <c r="AH733" s="24" t="str">
        <f ca="1">IF(ControleRNC[[#This Row],[Área Responsável]]="Contratada",ControleRNC[[#This Row],[Status DUCTOR]],"Engenharia")</f>
        <v>Concluída</v>
      </c>
      <c r="AI733" s="24" t="str">
        <f>IF(ControleRNC[[#This Row],[Etapa Eng]]="Concluída","Fechado",IF(ControleRNC[[#This Row],[Etapa Eng]]="Contratada","Contratada","Aberto"))</f>
        <v>Contratada</v>
      </c>
      <c r="AJ733" s="24" t="str">
        <f ca="1">IF(ControleRNC[[#This Row],[Etapa contr]]="Concluída","Fechado",IF(ControleRNC[[#This Row],[Etapa contr]]="Engenharia","Engenharia","Aberto"))</f>
        <v>Fechado</v>
      </c>
    </row>
    <row r="734" spans="1:36" ht="30" customHeight="1">
      <c r="A734" s="5" t="s">
        <v>256</v>
      </c>
      <c r="B734" s="5" t="s">
        <v>900</v>
      </c>
      <c r="C734" s="24" t="s">
        <v>860</v>
      </c>
      <c r="D734" s="24" t="s">
        <v>861</v>
      </c>
      <c r="E734" s="24" t="s">
        <v>87</v>
      </c>
      <c r="F734" s="65" t="s">
        <v>862</v>
      </c>
      <c r="G734" s="7" t="s">
        <v>827</v>
      </c>
      <c r="H734" s="7" t="s">
        <v>1666</v>
      </c>
      <c r="I734" s="7" t="s">
        <v>836</v>
      </c>
      <c r="J734" s="32" t="s">
        <v>257</v>
      </c>
      <c r="K734" s="22" t="s">
        <v>788</v>
      </c>
      <c r="L734" s="6">
        <v>44872</v>
      </c>
      <c r="M734" s="6">
        <f>WORKDAY(ControleRNC[[#This Row],[Data Emissão]],VLOOKUP(K734,$F$1:$G$4,2,0))</f>
        <v>44874</v>
      </c>
      <c r="N734" s="6"/>
      <c r="O734" s="23">
        <v>44874</v>
      </c>
      <c r="P734" s="24"/>
      <c r="Q734" s="24">
        <f ca="1">IF(ControleRNC[[#This Row],[Real.1]]="",TODAY()-ControleRNC[[#This Row],[Prev.1]],ControleRNC[[#This Row],[Real.1]]-ControleRNC[[#This Row],[Prev.1]])</f>
        <v>0</v>
      </c>
      <c r="R734" s="24" t="s">
        <v>5</v>
      </c>
      <c r="S734" s="24"/>
      <c r="T734" s="29" t="str">
        <f ca="1">IF(ControleRNC[[#This Row],[Real.1]]&lt;&gt;"","Concluída",IF(ControleRNC[[#This Row],[Prev.1]]&lt;TODAY(),"Atraso","No prazo"))</f>
        <v>Concluída</v>
      </c>
      <c r="U734" s="39" t="s">
        <v>258</v>
      </c>
      <c r="V734" s="39"/>
      <c r="W734" s="23">
        <f>WORKDAY(ControleRNC[[#This Row],[Prev.1]],ControleRNC[[#This Row],[Dias Prev.2]])</f>
        <v>44876</v>
      </c>
      <c r="X734" s="23"/>
      <c r="Y734" s="23"/>
      <c r="Z734" s="24">
        <f>VLOOKUP(ControleRNC[[#This Row],[Crit.]],$F$1:$G$4,2,0)</f>
        <v>2</v>
      </c>
      <c r="AA734" s="24">
        <f ca="1">IF(ControleRNC[[#This Row],[Real.2]]="",TODAY()-ControleRNC[[#This Row],[Prev.2]],ControleRNC[[#This Row],[Real.2]]-ControleRNC[[#This Row],[Prev.2]])</f>
        <v>201</v>
      </c>
      <c r="AB734" s="24" t="s">
        <v>5</v>
      </c>
      <c r="AC734" s="29" t="str">
        <f ca="1">IF(ControleRNC[[#This Row],[Real.2]]&lt;&gt;"","Concluída",
IF(ControleRNC[[#This Row],[Prev.2]]&lt;TODAY(),"Atraso","No prazo"))</f>
        <v>Atraso</v>
      </c>
      <c r="AD734" s="24">
        <f ca="1">IF(ControleRNC[[#This Row],[Status Epata 2]]="Concluída","",IF(ControleRNC[[#This Row],[Real.2]]="",TODAY()-ControleRNC[[#This Row],[Data Emissão]],ControleRNC[[#This Row],[Real.2]]-ControleRNC[[#This Row],[Data Emissão]]))</f>
        <v>205</v>
      </c>
      <c r="AE734" s="24" t="str">
        <f ca="1">IF(ControleRNC[[#This Row],[Real.2]]&lt;&gt;"","Concluída",
IF(AND(ControleRNC[[#This Row],[Prev.2]]&lt;TODAY(),OR(ControleRNC[[#This Row],[Replan.2]]&lt;TODAY(),ControleRNC[[#This Row],[Replan.2]]="")),"Atraso","No prazo"))</f>
        <v>Atraso</v>
      </c>
      <c r="AF734" s="24"/>
      <c r="AG734" s="24" t="str">
        <f ca="1">IF(ControleRNC[[#This Row],[Área Responsável]]="Engenharia",ControleRNC[[#This Row],[Status Etapa 1]],"Contratada")</f>
        <v>Concluída</v>
      </c>
      <c r="AH734" s="24" t="str">
        <f>IF(ControleRNC[[#This Row],[Área Responsável]]="Contratada",ControleRNC[[#This Row],[Status DUCTOR]],"Engenharia")</f>
        <v>Engenharia</v>
      </c>
      <c r="AI734" s="24" t="str">
        <f ca="1">IF(ControleRNC[[#This Row],[Etapa Eng]]="Concluída","Fechado",IF(ControleRNC[[#This Row],[Etapa Eng]]="Contratada","Contratada","Aberto"))</f>
        <v>Fechado</v>
      </c>
      <c r="AJ734" s="24" t="str">
        <f>IF(ControleRNC[[#This Row],[Etapa contr]]="Concluída","Fechado",IF(ControleRNC[[#This Row],[Etapa contr]]="Engenharia","Engenharia","Aberto"))</f>
        <v>Engenharia</v>
      </c>
    </row>
    <row r="735" spans="1:36" ht="30" customHeight="1">
      <c r="A735" s="5" t="s">
        <v>253</v>
      </c>
      <c r="B735" s="5" t="s">
        <v>900</v>
      </c>
      <c r="C735" s="24" t="s">
        <v>860</v>
      </c>
      <c r="D735" s="5" t="s">
        <v>861</v>
      </c>
      <c r="E735" s="24" t="s">
        <v>87</v>
      </c>
      <c r="F735" s="65" t="s">
        <v>862</v>
      </c>
      <c r="G735" s="7" t="s">
        <v>827</v>
      </c>
      <c r="H735" s="7" t="s">
        <v>1836</v>
      </c>
      <c r="I735" s="7" t="s">
        <v>836</v>
      </c>
      <c r="J735" s="32" t="s">
        <v>254</v>
      </c>
      <c r="K735" s="22" t="s">
        <v>788</v>
      </c>
      <c r="L735" s="6">
        <v>44872</v>
      </c>
      <c r="M735" s="6">
        <f>WORKDAY(ControleRNC[[#This Row],[Data Emissão]],VLOOKUP(K735,$F$1:$G$4,2,0))</f>
        <v>44874</v>
      </c>
      <c r="N735" s="6"/>
      <c r="O735" s="23">
        <v>44874</v>
      </c>
      <c r="P735" s="24"/>
      <c r="Q735" s="24">
        <f ca="1">IF(ControleRNC[[#This Row],[Real.1]]="",TODAY()-ControleRNC[[#This Row],[Prev.1]],ControleRNC[[#This Row],[Real.1]]-ControleRNC[[#This Row],[Prev.1]])</f>
        <v>0</v>
      </c>
      <c r="R735" s="24" t="s">
        <v>5</v>
      </c>
      <c r="S735" s="24"/>
      <c r="T735" s="29" t="str">
        <f ca="1">IF(ControleRNC[[#This Row],[Real.1]]&lt;&gt;"","Concluída",IF(ControleRNC[[#This Row],[Prev.1]]&lt;TODAY(),"Atraso","No prazo"))</f>
        <v>Concluída</v>
      </c>
      <c r="U735" s="39" t="s">
        <v>255</v>
      </c>
      <c r="V735" s="39"/>
      <c r="W735" s="23">
        <f>WORKDAY(ControleRNC[[#This Row],[Prev.1]],ControleRNC[[#This Row],[Dias Prev.2]])</f>
        <v>44876</v>
      </c>
      <c r="X735" s="23"/>
      <c r="Y735" s="23"/>
      <c r="Z735" s="24">
        <f>VLOOKUP(ControleRNC[[#This Row],[Crit.]],$F$1:$G$4,2,0)</f>
        <v>2</v>
      </c>
      <c r="AA735" s="24">
        <f ca="1">IF(ControleRNC[[#This Row],[Real.2]]="",TODAY()-ControleRNC[[#This Row],[Prev.2]],ControleRNC[[#This Row],[Real.2]]-ControleRNC[[#This Row],[Prev.2]])</f>
        <v>201</v>
      </c>
      <c r="AB735" s="24" t="s">
        <v>5</v>
      </c>
      <c r="AC735" s="29" t="str">
        <f ca="1">IF(ControleRNC[[#This Row],[Real.2]]&lt;&gt;"","Concluída",
IF(ControleRNC[[#This Row],[Prev.2]]&lt;TODAY(),"Atraso","No prazo"))</f>
        <v>Atraso</v>
      </c>
      <c r="AD735" s="24">
        <f ca="1">IF(ControleRNC[[#This Row],[Status Epata 2]]="Concluída","",IF(ControleRNC[[#This Row],[Real.2]]="",TODAY()-ControleRNC[[#This Row],[Data Emissão]],ControleRNC[[#This Row],[Real.2]]-ControleRNC[[#This Row],[Data Emissão]]))</f>
        <v>205</v>
      </c>
      <c r="AE735" s="24" t="str">
        <f ca="1">IF(ControleRNC[[#This Row],[Real.2]]&lt;&gt;"","Concluída",
IF(AND(ControleRNC[[#This Row],[Prev.2]]&lt;TODAY(),OR(ControleRNC[[#This Row],[Replan.2]]&lt;TODAY(),ControleRNC[[#This Row],[Replan.2]]="")),"Atraso","No prazo"))</f>
        <v>Atraso</v>
      </c>
      <c r="AF735" s="24"/>
      <c r="AG735" s="24" t="str">
        <f ca="1">IF(ControleRNC[[#This Row],[Área Responsável]]="Engenharia",ControleRNC[[#This Row],[Status Etapa 1]],"Contratada")</f>
        <v>Concluída</v>
      </c>
      <c r="AH735" s="24" t="str">
        <f>IF(ControleRNC[[#This Row],[Área Responsável]]="Contratada",ControleRNC[[#This Row],[Status DUCTOR]],"Engenharia")</f>
        <v>Engenharia</v>
      </c>
      <c r="AI735" s="24" t="str">
        <f ca="1">IF(ControleRNC[[#This Row],[Etapa Eng]]="Concluída","Fechado",IF(ControleRNC[[#This Row],[Etapa Eng]]="Contratada","Contratada","Aberto"))</f>
        <v>Fechado</v>
      </c>
      <c r="AJ735" s="24" t="str">
        <f>IF(ControleRNC[[#This Row],[Etapa contr]]="Concluída","Fechado",IF(ControleRNC[[#This Row],[Etapa contr]]="Engenharia","Engenharia","Aberto"))</f>
        <v>Engenharia</v>
      </c>
    </row>
    <row r="736" spans="1:36" ht="30" customHeight="1">
      <c r="A736" s="79" t="s">
        <v>259</v>
      </c>
      <c r="B736" s="79" t="s">
        <v>822</v>
      </c>
      <c r="C736" s="85" t="s">
        <v>1154</v>
      </c>
      <c r="D736" s="79" t="s">
        <v>824</v>
      </c>
      <c r="E736" s="85" t="s">
        <v>77</v>
      </c>
      <c r="F736" s="88" t="s">
        <v>826</v>
      </c>
      <c r="G736" s="80" t="s">
        <v>1085</v>
      </c>
      <c r="H736" s="80" t="s">
        <v>2799</v>
      </c>
      <c r="I736" s="80" t="s">
        <v>2800</v>
      </c>
      <c r="J736" s="81" t="s">
        <v>260</v>
      </c>
      <c r="K736" s="82" t="s">
        <v>788</v>
      </c>
      <c r="L736" s="83">
        <v>44873</v>
      </c>
      <c r="M736" s="83">
        <f>WORKDAY(ControleRNC[[#This Row],[Data Emissão]],VLOOKUP(K736,$F$1:$G$4,2,0))</f>
        <v>44875</v>
      </c>
      <c r="N736" s="83"/>
      <c r="O736" s="84">
        <v>44930</v>
      </c>
      <c r="P736" s="85"/>
      <c r="Q736" s="85">
        <f ca="1">IF(ControleRNC[[#This Row],[Real.1]]="",TODAY()-ControleRNC[[#This Row],[Prev.1]],ControleRNC[[#This Row],[Real.1]]-ControleRNC[[#This Row],[Prev.1]])</f>
        <v>55</v>
      </c>
      <c r="R736" s="85" t="s">
        <v>8</v>
      </c>
      <c r="S736" s="85"/>
      <c r="T736" s="86" t="str">
        <f ca="1">IF(ControleRNC[[#This Row],[Real.1]]&lt;&gt;"","Concluída",IF(ControleRNC[[#This Row],[Prev.1]]&lt;TODAY(),"Atraso","No prazo"))</f>
        <v>Concluída</v>
      </c>
      <c r="U736" s="87" t="s">
        <v>261</v>
      </c>
      <c r="V736" s="87"/>
      <c r="W736" s="84">
        <f>WORKDAY(ControleRNC[[#This Row],[Prev.1]],ControleRNC[[#This Row],[Dias Prev.2]])</f>
        <v>44879</v>
      </c>
      <c r="X736" s="84">
        <v>44937</v>
      </c>
      <c r="Y736" s="84"/>
      <c r="Z736" s="85">
        <f>VLOOKUP(ControleRNC[[#This Row],[Crit.]],$F$1:$G$4,2,0)</f>
        <v>2</v>
      </c>
      <c r="AA736" s="85">
        <f ca="1">IF(ControleRNC[[#This Row],[Real.2]]="",TODAY()-ControleRNC[[#This Row],[Prev.2]],ControleRNC[[#This Row],[Real.2]]-ControleRNC[[#This Row],[Prev.2]])</f>
        <v>198</v>
      </c>
      <c r="AB736" s="85" t="s">
        <v>8</v>
      </c>
      <c r="AC736" s="86" t="str">
        <f ca="1">IF(ControleRNC[[#This Row],[Real.2]]&lt;&gt;"","Concluída",
IF(ControleRNC[[#This Row],[Prev.2]]&lt;TODAY(),"Atraso","No prazo"))</f>
        <v>Atraso</v>
      </c>
      <c r="AD736" s="85">
        <f ca="1">IF(ControleRNC[[#This Row],[Status Epata 2]]="Concluída","",IF(ControleRNC[[#This Row],[Real.2]]="",TODAY()-ControleRNC[[#This Row],[Data Emissão]],ControleRNC[[#This Row],[Real.2]]-ControleRNC[[#This Row],[Data Emissão]]))</f>
        <v>204</v>
      </c>
      <c r="AE736" s="85" t="str">
        <f ca="1">IF(ControleRNC[[#This Row],[Real.2]]&lt;&gt;"","Concluída",
IF(AND(ControleRNC[[#This Row],[Prev.2]]&lt;TODAY(),OR(ControleRNC[[#This Row],[Replan.2]]&lt;TODAY(),ControleRNC[[#This Row],[Replan.2]]="")),"Atraso","No prazo"))</f>
        <v>Atraso</v>
      </c>
      <c r="AF736" s="85"/>
      <c r="AG736" s="85" t="str">
        <f>IF(ControleRNC[[#This Row],[Área Responsável]]="Engenharia",ControleRNC[[#This Row],[Status Etapa 1]],"Contratada")</f>
        <v>Contratada</v>
      </c>
      <c r="AH736" s="85" t="str">
        <f ca="1">IF(ControleRNC[[#This Row],[Área Responsável]]="Contratada",ControleRNC[[#This Row],[Status DUCTOR]],"Engenharia")</f>
        <v>Atraso</v>
      </c>
      <c r="AI736" s="85" t="str">
        <f>IF(ControleRNC[[#This Row],[Etapa Eng]]="Concluída","Fechado",IF(ControleRNC[[#This Row],[Etapa Eng]]="Contratada","Contratada","Aberto"))</f>
        <v>Contratada</v>
      </c>
      <c r="AJ736" s="85" t="str">
        <f ca="1">IF(ControleRNC[[#This Row],[Etapa contr]]="Concluída","Fechado",IF(ControleRNC[[#This Row],[Etapa contr]]="Engenharia","Engenharia","Aberto"))</f>
        <v>Aberto</v>
      </c>
    </row>
    <row r="737" spans="1:36" ht="30" customHeight="1">
      <c r="A737" s="5" t="s">
        <v>420</v>
      </c>
      <c r="B737" s="5" t="s">
        <v>822</v>
      </c>
      <c r="C737" s="24" t="s">
        <v>823</v>
      </c>
      <c r="D737" s="5" t="s">
        <v>824</v>
      </c>
      <c r="E737" s="24" t="s">
        <v>77</v>
      </c>
      <c r="F737" s="65" t="s">
        <v>826</v>
      </c>
      <c r="G737" s="7" t="s">
        <v>827</v>
      </c>
      <c r="H737" s="7" t="s">
        <v>2801</v>
      </c>
      <c r="I737" s="7" t="s">
        <v>856</v>
      </c>
      <c r="J737" s="32" t="s">
        <v>704</v>
      </c>
      <c r="K737" s="22" t="s">
        <v>788</v>
      </c>
      <c r="L737" s="6">
        <v>45030</v>
      </c>
      <c r="M737" s="6">
        <f>WORKDAY(ControleRNC[[#This Row],[Data Emissão]],VLOOKUP(K737,$F$1:$G$4,2,0))</f>
        <v>45034</v>
      </c>
      <c r="N737" s="6"/>
      <c r="O737" s="23">
        <v>45033</v>
      </c>
      <c r="P737" s="24"/>
      <c r="Q737" s="24">
        <f ca="1">IF(ControleRNC[[#This Row],[Real.1]]="",TODAY()-ControleRNC[[#This Row],[Prev.1]],ControleRNC[[#This Row],[Real.1]]-ControleRNC[[#This Row],[Prev.1]])</f>
        <v>-1</v>
      </c>
      <c r="R737" s="24" t="s">
        <v>8</v>
      </c>
      <c r="S737" s="24"/>
      <c r="T737" s="29" t="str">
        <f ca="1">IF(ControleRNC[[#This Row],[Real.1]]&lt;&gt;"","Concluída",IF(ControleRNC[[#This Row],[Prev.1]]&lt;TODAY(),"Atraso","No prazo"))</f>
        <v>Concluída</v>
      </c>
      <c r="U737" s="39" t="s">
        <v>705</v>
      </c>
      <c r="V737" s="39"/>
      <c r="W737" s="23">
        <f>WORKDAY(ControleRNC[[#This Row],[Prev.1]],ControleRNC[[#This Row],[Dias Prev.2]])</f>
        <v>45036</v>
      </c>
      <c r="X737" s="23">
        <v>45037</v>
      </c>
      <c r="Y737" s="23"/>
      <c r="Z737" s="24">
        <f>VLOOKUP(ControleRNC[[#This Row],[Crit.]],$F$1:$G$4,2,0)</f>
        <v>2</v>
      </c>
      <c r="AA737" s="24">
        <f ca="1">IF(ControleRNC[[#This Row],[Real.2]]="",TODAY()-ControleRNC[[#This Row],[Prev.2]],ControleRNC[[#This Row],[Real.2]]-ControleRNC[[#This Row],[Prev.2]])</f>
        <v>41</v>
      </c>
      <c r="AB737" s="24" t="s">
        <v>8</v>
      </c>
      <c r="AC737" s="29" t="str">
        <f ca="1">IF(ControleRNC[[#This Row],[Real.2]]&lt;&gt;"","Concluída",
IF(ControleRNC[[#This Row],[Prev.2]]&lt;TODAY(),"Atraso","No prazo"))</f>
        <v>Atraso</v>
      </c>
      <c r="AD737" s="24">
        <f ca="1">IF(ControleRNC[[#This Row],[Status Epata 2]]="Concluída","",IF(ControleRNC[[#This Row],[Real.2]]="",TODAY()-ControleRNC[[#This Row],[Data Emissão]],ControleRNC[[#This Row],[Real.2]]-ControleRNC[[#This Row],[Data Emissão]]))</f>
        <v>47</v>
      </c>
      <c r="AE737" s="24" t="str">
        <f ca="1">IF(ControleRNC[[#This Row],[Real.2]]&lt;&gt;"","Concluída",
IF(AND(ControleRNC[[#This Row],[Prev.2]]&lt;TODAY(),OR(ControleRNC[[#This Row],[Replan.2]]&lt;TODAY(),ControleRNC[[#This Row],[Replan.2]]="")),"Atraso","No prazo"))</f>
        <v>Atraso</v>
      </c>
      <c r="AF737" s="24"/>
      <c r="AG737" s="24" t="str">
        <f>IF(ControleRNC[[#This Row],[Área Responsável]]="Engenharia",ControleRNC[[#This Row],[Status Etapa 1]],"Contratada")</f>
        <v>Contratada</v>
      </c>
      <c r="AH737" s="24" t="str">
        <f ca="1">IF(ControleRNC[[#This Row],[Área Responsável]]="Contratada",ControleRNC[[#This Row],[Status DUCTOR]],"Engenharia")</f>
        <v>Atraso</v>
      </c>
      <c r="AI737" s="24" t="str">
        <f>IF(ControleRNC[[#This Row],[Etapa Eng]]="Concluída","Fechado",IF(ControleRNC[[#This Row],[Etapa Eng]]="Contratada","Contratada","Aberto"))</f>
        <v>Contratada</v>
      </c>
      <c r="AJ737" s="24" t="str">
        <f ca="1">IF(ControleRNC[[#This Row],[Etapa contr]]="Concluída","Fechado",IF(ControleRNC[[#This Row],[Etapa contr]]="Engenharia","Engenharia","Aberto"))</f>
        <v>Aberto</v>
      </c>
    </row>
    <row r="738" spans="1:36" ht="30" customHeight="1">
      <c r="A738" s="5" t="s">
        <v>152</v>
      </c>
      <c r="B738" s="5" t="s">
        <v>822</v>
      </c>
      <c r="C738" s="24" t="s">
        <v>2589</v>
      </c>
      <c r="D738" s="5" t="s">
        <v>77</v>
      </c>
      <c r="E738" s="24" t="s">
        <v>35</v>
      </c>
      <c r="F738" s="65" t="s">
        <v>862</v>
      </c>
      <c r="G738" s="7" t="s">
        <v>827</v>
      </c>
      <c r="H738" s="7" t="s">
        <v>2802</v>
      </c>
      <c r="I738" s="7" t="s">
        <v>856</v>
      </c>
      <c r="J738" s="32" t="s">
        <v>251</v>
      </c>
      <c r="K738" s="22" t="s">
        <v>788</v>
      </c>
      <c r="L738" s="6">
        <v>44872</v>
      </c>
      <c r="M738" s="6">
        <f>WORKDAY(ControleRNC[[#This Row],[Data Emissão]],VLOOKUP(K738,$F$1:$G$4,2,0))</f>
        <v>44874</v>
      </c>
      <c r="N738" s="6"/>
      <c r="O738" s="23">
        <v>44873</v>
      </c>
      <c r="P738" s="24"/>
      <c r="Q738" s="24">
        <f ca="1">IF(ControleRNC[[#This Row],[Real.1]]="",TODAY()-ControleRNC[[#This Row],[Prev.1]],ControleRNC[[#This Row],[Real.1]]-ControleRNC[[#This Row],[Prev.1]])</f>
        <v>-1</v>
      </c>
      <c r="R738" s="24" t="s">
        <v>7</v>
      </c>
      <c r="S738" s="24"/>
      <c r="T738" s="29" t="str">
        <f ca="1">IF(ControleRNC[[#This Row],[Real.1]]&lt;&gt;"","Concluída",IF(ControleRNC[[#This Row],[Prev.1]]&lt;TODAY(),"Atraso","No prazo"))</f>
        <v>Concluída</v>
      </c>
      <c r="U738" s="39" t="s">
        <v>252</v>
      </c>
      <c r="V738" s="39"/>
      <c r="W738" s="23">
        <f>WORKDAY(ControleRNC[[#This Row],[Prev.1]],ControleRNC[[#This Row],[Dias Prev.2]])</f>
        <v>44876</v>
      </c>
      <c r="X738" s="23"/>
      <c r="Y738" s="23"/>
      <c r="Z738" s="24">
        <f>VLOOKUP(ControleRNC[[#This Row],[Crit.]],$F$1:$G$4,2,0)</f>
        <v>2</v>
      </c>
      <c r="AA738" s="24">
        <f ca="1">IF(ControleRNC[[#This Row],[Real.2]]="",TODAY()-ControleRNC[[#This Row],[Prev.2]],ControleRNC[[#This Row],[Real.2]]-ControleRNC[[#This Row],[Prev.2]])</f>
        <v>201</v>
      </c>
      <c r="AB738" s="24" t="s">
        <v>7</v>
      </c>
      <c r="AC738" s="29" t="str">
        <f ca="1">IF(ControleRNC[[#This Row],[Real.2]]&lt;&gt;"","Concluída",
IF(ControleRNC[[#This Row],[Prev.2]]&lt;TODAY(),"Atraso","No prazo"))</f>
        <v>Atraso</v>
      </c>
      <c r="AD738" s="24">
        <f ca="1">IF(ControleRNC[[#This Row],[Status Epata 2]]="Concluída","",IF(ControleRNC[[#This Row],[Real.2]]="",TODAY()-ControleRNC[[#This Row],[Data Emissão]],ControleRNC[[#This Row],[Real.2]]-ControleRNC[[#This Row],[Data Emissão]]))</f>
        <v>205</v>
      </c>
      <c r="AE738" s="24" t="str">
        <f ca="1">IF(ControleRNC[[#This Row],[Real.2]]&lt;&gt;"","Concluída",
IF(AND(ControleRNC[[#This Row],[Prev.2]]&lt;TODAY(),OR(ControleRNC[[#This Row],[Replan.2]]&lt;TODAY(),ControleRNC[[#This Row],[Replan.2]]="")),"Atraso","No prazo"))</f>
        <v>Atraso</v>
      </c>
      <c r="AF738" s="24"/>
      <c r="AG738" s="24" t="str">
        <f ca="1">IF(ControleRNC[[#This Row],[Área Responsável]]="Engenharia",ControleRNC[[#This Row],[Status Etapa 1]],"Contratada")</f>
        <v>Concluída</v>
      </c>
      <c r="AH738" s="24" t="str">
        <f>IF(ControleRNC[[#This Row],[Área Responsável]]="Contratada",ControleRNC[[#This Row],[Status DUCTOR]],"Engenharia")</f>
        <v>Engenharia</v>
      </c>
      <c r="AI738" s="24" t="str">
        <f ca="1">IF(ControleRNC[[#This Row],[Etapa Eng]]="Concluída","Fechado",IF(ControleRNC[[#This Row],[Etapa Eng]]="Contratada","Contratada","Aberto"))</f>
        <v>Fechado</v>
      </c>
      <c r="AJ738" s="24" t="str">
        <f>IF(ControleRNC[[#This Row],[Etapa contr]]="Concluída","Fechado",IF(ControleRNC[[#This Row],[Etapa contr]]="Engenharia","Engenharia","Aberto"))</f>
        <v>Engenharia</v>
      </c>
    </row>
    <row r="739" spans="1:36" ht="30" customHeight="1">
      <c r="A739" s="5" t="s">
        <v>131</v>
      </c>
      <c r="B739" s="5" t="s">
        <v>900</v>
      </c>
      <c r="C739" s="24" t="s">
        <v>1280</v>
      </c>
      <c r="D739" s="5" t="s">
        <v>824</v>
      </c>
      <c r="E739" s="24" t="s">
        <v>29</v>
      </c>
      <c r="F739" s="65" t="s">
        <v>826</v>
      </c>
      <c r="G739" s="7" t="s">
        <v>827</v>
      </c>
      <c r="H739" s="7" t="s">
        <v>1916</v>
      </c>
      <c r="I739" s="7" t="s">
        <v>1125</v>
      </c>
      <c r="J739" s="32" t="s">
        <v>2803</v>
      </c>
      <c r="K739" s="22" t="s">
        <v>788</v>
      </c>
      <c r="L739" s="6">
        <v>44874</v>
      </c>
      <c r="M739" s="6">
        <f>WORKDAY(ControleRNC[[#This Row],[Data Emissão]],VLOOKUP(K739,$F$1:$G$4,2,0))</f>
        <v>44876</v>
      </c>
      <c r="N739" s="6"/>
      <c r="O739" s="23">
        <v>44875</v>
      </c>
      <c r="P739" s="24"/>
      <c r="Q739" s="24">
        <f ca="1">IF(ControleRNC[[#This Row],[Real.1]]="",TODAY()-ControleRNC[[#This Row],[Prev.1]],ControleRNC[[#This Row],[Real.1]]-ControleRNC[[#This Row],[Prev.1]])</f>
        <v>-1</v>
      </c>
      <c r="R739" s="24" t="s">
        <v>6</v>
      </c>
      <c r="S739" s="24"/>
      <c r="T739" s="29" t="str">
        <f ca="1">IF(ControleRNC[[#This Row],[Real.1]]&lt;&gt;"","Concluída",IF(ControleRNC[[#This Row],[Prev.1]]&lt;TODAY(),"Atraso","No prazo"))</f>
        <v>Concluída</v>
      </c>
      <c r="U739" s="39" t="s">
        <v>2804</v>
      </c>
      <c r="V739" s="39"/>
      <c r="W739" s="23">
        <f>WORKDAY(ControleRNC[[#This Row],[Prev.1]],ControleRNC[[#This Row],[Dias Prev.2]])</f>
        <v>44880</v>
      </c>
      <c r="X739" s="23"/>
      <c r="Y739" s="23">
        <v>44890</v>
      </c>
      <c r="Z739" s="24">
        <f>VLOOKUP(ControleRNC[[#This Row],[Crit.]],$F$1:$G$4,2,0)</f>
        <v>2</v>
      </c>
      <c r="AA739" s="24">
        <f ca="1">IF(ControleRNC[[#This Row],[Real.2]]="",TODAY()-ControleRNC[[#This Row],[Prev.2]],ControleRNC[[#This Row],[Real.2]]-ControleRNC[[#This Row],[Prev.2]])</f>
        <v>10</v>
      </c>
      <c r="AB739" s="24" t="s">
        <v>6</v>
      </c>
      <c r="AC739" s="29" t="str">
        <f ca="1">IF(ControleRNC[[#This Row],[Real.2]]&lt;&gt;"","Concluída",
IF(ControleRNC[[#This Row],[Prev.2]]&lt;TODAY(),"Atraso","No prazo"))</f>
        <v>Concluída</v>
      </c>
      <c r="AD739" s="24" t="str">
        <f ca="1">IF(ControleRNC[[#This Row],[Status Epata 2]]="Concluída","",IF(ControleRNC[[#This Row],[Real.2]]="",TODAY()-ControleRNC[[#This Row],[Data Emissão]],ControleRNC[[#This Row],[Real.2]]-ControleRNC[[#This Row],[Data Emissão]]))</f>
        <v/>
      </c>
      <c r="AE739" s="24" t="str">
        <f ca="1">IF(ControleRNC[[#This Row],[Real.2]]&lt;&gt;"","Concluída",
IF(AND(ControleRNC[[#This Row],[Prev.2]]&lt;TODAY(),OR(ControleRNC[[#This Row],[Replan.2]]&lt;TODAY(),ControleRNC[[#This Row],[Replan.2]]="")),"Atraso","No prazo"))</f>
        <v>Concluída</v>
      </c>
      <c r="AF739" s="24"/>
      <c r="AG739" s="24" t="str">
        <f>IF(ControleRNC[[#This Row],[Área Responsável]]="Engenharia",ControleRNC[[#This Row],[Status Etapa 1]],"Contratada")</f>
        <v>Contratada</v>
      </c>
      <c r="AH739" s="24" t="str">
        <f ca="1">IF(ControleRNC[[#This Row],[Área Responsável]]="Contratada",ControleRNC[[#This Row],[Status DUCTOR]],"Engenharia")</f>
        <v>Concluída</v>
      </c>
      <c r="AI739" s="24" t="str">
        <f>IF(ControleRNC[[#This Row],[Etapa Eng]]="Concluída","Fechado",IF(ControleRNC[[#This Row],[Etapa Eng]]="Contratada","Contratada","Aberto"))</f>
        <v>Contratada</v>
      </c>
      <c r="AJ739" s="24" t="str">
        <f ca="1">IF(ControleRNC[[#This Row],[Etapa contr]]="Concluída","Fechado",IF(ControleRNC[[#This Row],[Etapa contr]]="Engenharia","Engenharia","Aberto"))</f>
        <v>Fechado</v>
      </c>
    </row>
    <row r="740" spans="1:36" ht="30" customHeight="1">
      <c r="A740" s="5" t="s">
        <v>262</v>
      </c>
      <c r="B740" s="5" t="s">
        <v>822</v>
      </c>
      <c r="C740" s="24" t="s">
        <v>2771</v>
      </c>
      <c r="D740" s="5" t="s">
        <v>833</v>
      </c>
      <c r="E740" s="24" t="s">
        <v>35</v>
      </c>
      <c r="F740" s="65" t="s">
        <v>826</v>
      </c>
      <c r="G740" s="7" t="s">
        <v>827</v>
      </c>
      <c r="H740" s="7" t="s">
        <v>2805</v>
      </c>
      <c r="I740" s="7" t="s">
        <v>856</v>
      </c>
      <c r="J740" s="32" t="s">
        <v>263</v>
      </c>
      <c r="K740" s="22" t="s">
        <v>787</v>
      </c>
      <c r="L740" s="6">
        <v>44874</v>
      </c>
      <c r="M740" s="6">
        <f>WORKDAY(ControleRNC[[#This Row],[Data Emissão]],VLOOKUP(K740,$F$1:$G$4,2,0))</f>
        <v>44879</v>
      </c>
      <c r="N740" s="6"/>
      <c r="O740" s="23">
        <v>44936</v>
      </c>
      <c r="P740" s="24"/>
      <c r="Q740" s="24">
        <f ca="1">IF(ControleRNC[[#This Row],[Real.1]]="",TODAY()-ControleRNC[[#This Row],[Prev.1]],ControleRNC[[#This Row],[Real.1]]-ControleRNC[[#This Row],[Prev.1]])</f>
        <v>57</v>
      </c>
      <c r="R740" s="24" t="s">
        <v>7</v>
      </c>
      <c r="S740" s="24"/>
      <c r="T740" s="29" t="str">
        <f ca="1">IF(ControleRNC[[#This Row],[Real.1]]&lt;&gt;"","Concluída",IF(ControleRNC[[#This Row],[Prev.1]]&lt;TODAY(),"Atraso","No prazo"))</f>
        <v>Concluída</v>
      </c>
      <c r="U740" s="39" t="s">
        <v>264</v>
      </c>
      <c r="V740" s="39"/>
      <c r="W740" s="23">
        <f>WORKDAY(ControleRNC[[#This Row],[Prev.1]],ControleRNC[[#This Row],[Dias Prev.2]])</f>
        <v>44882</v>
      </c>
      <c r="X740" s="23"/>
      <c r="Y740" s="23"/>
      <c r="Z740" s="24">
        <f>VLOOKUP(ControleRNC[[#This Row],[Crit.]],$F$1:$G$4,2,0)</f>
        <v>3</v>
      </c>
      <c r="AA740" s="24">
        <f ca="1">IF(ControleRNC[[#This Row],[Real.2]]="",TODAY()-ControleRNC[[#This Row],[Prev.2]],ControleRNC[[#This Row],[Real.2]]-ControleRNC[[#This Row],[Prev.2]])</f>
        <v>195</v>
      </c>
      <c r="AB740" s="24" t="s">
        <v>7</v>
      </c>
      <c r="AC740" s="29" t="str">
        <f ca="1">IF(ControleRNC[[#This Row],[Real.2]]&lt;&gt;"","Concluída",
IF(ControleRNC[[#This Row],[Prev.2]]&lt;TODAY(),"Atraso","No prazo"))</f>
        <v>Atraso</v>
      </c>
      <c r="AD740" s="24">
        <f ca="1">IF(ControleRNC[[#This Row],[Status Epata 2]]="Concluída","",IF(ControleRNC[[#This Row],[Real.2]]="",TODAY()-ControleRNC[[#This Row],[Data Emissão]],ControleRNC[[#This Row],[Real.2]]-ControleRNC[[#This Row],[Data Emissão]]))</f>
        <v>203</v>
      </c>
      <c r="AE740" s="29" t="str">
        <f ca="1">IF(ControleRNC[[#This Row],[Real.2]]&lt;&gt;"","Concluída",
IF(AND(ControleRNC[[#This Row],[Prev.2]]&lt;TODAY(),OR(ControleRNC[[#This Row],[Replan.2]]&lt;TODAY(),ControleRNC[[#This Row],[Replan.2]]="")),"Atraso","No prazo"))</f>
        <v>Atraso</v>
      </c>
      <c r="AF740" s="24"/>
      <c r="AG740" s="24" t="str">
        <f>IF(ControleRNC[[#This Row],[Área Responsável]]="Engenharia",ControleRNC[[#This Row],[Status Etapa 1]],"Contratada")</f>
        <v>Contratada</v>
      </c>
      <c r="AH740" s="24" t="str">
        <f ca="1">IF(ControleRNC[[#This Row],[Área Responsável]]="Contratada",ControleRNC[[#This Row],[Status DUCTOR]],"Engenharia")</f>
        <v>Atraso</v>
      </c>
      <c r="AI740" s="24" t="str">
        <f>IF(ControleRNC[[#This Row],[Etapa Eng]]="Concluída","Fechado",IF(ControleRNC[[#This Row],[Etapa Eng]]="Contratada","Contratada","Aberto"))</f>
        <v>Contratada</v>
      </c>
      <c r="AJ740" s="24" t="str">
        <f ca="1">IF(ControleRNC[[#This Row],[Etapa contr]]="Concluída","Fechado",IF(ControleRNC[[#This Row],[Etapa contr]]="Engenharia","Engenharia","Aberto"))</f>
        <v>Aberto</v>
      </c>
    </row>
    <row r="741" spans="1:36" ht="30" customHeight="1">
      <c r="A741" s="5" t="s">
        <v>216</v>
      </c>
      <c r="B741" s="5" t="s">
        <v>900</v>
      </c>
      <c r="C741" s="24" t="s">
        <v>2720</v>
      </c>
      <c r="D741" s="5" t="s">
        <v>943</v>
      </c>
      <c r="E741" s="24" t="s">
        <v>39</v>
      </c>
      <c r="F741" s="65" t="s">
        <v>826</v>
      </c>
      <c r="G741" s="7" t="s">
        <v>844</v>
      </c>
      <c r="H741" s="7" t="s">
        <v>1909</v>
      </c>
      <c r="I741" s="7" t="s">
        <v>1449</v>
      </c>
      <c r="J741" s="32" t="s">
        <v>2806</v>
      </c>
      <c r="K741" s="22" t="s">
        <v>787</v>
      </c>
      <c r="L741" s="6">
        <v>44875</v>
      </c>
      <c r="M741" s="6">
        <f>WORKDAY(ControleRNC[[#This Row],[Data Emissão]],VLOOKUP(K741,$F$1:$G$4,2,0))</f>
        <v>44880</v>
      </c>
      <c r="N741" s="6"/>
      <c r="O741" s="23">
        <v>44890</v>
      </c>
      <c r="P741" s="24"/>
      <c r="Q741" s="24">
        <f ca="1">IF(ControleRNC[[#This Row],[Real.1]]="",TODAY()-ControleRNC[[#This Row],[Prev.1]],ControleRNC[[#This Row],[Real.1]]-ControleRNC[[#This Row],[Prev.1]])</f>
        <v>10</v>
      </c>
      <c r="R741" s="24" t="s">
        <v>6</v>
      </c>
      <c r="S741" s="24"/>
      <c r="T741" s="29" t="str">
        <f ca="1">IF(ControleRNC[[#This Row],[Real.1]]&lt;&gt;"","Concluída",IF(ControleRNC[[#This Row],[Prev.1]]&lt;TODAY(),"Atraso","No prazo"))</f>
        <v>Concluída</v>
      </c>
      <c r="U741" s="39" t="s">
        <v>2807</v>
      </c>
      <c r="V741" s="39"/>
      <c r="W741" s="23">
        <f>WORKDAY(ControleRNC[[#This Row],[Prev.1]],ControleRNC[[#This Row],[Dias Prev.2]])</f>
        <v>44883</v>
      </c>
      <c r="X741" s="23"/>
      <c r="Y741" s="23">
        <v>44890</v>
      </c>
      <c r="Z741" s="24">
        <f>VLOOKUP(ControleRNC[[#This Row],[Crit.]],$F$1:$G$4,2,0)</f>
        <v>3</v>
      </c>
      <c r="AA741" s="24">
        <f ca="1">IF(ControleRNC[[#This Row],[Real.2]]="",TODAY()-ControleRNC[[#This Row],[Prev.2]],ControleRNC[[#This Row],[Real.2]]-ControleRNC[[#This Row],[Prev.2]])</f>
        <v>7</v>
      </c>
      <c r="AB741" s="24" t="s">
        <v>6</v>
      </c>
      <c r="AC741" s="29" t="str">
        <f ca="1">IF(ControleRNC[[#This Row],[Real.2]]&lt;&gt;"","Concluída",
IF(ControleRNC[[#This Row],[Prev.2]]&lt;TODAY(),"Atraso","No prazo"))</f>
        <v>Concluída</v>
      </c>
      <c r="AD741" s="24" t="str">
        <f ca="1">IF(ControleRNC[[#This Row],[Status Epata 2]]="Concluída","",IF(ControleRNC[[#This Row],[Real.2]]="",TODAY()-ControleRNC[[#This Row],[Data Emissão]],ControleRNC[[#This Row],[Real.2]]-ControleRNC[[#This Row],[Data Emissão]]))</f>
        <v/>
      </c>
      <c r="AE741" s="24" t="str">
        <f ca="1">IF(ControleRNC[[#This Row],[Real.2]]&lt;&gt;"","Concluída",
IF(AND(ControleRNC[[#This Row],[Prev.2]]&lt;TODAY(),OR(ControleRNC[[#This Row],[Replan.2]]&lt;TODAY(),ControleRNC[[#This Row],[Replan.2]]="")),"Atraso","No prazo"))</f>
        <v>Concluída</v>
      </c>
      <c r="AF741" s="24"/>
      <c r="AG741" s="24" t="str">
        <f>IF(ControleRNC[[#This Row],[Área Responsável]]="Engenharia",ControleRNC[[#This Row],[Status Etapa 1]],"Contratada")</f>
        <v>Contratada</v>
      </c>
      <c r="AH741" s="24" t="str">
        <f ca="1">IF(ControleRNC[[#This Row],[Área Responsável]]="Contratada",ControleRNC[[#This Row],[Status DUCTOR]],"Engenharia")</f>
        <v>Concluída</v>
      </c>
      <c r="AI741" s="24" t="str">
        <f>IF(ControleRNC[[#This Row],[Etapa Eng]]="Concluída","Fechado",IF(ControleRNC[[#This Row],[Etapa Eng]]="Contratada","Contratada","Aberto"))</f>
        <v>Contratada</v>
      </c>
      <c r="AJ741" s="24" t="str">
        <f ca="1">IF(ControleRNC[[#This Row],[Etapa contr]]="Concluída","Fechado",IF(ControleRNC[[#This Row],[Etapa contr]]="Engenharia","Engenharia","Aberto"))</f>
        <v>Fechado</v>
      </c>
    </row>
    <row r="742" spans="1:36" ht="30" customHeight="1">
      <c r="A742" s="5" t="s">
        <v>245</v>
      </c>
      <c r="B742" s="5" t="s">
        <v>900</v>
      </c>
      <c r="C742" s="24" t="s">
        <v>2720</v>
      </c>
      <c r="D742" s="5" t="s">
        <v>943</v>
      </c>
      <c r="E742" s="24" t="s">
        <v>39</v>
      </c>
      <c r="F742" s="65" t="s">
        <v>826</v>
      </c>
      <c r="G742" s="7" t="s">
        <v>844</v>
      </c>
      <c r="H742" s="7" t="s">
        <v>1909</v>
      </c>
      <c r="I742" s="7" t="s">
        <v>918</v>
      </c>
      <c r="J742" s="32" t="s">
        <v>2808</v>
      </c>
      <c r="K742" s="22" t="s">
        <v>787</v>
      </c>
      <c r="L742" s="6">
        <v>44875</v>
      </c>
      <c r="M742" s="6">
        <f>WORKDAY(ControleRNC[[#This Row],[Data Emissão]],VLOOKUP(K742,$F$1:$G$4,2,0))</f>
        <v>44880</v>
      </c>
      <c r="N742" s="6"/>
      <c r="O742" s="23">
        <v>44930</v>
      </c>
      <c r="P742" s="24"/>
      <c r="Q742" s="24">
        <f ca="1">IF(ControleRNC[[#This Row],[Real.1]]="",TODAY()-ControleRNC[[#This Row],[Prev.1]],ControleRNC[[#This Row],[Real.1]]-ControleRNC[[#This Row],[Prev.1]])</f>
        <v>50</v>
      </c>
      <c r="R742" s="24" t="s">
        <v>6</v>
      </c>
      <c r="S742" s="24"/>
      <c r="T742" s="29" t="str">
        <f ca="1">IF(ControleRNC[[#This Row],[Real.1]]&lt;&gt;"","Concluída",IF(ControleRNC[[#This Row],[Prev.1]]&lt;TODAY(),"Atraso","No prazo"))</f>
        <v>Concluída</v>
      </c>
      <c r="U742" s="39" t="s">
        <v>2809</v>
      </c>
      <c r="V742" s="39"/>
      <c r="W742" s="23">
        <f>WORKDAY(ControleRNC[[#This Row],[Prev.1]],ControleRNC[[#This Row],[Dias Prev.2]])</f>
        <v>44883</v>
      </c>
      <c r="X742" s="23"/>
      <c r="Y742" s="23">
        <v>44930</v>
      </c>
      <c r="Z742" s="24">
        <f>VLOOKUP(ControleRNC[[#This Row],[Crit.]],$F$1:$G$4,2,0)</f>
        <v>3</v>
      </c>
      <c r="AA742" s="24">
        <f ca="1">IF(ControleRNC[[#This Row],[Real.2]]="",TODAY()-ControleRNC[[#This Row],[Prev.2]],ControleRNC[[#This Row],[Real.2]]-ControleRNC[[#This Row],[Prev.2]])</f>
        <v>47</v>
      </c>
      <c r="AB742" s="24" t="s">
        <v>6</v>
      </c>
      <c r="AC742" s="29" t="str">
        <f ca="1">IF(ControleRNC[[#This Row],[Real.2]]&lt;&gt;"","Concluída",
IF(ControleRNC[[#This Row],[Prev.2]]&lt;TODAY(),"Atraso","No prazo"))</f>
        <v>Concluída</v>
      </c>
      <c r="AD742" s="24" t="str">
        <f ca="1">IF(ControleRNC[[#This Row],[Status Epata 2]]="Concluída","",IF(ControleRNC[[#This Row],[Real.2]]="",TODAY()-ControleRNC[[#This Row],[Data Emissão]],ControleRNC[[#This Row],[Real.2]]-ControleRNC[[#This Row],[Data Emissão]]))</f>
        <v/>
      </c>
      <c r="AE742" s="24" t="str">
        <f ca="1">IF(ControleRNC[[#This Row],[Real.2]]&lt;&gt;"","Concluída",
IF(AND(ControleRNC[[#This Row],[Prev.2]]&lt;TODAY(),OR(ControleRNC[[#This Row],[Replan.2]]&lt;TODAY(),ControleRNC[[#This Row],[Replan.2]]="")),"Atraso","No prazo"))</f>
        <v>Concluída</v>
      </c>
      <c r="AF742" s="24"/>
      <c r="AG742" s="24" t="str">
        <f>IF(ControleRNC[[#This Row],[Área Responsável]]="Engenharia",ControleRNC[[#This Row],[Status Etapa 1]],"Contratada")</f>
        <v>Contratada</v>
      </c>
      <c r="AH742" s="24" t="str">
        <f ca="1">IF(ControleRNC[[#This Row],[Área Responsável]]="Contratada",ControleRNC[[#This Row],[Status DUCTOR]],"Engenharia")</f>
        <v>Concluída</v>
      </c>
      <c r="AI742" s="24" t="str">
        <f>IF(ControleRNC[[#This Row],[Etapa Eng]]="Concluída","Fechado",IF(ControleRNC[[#This Row],[Etapa Eng]]="Contratada","Contratada","Aberto"))</f>
        <v>Contratada</v>
      </c>
      <c r="AJ742" s="24" t="str">
        <f ca="1">IF(ControleRNC[[#This Row],[Etapa contr]]="Concluída","Fechado",IF(ControleRNC[[#This Row],[Etapa contr]]="Engenharia","Engenharia","Aberto"))</f>
        <v>Fechado</v>
      </c>
    </row>
    <row r="743" spans="1:36" ht="30" customHeight="1">
      <c r="A743" s="5" t="s">
        <v>248</v>
      </c>
      <c r="B743" s="5" t="s">
        <v>900</v>
      </c>
      <c r="C743" s="24" t="s">
        <v>2720</v>
      </c>
      <c r="D743" s="5" t="s">
        <v>943</v>
      </c>
      <c r="E743" s="24" t="s">
        <v>39</v>
      </c>
      <c r="F743" s="65" t="s">
        <v>826</v>
      </c>
      <c r="G743" s="7" t="s">
        <v>844</v>
      </c>
      <c r="H743" s="7" t="s">
        <v>1909</v>
      </c>
      <c r="I743" s="7" t="s">
        <v>918</v>
      </c>
      <c r="J743" s="32" t="s">
        <v>2810</v>
      </c>
      <c r="K743" s="22" t="s">
        <v>787</v>
      </c>
      <c r="L743" s="6">
        <v>44875</v>
      </c>
      <c r="M743" s="6">
        <f>WORKDAY(ControleRNC[[#This Row],[Data Emissão]],VLOOKUP(K743,$F$1:$G$4,2,0))</f>
        <v>44880</v>
      </c>
      <c r="N743" s="6"/>
      <c r="O743" s="23">
        <v>44949</v>
      </c>
      <c r="P743" s="24"/>
      <c r="Q743" s="24">
        <f ca="1">IF(ControleRNC[[#This Row],[Real.1]]="",TODAY()-ControleRNC[[#This Row],[Prev.1]],ControleRNC[[#This Row],[Real.1]]-ControleRNC[[#This Row],[Prev.1]])</f>
        <v>69</v>
      </c>
      <c r="R743" s="24" t="s">
        <v>6</v>
      </c>
      <c r="S743" s="24" t="s">
        <v>2723</v>
      </c>
      <c r="T743" s="29" t="str">
        <f ca="1">IF(ControleRNC[[#This Row],[Real.1]]&lt;&gt;"","Concluída",IF(ControleRNC[[#This Row],[Prev.1]]&lt;TODAY(),"Atraso","No prazo"))</f>
        <v>Concluída</v>
      </c>
      <c r="U743" s="39"/>
      <c r="V743" s="39"/>
      <c r="W743" s="23">
        <f>WORKDAY(ControleRNC[[#This Row],[Prev.1]],ControleRNC[[#This Row],[Dias Prev.2]])</f>
        <v>44883</v>
      </c>
      <c r="X743" s="23">
        <v>44956</v>
      </c>
      <c r="Y743" s="23">
        <v>44987</v>
      </c>
      <c r="Z743" s="24">
        <f>VLOOKUP(ControleRNC[[#This Row],[Crit.]],$F$1:$G$4,2,0)</f>
        <v>3</v>
      </c>
      <c r="AA743" s="24">
        <f ca="1">IF(ControleRNC[[#This Row],[Real.2]]="",TODAY()-ControleRNC[[#This Row],[Prev.2]],ControleRNC[[#This Row],[Real.2]]-ControleRNC[[#This Row],[Prev.2]])</f>
        <v>104</v>
      </c>
      <c r="AB743" s="24" t="s">
        <v>6</v>
      </c>
      <c r="AC743" s="29" t="str">
        <f ca="1">IF(ControleRNC[[#This Row],[Real.2]]&lt;&gt;"","Concluída",
IF(ControleRNC[[#This Row],[Prev.2]]&lt;TODAY(),"Atraso","No prazo"))</f>
        <v>Concluída</v>
      </c>
      <c r="AD743" s="24" t="str">
        <f ca="1">IF(ControleRNC[[#This Row],[Status Epata 2]]="Concluída","",IF(ControleRNC[[#This Row],[Real.2]]="",TODAY()-ControleRNC[[#This Row],[Data Emissão]],ControleRNC[[#This Row],[Real.2]]-ControleRNC[[#This Row],[Data Emissão]]))</f>
        <v/>
      </c>
      <c r="AE743" s="24" t="str">
        <f ca="1">IF(ControleRNC[[#This Row],[Real.2]]&lt;&gt;"","Concluída",
IF(AND(ControleRNC[[#This Row],[Prev.2]]&lt;TODAY(),OR(ControleRNC[[#This Row],[Replan.2]]&lt;TODAY(),ControleRNC[[#This Row],[Replan.2]]="")),"Atraso","No prazo"))</f>
        <v>Concluída</v>
      </c>
      <c r="AF743" s="24"/>
      <c r="AG743" s="24" t="str">
        <f>IF(ControleRNC[[#This Row],[Área Responsável]]="Engenharia",ControleRNC[[#This Row],[Status Etapa 1]],"Contratada")</f>
        <v>Contratada</v>
      </c>
      <c r="AH743" s="24" t="str">
        <f ca="1">IF(ControleRNC[[#This Row],[Área Responsável]]="Contratada",ControleRNC[[#This Row],[Status DUCTOR]],"Engenharia")</f>
        <v>Concluída</v>
      </c>
      <c r="AI743" s="24" t="str">
        <f>IF(ControleRNC[[#This Row],[Etapa Eng]]="Concluída","Fechado",IF(ControleRNC[[#This Row],[Etapa Eng]]="Contratada","Contratada","Aberto"))</f>
        <v>Contratada</v>
      </c>
      <c r="AJ743" s="24" t="str">
        <f ca="1">IF(ControleRNC[[#This Row],[Etapa contr]]="Concluída","Fechado",IF(ControleRNC[[#This Row],[Etapa contr]]="Engenharia","Engenharia","Aberto"))</f>
        <v>Fechado</v>
      </c>
    </row>
    <row r="744" spans="1:36" ht="30" customHeight="1">
      <c r="A744" s="5" t="s">
        <v>152</v>
      </c>
      <c r="B744" s="5" t="s">
        <v>900</v>
      </c>
      <c r="C744" s="24" t="s">
        <v>2720</v>
      </c>
      <c r="D744" s="5" t="s">
        <v>943</v>
      </c>
      <c r="E744" s="24" t="s">
        <v>39</v>
      </c>
      <c r="F744" s="65" t="s">
        <v>826</v>
      </c>
      <c r="G744" s="7" t="s">
        <v>844</v>
      </c>
      <c r="H744" s="7" t="s">
        <v>1909</v>
      </c>
      <c r="I744" s="7" t="s">
        <v>1449</v>
      </c>
      <c r="J744" s="32" t="s">
        <v>2811</v>
      </c>
      <c r="K744" s="22" t="s">
        <v>787</v>
      </c>
      <c r="L744" s="6">
        <v>44875</v>
      </c>
      <c r="M744" s="6">
        <f>WORKDAY(ControleRNC[[#This Row],[Data Emissão]],VLOOKUP(K744,$F$1:$G$4,2,0))</f>
        <v>44880</v>
      </c>
      <c r="N744" s="6"/>
      <c r="O744" s="23">
        <v>44921</v>
      </c>
      <c r="P744" s="24"/>
      <c r="Q744" s="24">
        <f ca="1">IF(ControleRNC[[#This Row],[Real.1]]="",TODAY()-ControleRNC[[#This Row],[Prev.1]],ControleRNC[[#This Row],[Real.1]]-ControleRNC[[#This Row],[Prev.1]])</f>
        <v>41</v>
      </c>
      <c r="R744" s="24" t="s">
        <v>6</v>
      </c>
      <c r="S744" s="24"/>
      <c r="T744" s="29" t="str">
        <f ca="1">IF(ControleRNC[[#This Row],[Real.1]]&lt;&gt;"","Concluída",IF(ControleRNC[[#This Row],[Prev.1]]&lt;TODAY(),"Atraso","No prazo"))</f>
        <v>Concluída</v>
      </c>
      <c r="U744" s="39" t="s">
        <v>2812</v>
      </c>
      <c r="V744" s="39"/>
      <c r="W744" s="23">
        <f>WORKDAY(ControleRNC[[#This Row],[Prev.1]],ControleRNC[[#This Row],[Dias Prev.2]])</f>
        <v>44883</v>
      </c>
      <c r="X744" s="23"/>
      <c r="Y744" s="23">
        <v>44921</v>
      </c>
      <c r="Z744" s="24">
        <f>VLOOKUP(ControleRNC[[#This Row],[Crit.]],$F$1:$G$4,2,0)</f>
        <v>3</v>
      </c>
      <c r="AA744" s="24">
        <f ca="1">IF(ControleRNC[[#This Row],[Real.2]]="",TODAY()-ControleRNC[[#This Row],[Prev.2]],ControleRNC[[#This Row],[Real.2]]-ControleRNC[[#This Row],[Prev.2]])</f>
        <v>38</v>
      </c>
      <c r="AB744" s="24" t="s">
        <v>6</v>
      </c>
      <c r="AC744" s="29" t="str">
        <f ca="1">IF(ControleRNC[[#This Row],[Real.2]]&lt;&gt;"","Concluída",
IF(ControleRNC[[#This Row],[Prev.2]]&lt;TODAY(),"Atraso","No prazo"))</f>
        <v>Concluída</v>
      </c>
      <c r="AD744" s="24" t="str">
        <f ca="1">IF(ControleRNC[[#This Row],[Status Epata 2]]="Concluída","",IF(ControleRNC[[#This Row],[Real.2]]="",TODAY()-ControleRNC[[#This Row],[Data Emissão]],ControleRNC[[#This Row],[Real.2]]-ControleRNC[[#This Row],[Data Emissão]]))</f>
        <v/>
      </c>
      <c r="AE744" s="24" t="str">
        <f ca="1">IF(ControleRNC[[#This Row],[Real.2]]&lt;&gt;"","Concluída",
IF(AND(ControleRNC[[#This Row],[Prev.2]]&lt;TODAY(),OR(ControleRNC[[#This Row],[Replan.2]]&lt;TODAY(),ControleRNC[[#This Row],[Replan.2]]="")),"Atraso","No prazo"))</f>
        <v>Concluída</v>
      </c>
      <c r="AF744" s="24"/>
      <c r="AG744" s="24" t="str">
        <f>IF(ControleRNC[[#This Row],[Área Responsável]]="Engenharia",ControleRNC[[#This Row],[Status Etapa 1]],"Contratada")</f>
        <v>Contratada</v>
      </c>
      <c r="AH744" s="24" t="str">
        <f ca="1">IF(ControleRNC[[#This Row],[Área Responsável]]="Contratada",ControleRNC[[#This Row],[Status DUCTOR]],"Engenharia")</f>
        <v>Concluída</v>
      </c>
      <c r="AI744" s="24" t="str">
        <f>IF(ControleRNC[[#This Row],[Etapa Eng]]="Concluída","Fechado",IF(ControleRNC[[#This Row],[Etapa Eng]]="Contratada","Contratada","Aberto"))</f>
        <v>Contratada</v>
      </c>
      <c r="AJ744" s="24" t="str">
        <f ca="1">IF(ControleRNC[[#This Row],[Etapa contr]]="Concluída","Fechado",IF(ControleRNC[[#This Row],[Etapa contr]]="Engenharia","Engenharia","Aberto"))</f>
        <v>Fechado</v>
      </c>
    </row>
    <row r="745" spans="1:36" ht="30" customHeight="1">
      <c r="A745" s="5" t="s">
        <v>272</v>
      </c>
      <c r="B745" s="5" t="s">
        <v>900</v>
      </c>
      <c r="C745" s="24" t="s">
        <v>2720</v>
      </c>
      <c r="D745" s="5" t="s">
        <v>943</v>
      </c>
      <c r="E745" s="24" t="s">
        <v>39</v>
      </c>
      <c r="F745" s="65" t="s">
        <v>826</v>
      </c>
      <c r="G745" s="7" t="s">
        <v>844</v>
      </c>
      <c r="H745" s="7" t="s">
        <v>1909</v>
      </c>
      <c r="I745" s="7" t="s">
        <v>1449</v>
      </c>
      <c r="J745" s="32" t="s">
        <v>273</v>
      </c>
      <c r="K745" s="22" t="s">
        <v>787</v>
      </c>
      <c r="L745" s="6">
        <v>44875</v>
      </c>
      <c r="M745" s="6">
        <f>WORKDAY(ControleRNC[[#This Row],[Data Emissão]],VLOOKUP(K745,$F$1:$G$4,2,0))</f>
        <v>44880</v>
      </c>
      <c r="N745" s="6"/>
      <c r="O745" s="23">
        <v>44949</v>
      </c>
      <c r="P745" s="24"/>
      <c r="Q745" s="24">
        <f ca="1">IF(ControleRNC[[#This Row],[Real.1]]="",TODAY()-ControleRNC[[#This Row],[Prev.1]],ControleRNC[[#This Row],[Real.1]]-ControleRNC[[#This Row],[Prev.1]])</f>
        <v>69</v>
      </c>
      <c r="R745" s="24" t="s">
        <v>6</v>
      </c>
      <c r="S745" s="24" t="s">
        <v>2723</v>
      </c>
      <c r="T745" s="29" t="str">
        <f ca="1">IF(ControleRNC[[#This Row],[Real.1]]&lt;&gt;"","Concluída",IF(ControleRNC[[#This Row],[Prev.1]]&lt;TODAY(),"Atraso","No prazo"))</f>
        <v>Concluída</v>
      </c>
      <c r="U745" s="39"/>
      <c r="V745" s="39"/>
      <c r="W745" s="23">
        <f>WORKDAY(ControleRNC[[#This Row],[Prev.1]],ControleRNC[[#This Row],[Dias Prev.2]])</f>
        <v>44883</v>
      </c>
      <c r="X745" s="23">
        <v>45074</v>
      </c>
      <c r="Y745" s="23"/>
      <c r="Z745" s="24">
        <f>VLOOKUP(ControleRNC[[#This Row],[Crit.]],$F$1:$G$4,2,0)</f>
        <v>3</v>
      </c>
      <c r="AA745" s="24">
        <f ca="1">IF(ControleRNC[[#This Row],[Real.2]]="",TODAY()-ControleRNC[[#This Row],[Prev.2]],ControleRNC[[#This Row],[Real.2]]-ControleRNC[[#This Row],[Prev.2]])</f>
        <v>194</v>
      </c>
      <c r="AB745" s="24" t="s">
        <v>6</v>
      </c>
      <c r="AC745" s="29" t="str">
        <f ca="1">IF(ControleRNC[[#This Row],[Real.2]]&lt;&gt;"","Concluída",
IF(ControleRNC[[#This Row],[Prev.2]]&lt;TODAY(),"Atraso","No prazo"))</f>
        <v>Atraso</v>
      </c>
      <c r="AD745" s="24">
        <f ca="1">IF(ControleRNC[[#This Row],[Status Epata 2]]="Concluída","",IF(ControleRNC[[#This Row],[Real.2]]="",TODAY()-ControleRNC[[#This Row],[Data Emissão]],ControleRNC[[#This Row],[Real.2]]-ControleRNC[[#This Row],[Data Emissão]]))</f>
        <v>202</v>
      </c>
      <c r="AE745" s="24" t="str">
        <f ca="1">IF(ControleRNC[[#This Row],[Real.2]]&lt;&gt;"","Concluída",
IF(AND(ControleRNC[[#This Row],[Prev.2]]&lt;TODAY(),OR(ControleRNC[[#This Row],[Replan.2]]&lt;TODAY(),ControleRNC[[#This Row],[Replan.2]]="")),"Atraso","No prazo"))</f>
        <v>Atraso</v>
      </c>
      <c r="AF745" s="24"/>
      <c r="AG745" s="24" t="str">
        <f>IF(ControleRNC[[#This Row],[Área Responsável]]="Engenharia",ControleRNC[[#This Row],[Status Etapa 1]],"Contratada")</f>
        <v>Contratada</v>
      </c>
      <c r="AH745" s="24" t="str">
        <f ca="1">IF(ControleRNC[[#This Row],[Área Responsável]]="Contratada",ControleRNC[[#This Row],[Status DUCTOR]],"Engenharia")</f>
        <v>Atraso</v>
      </c>
      <c r="AI745" s="24" t="str">
        <f>IF(ControleRNC[[#This Row],[Etapa Eng]]="Concluída","Fechado",IF(ControleRNC[[#This Row],[Etapa Eng]]="Contratada","Contratada","Aberto"))</f>
        <v>Contratada</v>
      </c>
      <c r="AJ745" s="24" t="str">
        <f ca="1">IF(ControleRNC[[#This Row],[Etapa contr]]="Concluída","Fechado",IF(ControleRNC[[#This Row],[Etapa contr]]="Engenharia","Engenharia","Aberto"))</f>
        <v>Aberto</v>
      </c>
    </row>
    <row r="746" spans="1:36" ht="30" customHeight="1">
      <c r="A746" s="5" t="s">
        <v>1948</v>
      </c>
      <c r="B746" s="5" t="s">
        <v>900</v>
      </c>
      <c r="C746" s="24" t="s">
        <v>2720</v>
      </c>
      <c r="D746" s="5" t="s">
        <v>943</v>
      </c>
      <c r="E746" s="24" t="s">
        <v>29</v>
      </c>
      <c r="F746" s="65" t="s">
        <v>826</v>
      </c>
      <c r="G746" s="7" t="s">
        <v>844</v>
      </c>
      <c r="H746" s="7" t="s">
        <v>2813</v>
      </c>
      <c r="I746" s="7" t="s">
        <v>846</v>
      </c>
      <c r="J746" s="32" t="s">
        <v>2814</v>
      </c>
      <c r="K746" s="22" t="s">
        <v>787</v>
      </c>
      <c r="L746" s="6">
        <v>44875</v>
      </c>
      <c r="M746" s="6">
        <f>WORKDAY(ControleRNC[[#This Row],[Data Emissão]],VLOOKUP(K746,$F$1:$G$4,2,0))</f>
        <v>44880</v>
      </c>
      <c r="N746" s="6"/>
      <c r="O746" s="23">
        <v>44949</v>
      </c>
      <c r="P746" s="24"/>
      <c r="Q746" s="24">
        <f ca="1">IF(ControleRNC[[#This Row],[Real.1]]="",TODAY()-ControleRNC[[#This Row],[Prev.1]],ControleRNC[[#This Row],[Real.1]]-ControleRNC[[#This Row],[Prev.1]])</f>
        <v>69</v>
      </c>
      <c r="R746" s="24" t="s">
        <v>6</v>
      </c>
      <c r="S746" s="24" t="s">
        <v>2815</v>
      </c>
      <c r="T746" s="29" t="str">
        <f ca="1">IF(ControleRNC[[#This Row],[Real.1]]&lt;&gt;"","Concluída",IF(ControleRNC[[#This Row],[Prev.1]]&lt;TODAY(),"Atraso","No prazo"))</f>
        <v>Concluída</v>
      </c>
      <c r="U746" s="39"/>
      <c r="V746" s="39"/>
      <c r="W746" s="23">
        <f>WORKDAY(ControleRNC[[#This Row],[Prev.1]],ControleRNC[[#This Row],[Dias Prev.2]])</f>
        <v>44883</v>
      </c>
      <c r="X746" s="23">
        <v>44956</v>
      </c>
      <c r="Y746" s="23">
        <v>44987</v>
      </c>
      <c r="Z746" s="24">
        <f>VLOOKUP(ControleRNC[[#This Row],[Crit.]],$F$1:$G$4,2,0)</f>
        <v>3</v>
      </c>
      <c r="AA746" s="24">
        <f ca="1">IF(ControleRNC[[#This Row],[Real.2]]="",TODAY()-ControleRNC[[#This Row],[Prev.2]],ControleRNC[[#This Row],[Real.2]]-ControleRNC[[#This Row],[Prev.2]])</f>
        <v>104</v>
      </c>
      <c r="AB746" s="24" t="s">
        <v>6</v>
      </c>
      <c r="AC746" s="29" t="str">
        <f ca="1">IF(ControleRNC[[#This Row],[Real.2]]&lt;&gt;"","Concluída",
IF(ControleRNC[[#This Row],[Prev.2]]&lt;TODAY(),"Atraso","No prazo"))</f>
        <v>Concluída</v>
      </c>
      <c r="AD746" s="24" t="str">
        <f ca="1">IF(ControleRNC[[#This Row],[Status Epata 2]]="Concluída","",IF(ControleRNC[[#This Row],[Real.2]]="",TODAY()-ControleRNC[[#This Row],[Data Emissão]],ControleRNC[[#This Row],[Real.2]]-ControleRNC[[#This Row],[Data Emissão]]))</f>
        <v/>
      </c>
      <c r="AE746" s="24" t="str">
        <f ca="1">IF(ControleRNC[[#This Row],[Real.2]]&lt;&gt;"","Concluída",
IF(AND(ControleRNC[[#This Row],[Prev.2]]&lt;TODAY(),OR(ControleRNC[[#This Row],[Replan.2]]&lt;TODAY(),ControleRNC[[#This Row],[Replan.2]]="")),"Atraso","No prazo"))</f>
        <v>Concluída</v>
      </c>
      <c r="AF746" s="24"/>
      <c r="AG746" s="24" t="str">
        <f>IF(ControleRNC[[#This Row],[Área Responsável]]="Engenharia",ControleRNC[[#This Row],[Status Etapa 1]],"Contratada")</f>
        <v>Contratada</v>
      </c>
      <c r="AH746" s="24" t="str">
        <f ca="1">IF(ControleRNC[[#This Row],[Área Responsável]]="Contratada",ControleRNC[[#This Row],[Status DUCTOR]],"Engenharia")</f>
        <v>Concluída</v>
      </c>
      <c r="AI746" s="24" t="str">
        <f>IF(ControleRNC[[#This Row],[Etapa Eng]]="Concluída","Fechado",IF(ControleRNC[[#This Row],[Etapa Eng]]="Contratada","Contratada","Aberto"))</f>
        <v>Contratada</v>
      </c>
      <c r="AJ746" s="24" t="str">
        <f ca="1">IF(ControleRNC[[#This Row],[Etapa contr]]="Concluída","Fechado",IF(ControleRNC[[#This Row],[Etapa contr]]="Engenharia","Engenharia","Aberto"))</f>
        <v>Fechado</v>
      </c>
    </row>
    <row r="747" spans="1:36" ht="30" customHeight="1">
      <c r="A747" s="5" t="s">
        <v>274</v>
      </c>
      <c r="B747" s="5" t="s">
        <v>900</v>
      </c>
      <c r="C747" s="24" t="s">
        <v>2720</v>
      </c>
      <c r="D747" s="5" t="s">
        <v>943</v>
      </c>
      <c r="E747" s="24" t="s">
        <v>39</v>
      </c>
      <c r="F747" s="65" t="s">
        <v>826</v>
      </c>
      <c r="G747" s="7" t="s">
        <v>844</v>
      </c>
      <c r="H747" s="7" t="s">
        <v>2816</v>
      </c>
      <c r="I747" s="7" t="s">
        <v>1449</v>
      </c>
      <c r="J747" s="32" t="s">
        <v>275</v>
      </c>
      <c r="K747" s="22" t="s">
        <v>787</v>
      </c>
      <c r="L747" s="6">
        <v>44875</v>
      </c>
      <c r="M747" s="6">
        <f>WORKDAY(ControleRNC[[#This Row],[Data Emissão]],VLOOKUP(K747,$F$1:$G$4,2,0))</f>
        <v>44880</v>
      </c>
      <c r="N747" s="6"/>
      <c r="O747" s="23">
        <v>44949</v>
      </c>
      <c r="P747" s="24"/>
      <c r="Q747" s="24">
        <f ca="1">IF(ControleRNC[[#This Row],[Real.1]]="",TODAY()-ControleRNC[[#This Row],[Prev.1]],ControleRNC[[#This Row],[Real.1]]-ControleRNC[[#This Row],[Prev.1]])</f>
        <v>69</v>
      </c>
      <c r="R747" s="24" t="s">
        <v>6</v>
      </c>
      <c r="S747" s="24"/>
      <c r="T747" s="29" t="str">
        <f ca="1">IF(ControleRNC[[#This Row],[Real.1]]&lt;&gt;"","Concluída",IF(ControleRNC[[#This Row],[Prev.1]]&lt;TODAY(),"Atraso","No prazo"))</f>
        <v>Concluída</v>
      </c>
      <c r="U747" s="39" t="s">
        <v>276</v>
      </c>
      <c r="V747" s="39"/>
      <c r="W747" s="23">
        <f>WORKDAY(ControleRNC[[#This Row],[Prev.1]],ControleRNC[[#This Row],[Dias Prev.2]])</f>
        <v>44883</v>
      </c>
      <c r="X747" s="23">
        <v>45074</v>
      </c>
      <c r="Y747" s="23"/>
      <c r="Z747" s="24">
        <f>VLOOKUP(ControleRNC[[#This Row],[Crit.]],$F$1:$G$4,2,0)</f>
        <v>3</v>
      </c>
      <c r="AA747" s="24">
        <f ca="1">IF(ControleRNC[[#This Row],[Real.2]]="",TODAY()-ControleRNC[[#This Row],[Prev.2]],ControleRNC[[#This Row],[Real.2]]-ControleRNC[[#This Row],[Prev.2]])</f>
        <v>194</v>
      </c>
      <c r="AB747" s="24" t="s">
        <v>6</v>
      </c>
      <c r="AC747" s="29" t="str">
        <f ca="1">IF(ControleRNC[[#This Row],[Real.2]]&lt;&gt;"","Concluída",
IF(ControleRNC[[#This Row],[Prev.2]]&lt;TODAY(),"Atraso","No prazo"))</f>
        <v>Atraso</v>
      </c>
      <c r="AD747" s="24">
        <f ca="1">IF(ControleRNC[[#This Row],[Status Epata 2]]="Concluída","",IF(ControleRNC[[#This Row],[Real.2]]="",TODAY()-ControleRNC[[#This Row],[Data Emissão]],ControleRNC[[#This Row],[Real.2]]-ControleRNC[[#This Row],[Data Emissão]]))</f>
        <v>202</v>
      </c>
      <c r="AE747" s="24" t="str">
        <f ca="1">IF(ControleRNC[[#This Row],[Real.2]]&lt;&gt;"","Concluída",
IF(AND(ControleRNC[[#This Row],[Prev.2]]&lt;TODAY(),OR(ControleRNC[[#This Row],[Replan.2]]&lt;TODAY(),ControleRNC[[#This Row],[Replan.2]]="")),"Atraso","No prazo"))</f>
        <v>Atraso</v>
      </c>
      <c r="AF747" s="24"/>
      <c r="AG747" s="24" t="str">
        <f>IF(ControleRNC[[#This Row],[Área Responsável]]="Engenharia",ControleRNC[[#This Row],[Status Etapa 1]],"Contratada")</f>
        <v>Contratada</v>
      </c>
      <c r="AH747" s="24" t="str">
        <f ca="1">IF(ControleRNC[[#This Row],[Área Responsável]]="Contratada",ControleRNC[[#This Row],[Status DUCTOR]],"Engenharia")</f>
        <v>Atraso</v>
      </c>
      <c r="AI747" s="24" t="str">
        <f>IF(ControleRNC[[#This Row],[Etapa Eng]]="Concluída","Fechado",IF(ControleRNC[[#This Row],[Etapa Eng]]="Contratada","Contratada","Aberto"))</f>
        <v>Contratada</v>
      </c>
      <c r="AJ747" s="24" t="str">
        <f ca="1">IF(ControleRNC[[#This Row],[Etapa contr]]="Concluída","Fechado",IF(ControleRNC[[#This Row],[Etapa contr]]="Engenharia","Engenharia","Aberto"))</f>
        <v>Aberto</v>
      </c>
    </row>
    <row r="748" spans="1:36" ht="30" customHeight="1">
      <c r="A748" s="5" t="s">
        <v>74</v>
      </c>
      <c r="B748" s="5" t="s">
        <v>900</v>
      </c>
      <c r="C748" s="24" t="s">
        <v>2445</v>
      </c>
      <c r="D748" s="5" t="s">
        <v>824</v>
      </c>
      <c r="E748" s="24" t="s">
        <v>102</v>
      </c>
      <c r="F748" s="65" t="s">
        <v>826</v>
      </c>
      <c r="G748" s="7" t="s">
        <v>1085</v>
      </c>
      <c r="H748" s="7" t="s">
        <v>2817</v>
      </c>
      <c r="I748" s="7" t="s">
        <v>2818</v>
      </c>
      <c r="J748" s="32" t="s">
        <v>271</v>
      </c>
      <c r="K748" s="22" t="s">
        <v>787</v>
      </c>
      <c r="L748" s="6">
        <v>44875</v>
      </c>
      <c r="M748" s="6">
        <f>WORKDAY(ControleRNC[[#This Row],[Data Emissão]],VLOOKUP(K748,$F$1:$G$4,2,0))</f>
        <v>44880</v>
      </c>
      <c r="N748" s="6"/>
      <c r="O748" s="23"/>
      <c r="P748" s="24"/>
      <c r="Q748" s="24">
        <f ca="1">IF(ControleRNC[[#This Row],[Real.1]]="",TODAY()-ControleRNC[[#This Row],[Prev.1]],ControleRNC[[#This Row],[Real.1]]-ControleRNC[[#This Row],[Prev.1]])</f>
        <v>197</v>
      </c>
      <c r="R748" s="24"/>
      <c r="S748" s="24"/>
      <c r="T748" s="29" t="str">
        <f ca="1">IF(ControleRNC[[#This Row],[Real.1]]&lt;&gt;"","Concluída",IF(ControleRNC[[#This Row],[Prev.1]]&lt;TODAY(),"Atraso","No prazo"))</f>
        <v>Atraso</v>
      </c>
      <c r="U748" s="39"/>
      <c r="V748" s="39"/>
      <c r="W748" s="23">
        <f>WORKDAY(ControleRNC[[#This Row],[Prev.1]],ControleRNC[[#This Row],[Dias Prev.2]])</f>
        <v>44883</v>
      </c>
      <c r="X748" s="23"/>
      <c r="Y748" s="23"/>
      <c r="Z748" s="24">
        <f>VLOOKUP(ControleRNC[[#This Row],[Crit.]],$F$1:$G$4,2,0)</f>
        <v>3</v>
      </c>
      <c r="AA748" s="24">
        <f ca="1">IF(ControleRNC[[#This Row],[Real.2]]="",TODAY()-ControleRNC[[#This Row],[Prev.2]],ControleRNC[[#This Row],[Real.2]]-ControleRNC[[#This Row],[Prev.2]])</f>
        <v>194</v>
      </c>
      <c r="AB748" s="24"/>
      <c r="AC748" s="29" t="str">
        <f ca="1">IF(ControleRNC[[#This Row],[Real.2]]&lt;&gt;"","Concluída",
IF(ControleRNC[[#This Row],[Prev.2]]&lt;TODAY(),"Atraso","No prazo"))</f>
        <v>Atraso</v>
      </c>
      <c r="AD748" s="24">
        <f ca="1">IF(ControleRNC[[#This Row],[Status Epata 2]]="Concluída","",IF(ControleRNC[[#This Row],[Real.2]]="",TODAY()-ControleRNC[[#This Row],[Data Emissão]],ControleRNC[[#This Row],[Real.2]]-ControleRNC[[#This Row],[Data Emissão]]))</f>
        <v>202</v>
      </c>
      <c r="AE748" s="24" t="str">
        <f ca="1">IF(ControleRNC[[#This Row],[Real.2]]&lt;&gt;"","Concluída",
IF(AND(ControleRNC[[#This Row],[Prev.2]]&lt;TODAY(),OR(ControleRNC[[#This Row],[Replan.2]]&lt;TODAY(),ControleRNC[[#This Row],[Replan.2]]="")),"Atraso","No prazo"))</f>
        <v>Atraso</v>
      </c>
      <c r="AF748" s="24"/>
      <c r="AG748" s="24" t="str">
        <f>IF(ControleRNC[[#This Row],[Área Responsável]]="Engenharia",ControleRNC[[#This Row],[Status Etapa 1]],"Contratada")</f>
        <v>Contratada</v>
      </c>
      <c r="AH748" s="24" t="str">
        <f ca="1">IF(ControleRNC[[#This Row],[Área Responsável]]="Contratada",ControleRNC[[#This Row],[Status DUCTOR]],"Engenharia")</f>
        <v>Atraso</v>
      </c>
      <c r="AI748" s="24" t="str">
        <f>IF(ControleRNC[[#This Row],[Etapa Eng]]="Concluída","Fechado",IF(ControleRNC[[#This Row],[Etapa Eng]]="Contratada","Contratada","Aberto"))</f>
        <v>Contratada</v>
      </c>
      <c r="AJ748" s="24" t="str">
        <f ca="1">IF(ControleRNC[[#This Row],[Etapa contr]]="Concluída","Fechado",IF(ControleRNC[[#This Row],[Etapa contr]]="Engenharia","Engenharia","Aberto"))</f>
        <v>Aberto</v>
      </c>
    </row>
    <row r="749" spans="1:36" ht="30" customHeight="1">
      <c r="A749" s="5" t="s">
        <v>265</v>
      </c>
      <c r="B749" s="5" t="s">
        <v>900</v>
      </c>
      <c r="C749" s="24" t="s">
        <v>860</v>
      </c>
      <c r="D749" s="5" t="s">
        <v>861</v>
      </c>
      <c r="E749" s="24" t="s">
        <v>87</v>
      </c>
      <c r="F749" s="65" t="s">
        <v>862</v>
      </c>
      <c r="G749" s="7" t="s">
        <v>827</v>
      </c>
      <c r="H749" s="7" t="s">
        <v>1307</v>
      </c>
      <c r="I749" s="7" t="s">
        <v>856</v>
      </c>
      <c r="J749" s="32" t="s">
        <v>266</v>
      </c>
      <c r="K749" s="22" t="s">
        <v>787</v>
      </c>
      <c r="L749" s="6">
        <v>44875</v>
      </c>
      <c r="M749" s="6">
        <f>WORKDAY(ControleRNC[[#This Row],[Data Emissão]],VLOOKUP(K749,$F$1:$G$4,2,0))</f>
        <v>44880</v>
      </c>
      <c r="N749" s="6"/>
      <c r="O749" s="23">
        <v>44886</v>
      </c>
      <c r="P749" s="24"/>
      <c r="Q749" s="24">
        <f ca="1">IF(ControleRNC[[#This Row],[Real.1]]="",TODAY()-ControleRNC[[#This Row],[Prev.1]],ControleRNC[[#This Row],[Real.1]]-ControleRNC[[#This Row],[Prev.1]])</f>
        <v>6</v>
      </c>
      <c r="R749" s="24" t="s">
        <v>5</v>
      </c>
      <c r="S749" s="24"/>
      <c r="T749" s="29" t="str">
        <f ca="1">IF(ControleRNC[[#This Row],[Real.1]]&lt;&gt;"","Concluída",IF(ControleRNC[[#This Row],[Prev.1]]&lt;TODAY(),"Atraso","No prazo"))</f>
        <v>Concluída</v>
      </c>
      <c r="U749" s="39" t="s">
        <v>267</v>
      </c>
      <c r="V749" s="39"/>
      <c r="W749" s="23">
        <f>WORKDAY(ControleRNC[[#This Row],[Prev.1]],ControleRNC[[#This Row],[Dias Prev.2]])</f>
        <v>44883</v>
      </c>
      <c r="X749" s="23"/>
      <c r="Y749" s="23"/>
      <c r="Z749" s="24">
        <f>VLOOKUP(ControleRNC[[#This Row],[Crit.]],$F$1:$G$4,2,0)</f>
        <v>3</v>
      </c>
      <c r="AA749" s="24">
        <f ca="1">IF(ControleRNC[[#This Row],[Real.2]]="",TODAY()-ControleRNC[[#This Row],[Prev.2]],ControleRNC[[#This Row],[Real.2]]-ControleRNC[[#This Row],[Prev.2]])</f>
        <v>194</v>
      </c>
      <c r="AB749" s="24" t="s">
        <v>5</v>
      </c>
      <c r="AC749" s="29" t="str">
        <f ca="1">IF(ControleRNC[[#This Row],[Real.2]]&lt;&gt;"","Concluída",
IF(ControleRNC[[#This Row],[Prev.2]]&lt;TODAY(),"Atraso","No prazo"))</f>
        <v>Atraso</v>
      </c>
      <c r="AD749" s="24">
        <f ca="1">IF(ControleRNC[[#This Row],[Status Epata 2]]="Concluída","",IF(ControleRNC[[#This Row],[Real.2]]="",TODAY()-ControleRNC[[#This Row],[Data Emissão]],ControleRNC[[#This Row],[Real.2]]-ControleRNC[[#This Row],[Data Emissão]]))</f>
        <v>202</v>
      </c>
      <c r="AE749" s="24" t="str">
        <f ca="1">IF(ControleRNC[[#This Row],[Real.2]]&lt;&gt;"","Concluída",
IF(AND(ControleRNC[[#This Row],[Prev.2]]&lt;TODAY(),OR(ControleRNC[[#This Row],[Replan.2]]&lt;TODAY(),ControleRNC[[#This Row],[Replan.2]]="")),"Atraso","No prazo"))</f>
        <v>Atraso</v>
      </c>
      <c r="AF749" s="24"/>
      <c r="AG749" s="24" t="str">
        <f ca="1">IF(ControleRNC[[#This Row],[Área Responsável]]="Engenharia",ControleRNC[[#This Row],[Status Etapa 1]],"Contratada")</f>
        <v>Concluída</v>
      </c>
      <c r="AH749" s="24" t="str">
        <f>IF(ControleRNC[[#This Row],[Área Responsável]]="Contratada",ControleRNC[[#This Row],[Status DUCTOR]],"Engenharia")</f>
        <v>Engenharia</v>
      </c>
      <c r="AI749" s="24" t="str">
        <f ca="1">IF(ControleRNC[[#This Row],[Etapa Eng]]="Concluída","Fechado",IF(ControleRNC[[#This Row],[Etapa Eng]]="Contratada","Contratada","Aberto"))</f>
        <v>Fechado</v>
      </c>
      <c r="AJ749" s="24" t="str">
        <f>IF(ControleRNC[[#This Row],[Etapa contr]]="Concluída","Fechado",IF(ControleRNC[[#This Row],[Etapa contr]]="Engenharia","Engenharia","Aberto"))</f>
        <v>Engenharia</v>
      </c>
    </row>
    <row r="750" spans="1:36" ht="30" customHeight="1">
      <c r="A750" s="5" t="s">
        <v>268</v>
      </c>
      <c r="B750" s="5" t="s">
        <v>900</v>
      </c>
      <c r="C750" s="24" t="s">
        <v>860</v>
      </c>
      <c r="D750" s="5" t="s">
        <v>861</v>
      </c>
      <c r="E750" s="24" t="s">
        <v>87</v>
      </c>
      <c r="F750" s="65" t="s">
        <v>862</v>
      </c>
      <c r="G750" s="7" t="s">
        <v>827</v>
      </c>
      <c r="H750" s="7" t="s">
        <v>1307</v>
      </c>
      <c r="I750" s="7" t="s">
        <v>856</v>
      </c>
      <c r="J750" s="32" t="s">
        <v>269</v>
      </c>
      <c r="K750" s="22" t="s">
        <v>787</v>
      </c>
      <c r="L750" s="6">
        <v>44875</v>
      </c>
      <c r="M750" s="6">
        <f>WORKDAY(ControleRNC[[#This Row],[Data Emissão]],VLOOKUP(K750,$F$1:$G$4,2,0))</f>
        <v>44880</v>
      </c>
      <c r="N750" s="6"/>
      <c r="O750" s="23">
        <v>44886</v>
      </c>
      <c r="P750" s="24"/>
      <c r="Q750" s="24">
        <f ca="1">IF(ControleRNC[[#This Row],[Real.1]]="",TODAY()-ControleRNC[[#This Row],[Prev.1]],ControleRNC[[#This Row],[Real.1]]-ControleRNC[[#This Row],[Prev.1]])</f>
        <v>6</v>
      </c>
      <c r="R750" s="24" t="s">
        <v>5</v>
      </c>
      <c r="S750" s="24"/>
      <c r="T750" s="29" t="str">
        <f ca="1">IF(ControleRNC[[#This Row],[Real.1]]&lt;&gt;"","Concluída",IF(ControleRNC[[#This Row],[Prev.1]]&lt;TODAY(),"Atraso","No prazo"))</f>
        <v>Concluída</v>
      </c>
      <c r="U750" s="39" t="s">
        <v>270</v>
      </c>
      <c r="V750" s="39"/>
      <c r="W750" s="23">
        <f>WORKDAY(ControleRNC[[#This Row],[Prev.1]],ControleRNC[[#This Row],[Dias Prev.2]])</f>
        <v>44883</v>
      </c>
      <c r="X750" s="23"/>
      <c r="Y750" s="23"/>
      <c r="Z750" s="24">
        <f>VLOOKUP(ControleRNC[[#This Row],[Crit.]],$F$1:$G$4,2,0)</f>
        <v>3</v>
      </c>
      <c r="AA750" s="24">
        <f ca="1">IF(ControleRNC[[#This Row],[Real.2]]="",TODAY()-ControleRNC[[#This Row],[Prev.2]],ControleRNC[[#This Row],[Real.2]]-ControleRNC[[#This Row],[Prev.2]])</f>
        <v>194</v>
      </c>
      <c r="AB750" s="24" t="s">
        <v>5</v>
      </c>
      <c r="AC750" s="29" t="str">
        <f ca="1">IF(ControleRNC[[#This Row],[Real.2]]&lt;&gt;"","Concluída",
IF(ControleRNC[[#This Row],[Prev.2]]&lt;TODAY(),"Atraso","No prazo"))</f>
        <v>Atraso</v>
      </c>
      <c r="AD750" s="24">
        <f ca="1">IF(ControleRNC[[#This Row],[Status Epata 2]]="Concluída","",IF(ControleRNC[[#This Row],[Real.2]]="",TODAY()-ControleRNC[[#This Row],[Data Emissão]],ControleRNC[[#This Row],[Real.2]]-ControleRNC[[#This Row],[Data Emissão]]))</f>
        <v>202</v>
      </c>
      <c r="AE750" s="24" t="str">
        <f ca="1">IF(ControleRNC[[#This Row],[Real.2]]&lt;&gt;"","Concluída",
IF(AND(ControleRNC[[#This Row],[Prev.2]]&lt;TODAY(),OR(ControleRNC[[#This Row],[Replan.2]]&lt;TODAY(),ControleRNC[[#This Row],[Replan.2]]="")),"Atraso","No prazo"))</f>
        <v>Atraso</v>
      </c>
      <c r="AF750" s="24"/>
      <c r="AG750" s="24" t="str">
        <f ca="1">IF(ControleRNC[[#This Row],[Área Responsável]]="Engenharia",ControleRNC[[#This Row],[Status Etapa 1]],"Contratada")</f>
        <v>Concluída</v>
      </c>
      <c r="AH750" s="24" t="str">
        <f>IF(ControleRNC[[#This Row],[Área Responsável]]="Contratada",ControleRNC[[#This Row],[Status DUCTOR]],"Engenharia")</f>
        <v>Engenharia</v>
      </c>
      <c r="AI750" s="24" t="str">
        <f ca="1">IF(ControleRNC[[#This Row],[Etapa Eng]]="Concluída","Fechado",IF(ControleRNC[[#This Row],[Etapa Eng]]="Contratada","Contratada","Aberto"))</f>
        <v>Fechado</v>
      </c>
      <c r="AJ750" s="24" t="str">
        <f>IF(ControleRNC[[#This Row],[Etapa contr]]="Concluída","Fechado",IF(ControleRNC[[#This Row],[Etapa contr]]="Engenharia","Engenharia","Aberto"))</f>
        <v>Engenharia</v>
      </c>
    </row>
    <row r="751" spans="1:36" ht="30" customHeight="1">
      <c r="A751" s="5" t="s">
        <v>235</v>
      </c>
      <c r="B751" s="5" t="s">
        <v>900</v>
      </c>
      <c r="C751" s="24" t="s">
        <v>2778</v>
      </c>
      <c r="D751" s="5" t="s">
        <v>833</v>
      </c>
      <c r="E751" s="24" t="s">
        <v>645</v>
      </c>
      <c r="F751" s="65" t="s">
        <v>862</v>
      </c>
      <c r="G751" s="7" t="s">
        <v>844</v>
      </c>
      <c r="H751" s="7" t="s">
        <v>2819</v>
      </c>
      <c r="I751" s="7" t="s">
        <v>846</v>
      </c>
      <c r="J751" s="32" t="s">
        <v>2820</v>
      </c>
      <c r="K751" s="22" t="s">
        <v>787</v>
      </c>
      <c r="L751" s="6">
        <v>44876</v>
      </c>
      <c r="M751" s="6">
        <f>WORKDAY(ControleRNC[[#This Row],[Data Emissão]],VLOOKUP(K751,$F$1:$G$4,2,0))</f>
        <v>44881</v>
      </c>
      <c r="N751" s="6"/>
      <c r="O751" s="23">
        <v>44881</v>
      </c>
      <c r="P751" s="24"/>
      <c r="Q751" s="24">
        <f ca="1">IF(ControleRNC[[#This Row],[Real.1]]="",TODAY()-ControleRNC[[#This Row],[Prev.1]],ControleRNC[[#This Row],[Real.1]]-ControleRNC[[#This Row],[Prev.1]])</f>
        <v>0</v>
      </c>
      <c r="R751" s="24" t="s">
        <v>6</v>
      </c>
      <c r="S751" s="24" t="s">
        <v>2821</v>
      </c>
      <c r="T751" s="29" t="str">
        <f ca="1">IF(ControleRNC[[#This Row],[Real.1]]&lt;&gt;"","Concluída",IF(ControleRNC[[#This Row],[Prev.1]]&lt;TODAY(),"Atraso","No prazo"))</f>
        <v>Concluída</v>
      </c>
      <c r="U751" s="39" t="s">
        <v>2822</v>
      </c>
      <c r="V751" s="39"/>
      <c r="W751" s="23">
        <f>WORKDAY(ControleRNC[[#This Row],[Prev.1]],ControleRNC[[#This Row],[Dias Prev.2]])</f>
        <v>44886</v>
      </c>
      <c r="X751" s="23"/>
      <c r="Y751" s="23">
        <v>44932</v>
      </c>
      <c r="Z751" s="24">
        <f>VLOOKUP(ControleRNC[[#This Row],[Crit.]],$F$1:$G$4,2,0)</f>
        <v>3</v>
      </c>
      <c r="AA751" s="24">
        <f ca="1">IF(ControleRNC[[#This Row],[Real.2]]="",TODAY()-ControleRNC[[#This Row],[Prev.2]],ControleRNC[[#This Row],[Real.2]]-ControleRNC[[#This Row],[Prev.2]])</f>
        <v>46</v>
      </c>
      <c r="AB751" s="24" t="s">
        <v>6</v>
      </c>
      <c r="AC751" s="29" t="str">
        <f ca="1">IF(ControleRNC[[#This Row],[Real.2]]&lt;&gt;"","Concluída",
IF(ControleRNC[[#This Row],[Prev.2]]&lt;TODAY(),"Atraso","No prazo"))</f>
        <v>Concluída</v>
      </c>
      <c r="AD751" s="24" t="str">
        <f ca="1">IF(ControleRNC[[#This Row],[Status Epata 2]]="Concluída","",IF(ControleRNC[[#This Row],[Real.2]]="",TODAY()-ControleRNC[[#This Row],[Data Emissão]],ControleRNC[[#This Row],[Real.2]]-ControleRNC[[#This Row],[Data Emissão]]))</f>
        <v/>
      </c>
      <c r="AE751" s="29" t="str">
        <f ca="1">IF(ControleRNC[[#This Row],[Real.2]]&lt;&gt;"","Concluída",
IF(AND(ControleRNC[[#This Row],[Prev.2]]&lt;TODAY(),OR(ControleRNC[[#This Row],[Replan.2]]&lt;TODAY(),ControleRNC[[#This Row],[Replan.2]]="")),"Atraso","No prazo"))</f>
        <v>Concluída</v>
      </c>
      <c r="AF751" s="24"/>
      <c r="AG751" s="24" t="str">
        <f ca="1">IF(ControleRNC[[#This Row],[Área Responsável]]="Engenharia",ControleRNC[[#This Row],[Status Etapa 1]],"Contratada")</f>
        <v>Concluída</v>
      </c>
      <c r="AH751" s="24" t="str">
        <f>IF(ControleRNC[[#This Row],[Área Responsável]]="Contratada",ControleRNC[[#This Row],[Status DUCTOR]],"Engenharia")</f>
        <v>Engenharia</v>
      </c>
      <c r="AI751" s="24" t="str">
        <f ca="1">IF(ControleRNC[[#This Row],[Etapa Eng]]="Concluída","Fechado",IF(ControleRNC[[#This Row],[Etapa Eng]]="Contratada","Contratada","Aberto"))</f>
        <v>Fechado</v>
      </c>
      <c r="AJ751" s="24" t="str">
        <f>IF(ControleRNC[[#This Row],[Etapa contr]]="Concluída","Fechado",IF(ControleRNC[[#This Row],[Etapa contr]]="Engenharia","Engenharia","Aberto"))</f>
        <v>Engenharia</v>
      </c>
    </row>
    <row r="752" spans="1:36" ht="30" customHeight="1">
      <c r="A752" s="5" t="s">
        <v>229</v>
      </c>
      <c r="B752" s="5" t="s">
        <v>900</v>
      </c>
      <c r="C752" s="24" t="s">
        <v>2778</v>
      </c>
      <c r="D752" s="5" t="s">
        <v>833</v>
      </c>
      <c r="E752" s="24" t="s">
        <v>645</v>
      </c>
      <c r="F752" s="65" t="s">
        <v>862</v>
      </c>
      <c r="G752" s="7" t="s">
        <v>844</v>
      </c>
      <c r="H752" s="7" t="s">
        <v>2823</v>
      </c>
      <c r="I752" s="7" t="s">
        <v>846</v>
      </c>
      <c r="J752" s="32" t="s">
        <v>2824</v>
      </c>
      <c r="K752" s="22" t="s">
        <v>787</v>
      </c>
      <c r="L752" s="6">
        <v>44876</v>
      </c>
      <c r="M752" s="6">
        <f>WORKDAY(ControleRNC[[#This Row],[Data Emissão]],VLOOKUP(K752,$F$1:$G$4,2,0))</f>
        <v>44881</v>
      </c>
      <c r="N752" s="6"/>
      <c r="O752" s="23">
        <v>44936</v>
      </c>
      <c r="P752" s="24"/>
      <c r="Q752" s="24">
        <f ca="1">IF(ControleRNC[[#This Row],[Real.1]]="",TODAY()-ControleRNC[[#This Row],[Prev.1]],ControleRNC[[#This Row],[Real.1]]-ControleRNC[[#This Row],[Prev.1]])</f>
        <v>55</v>
      </c>
      <c r="R752" s="24" t="s">
        <v>6</v>
      </c>
      <c r="S752" s="24" t="s">
        <v>2825</v>
      </c>
      <c r="T752" s="29" t="str">
        <f ca="1">IF(ControleRNC[[#This Row],[Real.1]]&lt;&gt;"","Concluída",IF(ControleRNC[[#This Row],[Prev.1]]&lt;TODAY(),"Atraso","No prazo"))</f>
        <v>Concluída</v>
      </c>
      <c r="U752" s="39" t="s">
        <v>2826</v>
      </c>
      <c r="V752" s="39"/>
      <c r="W752" s="23">
        <f>WORKDAY(ControleRNC[[#This Row],[Prev.1]],ControleRNC[[#This Row],[Dias Prev.2]])</f>
        <v>44886</v>
      </c>
      <c r="X752" s="23"/>
      <c r="Y752" s="23">
        <v>44938</v>
      </c>
      <c r="Z752" s="24">
        <f>VLOOKUP(ControleRNC[[#This Row],[Crit.]],$F$1:$G$4,2,0)</f>
        <v>3</v>
      </c>
      <c r="AA752" s="24">
        <f ca="1">IF(ControleRNC[[#This Row],[Real.2]]="",TODAY()-ControleRNC[[#This Row],[Prev.2]],ControleRNC[[#This Row],[Real.2]]-ControleRNC[[#This Row],[Prev.2]])</f>
        <v>52</v>
      </c>
      <c r="AB752" s="24" t="s">
        <v>6</v>
      </c>
      <c r="AC752" s="29" t="str">
        <f ca="1">IF(ControleRNC[[#This Row],[Real.2]]&lt;&gt;"","Concluída",
IF(ControleRNC[[#This Row],[Prev.2]]&lt;TODAY(),"Atraso","No prazo"))</f>
        <v>Concluída</v>
      </c>
      <c r="AD752" s="24" t="str">
        <f ca="1">IF(ControleRNC[[#This Row],[Status Epata 2]]="Concluída","",IF(ControleRNC[[#This Row],[Real.2]]="",TODAY()-ControleRNC[[#This Row],[Data Emissão]],ControleRNC[[#This Row],[Real.2]]-ControleRNC[[#This Row],[Data Emissão]]))</f>
        <v/>
      </c>
      <c r="AE752" s="29" t="str">
        <f ca="1">IF(ControleRNC[[#This Row],[Real.2]]&lt;&gt;"","Concluída",
IF(AND(ControleRNC[[#This Row],[Prev.2]]&lt;TODAY(),OR(ControleRNC[[#This Row],[Replan.2]]&lt;TODAY(),ControleRNC[[#This Row],[Replan.2]]="")),"Atraso","No prazo"))</f>
        <v>Concluída</v>
      </c>
      <c r="AF752" s="24"/>
      <c r="AG752" s="24" t="str">
        <f ca="1">IF(ControleRNC[[#This Row],[Área Responsável]]="Engenharia",ControleRNC[[#This Row],[Status Etapa 1]],"Contratada")</f>
        <v>Concluída</v>
      </c>
      <c r="AH752" s="24" t="str">
        <f>IF(ControleRNC[[#This Row],[Área Responsável]]="Contratada",ControleRNC[[#This Row],[Status DUCTOR]],"Engenharia")</f>
        <v>Engenharia</v>
      </c>
      <c r="AI752" s="24" t="str">
        <f ca="1">IF(ControleRNC[[#This Row],[Etapa Eng]]="Concluída","Fechado",IF(ControleRNC[[#This Row],[Etapa Eng]]="Contratada","Contratada","Aberto"))</f>
        <v>Fechado</v>
      </c>
      <c r="AJ752" s="24" t="str">
        <f>IF(ControleRNC[[#This Row],[Etapa contr]]="Concluída","Fechado",IF(ControleRNC[[#This Row],[Etapa contr]]="Engenharia","Engenharia","Aberto"))</f>
        <v>Engenharia</v>
      </c>
    </row>
    <row r="753" spans="1:36" ht="30" customHeight="1">
      <c r="A753" s="5" t="s">
        <v>232</v>
      </c>
      <c r="B753" s="5" t="s">
        <v>900</v>
      </c>
      <c r="C753" s="24" t="s">
        <v>2778</v>
      </c>
      <c r="D753" s="5" t="s">
        <v>833</v>
      </c>
      <c r="E753" s="24" t="s">
        <v>645</v>
      </c>
      <c r="F753" s="65" t="s">
        <v>862</v>
      </c>
      <c r="G753" s="7" t="s">
        <v>844</v>
      </c>
      <c r="H753" s="7" t="s">
        <v>2827</v>
      </c>
      <c r="I753" s="7" t="s">
        <v>846</v>
      </c>
      <c r="J753" s="32" t="s">
        <v>2828</v>
      </c>
      <c r="K753" s="22" t="s">
        <v>787</v>
      </c>
      <c r="L753" s="6">
        <v>44876</v>
      </c>
      <c r="M753" s="6">
        <f>WORKDAY(ControleRNC[[#This Row],[Data Emissão]],VLOOKUP(K753,$F$1:$G$4,2,0))</f>
        <v>44881</v>
      </c>
      <c r="N753" s="6"/>
      <c r="O753" s="23">
        <v>44936</v>
      </c>
      <c r="P753" s="24"/>
      <c r="Q753" s="24">
        <f ca="1">IF(ControleRNC[[#This Row],[Real.1]]="",TODAY()-ControleRNC[[#This Row],[Prev.1]],ControleRNC[[#This Row],[Real.1]]-ControleRNC[[#This Row],[Prev.1]])</f>
        <v>55</v>
      </c>
      <c r="R753" s="24" t="s">
        <v>6</v>
      </c>
      <c r="S753" s="24" t="s">
        <v>2829</v>
      </c>
      <c r="T753" s="29" t="str">
        <f ca="1">IF(ControleRNC[[#This Row],[Real.1]]&lt;&gt;"","Concluída",IF(ControleRNC[[#This Row],[Prev.1]]&lt;TODAY(),"Atraso","No prazo"))</f>
        <v>Concluída</v>
      </c>
      <c r="U753" s="39" t="s">
        <v>2830</v>
      </c>
      <c r="V753" s="39"/>
      <c r="W753" s="23">
        <f>WORKDAY(ControleRNC[[#This Row],[Prev.1]],ControleRNC[[#This Row],[Dias Prev.2]])</f>
        <v>44886</v>
      </c>
      <c r="X753" s="23"/>
      <c r="Y753" s="23">
        <v>44938</v>
      </c>
      <c r="Z753" s="24">
        <f>VLOOKUP(ControleRNC[[#This Row],[Crit.]],$F$1:$G$4,2,0)</f>
        <v>3</v>
      </c>
      <c r="AA753" s="24">
        <f ca="1">IF(ControleRNC[[#This Row],[Real.2]]="",TODAY()-ControleRNC[[#This Row],[Prev.2]],ControleRNC[[#This Row],[Real.2]]-ControleRNC[[#This Row],[Prev.2]])</f>
        <v>52</v>
      </c>
      <c r="AB753" s="24" t="s">
        <v>6</v>
      </c>
      <c r="AC753" s="29" t="str">
        <f ca="1">IF(ControleRNC[[#This Row],[Real.2]]&lt;&gt;"","Concluída",
IF(ControleRNC[[#This Row],[Prev.2]]&lt;TODAY(),"Atraso","No prazo"))</f>
        <v>Concluída</v>
      </c>
      <c r="AD753" s="24" t="str">
        <f ca="1">IF(ControleRNC[[#This Row],[Status Epata 2]]="Concluída","",IF(ControleRNC[[#This Row],[Real.2]]="",TODAY()-ControleRNC[[#This Row],[Data Emissão]],ControleRNC[[#This Row],[Real.2]]-ControleRNC[[#This Row],[Data Emissão]]))</f>
        <v/>
      </c>
      <c r="AE753" s="29" t="str">
        <f ca="1">IF(ControleRNC[[#This Row],[Real.2]]&lt;&gt;"","Concluída",
IF(AND(ControleRNC[[#This Row],[Prev.2]]&lt;TODAY(),OR(ControleRNC[[#This Row],[Replan.2]]&lt;TODAY(),ControleRNC[[#This Row],[Replan.2]]="")),"Atraso","No prazo"))</f>
        <v>Concluída</v>
      </c>
      <c r="AF753" s="24"/>
      <c r="AG753" s="24" t="str">
        <f ca="1">IF(ControleRNC[[#This Row],[Área Responsável]]="Engenharia",ControleRNC[[#This Row],[Status Etapa 1]],"Contratada")</f>
        <v>Concluída</v>
      </c>
      <c r="AH753" s="24" t="str">
        <f>IF(ControleRNC[[#This Row],[Área Responsável]]="Contratada",ControleRNC[[#This Row],[Status DUCTOR]],"Engenharia")</f>
        <v>Engenharia</v>
      </c>
      <c r="AI753" s="24" t="str">
        <f ca="1">IF(ControleRNC[[#This Row],[Etapa Eng]]="Concluída","Fechado",IF(ControleRNC[[#This Row],[Etapa Eng]]="Contratada","Contratada","Aberto"))</f>
        <v>Fechado</v>
      </c>
      <c r="AJ753" s="24" t="str">
        <f>IF(ControleRNC[[#This Row],[Etapa contr]]="Concluída","Fechado",IF(ControleRNC[[#This Row],[Etapa contr]]="Engenharia","Engenharia","Aberto"))</f>
        <v>Engenharia</v>
      </c>
    </row>
    <row r="754" spans="1:36" ht="30" customHeight="1">
      <c r="A754" s="63" t="s">
        <v>128</v>
      </c>
      <c r="B754" s="5" t="s">
        <v>900</v>
      </c>
      <c r="C754" s="24" t="s">
        <v>1283</v>
      </c>
      <c r="D754" s="5" t="s">
        <v>824</v>
      </c>
      <c r="E754" s="24" t="s">
        <v>29</v>
      </c>
      <c r="F754" s="65" t="s">
        <v>826</v>
      </c>
      <c r="G754" s="7" t="s">
        <v>844</v>
      </c>
      <c r="H754" s="7" t="s">
        <v>2831</v>
      </c>
      <c r="I754" s="7" t="s">
        <v>958</v>
      </c>
      <c r="J754" s="32" t="s">
        <v>279</v>
      </c>
      <c r="K754" s="22" t="s">
        <v>787</v>
      </c>
      <c r="L754" s="6">
        <v>44881</v>
      </c>
      <c r="M754" s="6">
        <f>WORKDAY(ControleRNC[[#This Row],[Data Emissão]],VLOOKUP(K754,$F$1:$G$4,2,0))</f>
        <v>44886</v>
      </c>
      <c r="N754" s="6"/>
      <c r="O754" s="23">
        <v>44949</v>
      </c>
      <c r="P754" s="24"/>
      <c r="Q754" s="24">
        <f ca="1">IF(ControleRNC[[#This Row],[Real.1]]="",TODAY()-ControleRNC[[#This Row],[Prev.1]],ControleRNC[[#This Row],[Real.1]]-ControleRNC[[#This Row],[Prev.1]])</f>
        <v>63</v>
      </c>
      <c r="R754" s="24" t="s">
        <v>6</v>
      </c>
      <c r="S754" s="24"/>
      <c r="T754" s="29" t="str">
        <f ca="1">IF(ControleRNC[[#This Row],[Real.1]]&lt;&gt;"","Concluída",IF(ControleRNC[[#This Row],[Prev.1]]&lt;TODAY(),"Atraso","No prazo"))</f>
        <v>Concluída</v>
      </c>
      <c r="U754" s="39" t="s">
        <v>228</v>
      </c>
      <c r="V754" s="39"/>
      <c r="W754" s="23">
        <f>WORKDAY(ControleRNC[[#This Row],[Prev.1]],ControleRNC[[#This Row],[Dias Prev.2]])</f>
        <v>44889</v>
      </c>
      <c r="X754" s="23">
        <v>45097</v>
      </c>
      <c r="Y754" s="23"/>
      <c r="Z754" s="24">
        <f>VLOOKUP(ControleRNC[[#This Row],[Crit.]],$F$1:$G$4,2,0)</f>
        <v>3</v>
      </c>
      <c r="AA754" s="24">
        <f ca="1">IF(ControleRNC[[#This Row],[Real.2]]="",TODAY()-ControleRNC[[#This Row],[Prev.2]],ControleRNC[[#This Row],[Real.2]]-ControleRNC[[#This Row],[Prev.2]])</f>
        <v>188</v>
      </c>
      <c r="AB754" s="24" t="s">
        <v>6</v>
      </c>
      <c r="AC754" s="29" t="str">
        <f ca="1">IF(ControleRNC[[#This Row],[Real.2]]&lt;&gt;"","Concluída",
IF(ControleRNC[[#This Row],[Prev.2]]&lt;TODAY(),"Atraso","No prazo"))</f>
        <v>Atraso</v>
      </c>
      <c r="AD754" s="24">
        <f ca="1">IF(ControleRNC[[#This Row],[Status Epata 2]]="Concluída","",IF(ControleRNC[[#This Row],[Real.2]]="",TODAY()-ControleRNC[[#This Row],[Data Emissão]],ControleRNC[[#This Row],[Real.2]]-ControleRNC[[#This Row],[Data Emissão]]))</f>
        <v>196</v>
      </c>
      <c r="AE754" s="24" t="str">
        <f ca="1">IF(ControleRNC[[#This Row],[Real.2]]&lt;&gt;"","Concluída",
IF(AND(ControleRNC[[#This Row],[Prev.2]]&lt;TODAY(),OR(ControleRNC[[#This Row],[Replan.2]]&lt;TODAY(),ControleRNC[[#This Row],[Replan.2]]="")),"Atraso","No prazo"))</f>
        <v>No prazo</v>
      </c>
      <c r="AF754" s="24"/>
      <c r="AG754" s="24" t="str">
        <f>IF(ControleRNC[[#This Row],[Área Responsável]]="Engenharia",ControleRNC[[#This Row],[Status Etapa 1]],"Contratada")</f>
        <v>Contratada</v>
      </c>
      <c r="AH754" s="24" t="str">
        <f ca="1">IF(ControleRNC[[#This Row],[Área Responsável]]="Contratada",ControleRNC[[#This Row],[Status DUCTOR]],"Engenharia")</f>
        <v>No prazo</v>
      </c>
      <c r="AI754" s="24" t="str">
        <f>IF(ControleRNC[[#This Row],[Etapa Eng]]="Concluída","Fechado",IF(ControleRNC[[#This Row],[Etapa Eng]]="Contratada","Contratada","Aberto"))</f>
        <v>Contratada</v>
      </c>
      <c r="AJ754" s="24" t="str">
        <f ca="1">IF(ControleRNC[[#This Row],[Etapa contr]]="Concluída","Fechado",IF(ControleRNC[[#This Row],[Etapa contr]]="Engenharia","Engenharia","Aberto"))</f>
        <v>Aberto</v>
      </c>
    </row>
    <row r="755" spans="1:36" ht="30" customHeight="1">
      <c r="A755" s="63" t="s">
        <v>157</v>
      </c>
      <c r="B755" s="5" t="s">
        <v>900</v>
      </c>
      <c r="C755" s="24" t="s">
        <v>1283</v>
      </c>
      <c r="D755" s="5" t="s">
        <v>824</v>
      </c>
      <c r="E755" s="24" t="s">
        <v>29</v>
      </c>
      <c r="F755" s="65" t="s">
        <v>826</v>
      </c>
      <c r="G755" s="7" t="s">
        <v>844</v>
      </c>
      <c r="H755" s="7" t="s">
        <v>2832</v>
      </c>
      <c r="I755" s="7" t="s">
        <v>921</v>
      </c>
      <c r="J755" s="32" t="s">
        <v>277</v>
      </c>
      <c r="K755" s="22" t="s">
        <v>787</v>
      </c>
      <c r="L755" s="6">
        <v>44881</v>
      </c>
      <c r="M755" s="6">
        <f>WORKDAY(ControleRNC[[#This Row],[Data Emissão]],VLOOKUP(K755,$F$1:$G$4,2,0))</f>
        <v>44886</v>
      </c>
      <c r="N755" s="6"/>
      <c r="O755" s="23">
        <v>44949</v>
      </c>
      <c r="P755" s="24"/>
      <c r="Q755" s="24">
        <f ca="1">IF(ControleRNC[[#This Row],[Real.1]]="",TODAY()-ControleRNC[[#This Row],[Prev.1]],ControleRNC[[#This Row],[Real.1]]-ControleRNC[[#This Row],[Prev.1]])</f>
        <v>63</v>
      </c>
      <c r="R755" s="24" t="s">
        <v>6</v>
      </c>
      <c r="S755" s="24"/>
      <c r="T755" s="29" t="str">
        <f ca="1">IF(ControleRNC[[#This Row],[Real.1]]&lt;&gt;"","Concluída",IF(ControleRNC[[#This Row],[Prev.1]]&lt;TODAY(),"Atraso","No prazo"))</f>
        <v>Concluída</v>
      </c>
      <c r="U755" s="39" t="s">
        <v>278</v>
      </c>
      <c r="V755" s="39"/>
      <c r="W755" s="23">
        <f>WORKDAY(ControleRNC[[#This Row],[Prev.1]],ControleRNC[[#This Row],[Dias Prev.2]])</f>
        <v>44889</v>
      </c>
      <c r="X755" s="23">
        <v>45076</v>
      </c>
      <c r="Y755" s="23"/>
      <c r="Z755" s="24">
        <f>VLOOKUP(ControleRNC[[#This Row],[Crit.]],$F$1:$G$4,2,0)</f>
        <v>3</v>
      </c>
      <c r="AA755" s="24">
        <f ca="1">IF(ControleRNC[[#This Row],[Real.2]]="",TODAY()-ControleRNC[[#This Row],[Prev.2]],ControleRNC[[#This Row],[Real.2]]-ControleRNC[[#This Row],[Prev.2]])</f>
        <v>188</v>
      </c>
      <c r="AB755" s="24" t="s">
        <v>6</v>
      </c>
      <c r="AC755" s="29" t="str">
        <f ca="1">IF(ControleRNC[[#This Row],[Real.2]]&lt;&gt;"","Concluída",
IF(ControleRNC[[#This Row],[Prev.2]]&lt;TODAY(),"Atraso","No prazo"))</f>
        <v>Atraso</v>
      </c>
      <c r="AD755" s="24">
        <f ca="1">IF(ControleRNC[[#This Row],[Status Epata 2]]="Concluída","",IF(ControleRNC[[#This Row],[Real.2]]="",TODAY()-ControleRNC[[#This Row],[Data Emissão]],ControleRNC[[#This Row],[Real.2]]-ControleRNC[[#This Row],[Data Emissão]]))</f>
        <v>196</v>
      </c>
      <c r="AE755" s="24" t="str">
        <f ca="1">IF(ControleRNC[[#This Row],[Real.2]]&lt;&gt;"","Concluída",
IF(AND(ControleRNC[[#This Row],[Prev.2]]&lt;TODAY(),OR(ControleRNC[[#This Row],[Replan.2]]&lt;TODAY(),ControleRNC[[#This Row],[Replan.2]]="")),"Atraso","No prazo"))</f>
        <v>Atraso</v>
      </c>
      <c r="AF755" s="24"/>
      <c r="AG755" s="24" t="str">
        <f>IF(ControleRNC[[#This Row],[Área Responsável]]="Engenharia",ControleRNC[[#This Row],[Status Etapa 1]],"Contratada")</f>
        <v>Contratada</v>
      </c>
      <c r="AH755" s="24" t="str">
        <f ca="1">IF(ControleRNC[[#This Row],[Área Responsável]]="Contratada",ControleRNC[[#This Row],[Status DUCTOR]],"Engenharia")</f>
        <v>Atraso</v>
      </c>
      <c r="AI755" s="24" t="str">
        <f>IF(ControleRNC[[#This Row],[Etapa Eng]]="Concluída","Fechado",IF(ControleRNC[[#This Row],[Etapa Eng]]="Contratada","Contratada","Aberto"))</f>
        <v>Contratada</v>
      </c>
      <c r="AJ755" s="24" t="str">
        <f ca="1">IF(ControleRNC[[#This Row],[Etapa contr]]="Concluída","Fechado",IF(ControleRNC[[#This Row],[Etapa contr]]="Engenharia","Engenharia","Aberto"))</f>
        <v>Aberto</v>
      </c>
    </row>
    <row r="756" spans="1:36" ht="30" customHeight="1">
      <c r="A756" s="63" t="s">
        <v>162</v>
      </c>
      <c r="B756" s="5" t="s">
        <v>900</v>
      </c>
      <c r="C756" s="24" t="s">
        <v>1283</v>
      </c>
      <c r="D756" s="5" t="s">
        <v>824</v>
      </c>
      <c r="E756" s="24" t="s">
        <v>29</v>
      </c>
      <c r="F756" s="65" t="s">
        <v>826</v>
      </c>
      <c r="G756" s="7" t="s">
        <v>844</v>
      </c>
      <c r="H756" s="7" t="s">
        <v>2833</v>
      </c>
      <c r="I756" s="7" t="s">
        <v>958</v>
      </c>
      <c r="J756" s="32" t="s">
        <v>280</v>
      </c>
      <c r="K756" s="22" t="s">
        <v>787</v>
      </c>
      <c r="L756" s="6">
        <v>44882</v>
      </c>
      <c r="M756" s="6">
        <f>WORKDAY(ControleRNC[[#This Row],[Data Emissão]],VLOOKUP(K756,$F$1:$G$4,2,0))</f>
        <v>44887</v>
      </c>
      <c r="N756" s="6"/>
      <c r="O756" s="23">
        <v>44949</v>
      </c>
      <c r="P756" s="24"/>
      <c r="Q756" s="24">
        <f ca="1">IF(ControleRNC[[#This Row],[Real.1]]="",TODAY()-ControleRNC[[#This Row],[Prev.1]],ControleRNC[[#This Row],[Real.1]]-ControleRNC[[#This Row],[Prev.1]])</f>
        <v>62</v>
      </c>
      <c r="R756" s="24" t="s">
        <v>6</v>
      </c>
      <c r="S756" s="24"/>
      <c r="T756" s="29" t="str">
        <f ca="1">IF(ControleRNC[[#This Row],[Real.1]]&lt;&gt;"","Concluída",IF(ControleRNC[[#This Row],[Prev.1]]&lt;TODAY(),"Atraso","No prazo"))</f>
        <v>Concluída</v>
      </c>
      <c r="U756" s="39" t="s">
        <v>228</v>
      </c>
      <c r="V756" s="39"/>
      <c r="W756" s="23">
        <f>WORKDAY(ControleRNC[[#This Row],[Prev.1]],ControleRNC[[#This Row],[Dias Prev.2]])</f>
        <v>44890</v>
      </c>
      <c r="X756" s="23">
        <v>45097</v>
      </c>
      <c r="Y756" s="23"/>
      <c r="Z756" s="24">
        <f>VLOOKUP(ControleRNC[[#This Row],[Crit.]],$F$1:$G$4,2,0)</f>
        <v>3</v>
      </c>
      <c r="AA756" s="24">
        <f ca="1">IF(ControleRNC[[#This Row],[Real.2]]="",TODAY()-ControleRNC[[#This Row],[Prev.2]],ControleRNC[[#This Row],[Real.2]]-ControleRNC[[#This Row],[Prev.2]])</f>
        <v>187</v>
      </c>
      <c r="AB756" s="24" t="s">
        <v>6</v>
      </c>
      <c r="AC756" s="29" t="str">
        <f ca="1">IF(ControleRNC[[#This Row],[Real.2]]&lt;&gt;"","Concluída",
IF(ControleRNC[[#This Row],[Prev.2]]&lt;TODAY(),"Atraso","No prazo"))</f>
        <v>Atraso</v>
      </c>
      <c r="AD756" s="24">
        <f ca="1">IF(ControleRNC[[#This Row],[Status Epata 2]]="Concluída","",IF(ControleRNC[[#This Row],[Real.2]]="",TODAY()-ControleRNC[[#This Row],[Data Emissão]],ControleRNC[[#This Row],[Real.2]]-ControleRNC[[#This Row],[Data Emissão]]))</f>
        <v>195</v>
      </c>
      <c r="AE756" s="24" t="str">
        <f ca="1">IF(ControleRNC[[#This Row],[Real.2]]&lt;&gt;"","Concluída",
IF(AND(ControleRNC[[#This Row],[Prev.2]]&lt;TODAY(),OR(ControleRNC[[#This Row],[Replan.2]]&lt;TODAY(),ControleRNC[[#This Row],[Replan.2]]="")),"Atraso","No prazo"))</f>
        <v>No prazo</v>
      </c>
      <c r="AF756" s="24"/>
      <c r="AG756" s="24" t="str">
        <f>IF(ControleRNC[[#This Row],[Área Responsável]]="Engenharia",ControleRNC[[#This Row],[Status Etapa 1]],"Contratada")</f>
        <v>Contratada</v>
      </c>
      <c r="AH756" s="24" t="str">
        <f ca="1">IF(ControleRNC[[#This Row],[Área Responsável]]="Contratada",ControleRNC[[#This Row],[Status DUCTOR]],"Engenharia")</f>
        <v>No prazo</v>
      </c>
      <c r="AI756" s="24" t="str">
        <f>IF(ControleRNC[[#This Row],[Etapa Eng]]="Concluída","Fechado",IF(ControleRNC[[#This Row],[Etapa Eng]]="Contratada","Contratada","Aberto"))</f>
        <v>Contratada</v>
      </c>
      <c r="AJ756" s="24" t="str">
        <f ca="1">IF(ControleRNC[[#This Row],[Etapa contr]]="Concluída","Fechado",IF(ControleRNC[[#This Row],[Etapa contr]]="Engenharia","Engenharia","Aberto"))</f>
        <v>Aberto</v>
      </c>
    </row>
    <row r="757" spans="1:36" ht="30" customHeight="1">
      <c r="A757" s="5" t="s">
        <v>66</v>
      </c>
      <c r="B757" s="5" t="s">
        <v>900</v>
      </c>
      <c r="C757" s="24" t="s">
        <v>860</v>
      </c>
      <c r="D757" s="5" t="s">
        <v>861</v>
      </c>
      <c r="E757" s="24" t="s">
        <v>281</v>
      </c>
      <c r="F757" s="65" t="s">
        <v>862</v>
      </c>
      <c r="G757" s="7" t="s">
        <v>827</v>
      </c>
      <c r="H757" s="7" t="s">
        <v>1909</v>
      </c>
      <c r="I757" s="7" t="s">
        <v>840</v>
      </c>
      <c r="J757" s="32" t="s">
        <v>282</v>
      </c>
      <c r="K757" s="22" t="s">
        <v>787</v>
      </c>
      <c r="L757" s="6">
        <v>44886</v>
      </c>
      <c r="M757" s="6">
        <f>WORKDAY(ControleRNC[[#This Row],[Data Emissão]],VLOOKUP(K757,$F$1:$G$4,2,0))</f>
        <v>44889</v>
      </c>
      <c r="N757" s="6"/>
      <c r="O757" s="23">
        <v>44887</v>
      </c>
      <c r="P757" s="24"/>
      <c r="Q757" s="24">
        <f ca="1">IF(ControleRNC[[#This Row],[Real.1]]="",TODAY()-ControleRNC[[#This Row],[Prev.1]],ControleRNC[[#This Row],[Real.1]]-ControleRNC[[#This Row],[Prev.1]])</f>
        <v>-2</v>
      </c>
      <c r="R757" s="24" t="s">
        <v>5</v>
      </c>
      <c r="S757" s="24"/>
      <c r="T757" s="29" t="str">
        <f ca="1">IF(ControleRNC[[#This Row],[Real.1]]&lt;&gt;"","Concluída",IF(ControleRNC[[#This Row],[Prev.1]]&lt;TODAY(),"Atraso","No prazo"))</f>
        <v>Concluída</v>
      </c>
      <c r="U757" s="39" t="s">
        <v>283</v>
      </c>
      <c r="V757" s="39"/>
      <c r="W757" s="23">
        <f>WORKDAY(ControleRNC[[#This Row],[Prev.1]],ControleRNC[[#This Row],[Dias Prev.2]])</f>
        <v>44894</v>
      </c>
      <c r="X757" s="23">
        <v>44956</v>
      </c>
      <c r="Y757" s="23"/>
      <c r="Z757" s="24">
        <f>VLOOKUP(ControleRNC[[#This Row],[Crit.]],$F$1:$G$4,2,0)</f>
        <v>3</v>
      </c>
      <c r="AA757" s="24">
        <f ca="1">IF(ControleRNC[[#This Row],[Real.2]]="",TODAY()-ControleRNC[[#This Row],[Prev.2]],ControleRNC[[#This Row],[Real.2]]-ControleRNC[[#This Row],[Prev.2]])</f>
        <v>183</v>
      </c>
      <c r="AB757" s="24" t="s">
        <v>5</v>
      </c>
      <c r="AC757" s="29" t="str">
        <f ca="1">IF(ControleRNC[[#This Row],[Real.2]]&lt;&gt;"","Concluída",
IF(ControleRNC[[#This Row],[Prev.2]]&lt;TODAY(),"Atraso","No prazo"))</f>
        <v>Atraso</v>
      </c>
      <c r="AD757" s="24">
        <f ca="1">IF(ControleRNC[[#This Row],[Status Epata 2]]="Concluída","",IF(ControleRNC[[#This Row],[Real.2]]="",TODAY()-ControleRNC[[#This Row],[Data Emissão]],ControleRNC[[#This Row],[Real.2]]-ControleRNC[[#This Row],[Data Emissão]]))</f>
        <v>191</v>
      </c>
      <c r="AE757" s="24" t="str">
        <f ca="1">IF(ControleRNC[[#This Row],[Real.2]]&lt;&gt;"","Concluída",
IF(AND(ControleRNC[[#This Row],[Prev.2]]&lt;TODAY(),OR(ControleRNC[[#This Row],[Replan.2]]&lt;TODAY(),ControleRNC[[#This Row],[Replan.2]]="")),"Atraso","No prazo"))</f>
        <v>Atraso</v>
      </c>
      <c r="AF757" s="24"/>
      <c r="AG757" s="24" t="str">
        <f ca="1">IF(ControleRNC[[#This Row],[Área Responsável]]="Engenharia",ControleRNC[[#This Row],[Status Etapa 1]],"Contratada")</f>
        <v>Concluída</v>
      </c>
      <c r="AH757" s="24" t="str">
        <f>IF(ControleRNC[[#This Row],[Área Responsável]]="Contratada",ControleRNC[[#This Row],[Status DUCTOR]],"Engenharia")</f>
        <v>Engenharia</v>
      </c>
      <c r="AI757" s="24" t="str">
        <f ca="1">IF(ControleRNC[[#This Row],[Etapa Eng]]="Concluída","Fechado",IF(ControleRNC[[#This Row],[Etapa Eng]]="Contratada","Contratada","Aberto"))</f>
        <v>Fechado</v>
      </c>
      <c r="AJ757" s="24" t="str">
        <f>IF(ControleRNC[[#This Row],[Etapa contr]]="Concluída","Fechado",IF(ControleRNC[[#This Row],[Etapa contr]]="Engenharia","Engenharia","Aberto"))</f>
        <v>Engenharia</v>
      </c>
    </row>
    <row r="758" spans="1:36" ht="30" customHeight="1">
      <c r="A758" s="5" t="s">
        <v>74</v>
      </c>
      <c r="B758" s="5" t="s">
        <v>900</v>
      </c>
      <c r="C758" s="24" t="s">
        <v>860</v>
      </c>
      <c r="D758" s="5" t="s">
        <v>861</v>
      </c>
      <c r="E758" s="24" t="s">
        <v>281</v>
      </c>
      <c r="F758" s="65" t="s">
        <v>862</v>
      </c>
      <c r="G758" s="7" t="s">
        <v>827</v>
      </c>
      <c r="H758" s="7" t="s">
        <v>1909</v>
      </c>
      <c r="I758" s="7" t="s">
        <v>840</v>
      </c>
      <c r="J758" s="32" t="s">
        <v>2834</v>
      </c>
      <c r="K758" s="22" t="s">
        <v>787</v>
      </c>
      <c r="L758" s="6">
        <v>44886</v>
      </c>
      <c r="M758" s="6">
        <f>WORKDAY(ControleRNC[[#This Row],[Data Emissão]],VLOOKUP(K758,$F$1:$G$4,2,0))</f>
        <v>44889</v>
      </c>
      <c r="N758" s="6"/>
      <c r="O758" s="23">
        <v>44895</v>
      </c>
      <c r="P758" s="24"/>
      <c r="Q758" s="24">
        <f ca="1">IF(ControleRNC[[#This Row],[Real.1]]="",TODAY()-ControleRNC[[#This Row],[Prev.1]],ControleRNC[[#This Row],[Real.1]]-ControleRNC[[#This Row],[Prev.1]])</f>
        <v>6</v>
      </c>
      <c r="R758" s="24" t="s">
        <v>5</v>
      </c>
      <c r="S758" s="24"/>
      <c r="T758" s="29" t="str">
        <f ca="1">IF(ControleRNC[[#This Row],[Real.1]]&lt;&gt;"","Concluída",IF(ControleRNC[[#This Row],[Prev.1]]&lt;TODAY(),"Atraso","No prazo"))</f>
        <v>Concluída</v>
      </c>
      <c r="U758" s="39" t="s">
        <v>2835</v>
      </c>
      <c r="V758" s="39"/>
      <c r="W758" s="23">
        <f>WORKDAY(ControleRNC[[#This Row],[Prev.1]],ControleRNC[[#This Row],[Dias Prev.2]])</f>
        <v>44894</v>
      </c>
      <c r="X758" s="23">
        <v>44956</v>
      </c>
      <c r="Y758" s="23">
        <v>45075</v>
      </c>
      <c r="Z758" s="24">
        <f>VLOOKUP(ControleRNC[[#This Row],[Crit.]],$F$1:$G$4,2,0)</f>
        <v>3</v>
      </c>
      <c r="AA758" s="24">
        <f ca="1">IF(ControleRNC[[#This Row],[Real.2]]="",TODAY()-ControleRNC[[#This Row],[Prev.2]],ControleRNC[[#This Row],[Real.2]]-ControleRNC[[#This Row],[Prev.2]])</f>
        <v>181</v>
      </c>
      <c r="AB758" s="24" t="s">
        <v>5</v>
      </c>
      <c r="AC758" s="29" t="str">
        <f ca="1">IF(ControleRNC[[#This Row],[Real.2]]&lt;&gt;"","Concluída",
IF(ControleRNC[[#This Row],[Prev.2]]&lt;TODAY(),"Atraso","No prazo"))</f>
        <v>Concluída</v>
      </c>
      <c r="AD758" s="24" t="str">
        <f ca="1">IF(ControleRNC[[#This Row],[Status Epata 2]]="Concluída","",IF(ControleRNC[[#This Row],[Real.2]]="",TODAY()-ControleRNC[[#This Row],[Data Emissão]],ControleRNC[[#This Row],[Real.2]]-ControleRNC[[#This Row],[Data Emissão]]))</f>
        <v/>
      </c>
      <c r="AE758" s="24" t="str">
        <f ca="1">IF(ControleRNC[[#This Row],[Real.2]]&lt;&gt;"","Concluída",
IF(AND(ControleRNC[[#This Row],[Prev.2]]&lt;TODAY(),OR(ControleRNC[[#This Row],[Replan.2]]&lt;TODAY(),ControleRNC[[#This Row],[Replan.2]]="")),"Atraso","No prazo"))</f>
        <v>Concluída</v>
      </c>
      <c r="AF758" s="24"/>
      <c r="AG758" s="24" t="str">
        <f ca="1">IF(ControleRNC[[#This Row],[Área Responsável]]="Engenharia",ControleRNC[[#This Row],[Status Etapa 1]],"Contratada")</f>
        <v>Concluída</v>
      </c>
      <c r="AH758" s="24" t="str">
        <f>IF(ControleRNC[[#This Row],[Área Responsável]]="Contratada",ControleRNC[[#This Row],[Status DUCTOR]],"Engenharia")</f>
        <v>Engenharia</v>
      </c>
      <c r="AI758" s="24" t="str">
        <f ca="1">IF(ControleRNC[[#This Row],[Etapa Eng]]="Concluída","Fechado",IF(ControleRNC[[#This Row],[Etapa Eng]]="Contratada","Contratada","Aberto"))</f>
        <v>Fechado</v>
      </c>
      <c r="AJ758" s="24" t="str">
        <f>IF(ControleRNC[[#This Row],[Etapa contr]]="Concluída","Fechado",IF(ControleRNC[[#This Row],[Etapa contr]]="Engenharia","Engenharia","Aberto"))</f>
        <v>Engenharia</v>
      </c>
    </row>
    <row r="759" spans="1:36" ht="30" customHeight="1">
      <c r="A759" s="5" t="s">
        <v>286</v>
      </c>
      <c r="B759" s="5" t="s">
        <v>822</v>
      </c>
      <c r="C759" s="24" t="s">
        <v>2589</v>
      </c>
      <c r="D759" s="24" t="s">
        <v>77</v>
      </c>
      <c r="E759" s="24" t="s">
        <v>77</v>
      </c>
      <c r="F759" s="65" t="s">
        <v>862</v>
      </c>
      <c r="G759" s="7" t="s">
        <v>827</v>
      </c>
      <c r="H759" s="7" t="s">
        <v>2836</v>
      </c>
      <c r="I759" s="7" t="s">
        <v>856</v>
      </c>
      <c r="J759" s="32" t="s">
        <v>287</v>
      </c>
      <c r="K759" s="22" t="s">
        <v>788</v>
      </c>
      <c r="L759" s="6">
        <v>44887</v>
      </c>
      <c r="M759" s="6">
        <f>WORKDAY(ControleRNC[[#This Row],[Data Emissão]],VLOOKUP(K759,$F$1:$G$4,2,0))</f>
        <v>44889</v>
      </c>
      <c r="N759" s="6"/>
      <c r="O759" s="23"/>
      <c r="P759" s="24"/>
      <c r="Q759" s="24">
        <f ca="1">IF(ControleRNC[[#This Row],[Real.1]]="",TODAY()-ControleRNC[[#This Row],[Prev.1]],ControleRNC[[#This Row],[Real.1]]-ControleRNC[[#This Row],[Prev.1]])</f>
        <v>188</v>
      </c>
      <c r="R759" s="24" t="s">
        <v>8</v>
      </c>
      <c r="S759" s="24"/>
      <c r="T759" s="29" t="str">
        <f ca="1">IF(ControleRNC[[#This Row],[Real.1]]&lt;&gt;"","Concluída",IF(ControleRNC[[#This Row],[Prev.1]]&lt;TODAY(),"Atraso","No prazo"))</f>
        <v>Atraso</v>
      </c>
      <c r="U759" s="39"/>
      <c r="V759" s="39"/>
      <c r="W759" s="23">
        <f>WORKDAY(ControleRNC[[#This Row],[Prev.1]],ControleRNC[[#This Row],[Dias Prev.2]])</f>
        <v>44893</v>
      </c>
      <c r="X759" s="23"/>
      <c r="Y759" s="23"/>
      <c r="Z759" s="24">
        <f>VLOOKUP(ControleRNC[[#This Row],[Crit.]],$F$1:$G$4,2,0)</f>
        <v>2</v>
      </c>
      <c r="AA759" s="24">
        <f ca="1">IF(ControleRNC[[#This Row],[Real.2]]="",TODAY()-ControleRNC[[#This Row],[Prev.2]],ControleRNC[[#This Row],[Real.2]]-ControleRNC[[#This Row],[Prev.2]])</f>
        <v>184</v>
      </c>
      <c r="AB759" s="24" t="s">
        <v>8</v>
      </c>
      <c r="AC759" s="29" t="str">
        <f ca="1">IF(ControleRNC[[#This Row],[Real.2]]&lt;&gt;"","Concluída",
IF(ControleRNC[[#This Row],[Prev.2]]&lt;TODAY(),"Atraso","No prazo"))</f>
        <v>Atraso</v>
      </c>
      <c r="AD759" s="24">
        <f ca="1">IF(ControleRNC[[#This Row],[Status Epata 2]]="Concluída","",IF(ControleRNC[[#This Row],[Real.2]]="",TODAY()-ControleRNC[[#This Row],[Data Emissão]],ControleRNC[[#This Row],[Real.2]]-ControleRNC[[#This Row],[Data Emissão]]))</f>
        <v>190</v>
      </c>
      <c r="AE759" s="24" t="str">
        <f ca="1">IF(ControleRNC[[#This Row],[Real.2]]&lt;&gt;"","Concluída",
IF(AND(ControleRNC[[#This Row],[Prev.2]]&lt;TODAY(),OR(ControleRNC[[#This Row],[Replan.2]]&lt;TODAY(),ControleRNC[[#This Row],[Replan.2]]="")),"Atraso","No prazo"))</f>
        <v>Atraso</v>
      </c>
      <c r="AF759" s="24"/>
      <c r="AG759" s="24" t="str">
        <f ca="1">IF(ControleRNC[[#This Row],[Área Responsável]]="Engenharia",ControleRNC[[#This Row],[Status Etapa 1]],"Contratada")</f>
        <v>Atraso</v>
      </c>
      <c r="AH759" s="24" t="str">
        <f>IF(ControleRNC[[#This Row],[Área Responsável]]="Contratada",ControleRNC[[#This Row],[Status DUCTOR]],"Engenharia")</f>
        <v>Engenharia</v>
      </c>
      <c r="AI759" s="24" t="str">
        <f ca="1">IF(ControleRNC[[#This Row],[Etapa Eng]]="Concluída","Fechado",IF(ControleRNC[[#This Row],[Etapa Eng]]="Contratada","Contratada","Aberto"))</f>
        <v>Aberto</v>
      </c>
      <c r="AJ759" s="24" t="str">
        <f>IF(ControleRNC[[#This Row],[Etapa contr]]="Concluída","Fechado",IF(ControleRNC[[#This Row],[Etapa contr]]="Engenharia","Engenharia","Aberto"))</f>
        <v>Engenharia</v>
      </c>
    </row>
    <row r="760" spans="1:36" ht="30" customHeight="1">
      <c r="A760" s="5" t="s">
        <v>66</v>
      </c>
      <c r="B760" s="5" t="s">
        <v>900</v>
      </c>
      <c r="C760" s="24" t="s">
        <v>823</v>
      </c>
      <c r="D760" s="5" t="s">
        <v>824</v>
      </c>
      <c r="E760" s="24" t="s">
        <v>281</v>
      </c>
      <c r="F760" s="65" t="s">
        <v>826</v>
      </c>
      <c r="G760" s="7" t="s">
        <v>827</v>
      </c>
      <c r="H760" s="7" t="s">
        <v>2837</v>
      </c>
      <c r="I760" s="7" t="s">
        <v>1143</v>
      </c>
      <c r="J760" s="32" t="s">
        <v>284</v>
      </c>
      <c r="K760" s="22" t="s">
        <v>787</v>
      </c>
      <c r="L760" s="6">
        <v>44887</v>
      </c>
      <c r="M760" s="6">
        <f>WORKDAY(ControleRNC[[#This Row],[Data Emissão]],VLOOKUP(K760,$F$1:$G$4,2,0))</f>
        <v>44890</v>
      </c>
      <c r="N760" s="6"/>
      <c r="O760" s="23">
        <v>44930</v>
      </c>
      <c r="P760" s="24"/>
      <c r="Q760" s="24">
        <f ca="1">IF(ControleRNC[[#This Row],[Real.1]]="",TODAY()-ControleRNC[[#This Row],[Prev.1]],ControleRNC[[#This Row],[Real.1]]-ControleRNC[[#This Row],[Prev.1]])</f>
        <v>40</v>
      </c>
      <c r="R760" s="24" t="s">
        <v>5</v>
      </c>
      <c r="S760" s="24"/>
      <c r="T760" s="29" t="str">
        <f ca="1">IF(ControleRNC[[#This Row],[Real.1]]&lt;&gt;"","Concluída",IF(ControleRNC[[#This Row],[Prev.1]]&lt;TODAY(),"Atraso","No prazo"))</f>
        <v>Concluída</v>
      </c>
      <c r="U760" s="39" t="s">
        <v>285</v>
      </c>
      <c r="V760" s="39"/>
      <c r="W760" s="23">
        <f>WORKDAY(ControleRNC[[#This Row],[Prev.1]],ControleRNC[[#This Row],[Dias Prev.2]])</f>
        <v>44895</v>
      </c>
      <c r="X760" s="23">
        <v>44946</v>
      </c>
      <c r="Y760" s="23"/>
      <c r="Z760" s="24">
        <f>VLOOKUP(ControleRNC[[#This Row],[Crit.]],$F$1:$G$4,2,0)</f>
        <v>3</v>
      </c>
      <c r="AA760" s="24">
        <f ca="1">IF(ControleRNC[[#This Row],[Real.2]]="",TODAY()-ControleRNC[[#This Row],[Prev.2]],ControleRNC[[#This Row],[Real.2]]-ControleRNC[[#This Row],[Prev.2]])</f>
        <v>182</v>
      </c>
      <c r="AB760" s="24" t="s">
        <v>5</v>
      </c>
      <c r="AC760" s="29" t="str">
        <f ca="1">IF(ControleRNC[[#This Row],[Real.2]]&lt;&gt;"","Concluída",
IF(ControleRNC[[#This Row],[Prev.2]]&lt;TODAY(),"Atraso","No prazo"))</f>
        <v>Atraso</v>
      </c>
      <c r="AD760" s="24">
        <f ca="1">IF(ControleRNC[[#This Row],[Status Epata 2]]="Concluída","",IF(ControleRNC[[#This Row],[Real.2]]="",TODAY()-ControleRNC[[#This Row],[Data Emissão]],ControleRNC[[#This Row],[Real.2]]-ControleRNC[[#This Row],[Data Emissão]]))</f>
        <v>190</v>
      </c>
      <c r="AE760" s="24" t="str">
        <f ca="1">IF(ControleRNC[[#This Row],[Real.2]]&lt;&gt;"","Concluída",
IF(AND(ControleRNC[[#This Row],[Prev.2]]&lt;TODAY(),OR(ControleRNC[[#This Row],[Replan.2]]&lt;TODAY(),ControleRNC[[#This Row],[Replan.2]]="")),"Atraso","No prazo"))</f>
        <v>Atraso</v>
      </c>
      <c r="AF760" s="24"/>
      <c r="AG760" s="24" t="str">
        <f>IF(ControleRNC[[#This Row],[Área Responsável]]="Engenharia",ControleRNC[[#This Row],[Status Etapa 1]],"Contratada")</f>
        <v>Contratada</v>
      </c>
      <c r="AH760" s="24" t="str">
        <f ca="1">IF(ControleRNC[[#This Row],[Área Responsável]]="Contratada",ControleRNC[[#This Row],[Status DUCTOR]],"Engenharia")</f>
        <v>Atraso</v>
      </c>
      <c r="AI760" s="24" t="str">
        <f>IF(ControleRNC[[#This Row],[Etapa Eng]]="Concluída","Fechado",IF(ControleRNC[[#This Row],[Etapa Eng]]="Contratada","Contratada","Aberto"))</f>
        <v>Contratada</v>
      </c>
      <c r="AJ760" s="24" t="str">
        <f ca="1">IF(ControleRNC[[#This Row],[Etapa contr]]="Concluída","Fechado",IF(ControleRNC[[#This Row],[Etapa contr]]="Engenharia","Engenharia","Aberto"))</f>
        <v>Aberto</v>
      </c>
    </row>
    <row r="761" spans="1:36" ht="30" customHeight="1">
      <c r="A761" s="5" t="s">
        <v>88</v>
      </c>
      <c r="B761" s="5" t="s">
        <v>900</v>
      </c>
      <c r="C761" s="24" t="s">
        <v>2720</v>
      </c>
      <c r="D761" s="5" t="s">
        <v>943</v>
      </c>
      <c r="E761" s="24" t="s">
        <v>29</v>
      </c>
      <c r="F761" s="65" t="s">
        <v>826</v>
      </c>
      <c r="G761" s="7" t="s">
        <v>844</v>
      </c>
      <c r="H761" s="7" t="s">
        <v>2838</v>
      </c>
      <c r="I761" s="7" t="s">
        <v>846</v>
      </c>
      <c r="J761" s="32" t="s">
        <v>2839</v>
      </c>
      <c r="K761" s="22" t="s">
        <v>787</v>
      </c>
      <c r="L761" s="6">
        <v>44887</v>
      </c>
      <c r="M761" s="6">
        <f>WORKDAY(ControleRNC[[#This Row],[Data Emissão]],VLOOKUP(K761,$F$1:$G$4,2,0))</f>
        <v>44890</v>
      </c>
      <c r="N761" s="6"/>
      <c r="O761" s="23">
        <v>44935</v>
      </c>
      <c r="P761" s="24"/>
      <c r="Q761" s="24">
        <f ca="1">IF(ControleRNC[[#This Row],[Real.1]]="",TODAY()-ControleRNC[[#This Row],[Prev.1]],ControleRNC[[#This Row],[Real.1]]-ControleRNC[[#This Row],[Prev.1]])</f>
        <v>45</v>
      </c>
      <c r="R761" s="24" t="s">
        <v>6</v>
      </c>
      <c r="S761" s="24" t="s">
        <v>2840</v>
      </c>
      <c r="T761" s="29" t="str">
        <f ca="1">IF(ControleRNC[[#This Row],[Real.1]]&lt;&gt;"","Concluída",IF(ControleRNC[[#This Row],[Prev.1]]&lt;TODAY(),"Atraso","No prazo"))</f>
        <v>Concluída</v>
      </c>
      <c r="U761" s="39" t="s">
        <v>2841</v>
      </c>
      <c r="V761" s="39"/>
      <c r="W761" s="23">
        <f>WORKDAY(ControleRNC[[#This Row],[Prev.1]],ControleRNC[[#This Row],[Dias Prev.2]])</f>
        <v>44895</v>
      </c>
      <c r="X761" s="23">
        <v>44977</v>
      </c>
      <c r="Y761" s="23">
        <v>45005</v>
      </c>
      <c r="Z761" s="24">
        <f>VLOOKUP(ControleRNC[[#This Row],[Crit.]],$F$1:$G$4,2,0)</f>
        <v>3</v>
      </c>
      <c r="AA761" s="24">
        <f ca="1">IF(ControleRNC[[#This Row],[Real.2]]="",TODAY()-ControleRNC[[#This Row],[Prev.2]],ControleRNC[[#This Row],[Real.2]]-ControleRNC[[#This Row],[Prev.2]])</f>
        <v>110</v>
      </c>
      <c r="AB761" s="24" t="s">
        <v>6</v>
      </c>
      <c r="AC761" s="29" t="str">
        <f ca="1">IF(ControleRNC[[#This Row],[Real.2]]&lt;&gt;"","Concluída",
IF(ControleRNC[[#This Row],[Prev.2]]&lt;TODAY(),"Atraso","No prazo"))</f>
        <v>Concluída</v>
      </c>
      <c r="AD761" s="24" t="str">
        <f ca="1">IF(ControleRNC[[#This Row],[Status Epata 2]]="Concluída","",IF(ControleRNC[[#This Row],[Real.2]]="",TODAY()-ControleRNC[[#This Row],[Data Emissão]],ControleRNC[[#This Row],[Real.2]]-ControleRNC[[#This Row],[Data Emissão]]))</f>
        <v/>
      </c>
      <c r="AE761" s="24" t="str">
        <f ca="1">IF(ControleRNC[[#This Row],[Real.2]]&lt;&gt;"","Concluída",
IF(AND(ControleRNC[[#This Row],[Prev.2]]&lt;TODAY(),OR(ControleRNC[[#This Row],[Replan.2]]&lt;TODAY(),ControleRNC[[#This Row],[Replan.2]]="")),"Atraso","No prazo"))</f>
        <v>Concluída</v>
      </c>
      <c r="AF761" s="24"/>
      <c r="AG761" s="24" t="str">
        <f>IF(ControleRNC[[#This Row],[Área Responsável]]="Engenharia",ControleRNC[[#This Row],[Status Etapa 1]],"Contratada")</f>
        <v>Contratada</v>
      </c>
      <c r="AH761" s="24" t="str">
        <f ca="1">IF(ControleRNC[[#This Row],[Área Responsável]]="Contratada",ControleRNC[[#This Row],[Status DUCTOR]],"Engenharia")</f>
        <v>Concluída</v>
      </c>
      <c r="AI761" s="24" t="str">
        <f>IF(ControleRNC[[#This Row],[Etapa Eng]]="Concluída","Fechado",IF(ControleRNC[[#This Row],[Etapa Eng]]="Contratada","Contratada","Aberto"))</f>
        <v>Contratada</v>
      </c>
      <c r="AJ761" s="24" t="str">
        <f ca="1">IF(ControleRNC[[#This Row],[Etapa contr]]="Concluída","Fechado",IF(ControleRNC[[#This Row],[Etapa contr]]="Engenharia","Engenharia","Aberto"))</f>
        <v>Fechado</v>
      </c>
    </row>
    <row r="762" spans="1:36" ht="30" customHeight="1">
      <c r="A762" s="5" t="s">
        <v>1965</v>
      </c>
      <c r="B762" s="5" t="s">
        <v>900</v>
      </c>
      <c r="C762" s="24" t="s">
        <v>2720</v>
      </c>
      <c r="D762" s="5" t="s">
        <v>943</v>
      </c>
      <c r="E762" s="24" t="s">
        <v>29</v>
      </c>
      <c r="F762" s="65" t="s">
        <v>826</v>
      </c>
      <c r="G762" s="7" t="s">
        <v>844</v>
      </c>
      <c r="H762" s="7" t="s">
        <v>2842</v>
      </c>
      <c r="I762" s="7" t="s">
        <v>1449</v>
      </c>
      <c r="J762" s="32" t="s">
        <v>2843</v>
      </c>
      <c r="K762" s="22" t="s">
        <v>787</v>
      </c>
      <c r="L762" s="6">
        <v>44887</v>
      </c>
      <c r="M762" s="6">
        <f>WORKDAY(ControleRNC[[#This Row],[Data Emissão]],VLOOKUP(K762,$F$1:$G$4,2,0))</f>
        <v>44890</v>
      </c>
      <c r="N762" s="6"/>
      <c r="O762" s="23">
        <v>44949</v>
      </c>
      <c r="P762" s="24"/>
      <c r="Q762" s="24">
        <f ca="1">IF(ControleRNC[[#This Row],[Real.1]]="",TODAY()-ControleRNC[[#This Row],[Prev.1]],ControleRNC[[#This Row],[Real.1]]-ControleRNC[[#This Row],[Prev.1]])</f>
        <v>59</v>
      </c>
      <c r="R762" s="24" t="s">
        <v>6</v>
      </c>
      <c r="S762" s="24"/>
      <c r="T762" s="29" t="str">
        <f ca="1">IF(ControleRNC[[#This Row],[Real.1]]&lt;&gt;"","Concluída",IF(ControleRNC[[#This Row],[Prev.1]]&lt;TODAY(),"Atraso","No prazo"))</f>
        <v>Concluída</v>
      </c>
      <c r="U762" s="39" t="s">
        <v>313</v>
      </c>
      <c r="V762" s="39"/>
      <c r="W762" s="23">
        <f>WORKDAY(ControleRNC[[#This Row],[Prev.1]],ControleRNC[[#This Row],[Dias Prev.2]])</f>
        <v>44895</v>
      </c>
      <c r="X762" s="23">
        <v>44967</v>
      </c>
      <c r="Y762" s="23">
        <v>44999</v>
      </c>
      <c r="Z762" s="24">
        <f>VLOOKUP(ControleRNC[[#This Row],[Crit.]],$F$1:$G$4,2,0)</f>
        <v>3</v>
      </c>
      <c r="AA762" s="24">
        <f ca="1">IF(ControleRNC[[#This Row],[Real.2]]="",TODAY()-ControleRNC[[#This Row],[Prev.2]],ControleRNC[[#This Row],[Real.2]]-ControleRNC[[#This Row],[Prev.2]])</f>
        <v>104</v>
      </c>
      <c r="AB762" s="24" t="s">
        <v>6</v>
      </c>
      <c r="AC762" s="29" t="str">
        <f ca="1">IF(ControleRNC[[#This Row],[Real.2]]&lt;&gt;"","Concluída",
IF(ControleRNC[[#This Row],[Prev.2]]&lt;TODAY(),"Atraso","No prazo"))</f>
        <v>Concluída</v>
      </c>
      <c r="AD762" s="24" t="str">
        <f ca="1">IF(ControleRNC[[#This Row],[Status Epata 2]]="Concluída","",IF(ControleRNC[[#This Row],[Real.2]]="",TODAY()-ControleRNC[[#This Row],[Data Emissão]],ControleRNC[[#This Row],[Real.2]]-ControleRNC[[#This Row],[Data Emissão]]))</f>
        <v/>
      </c>
      <c r="AE762" s="24" t="str">
        <f ca="1">IF(ControleRNC[[#This Row],[Real.2]]&lt;&gt;"","Concluída",
IF(AND(ControleRNC[[#This Row],[Prev.2]]&lt;TODAY(),OR(ControleRNC[[#This Row],[Replan.2]]&lt;TODAY(),ControleRNC[[#This Row],[Replan.2]]="")),"Atraso","No prazo"))</f>
        <v>Concluída</v>
      </c>
      <c r="AF762" s="24"/>
      <c r="AG762" s="24" t="str">
        <f>IF(ControleRNC[[#This Row],[Área Responsável]]="Engenharia",ControleRNC[[#This Row],[Status Etapa 1]],"Contratada")</f>
        <v>Contratada</v>
      </c>
      <c r="AH762" s="24" t="str">
        <f ca="1">IF(ControleRNC[[#This Row],[Área Responsável]]="Contratada",ControleRNC[[#This Row],[Status DUCTOR]],"Engenharia")</f>
        <v>Concluída</v>
      </c>
      <c r="AI762" s="24" t="str">
        <f>IF(ControleRNC[[#This Row],[Etapa Eng]]="Concluída","Fechado",IF(ControleRNC[[#This Row],[Etapa Eng]]="Contratada","Contratada","Aberto"))</f>
        <v>Contratada</v>
      </c>
      <c r="AJ762" s="24" t="str">
        <f ca="1">IF(ControleRNC[[#This Row],[Etapa contr]]="Concluída","Fechado",IF(ControleRNC[[#This Row],[Etapa contr]]="Engenharia","Engenharia","Aberto"))</f>
        <v>Fechado</v>
      </c>
    </row>
    <row r="763" spans="1:36" ht="30" customHeight="1">
      <c r="A763" s="5" t="s">
        <v>2844</v>
      </c>
      <c r="B763" s="5" t="s">
        <v>900</v>
      </c>
      <c r="C763" s="24" t="s">
        <v>1369</v>
      </c>
      <c r="D763" s="5" t="s">
        <v>902</v>
      </c>
      <c r="E763" s="24" t="s">
        <v>29</v>
      </c>
      <c r="F763" s="24" t="s">
        <v>826</v>
      </c>
      <c r="G763" s="7" t="s">
        <v>844</v>
      </c>
      <c r="H763" s="7" t="s">
        <v>2449</v>
      </c>
      <c r="I763" s="7" t="s">
        <v>1449</v>
      </c>
      <c r="J763" s="32" t="s">
        <v>2845</v>
      </c>
      <c r="K763" s="22" t="s">
        <v>787</v>
      </c>
      <c r="L763" s="6">
        <v>44830</v>
      </c>
      <c r="M763" s="6">
        <f>WORKDAY(ControleRNC[[#This Row],[Data Emissão]],VLOOKUP(K763,$F$1:$G$4,2,0))</f>
        <v>44833</v>
      </c>
      <c r="N763" s="6"/>
      <c r="O763" s="23">
        <v>44890</v>
      </c>
      <c r="P763" s="24"/>
      <c r="Q763" s="24">
        <f ca="1">IF(ControleRNC[[#This Row],[Real.1]]="",TODAY()-ControleRNC[[#This Row],[Prev.1]],ControleRNC[[#This Row],[Real.1]]-ControleRNC[[#This Row],[Prev.1]])</f>
        <v>57</v>
      </c>
      <c r="R763" s="24" t="s">
        <v>6</v>
      </c>
      <c r="S763" s="24"/>
      <c r="T763" s="29" t="str">
        <f ca="1">IF(ControleRNC[[#This Row],[Real.1]]&lt;&gt;"","Concluída",IF(ControleRNC[[#This Row],[Prev.1]]&lt;TODAY(),"Atraso","No prazo"))</f>
        <v>Concluída</v>
      </c>
      <c r="U763" s="39" t="s">
        <v>2846</v>
      </c>
      <c r="V763" s="39"/>
      <c r="W763" s="23">
        <f>WORKDAY(ControleRNC[[#This Row],[Prev.1]],ControleRNC[[#This Row],[Dias Prev.2]])</f>
        <v>44838</v>
      </c>
      <c r="X763" s="23"/>
      <c r="Y763" s="23">
        <v>44890</v>
      </c>
      <c r="Z763" s="24">
        <f>VLOOKUP(ControleRNC[[#This Row],[Crit.]],$F$1:$G$4,2,0)</f>
        <v>3</v>
      </c>
      <c r="AA763" s="24">
        <f ca="1">IF(ControleRNC[[#This Row],[Real.2]]="",TODAY()-ControleRNC[[#This Row],[Prev.2]],ControleRNC[[#This Row],[Real.2]]-ControleRNC[[#This Row],[Prev.2]])</f>
        <v>52</v>
      </c>
      <c r="AB763" s="24" t="s">
        <v>6</v>
      </c>
      <c r="AC763" s="29" t="str">
        <f ca="1">IF(ControleRNC[[#This Row],[Real.2]]&lt;&gt;"","Concluída",
IF(ControleRNC[[#This Row],[Prev.2]]&lt;TODAY(),"Atraso","No prazo"))</f>
        <v>Concluída</v>
      </c>
      <c r="AD763" s="24" t="str">
        <f ca="1">IF(ControleRNC[[#This Row],[Status Epata 2]]="Concluída","",IF(ControleRNC[[#This Row],[Real.2]]="",TODAY()-ControleRNC[[#This Row],[Data Emissão]],ControleRNC[[#This Row],[Real.2]]-ControleRNC[[#This Row],[Data Emissão]]))</f>
        <v/>
      </c>
      <c r="AE763" s="24" t="str">
        <f ca="1">IF(ControleRNC[[#This Row],[Real.2]]&lt;&gt;"","Concluída",
IF(AND(ControleRNC[[#This Row],[Prev.2]]&lt;TODAY(),OR(ControleRNC[[#This Row],[Replan.2]]&lt;TODAY(),ControleRNC[[#This Row],[Replan.2]]="")),"Atraso","No prazo"))</f>
        <v>Concluída</v>
      </c>
      <c r="AF763" s="24"/>
      <c r="AG763" s="24" t="str">
        <f>IF(ControleRNC[[#This Row],[Área Responsável]]="Engenharia",ControleRNC[[#This Row],[Status Etapa 1]],"Contratada")</f>
        <v>Contratada</v>
      </c>
      <c r="AH763" s="24" t="str">
        <f ca="1">IF(ControleRNC[[#This Row],[Área Responsável]]="Contratada",ControleRNC[[#This Row],[Status DUCTOR]],"Engenharia")</f>
        <v>Concluída</v>
      </c>
      <c r="AI763" s="24" t="str">
        <f>IF(ControleRNC[[#This Row],[Etapa Eng]]="Concluída","Fechado",IF(ControleRNC[[#This Row],[Etapa Eng]]="Contratada","Contratada","Aberto"))</f>
        <v>Contratada</v>
      </c>
      <c r="AJ763" s="24" t="str">
        <f ca="1">IF(ControleRNC[[#This Row],[Etapa contr]]="Concluída","Fechado",IF(ControleRNC[[#This Row],[Etapa contr]]="Engenharia","Engenharia","Aberto"))</f>
        <v>Fechado</v>
      </c>
    </row>
    <row r="764" spans="1:36" ht="30" customHeight="1">
      <c r="A764" s="5" t="s">
        <v>74</v>
      </c>
      <c r="B764" s="5" t="s">
        <v>900</v>
      </c>
      <c r="C764" s="24" t="s">
        <v>823</v>
      </c>
      <c r="D764" s="5" t="s">
        <v>824</v>
      </c>
      <c r="E764" s="24" t="s">
        <v>281</v>
      </c>
      <c r="F764" s="65" t="s">
        <v>826</v>
      </c>
      <c r="G764" s="7" t="s">
        <v>827</v>
      </c>
      <c r="H764" s="7" t="s">
        <v>2837</v>
      </c>
      <c r="I764" s="7" t="s">
        <v>1143</v>
      </c>
      <c r="J764" s="32" t="s">
        <v>2847</v>
      </c>
      <c r="K764" s="22" t="s">
        <v>787</v>
      </c>
      <c r="L764" s="6">
        <v>44890</v>
      </c>
      <c r="M764" s="6">
        <f>WORKDAY(ControleRNC[[#This Row],[Data Emissão]],VLOOKUP(K764,$F$1:$G$4,2,0))</f>
        <v>44895</v>
      </c>
      <c r="N764" s="6"/>
      <c r="O764" s="23">
        <v>44894</v>
      </c>
      <c r="P764" s="24"/>
      <c r="Q764" s="24">
        <f ca="1">IF(ControleRNC[[#This Row],[Real.1]]="",TODAY()-ControleRNC[[#This Row],[Prev.1]],ControleRNC[[#This Row],[Real.1]]-ControleRNC[[#This Row],[Prev.1]])</f>
        <v>-1</v>
      </c>
      <c r="R764" s="24" t="s">
        <v>5</v>
      </c>
      <c r="S764" s="24"/>
      <c r="T764" s="29" t="str">
        <f ca="1">IF(ControleRNC[[#This Row],[Real.1]]&lt;&gt;"","Concluída",IF(ControleRNC[[#This Row],[Prev.1]]&lt;TODAY(),"Atraso","No prazo"))</f>
        <v>Concluída</v>
      </c>
      <c r="U764" s="39" t="s">
        <v>2848</v>
      </c>
      <c r="V764" s="39"/>
      <c r="W764" s="23">
        <f>WORKDAY(ControleRNC[[#This Row],[Prev.1]],ControleRNC[[#This Row],[Dias Prev.2]])</f>
        <v>44900</v>
      </c>
      <c r="X764" s="23"/>
      <c r="Y764" s="23">
        <v>44930</v>
      </c>
      <c r="Z764" s="24">
        <f>VLOOKUP(ControleRNC[[#This Row],[Crit.]],$F$1:$G$4,2,0)</f>
        <v>3</v>
      </c>
      <c r="AA764" s="24">
        <f ca="1">IF(ControleRNC[[#This Row],[Real.2]]="",TODAY()-ControleRNC[[#This Row],[Prev.2]],ControleRNC[[#This Row],[Real.2]]-ControleRNC[[#This Row],[Prev.2]])</f>
        <v>30</v>
      </c>
      <c r="AB764" s="24" t="s">
        <v>5</v>
      </c>
      <c r="AC764" s="29" t="str">
        <f ca="1">IF(ControleRNC[[#This Row],[Real.2]]&lt;&gt;"","Concluída",
IF(ControleRNC[[#This Row],[Prev.2]]&lt;TODAY(),"Atraso","No prazo"))</f>
        <v>Concluída</v>
      </c>
      <c r="AD764" s="24" t="str">
        <f ca="1">IF(ControleRNC[[#This Row],[Status Epata 2]]="Concluída","",IF(ControleRNC[[#This Row],[Real.2]]="",TODAY()-ControleRNC[[#This Row],[Data Emissão]],ControleRNC[[#This Row],[Real.2]]-ControleRNC[[#This Row],[Data Emissão]]))</f>
        <v/>
      </c>
      <c r="AE764" s="24" t="str">
        <f ca="1">IF(ControleRNC[[#This Row],[Real.2]]&lt;&gt;"","Concluída",
IF(AND(ControleRNC[[#This Row],[Prev.2]]&lt;TODAY(),OR(ControleRNC[[#This Row],[Replan.2]]&lt;TODAY(),ControleRNC[[#This Row],[Replan.2]]="")),"Atraso","No prazo"))</f>
        <v>Concluída</v>
      </c>
      <c r="AF764" s="24"/>
      <c r="AG764" s="24" t="str">
        <f>IF(ControleRNC[[#This Row],[Área Responsável]]="Engenharia",ControleRNC[[#This Row],[Status Etapa 1]],"Contratada")</f>
        <v>Contratada</v>
      </c>
      <c r="AH764" s="24" t="str">
        <f ca="1">IF(ControleRNC[[#This Row],[Área Responsável]]="Contratada",ControleRNC[[#This Row],[Status DUCTOR]],"Engenharia")</f>
        <v>Concluída</v>
      </c>
      <c r="AI764" s="24" t="str">
        <f>IF(ControleRNC[[#This Row],[Etapa Eng]]="Concluída","Fechado",IF(ControleRNC[[#This Row],[Etapa Eng]]="Contratada","Contratada","Aberto"))</f>
        <v>Contratada</v>
      </c>
      <c r="AJ764" s="24" t="str">
        <f ca="1">IF(ControleRNC[[#This Row],[Etapa contr]]="Concluída","Fechado",IF(ControleRNC[[#This Row],[Etapa contr]]="Engenharia","Engenharia","Aberto"))</f>
        <v>Fechado</v>
      </c>
    </row>
    <row r="765" spans="1:36" ht="30" customHeight="1">
      <c r="A765" s="5" t="s">
        <v>174</v>
      </c>
      <c r="B765" s="5" t="s">
        <v>900</v>
      </c>
      <c r="C765" s="24" t="s">
        <v>823</v>
      </c>
      <c r="D765" s="5" t="s">
        <v>824</v>
      </c>
      <c r="E765" s="24" t="s">
        <v>281</v>
      </c>
      <c r="F765" s="65" t="s">
        <v>826</v>
      </c>
      <c r="G765" s="7" t="s">
        <v>827</v>
      </c>
      <c r="H765" s="7" t="s">
        <v>2837</v>
      </c>
      <c r="I765" s="7" t="s">
        <v>829</v>
      </c>
      <c r="J765" s="32" t="s">
        <v>288</v>
      </c>
      <c r="K765" s="22" t="s">
        <v>787</v>
      </c>
      <c r="L765" s="6">
        <v>44890</v>
      </c>
      <c r="M765" s="6">
        <f>WORKDAY(ControleRNC[[#This Row],[Data Emissão]],VLOOKUP(K765,$F$1:$G$4,2,0))</f>
        <v>44895</v>
      </c>
      <c r="N765" s="6"/>
      <c r="O765" s="23">
        <v>44930</v>
      </c>
      <c r="P765" s="24"/>
      <c r="Q765" s="24">
        <f ca="1">IF(ControleRNC[[#This Row],[Real.1]]="",TODAY()-ControleRNC[[#This Row],[Prev.1]],ControleRNC[[#This Row],[Real.1]]-ControleRNC[[#This Row],[Prev.1]])</f>
        <v>35</v>
      </c>
      <c r="R765" s="24" t="s">
        <v>5</v>
      </c>
      <c r="S765" s="24"/>
      <c r="T765" s="29" t="str">
        <f ca="1">IF(ControleRNC[[#This Row],[Real.1]]&lt;&gt;"","Concluída",IF(ControleRNC[[#This Row],[Prev.1]]&lt;TODAY(),"Atraso","No prazo"))</f>
        <v>Concluída</v>
      </c>
      <c r="U765" s="39" t="s">
        <v>289</v>
      </c>
      <c r="V765" s="39"/>
      <c r="W765" s="23">
        <f>WORKDAY(ControleRNC[[#This Row],[Prev.1]],ControleRNC[[#This Row],[Dias Prev.2]])</f>
        <v>44900</v>
      </c>
      <c r="X765" s="23">
        <v>44951</v>
      </c>
      <c r="Y765" s="23"/>
      <c r="Z765" s="24">
        <f>VLOOKUP(ControleRNC[[#This Row],[Crit.]],$F$1:$G$4,2,0)</f>
        <v>3</v>
      </c>
      <c r="AA765" s="24">
        <f ca="1">IF(ControleRNC[[#This Row],[Real.2]]="",TODAY()-ControleRNC[[#This Row],[Prev.2]],ControleRNC[[#This Row],[Real.2]]-ControleRNC[[#This Row],[Prev.2]])</f>
        <v>177</v>
      </c>
      <c r="AB765" s="24" t="s">
        <v>5</v>
      </c>
      <c r="AC765" s="29" t="str">
        <f ca="1">IF(ControleRNC[[#This Row],[Real.2]]&lt;&gt;"","Concluída",
IF(ControleRNC[[#This Row],[Prev.2]]&lt;TODAY(),"Atraso","No prazo"))</f>
        <v>Atraso</v>
      </c>
      <c r="AD765" s="24">
        <f ca="1">IF(ControleRNC[[#This Row],[Status Epata 2]]="Concluída","",IF(ControleRNC[[#This Row],[Real.2]]="",TODAY()-ControleRNC[[#This Row],[Data Emissão]],ControleRNC[[#This Row],[Real.2]]-ControleRNC[[#This Row],[Data Emissão]]))</f>
        <v>187</v>
      </c>
      <c r="AE765" s="24" t="str">
        <f ca="1">IF(ControleRNC[[#This Row],[Real.2]]&lt;&gt;"","Concluída",
IF(AND(ControleRNC[[#This Row],[Prev.2]]&lt;TODAY(),OR(ControleRNC[[#This Row],[Replan.2]]&lt;TODAY(),ControleRNC[[#This Row],[Replan.2]]="")),"Atraso","No prazo"))</f>
        <v>Atraso</v>
      </c>
      <c r="AF765" s="24"/>
      <c r="AG765" s="24" t="str">
        <f>IF(ControleRNC[[#This Row],[Área Responsável]]="Engenharia",ControleRNC[[#This Row],[Status Etapa 1]],"Contratada")</f>
        <v>Contratada</v>
      </c>
      <c r="AH765" s="24" t="str">
        <f ca="1">IF(ControleRNC[[#This Row],[Área Responsável]]="Contratada",ControleRNC[[#This Row],[Status DUCTOR]],"Engenharia")</f>
        <v>Atraso</v>
      </c>
      <c r="AI765" s="24" t="str">
        <f>IF(ControleRNC[[#This Row],[Etapa Eng]]="Concluída","Fechado",IF(ControleRNC[[#This Row],[Etapa Eng]]="Contratada","Contratada","Aberto"))</f>
        <v>Contratada</v>
      </c>
      <c r="AJ765" s="24" t="str">
        <f ca="1">IF(ControleRNC[[#This Row],[Etapa contr]]="Concluída","Fechado",IF(ControleRNC[[#This Row],[Etapa contr]]="Engenharia","Engenharia","Aberto"))</f>
        <v>Aberto</v>
      </c>
    </row>
    <row r="766" spans="1:36" ht="30" customHeight="1">
      <c r="A766" s="63" t="s">
        <v>1998</v>
      </c>
      <c r="B766" s="5" t="s">
        <v>900</v>
      </c>
      <c r="C766" s="24" t="s">
        <v>2720</v>
      </c>
      <c r="D766" s="5" t="s">
        <v>943</v>
      </c>
      <c r="E766" s="24" t="s">
        <v>29</v>
      </c>
      <c r="F766" s="65" t="s">
        <v>826</v>
      </c>
      <c r="G766" s="7" t="s">
        <v>844</v>
      </c>
      <c r="H766" s="7" t="s">
        <v>2849</v>
      </c>
      <c r="I766" s="7" t="s">
        <v>1449</v>
      </c>
      <c r="J766" s="32" t="s">
        <v>2850</v>
      </c>
      <c r="K766" s="22" t="s">
        <v>787</v>
      </c>
      <c r="L766" s="6">
        <v>44894</v>
      </c>
      <c r="M766" s="6">
        <f>WORKDAY(ControleRNC[[#This Row],[Data Emissão]],VLOOKUP(K766,$F$1:$G$4,2,0))</f>
        <v>44897</v>
      </c>
      <c r="N766" s="6"/>
      <c r="O766" s="23">
        <v>44949</v>
      </c>
      <c r="P766" s="24"/>
      <c r="Q766" s="24">
        <f ca="1">IF(ControleRNC[[#This Row],[Real.1]]="",TODAY()-ControleRNC[[#This Row],[Prev.1]],ControleRNC[[#This Row],[Real.1]]-ControleRNC[[#This Row],[Prev.1]])</f>
        <v>52</v>
      </c>
      <c r="R766" s="24" t="s">
        <v>6</v>
      </c>
      <c r="S766" s="24"/>
      <c r="T766" s="29" t="str">
        <f ca="1">IF(ControleRNC[[#This Row],[Real.1]]&lt;&gt;"","Concluída",IF(ControleRNC[[#This Row],[Prev.1]]&lt;TODAY(),"Atraso","No prazo"))</f>
        <v>Concluída</v>
      </c>
      <c r="U766" s="39" t="s">
        <v>313</v>
      </c>
      <c r="V766" s="39"/>
      <c r="W766" s="23">
        <f>WORKDAY(ControleRNC[[#This Row],[Prev.1]],ControleRNC[[#This Row],[Dias Prev.2]])</f>
        <v>44902</v>
      </c>
      <c r="X766" s="23">
        <v>44967</v>
      </c>
      <c r="Y766" s="23">
        <v>45008</v>
      </c>
      <c r="Z766" s="24">
        <f>VLOOKUP(ControleRNC[[#This Row],[Crit.]],$F$1:$G$4,2,0)</f>
        <v>3</v>
      </c>
      <c r="AA766" s="24">
        <f ca="1">IF(ControleRNC[[#This Row],[Real.2]]="",TODAY()-ControleRNC[[#This Row],[Prev.2]],ControleRNC[[#This Row],[Real.2]]-ControleRNC[[#This Row],[Prev.2]])</f>
        <v>106</v>
      </c>
      <c r="AB766" s="24" t="s">
        <v>6</v>
      </c>
      <c r="AC766" s="29" t="str">
        <f ca="1">IF(ControleRNC[[#This Row],[Real.2]]&lt;&gt;"","Concluída",
IF(ControleRNC[[#This Row],[Prev.2]]&lt;TODAY(),"Atraso","No prazo"))</f>
        <v>Concluída</v>
      </c>
      <c r="AD766" s="24" t="str">
        <f ca="1">IF(ControleRNC[[#This Row],[Status Epata 2]]="Concluída","",IF(ControleRNC[[#This Row],[Real.2]]="",TODAY()-ControleRNC[[#This Row],[Data Emissão]],ControleRNC[[#This Row],[Real.2]]-ControleRNC[[#This Row],[Data Emissão]]))</f>
        <v/>
      </c>
      <c r="AE766" s="24" t="str">
        <f ca="1">IF(ControleRNC[[#This Row],[Real.2]]&lt;&gt;"","Concluída",
IF(AND(ControleRNC[[#This Row],[Prev.2]]&lt;TODAY(),OR(ControleRNC[[#This Row],[Replan.2]]&lt;TODAY(),ControleRNC[[#This Row],[Replan.2]]="")),"Atraso","No prazo"))</f>
        <v>Concluída</v>
      </c>
      <c r="AF766" s="24"/>
      <c r="AG766" s="24" t="str">
        <f>IF(ControleRNC[[#This Row],[Área Responsável]]="Engenharia",ControleRNC[[#This Row],[Status Etapa 1]],"Contratada")</f>
        <v>Contratada</v>
      </c>
      <c r="AH766" s="24" t="str">
        <f ca="1">IF(ControleRNC[[#This Row],[Área Responsável]]="Contratada",ControleRNC[[#This Row],[Status DUCTOR]],"Engenharia")</f>
        <v>Concluída</v>
      </c>
      <c r="AI766" s="24" t="str">
        <f>IF(ControleRNC[[#This Row],[Etapa Eng]]="Concluída","Fechado",IF(ControleRNC[[#This Row],[Etapa Eng]]="Contratada","Contratada","Aberto"))</f>
        <v>Contratada</v>
      </c>
      <c r="AJ766" s="24" t="str">
        <f ca="1">IF(ControleRNC[[#This Row],[Etapa contr]]="Concluída","Fechado",IF(ControleRNC[[#This Row],[Etapa contr]]="Engenharia","Engenharia","Aberto"))</f>
        <v>Fechado</v>
      </c>
    </row>
    <row r="767" spans="1:36" ht="30" customHeight="1">
      <c r="A767" s="63" t="s">
        <v>91</v>
      </c>
      <c r="B767" s="5" t="s">
        <v>900</v>
      </c>
      <c r="C767" s="24" t="s">
        <v>2720</v>
      </c>
      <c r="D767" s="5" t="s">
        <v>943</v>
      </c>
      <c r="E767" s="24" t="s">
        <v>29</v>
      </c>
      <c r="F767" s="65" t="s">
        <v>826</v>
      </c>
      <c r="G767" s="7" t="s">
        <v>844</v>
      </c>
      <c r="H767" s="7" t="s">
        <v>2851</v>
      </c>
      <c r="I767" s="7" t="s">
        <v>1449</v>
      </c>
      <c r="J767" s="32" t="s">
        <v>2852</v>
      </c>
      <c r="K767" s="22" t="s">
        <v>787</v>
      </c>
      <c r="L767" s="6">
        <v>44894</v>
      </c>
      <c r="M767" s="6">
        <f>WORKDAY(ControleRNC[[#This Row],[Data Emissão]],VLOOKUP(K767,$F$1:$G$4,2,0))</f>
        <v>44897</v>
      </c>
      <c r="N767" s="6"/>
      <c r="O767" s="23">
        <v>44949</v>
      </c>
      <c r="P767" s="24"/>
      <c r="Q767" s="24">
        <f ca="1">IF(ControleRNC[[#This Row],[Real.1]]="",TODAY()-ControleRNC[[#This Row],[Prev.1]],ControleRNC[[#This Row],[Real.1]]-ControleRNC[[#This Row],[Prev.1]])</f>
        <v>52</v>
      </c>
      <c r="R767" s="24" t="s">
        <v>6</v>
      </c>
      <c r="S767" s="24"/>
      <c r="T767" s="29" t="str">
        <f ca="1">IF(ControleRNC[[#This Row],[Real.1]]&lt;&gt;"","Concluída",IF(ControleRNC[[#This Row],[Prev.1]]&lt;TODAY(),"Atraso","No prazo"))</f>
        <v>Concluída</v>
      </c>
      <c r="U767" s="39" t="s">
        <v>313</v>
      </c>
      <c r="V767" s="39"/>
      <c r="W767" s="23">
        <f>WORKDAY(ControleRNC[[#This Row],[Prev.1]],ControleRNC[[#This Row],[Dias Prev.2]])</f>
        <v>44902</v>
      </c>
      <c r="X767" s="23">
        <v>44967</v>
      </c>
      <c r="Y767" s="23">
        <v>45008</v>
      </c>
      <c r="Z767" s="24">
        <f>VLOOKUP(ControleRNC[[#This Row],[Crit.]],$F$1:$G$4,2,0)</f>
        <v>3</v>
      </c>
      <c r="AA767" s="24">
        <f ca="1">IF(ControleRNC[[#This Row],[Real.2]]="",TODAY()-ControleRNC[[#This Row],[Prev.2]],ControleRNC[[#This Row],[Real.2]]-ControleRNC[[#This Row],[Prev.2]])</f>
        <v>106</v>
      </c>
      <c r="AB767" s="24" t="s">
        <v>6</v>
      </c>
      <c r="AC767" s="29" t="str">
        <f ca="1">IF(ControleRNC[[#This Row],[Real.2]]&lt;&gt;"","Concluída",
IF(ControleRNC[[#This Row],[Prev.2]]&lt;TODAY(),"Atraso","No prazo"))</f>
        <v>Concluída</v>
      </c>
      <c r="AD767" s="24" t="str">
        <f ca="1">IF(ControleRNC[[#This Row],[Status Epata 2]]="Concluída","",IF(ControleRNC[[#This Row],[Real.2]]="",TODAY()-ControleRNC[[#This Row],[Data Emissão]],ControleRNC[[#This Row],[Real.2]]-ControleRNC[[#This Row],[Data Emissão]]))</f>
        <v/>
      </c>
      <c r="AE767" s="24" t="str">
        <f ca="1">IF(ControleRNC[[#This Row],[Real.2]]&lt;&gt;"","Concluída",
IF(AND(ControleRNC[[#This Row],[Prev.2]]&lt;TODAY(),OR(ControleRNC[[#This Row],[Replan.2]]&lt;TODAY(),ControleRNC[[#This Row],[Replan.2]]="")),"Atraso","No prazo"))</f>
        <v>Concluída</v>
      </c>
      <c r="AF767" s="24"/>
      <c r="AG767" s="24" t="str">
        <f>IF(ControleRNC[[#This Row],[Área Responsável]]="Engenharia",ControleRNC[[#This Row],[Status Etapa 1]],"Contratada")</f>
        <v>Contratada</v>
      </c>
      <c r="AH767" s="24" t="str">
        <f ca="1">IF(ControleRNC[[#This Row],[Área Responsável]]="Contratada",ControleRNC[[#This Row],[Status DUCTOR]],"Engenharia")</f>
        <v>Concluída</v>
      </c>
      <c r="AI767" s="24" t="str">
        <f>IF(ControleRNC[[#This Row],[Etapa Eng]]="Concluída","Fechado",IF(ControleRNC[[#This Row],[Etapa Eng]]="Contratada","Contratada","Aberto"))</f>
        <v>Contratada</v>
      </c>
      <c r="AJ767" s="24" t="str">
        <f ca="1">IF(ControleRNC[[#This Row],[Etapa contr]]="Concluída","Fechado",IF(ControleRNC[[#This Row],[Etapa contr]]="Engenharia","Engenharia","Aberto"))</f>
        <v>Fechado</v>
      </c>
    </row>
    <row r="768" spans="1:36" ht="30" customHeight="1">
      <c r="A768" s="63" t="s">
        <v>2023</v>
      </c>
      <c r="B768" s="5" t="s">
        <v>900</v>
      </c>
      <c r="C768" s="24" t="s">
        <v>2720</v>
      </c>
      <c r="D768" s="5" t="s">
        <v>943</v>
      </c>
      <c r="E768" s="24" t="s">
        <v>29</v>
      </c>
      <c r="F768" s="65" t="s">
        <v>826</v>
      </c>
      <c r="G768" s="7" t="s">
        <v>844</v>
      </c>
      <c r="H768" s="7" t="s">
        <v>2853</v>
      </c>
      <c r="I768" s="7" t="s">
        <v>1449</v>
      </c>
      <c r="J768" s="32" t="s">
        <v>2854</v>
      </c>
      <c r="K768" s="22" t="s">
        <v>787</v>
      </c>
      <c r="L768" s="6">
        <v>44894</v>
      </c>
      <c r="M768" s="6">
        <f>WORKDAY(ControleRNC[[#This Row],[Data Emissão]],VLOOKUP(K768,$F$1:$G$4,2,0))</f>
        <v>44897</v>
      </c>
      <c r="N768" s="6"/>
      <c r="O768" s="23">
        <v>44949</v>
      </c>
      <c r="P768" s="24"/>
      <c r="Q768" s="24">
        <f ca="1">IF(ControleRNC[[#This Row],[Real.1]]="",TODAY()-ControleRNC[[#This Row],[Prev.1]],ControleRNC[[#This Row],[Real.1]]-ControleRNC[[#This Row],[Prev.1]])</f>
        <v>52</v>
      </c>
      <c r="R768" s="24" t="s">
        <v>6</v>
      </c>
      <c r="S768" s="24"/>
      <c r="T768" s="29" t="str">
        <f ca="1">IF(ControleRNC[[#This Row],[Real.1]]&lt;&gt;"","Concluída",IF(ControleRNC[[#This Row],[Prev.1]]&lt;TODAY(),"Atraso","No prazo"))</f>
        <v>Concluída</v>
      </c>
      <c r="U768" s="39" t="s">
        <v>2741</v>
      </c>
      <c r="V768" s="39"/>
      <c r="W768" s="23">
        <f>WORKDAY(ControleRNC[[#This Row],[Prev.1]],ControleRNC[[#This Row],[Dias Prev.2]])</f>
        <v>44902</v>
      </c>
      <c r="X768" s="23">
        <v>44967</v>
      </c>
      <c r="Y768" s="23">
        <v>45008</v>
      </c>
      <c r="Z768" s="24">
        <f>VLOOKUP(ControleRNC[[#This Row],[Crit.]],$F$1:$G$4,2,0)</f>
        <v>3</v>
      </c>
      <c r="AA768" s="24">
        <f ca="1">IF(ControleRNC[[#This Row],[Real.2]]="",TODAY()-ControleRNC[[#This Row],[Prev.2]],ControleRNC[[#This Row],[Real.2]]-ControleRNC[[#This Row],[Prev.2]])</f>
        <v>106</v>
      </c>
      <c r="AB768" s="24" t="s">
        <v>6</v>
      </c>
      <c r="AC768" s="29" t="str">
        <f ca="1">IF(ControleRNC[[#This Row],[Real.2]]&lt;&gt;"","Concluída",
IF(ControleRNC[[#This Row],[Prev.2]]&lt;TODAY(),"Atraso","No prazo"))</f>
        <v>Concluída</v>
      </c>
      <c r="AD768" s="24" t="str">
        <f ca="1">IF(ControleRNC[[#This Row],[Status Epata 2]]="Concluída","",IF(ControleRNC[[#This Row],[Real.2]]="",TODAY()-ControleRNC[[#This Row],[Data Emissão]],ControleRNC[[#This Row],[Real.2]]-ControleRNC[[#This Row],[Data Emissão]]))</f>
        <v/>
      </c>
      <c r="AE768" s="24" t="str">
        <f ca="1">IF(ControleRNC[[#This Row],[Real.2]]&lt;&gt;"","Concluída",
IF(AND(ControleRNC[[#This Row],[Prev.2]]&lt;TODAY(),OR(ControleRNC[[#This Row],[Replan.2]]&lt;TODAY(),ControleRNC[[#This Row],[Replan.2]]="")),"Atraso","No prazo"))</f>
        <v>Concluída</v>
      </c>
      <c r="AF768" s="24"/>
      <c r="AG768" s="24" t="str">
        <f>IF(ControleRNC[[#This Row],[Área Responsável]]="Engenharia",ControleRNC[[#This Row],[Status Etapa 1]],"Contratada")</f>
        <v>Contratada</v>
      </c>
      <c r="AH768" s="24" t="str">
        <f ca="1">IF(ControleRNC[[#This Row],[Área Responsável]]="Contratada",ControleRNC[[#This Row],[Status DUCTOR]],"Engenharia")</f>
        <v>Concluída</v>
      </c>
      <c r="AI768" s="24" t="str">
        <f>IF(ControleRNC[[#This Row],[Etapa Eng]]="Concluída","Fechado",IF(ControleRNC[[#This Row],[Etapa Eng]]="Contratada","Contratada","Aberto"))</f>
        <v>Contratada</v>
      </c>
      <c r="AJ768" s="24" t="str">
        <f ca="1">IF(ControleRNC[[#This Row],[Etapa contr]]="Concluída","Fechado",IF(ControleRNC[[#This Row],[Etapa contr]]="Engenharia","Engenharia","Aberto"))</f>
        <v>Fechado</v>
      </c>
    </row>
    <row r="769" spans="1:36" ht="30" customHeight="1">
      <c r="A769" s="63" t="s">
        <v>2033</v>
      </c>
      <c r="B769" s="5" t="s">
        <v>900</v>
      </c>
      <c r="C769" s="24" t="s">
        <v>2720</v>
      </c>
      <c r="D769" s="5" t="s">
        <v>943</v>
      </c>
      <c r="E769" s="24" t="s">
        <v>29</v>
      </c>
      <c r="F769" s="65" t="s">
        <v>826</v>
      </c>
      <c r="G769" s="7" t="s">
        <v>844</v>
      </c>
      <c r="H769" s="7" t="s">
        <v>2855</v>
      </c>
      <c r="I769" s="7" t="s">
        <v>1449</v>
      </c>
      <c r="J769" s="32" t="s">
        <v>2856</v>
      </c>
      <c r="K769" s="22" t="s">
        <v>787</v>
      </c>
      <c r="L769" s="6">
        <v>44894</v>
      </c>
      <c r="M769" s="6">
        <f>WORKDAY(ControleRNC[[#This Row],[Data Emissão]],VLOOKUP(K769,$F$1:$G$4,2,0))</f>
        <v>44897</v>
      </c>
      <c r="N769" s="6"/>
      <c r="O769" s="23">
        <v>44949</v>
      </c>
      <c r="P769" s="24"/>
      <c r="Q769" s="24">
        <f ca="1">IF(ControleRNC[[#This Row],[Real.1]]="",TODAY()-ControleRNC[[#This Row],[Prev.1]],ControleRNC[[#This Row],[Real.1]]-ControleRNC[[#This Row],[Prev.1]])</f>
        <v>52</v>
      </c>
      <c r="R769" s="24" t="s">
        <v>6</v>
      </c>
      <c r="S769" s="24"/>
      <c r="T769" s="29" t="str">
        <f ca="1">IF(ControleRNC[[#This Row],[Real.1]]&lt;&gt;"","Concluída",IF(ControleRNC[[#This Row],[Prev.1]]&lt;TODAY(),"Atraso","No prazo"))</f>
        <v>Concluída</v>
      </c>
      <c r="U769" s="39" t="s">
        <v>313</v>
      </c>
      <c r="V769" s="39"/>
      <c r="W769" s="23">
        <f>WORKDAY(ControleRNC[[#This Row],[Prev.1]],ControleRNC[[#This Row],[Dias Prev.2]])</f>
        <v>44902</v>
      </c>
      <c r="X769" s="23">
        <v>44967</v>
      </c>
      <c r="Y769" s="23">
        <v>45008</v>
      </c>
      <c r="Z769" s="24">
        <f>VLOOKUP(ControleRNC[[#This Row],[Crit.]],$F$1:$G$4,2,0)</f>
        <v>3</v>
      </c>
      <c r="AA769" s="24">
        <f ca="1">IF(ControleRNC[[#This Row],[Real.2]]="",TODAY()-ControleRNC[[#This Row],[Prev.2]],ControleRNC[[#This Row],[Real.2]]-ControleRNC[[#This Row],[Prev.2]])</f>
        <v>106</v>
      </c>
      <c r="AB769" s="24" t="s">
        <v>6</v>
      </c>
      <c r="AC769" s="29" t="str">
        <f ca="1">IF(ControleRNC[[#This Row],[Real.2]]&lt;&gt;"","Concluída",
IF(ControleRNC[[#This Row],[Prev.2]]&lt;TODAY(),"Atraso","No prazo"))</f>
        <v>Concluída</v>
      </c>
      <c r="AD769" s="24" t="str">
        <f ca="1">IF(ControleRNC[[#This Row],[Status Epata 2]]="Concluída","",IF(ControleRNC[[#This Row],[Real.2]]="",TODAY()-ControleRNC[[#This Row],[Data Emissão]],ControleRNC[[#This Row],[Real.2]]-ControleRNC[[#This Row],[Data Emissão]]))</f>
        <v/>
      </c>
      <c r="AE769" s="24" t="str">
        <f ca="1">IF(ControleRNC[[#This Row],[Real.2]]&lt;&gt;"","Concluída",
IF(AND(ControleRNC[[#This Row],[Prev.2]]&lt;TODAY(),OR(ControleRNC[[#This Row],[Replan.2]]&lt;TODAY(),ControleRNC[[#This Row],[Replan.2]]="")),"Atraso","No prazo"))</f>
        <v>Concluída</v>
      </c>
      <c r="AF769" s="24"/>
      <c r="AG769" s="24" t="str">
        <f>IF(ControleRNC[[#This Row],[Área Responsável]]="Engenharia",ControleRNC[[#This Row],[Status Etapa 1]],"Contratada")</f>
        <v>Contratada</v>
      </c>
      <c r="AH769" s="24" t="str">
        <f ca="1">IF(ControleRNC[[#This Row],[Área Responsável]]="Contratada",ControleRNC[[#This Row],[Status DUCTOR]],"Engenharia")</f>
        <v>Concluída</v>
      </c>
      <c r="AI769" s="24" t="str">
        <f>IF(ControleRNC[[#This Row],[Etapa Eng]]="Concluída","Fechado",IF(ControleRNC[[#This Row],[Etapa Eng]]="Contratada","Contratada","Aberto"))</f>
        <v>Contratada</v>
      </c>
      <c r="AJ769" s="24" t="str">
        <f ca="1">IF(ControleRNC[[#This Row],[Etapa contr]]="Concluída","Fechado",IF(ControleRNC[[#This Row],[Etapa contr]]="Engenharia","Engenharia","Aberto"))</f>
        <v>Fechado</v>
      </c>
    </row>
    <row r="770" spans="1:36" ht="30" customHeight="1">
      <c r="A770" s="5" t="s">
        <v>290</v>
      </c>
      <c r="B770" s="5" t="s">
        <v>900</v>
      </c>
      <c r="C770" s="24" t="s">
        <v>2720</v>
      </c>
      <c r="D770" s="5" t="s">
        <v>943</v>
      </c>
      <c r="E770" s="24" t="s">
        <v>29</v>
      </c>
      <c r="F770" s="65" t="s">
        <v>826</v>
      </c>
      <c r="G770" s="7" t="s">
        <v>844</v>
      </c>
      <c r="H770" s="7" t="s">
        <v>2857</v>
      </c>
      <c r="I770" s="7" t="s">
        <v>1449</v>
      </c>
      <c r="J770" s="32" t="s">
        <v>291</v>
      </c>
      <c r="K770" s="22" t="s">
        <v>787</v>
      </c>
      <c r="L770" s="6">
        <v>44894</v>
      </c>
      <c r="M770" s="6">
        <f>WORKDAY(ControleRNC[[#This Row],[Data Emissão]],VLOOKUP(K770,$F$1:$G$4,2,0))</f>
        <v>44897</v>
      </c>
      <c r="N770" s="6"/>
      <c r="O770" s="23">
        <v>44949</v>
      </c>
      <c r="P770" s="24"/>
      <c r="Q770" s="24">
        <f ca="1">IF(ControleRNC[[#This Row],[Real.1]]="",TODAY()-ControleRNC[[#This Row],[Prev.1]],ControleRNC[[#This Row],[Real.1]]-ControleRNC[[#This Row],[Prev.1]])</f>
        <v>52</v>
      </c>
      <c r="R770" s="24" t="s">
        <v>6</v>
      </c>
      <c r="S770" s="24"/>
      <c r="T770" s="29" t="str">
        <f ca="1">IF(ControleRNC[[#This Row],[Real.1]]&lt;&gt;"","Concluída",IF(ControleRNC[[#This Row],[Prev.1]]&lt;TODAY(),"Atraso","No prazo"))</f>
        <v>Concluída</v>
      </c>
      <c r="U770" s="39" t="s">
        <v>292</v>
      </c>
      <c r="V770" s="39"/>
      <c r="W770" s="23">
        <f>WORKDAY(ControleRNC[[#This Row],[Prev.1]],ControleRNC[[#This Row],[Dias Prev.2]])</f>
        <v>44902</v>
      </c>
      <c r="X770" s="23">
        <v>45074</v>
      </c>
      <c r="Y770" s="23"/>
      <c r="Z770" s="24">
        <f>VLOOKUP(ControleRNC[[#This Row],[Crit.]],$F$1:$G$4,2,0)</f>
        <v>3</v>
      </c>
      <c r="AA770" s="24">
        <f ca="1">IF(ControleRNC[[#This Row],[Real.2]]="",TODAY()-ControleRNC[[#This Row],[Prev.2]],ControleRNC[[#This Row],[Real.2]]-ControleRNC[[#This Row],[Prev.2]])</f>
        <v>175</v>
      </c>
      <c r="AB770" s="24" t="s">
        <v>6</v>
      </c>
      <c r="AC770" s="29" t="str">
        <f ca="1">IF(ControleRNC[[#This Row],[Real.2]]&lt;&gt;"","Concluída",
IF(ControleRNC[[#This Row],[Prev.2]]&lt;TODAY(),"Atraso","No prazo"))</f>
        <v>Atraso</v>
      </c>
      <c r="AD770" s="24">
        <f ca="1">IF(ControleRNC[[#This Row],[Status Epata 2]]="Concluída","",IF(ControleRNC[[#This Row],[Real.2]]="",TODAY()-ControleRNC[[#This Row],[Data Emissão]],ControleRNC[[#This Row],[Real.2]]-ControleRNC[[#This Row],[Data Emissão]]))</f>
        <v>183</v>
      </c>
      <c r="AE770" s="24" t="str">
        <f ca="1">IF(ControleRNC[[#This Row],[Real.2]]&lt;&gt;"","Concluída",
IF(AND(ControleRNC[[#This Row],[Prev.2]]&lt;TODAY(),OR(ControleRNC[[#This Row],[Replan.2]]&lt;TODAY(),ControleRNC[[#This Row],[Replan.2]]="")),"Atraso","No prazo"))</f>
        <v>Atraso</v>
      </c>
      <c r="AF770" s="24"/>
      <c r="AG770" s="24" t="str">
        <f>IF(ControleRNC[[#This Row],[Área Responsável]]="Engenharia",ControleRNC[[#This Row],[Status Etapa 1]],"Contratada")</f>
        <v>Contratada</v>
      </c>
      <c r="AH770" s="24" t="str">
        <f ca="1">IF(ControleRNC[[#This Row],[Área Responsável]]="Contratada",ControleRNC[[#This Row],[Status DUCTOR]],"Engenharia")</f>
        <v>Atraso</v>
      </c>
      <c r="AI770" s="24" t="str">
        <f>IF(ControleRNC[[#This Row],[Etapa Eng]]="Concluída","Fechado",IF(ControleRNC[[#This Row],[Etapa Eng]]="Contratada","Contratada","Aberto"))</f>
        <v>Contratada</v>
      </c>
      <c r="AJ770" s="24" t="str">
        <f ca="1">IF(ControleRNC[[#This Row],[Etapa contr]]="Concluída","Fechado",IF(ControleRNC[[#This Row],[Etapa contr]]="Engenharia","Engenharia","Aberto"))</f>
        <v>Aberto</v>
      </c>
    </row>
    <row r="771" spans="1:36" ht="30" customHeight="1">
      <c r="A771" s="5" t="s">
        <v>174</v>
      </c>
      <c r="B771" s="5" t="s">
        <v>900</v>
      </c>
      <c r="C771" s="24" t="s">
        <v>860</v>
      </c>
      <c r="D771" s="5" t="s">
        <v>861</v>
      </c>
      <c r="E771" s="24" t="s">
        <v>281</v>
      </c>
      <c r="F771" s="65" t="s">
        <v>862</v>
      </c>
      <c r="G771" s="7" t="s">
        <v>827</v>
      </c>
      <c r="H771" s="7" t="s">
        <v>2858</v>
      </c>
      <c r="I771" s="7" t="s">
        <v>1143</v>
      </c>
      <c r="J771" s="32" t="s">
        <v>293</v>
      </c>
      <c r="K771" s="22" t="s">
        <v>787</v>
      </c>
      <c r="L771" s="6">
        <v>44895</v>
      </c>
      <c r="M771" s="6">
        <f>WORKDAY(ControleRNC[[#This Row],[Data Emissão]],VLOOKUP(K771,$F$1:$G$4,2,0))</f>
        <v>44900</v>
      </c>
      <c r="N771" s="6"/>
      <c r="O771" s="23">
        <v>44922</v>
      </c>
      <c r="P771" s="24"/>
      <c r="Q771" s="24">
        <f ca="1">IF(ControleRNC[[#This Row],[Real.1]]="",TODAY()-ControleRNC[[#This Row],[Prev.1]],ControleRNC[[#This Row],[Real.1]]-ControleRNC[[#This Row],[Prev.1]])</f>
        <v>22</v>
      </c>
      <c r="R771" s="24" t="s">
        <v>5</v>
      </c>
      <c r="S771" s="24"/>
      <c r="T771" s="29" t="str">
        <f ca="1">IF(ControleRNC[[#This Row],[Real.1]]&lt;&gt;"","Concluída",IF(ControleRNC[[#This Row],[Prev.1]]&lt;TODAY(),"Atraso","No prazo"))</f>
        <v>Concluída</v>
      </c>
      <c r="U771" s="39" t="s">
        <v>294</v>
      </c>
      <c r="V771" s="39"/>
      <c r="W771" s="23">
        <f>WORKDAY(ControleRNC[[#This Row],[Prev.1]],ControleRNC[[#This Row],[Dias Prev.2]])</f>
        <v>44903</v>
      </c>
      <c r="X771" s="23">
        <v>45076</v>
      </c>
      <c r="Y771" s="23"/>
      <c r="Z771" s="24">
        <f>VLOOKUP(ControleRNC[[#This Row],[Crit.]],$F$1:$G$4,2,0)</f>
        <v>3</v>
      </c>
      <c r="AA771" s="24">
        <f ca="1">IF(ControleRNC[[#This Row],[Real.2]]="",TODAY()-ControleRNC[[#This Row],[Prev.2]],ControleRNC[[#This Row],[Real.2]]-ControleRNC[[#This Row],[Prev.2]])</f>
        <v>174</v>
      </c>
      <c r="AB771" s="24" t="s">
        <v>5</v>
      </c>
      <c r="AC771" s="29" t="str">
        <f ca="1">IF(ControleRNC[[#This Row],[Real.2]]&lt;&gt;"","Concluída",
IF(ControleRNC[[#This Row],[Prev.2]]&lt;TODAY(),"Atraso","No prazo"))</f>
        <v>Atraso</v>
      </c>
      <c r="AD771" s="24">
        <f ca="1">IF(ControleRNC[[#This Row],[Status Epata 2]]="Concluída","",IF(ControleRNC[[#This Row],[Real.2]]="",TODAY()-ControleRNC[[#This Row],[Data Emissão]],ControleRNC[[#This Row],[Real.2]]-ControleRNC[[#This Row],[Data Emissão]]))</f>
        <v>182</v>
      </c>
      <c r="AE771" s="24" t="str">
        <f ca="1">IF(ControleRNC[[#This Row],[Real.2]]&lt;&gt;"","Concluída",
IF(AND(ControleRNC[[#This Row],[Prev.2]]&lt;TODAY(),OR(ControleRNC[[#This Row],[Replan.2]]&lt;TODAY(),ControleRNC[[#This Row],[Replan.2]]="")),"Atraso","No prazo"))</f>
        <v>Atraso</v>
      </c>
      <c r="AF771" s="24"/>
      <c r="AG771" s="24" t="str">
        <f ca="1">IF(ControleRNC[[#This Row],[Área Responsável]]="Engenharia",ControleRNC[[#This Row],[Status Etapa 1]],"Contratada")</f>
        <v>Concluída</v>
      </c>
      <c r="AH771" s="24" t="str">
        <f>IF(ControleRNC[[#This Row],[Área Responsável]]="Contratada",ControleRNC[[#This Row],[Status DUCTOR]],"Engenharia")</f>
        <v>Engenharia</v>
      </c>
      <c r="AI771" s="24" t="str">
        <f ca="1">IF(ControleRNC[[#This Row],[Etapa Eng]]="Concluída","Fechado",IF(ControleRNC[[#This Row],[Etapa Eng]]="Contratada","Contratada","Aberto"))</f>
        <v>Fechado</v>
      </c>
      <c r="AJ771" s="24" t="str">
        <f>IF(ControleRNC[[#This Row],[Etapa contr]]="Concluída","Fechado",IF(ControleRNC[[#This Row],[Etapa contr]]="Engenharia","Engenharia","Aberto"))</f>
        <v>Engenharia</v>
      </c>
    </row>
    <row r="772" spans="1:36" ht="30" customHeight="1">
      <c r="A772" s="5" t="s">
        <v>2859</v>
      </c>
      <c r="B772" s="5" t="s">
        <v>900</v>
      </c>
      <c r="C772" s="24" t="s">
        <v>1369</v>
      </c>
      <c r="D772" s="5" t="s">
        <v>902</v>
      </c>
      <c r="E772" s="24" t="s">
        <v>29</v>
      </c>
      <c r="F772" s="24" t="s">
        <v>826</v>
      </c>
      <c r="G772" s="7" t="s">
        <v>844</v>
      </c>
      <c r="H772" s="7" t="s">
        <v>2860</v>
      </c>
      <c r="I772" s="7" t="s">
        <v>914</v>
      </c>
      <c r="J772" s="32" t="s">
        <v>2861</v>
      </c>
      <c r="K772" s="22" t="s">
        <v>787</v>
      </c>
      <c r="L772" s="6">
        <v>44896</v>
      </c>
      <c r="M772" s="6">
        <f>WORKDAY(ControleRNC[[#This Row],[Data Emissão]],VLOOKUP(K772,$F$1:$G$4,2,0))</f>
        <v>44901</v>
      </c>
      <c r="N772" s="6"/>
      <c r="O772" s="23">
        <v>44896</v>
      </c>
      <c r="P772" s="24"/>
      <c r="Q772" s="24">
        <f ca="1">IF(ControleRNC[[#This Row],[Real.1]]="",TODAY()-ControleRNC[[#This Row],[Prev.1]],ControleRNC[[#This Row],[Real.1]]-ControleRNC[[#This Row],[Prev.1]])</f>
        <v>-5</v>
      </c>
      <c r="R772" s="24" t="s">
        <v>6</v>
      </c>
      <c r="S772" s="24"/>
      <c r="T772" s="29" t="str">
        <f ca="1">IF(ControleRNC[[#This Row],[Real.1]]&lt;&gt;"","Concluída",IF(ControleRNC[[#This Row],[Prev.1]]&lt;TODAY(),"Atraso","No prazo"))</f>
        <v>Concluída</v>
      </c>
      <c r="U772" s="39" t="s">
        <v>2862</v>
      </c>
      <c r="V772" s="39"/>
      <c r="W772" s="23">
        <f>WORKDAY(ControleRNC[[#This Row],[Prev.1]],ControleRNC[[#This Row],[Dias Prev.2]])</f>
        <v>44904</v>
      </c>
      <c r="X772" s="23"/>
      <c r="Y772" s="23">
        <v>44907</v>
      </c>
      <c r="Z772" s="24">
        <f>VLOOKUP(ControleRNC[[#This Row],[Crit.]],$F$1:$G$4,2,0)</f>
        <v>3</v>
      </c>
      <c r="AA772" s="24">
        <f ca="1">IF(ControleRNC[[#This Row],[Real.2]]="",TODAY()-ControleRNC[[#This Row],[Prev.2]],ControleRNC[[#This Row],[Real.2]]-ControleRNC[[#This Row],[Prev.2]])</f>
        <v>3</v>
      </c>
      <c r="AB772" s="24" t="s">
        <v>6</v>
      </c>
      <c r="AC772" s="29" t="str">
        <f ca="1">IF(ControleRNC[[#This Row],[Real.2]]&lt;&gt;"","Concluída",
IF(ControleRNC[[#This Row],[Prev.2]]&lt;TODAY(),"Atraso","No prazo"))</f>
        <v>Concluída</v>
      </c>
      <c r="AD772" s="24" t="str">
        <f ca="1">IF(ControleRNC[[#This Row],[Status Epata 2]]="Concluída","",IF(ControleRNC[[#This Row],[Real.2]]="",TODAY()-ControleRNC[[#This Row],[Data Emissão]],ControleRNC[[#This Row],[Real.2]]-ControleRNC[[#This Row],[Data Emissão]]))</f>
        <v/>
      </c>
      <c r="AE772" s="24" t="str">
        <f ca="1">IF(ControleRNC[[#This Row],[Real.2]]&lt;&gt;"","Concluída",
IF(AND(ControleRNC[[#This Row],[Prev.2]]&lt;TODAY(),OR(ControleRNC[[#This Row],[Replan.2]]&lt;TODAY(),ControleRNC[[#This Row],[Replan.2]]="")),"Atraso","No prazo"))</f>
        <v>Concluída</v>
      </c>
      <c r="AF772" s="24"/>
      <c r="AG772" s="24" t="str">
        <f>IF(ControleRNC[[#This Row],[Área Responsável]]="Engenharia",ControleRNC[[#This Row],[Status Etapa 1]],"Contratada")</f>
        <v>Contratada</v>
      </c>
      <c r="AH772" s="24" t="str">
        <f ca="1">IF(ControleRNC[[#This Row],[Área Responsável]]="Contratada",ControleRNC[[#This Row],[Status DUCTOR]],"Engenharia")</f>
        <v>Concluída</v>
      </c>
      <c r="AI772" s="24" t="str">
        <f>IF(ControleRNC[[#This Row],[Etapa Eng]]="Concluída","Fechado",IF(ControleRNC[[#This Row],[Etapa Eng]]="Contratada","Contratada","Aberto"))</f>
        <v>Contratada</v>
      </c>
      <c r="AJ772" s="24" t="str">
        <f ca="1">IF(ControleRNC[[#This Row],[Etapa contr]]="Concluída","Fechado",IF(ControleRNC[[#This Row],[Etapa contr]]="Engenharia","Engenharia","Aberto"))</f>
        <v>Fechado</v>
      </c>
    </row>
    <row r="773" spans="1:36" ht="30" customHeight="1">
      <c r="A773" s="5" t="s">
        <v>94</v>
      </c>
      <c r="B773" s="5" t="s">
        <v>900</v>
      </c>
      <c r="C773" s="24" t="s">
        <v>2720</v>
      </c>
      <c r="D773" s="5" t="s">
        <v>943</v>
      </c>
      <c r="E773" s="24" t="s">
        <v>29</v>
      </c>
      <c r="F773" s="65" t="s">
        <v>826</v>
      </c>
      <c r="G773" s="7" t="s">
        <v>844</v>
      </c>
      <c r="H773" s="7" t="s">
        <v>2863</v>
      </c>
      <c r="I773" s="7" t="s">
        <v>1449</v>
      </c>
      <c r="J773" s="32" t="s">
        <v>2864</v>
      </c>
      <c r="K773" s="22" t="s">
        <v>787</v>
      </c>
      <c r="L773" s="6">
        <v>44902</v>
      </c>
      <c r="M773" s="6">
        <f>WORKDAY(ControleRNC[[#This Row],[Data Emissão]],VLOOKUP(K773,$F$1:$G$4,2,0))</f>
        <v>44907</v>
      </c>
      <c r="N773" s="6"/>
      <c r="O773" s="23">
        <v>44949</v>
      </c>
      <c r="P773" s="24"/>
      <c r="Q773" s="24">
        <f ca="1">IF(ControleRNC[[#This Row],[Real.1]]="",TODAY()-ControleRNC[[#This Row],[Prev.1]],ControleRNC[[#This Row],[Real.1]]-ControleRNC[[#This Row],[Prev.1]])</f>
        <v>42</v>
      </c>
      <c r="R773" s="24" t="s">
        <v>6</v>
      </c>
      <c r="S773" s="24"/>
      <c r="T773" s="29" t="str">
        <f ca="1">IF(ControleRNC[[#This Row],[Real.1]]&lt;&gt;"","Concluída",IF(ControleRNC[[#This Row],[Prev.1]]&lt;TODAY(),"Atraso","No prazo"))</f>
        <v>Concluída</v>
      </c>
      <c r="U773" s="39" t="s">
        <v>2865</v>
      </c>
      <c r="V773" s="39"/>
      <c r="W773" s="23">
        <f>WORKDAY(ControleRNC[[#This Row],[Prev.1]],ControleRNC[[#This Row],[Dias Prev.2]])</f>
        <v>44910</v>
      </c>
      <c r="X773" s="23">
        <v>44956</v>
      </c>
      <c r="Y773" s="23">
        <v>44987</v>
      </c>
      <c r="Z773" s="24">
        <f>VLOOKUP(ControleRNC[[#This Row],[Crit.]],$F$1:$G$4,2,0)</f>
        <v>3</v>
      </c>
      <c r="AA773" s="24">
        <f ca="1">IF(ControleRNC[[#This Row],[Real.2]]="",TODAY()-ControleRNC[[#This Row],[Prev.2]],ControleRNC[[#This Row],[Real.2]]-ControleRNC[[#This Row],[Prev.2]])</f>
        <v>77</v>
      </c>
      <c r="AB773" s="24" t="s">
        <v>6</v>
      </c>
      <c r="AC773" s="29" t="str">
        <f ca="1">IF(ControleRNC[[#This Row],[Real.2]]&lt;&gt;"","Concluída",
IF(ControleRNC[[#This Row],[Prev.2]]&lt;TODAY(),"Atraso","No prazo"))</f>
        <v>Concluída</v>
      </c>
      <c r="AD773" s="24" t="str">
        <f ca="1">IF(ControleRNC[[#This Row],[Status Epata 2]]="Concluída","",IF(ControleRNC[[#This Row],[Real.2]]="",TODAY()-ControleRNC[[#This Row],[Data Emissão]],ControleRNC[[#This Row],[Real.2]]-ControleRNC[[#This Row],[Data Emissão]]))</f>
        <v/>
      </c>
      <c r="AE773" s="24" t="str">
        <f ca="1">IF(ControleRNC[[#This Row],[Real.2]]&lt;&gt;"","Concluída",
IF(AND(ControleRNC[[#This Row],[Prev.2]]&lt;TODAY(),OR(ControleRNC[[#This Row],[Replan.2]]&lt;TODAY(),ControleRNC[[#This Row],[Replan.2]]="")),"Atraso","No prazo"))</f>
        <v>Concluída</v>
      </c>
      <c r="AF773" s="24"/>
      <c r="AG773" s="24" t="str">
        <f>IF(ControleRNC[[#This Row],[Área Responsável]]="Engenharia",ControleRNC[[#This Row],[Status Etapa 1]],"Contratada")</f>
        <v>Contratada</v>
      </c>
      <c r="AH773" s="24" t="str">
        <f ca="1">IF(ControleRNC[[#This Row],[Área Responsável]]="Contratada",ControleRNC[[#This Row],[Status DUCTOR]],"Engenharia")</f>
        <v>Concluída</v>
      </c>
      <c r="AI773" s="24" t="str">
        <f>IF(ControleRNC[[#This Row],[Etapa Eng]]="Concluída","Fechado",IF(ControleRNC[[#This Row],[Etapa Eng]]="Contratada","Contratada","Aberto"))</f>
        <v>Contratada</v>
      </c>
      <c r="AJ773" s="24" t="str">
        <f ca="1">IF(ControleRNC[[#This Row],[Etapa contr]]="Concluída","Fechado",IF(ControleRNC[[#This Row],[Etapa contr]]="Engenharia","Engenharia","Aberto"))</f>
        <v>Fechado</v>
      </c>
    </row>
    <row r="774" spans="1:36" ht="30" customHeight="1">
      <c r="A774" s="5" t="s">
        <v>78</v>
      </c>
      <c r="B774" s="5" t="s">
        <v>900</v>
      </c>
      <c r="C774" s="24" t="s">
        <v>823</v>
      </c>
      <c r="D774" s="5" t="s">
        <v>824</v>
      </c>
      <c r="E774" s="24" t="s">
        <v>281</v>
      </c>
      <c r="F774" s="65" t="s">
        <v>826</v>
      </c>
      <c r="G774" s="7" t="s">
        <v>827</v>
      </c>
      <c r="H774" s="7" t="s">
        <v>2866</v>
      </c>
      <c r="I774" s="7" t="s">
        <v>829</v>
      </c>
      <c r="J774" s="32" t="s">
        <v>299</v>
      </c>
      <c r="K774" s="22" t="s">
        <v>787</v>
      </c>
      <c r="L774" s="6">
        <v>44904</v>
      </c>
      <c r="M774" s="6">
        <f>WORKDAY(ControleRNC[[#This Row],[Data Emissão]],VLOOKUP(K774,$F$1:$G$4,2,0))</f>
        <v>44909</v>
      </c>
      <c r="N774" s="6"/>
      <c r="O774" s="23">
        <v>44930</v>
      </c>
      <c r="P774" s="24"/>
      <c r="Q774" s="24">
        <f ca="1">IF(ControleRNC[[#This Row],[Real.1]]="",TODAY()-ControleRNC[[#This Row],[Prev.1]],ControleRNC[[#This Row],[Real.1]]-ControleRNC[[#This Row],[Prev.1]])</f>
        <v>21</v>
      </c>
      <c r="R774" s="24" t="s">
        <v>5</v>
      </c>
      <c r="S774" s="24"/>
      <c r="T774" s="29" t="str">
        <f ca="1">IF(ControleRNC[[#This Row],[Real.1]]&lt;&gt;"","Concluída",IF(ControleRNC[[#This Row],[Prev.1]]&lt;TODAY(),"Atraso","No prazo"))</f>
        <v>Concluída</v>
      </c>
      <c r="U774" s="39" t="s">
        <v>300</v>
      </c>
      <c r="V774" s="39"/>
      <c r="W774" s="23">
        <f>WORKDAY(ControleRNC[[#This Row],[Prev.1]],ControleRNC[[#This Row],[Dias Prev.2]])</f>
        <v>44914</v>
      </c>
      <c r="X774" s="23">
        <v>44986</v>
      </c>
      <c r="Y774" s="23"/>
      <c r="Z774" s="24">
        <f>VLOOKUP(ControleRNC[[#This Row],[Crit.]],$F$1:$G$4,2,0)</f>
        <v>3</v>
      </c>
      <c r="AA774" s="24">
        <f ca="1">IF(ControleRNC[[#This Row],[Real.2]]="",TODAY()-ControleRNC[[#This Row],[Prev.2]],ControleRNC[[#This Row],[Real.2]]-ControleRNC[[#This Row],[Prev.2]])</f>
        <v>163</v>
      </c>
      <c r="AB774" s="24" t="s">
        <v>5</v>
      </c>
      <c r="AC774" s="29" t="str">
        <f ca="1">IF(ControleRNC[[#This Row],[Real.2]]&lt;&gt;"","Concluída",
IF(ControleRNC[[#This Row],[Prev.2]]&lt;TODAY(),"Atraso","No prazo"))</f>
        <v>Atraso</v>
      </c>
      <c r="AD774" s="24">
        <f ca="1">IF(ControleRNC[[#This Row],[Status Epata 2]]="Concluída","",IF(ControleRNC[[#This Row],[Real.2]]="",TODAY()-ControleRNC[[#This Row],[Data Emissão]],ControleRNC[[#This Row],[Real.2]]-ControleRNC[[#This Row],[Data Emissão]]))</f>
        <v>173</v>
      </c>
      <c r="AE774" s="24" t="str">
        <f ca="1">IF(ControleRNC[[#This Row],[Real.2]]&lt;&gt;"","Concluída",
IF(AND(ControleRNC[[#This Row],[Prev.2]]&lt;TODAY(),OR(ControleRNC[[#This Row],[Replan.2]]&lt;TODAY(),ControleRNC[[#This Row],[Replan.2]]="")),"Atraso","No prazo"))</f>
        <v>Atraso</v>
      </c>
      <c r="AF774" s="24"/>
      <c r="AG774" s="24" t="str">
        <f>IF(ControleRNC[[#This Row],[Área Responsável]]="Engenharia",ControleRNC[[#This Row],[Status Etapa 1]],"Contratada")</f>
        <v>Contratada</v>
      </c>
      <c r="AH774" s="24" t="str">
        <f ca="1">IF(ControleRNC[[#This Row],[Área Responsável]]="Contratada",ControleRNC[[#This Row],[Status DUCTOR]],"Engenharia")</f>
        <v>Atraso</v>
      </c>
      <c r="AI774" s="24" t="str">
        <f>IF(ControleRNC[[#This Row],[Etapa Eng]]="Concluída","Fechado",IF(ControleRNC[[#This Row],[Etapa Eng]]="Contratada","Contratada","Aberto"))</f>
        <v>Contratada</v>
      </c>
      <c r="AJ774" s="24" t="str">
        <f ca="1">IF(ControleRNC[[#This Row],[Etapa contr]]="Concluída","Fechado",IF(ControleRNC[[#This Row],[Etapa contr]]="Engenharia","Engenharia","Aberto"))</f>
        <v>Aberto</v>
      </c>
    </row>
    <row r="775" spans="1:36" ht="30" customHeight="1">
      <c r="A775" s="5" t="s">
        <v>78</v>
      </c>
      <c r="B775" s="5" t="s">
        <v>900</v>
      </c>
      <c r="C775" s="24" t="s">
        <v>860</v>
      </c>
      <c r="D775" s="5" t="s">
        <v>861</v>
      </c>
      <c r="E775" s="24" t="s">
        <v>281</v>
      </c>
      <c r="F775" s="65" t="s">
        <v>862</v>
      </c>
      <c r="G775" s="7" t="s">
        <v>827</v>
      </c>
      <c r="H775" s="7" t="s">
        <v>2867</v>
      </c>
      <c r="I775" s="7" t="s">
        <v>840</v>
      </c>
      <c r="J775" s="32" t="s">
        <v>297</v>
      </c>
      <c r="K775" s="22" t="s">
        <v>787</v>
      </c>
      <c r="L775" s="6">
        <v>44904</v>
      </c>
      <c r="M775" s="6">
        <f>WORKDAY(ControleRNC[[#This Row],[Data Emissão]],VLOOKUP(K775,$F$1:$G$4,2,0))</f>
        <v>44909</v>
      </c>
      <c r="N775" s="6"/>
      <c r="O775" s="23">
        <v>44908</v>
      </c>
      <c r="P775" s="24"/>
      <c r="Q775" s="24">
        <f ca="1">IF(ControleRNC[[#This Row],[Real.1]]="",TODAY()-ControleRNC[[#This Row],[Prev.1]],ControleRNC[[#This Row],[Real.1]]-ControleRNC[[#This Row],[Prev.1]])</f>
        <v>-1</v>
      </c>
      <c r="R775" s="24" t="s">
        <v>5</v>
      </c>
      <c r="S775" s="24"/>
      <c r="T775" s="29" t="str">
        <f ca="1">IF(ControleRNC[[#This Row],[Real.1]]&lt;&gt;"","Concluída",IF(ControleRNC[[#This Row],[Prev.1]]&lt;TODAY(),"Atraso","No prazo"))</f>
        <v>Concluída</v>
      </c>
      <c r="U775" s="39" t="s">
        <v>298</v>
      </c>
      <c r="V775" s="39"/>
      <c r="W775" s="23">
        <f>WORKDAY(ControleRNC[[#This Row],[Prev.1]],ControleRNC[[#This Row],[Dias Prev.2]])</f>
        <v>44914</v>
      </c>
      <c r="X775" s="23">
        <v>45076</v>
      </c>
      <c r="Y775" s="23"/>
      <c r="Z775" s="24">
        <f>VLOOKUP(ControleRNC[[#This Row],[Crit.]],$F$1:$G$4,2,0)</f>
        <v>3</v>
      </c>
      <c r="AA775" s="24">
        <f ca="1">IF(ControleRNC[[#This Row],[Real.2]]="",TODAY()-ControleRNC[[#This Row],[Prev.2]],ControleRNC[[#This Row],[Real.2]]-ControleRNC[[#This Row],[Prev.2]])</f>
        <v>163</v>
      </c>
      <c r="AB775" s="24" t="s">
        <v>5</v>
      </c>
      <c r="AC775" s="29" t="str">
        <f ca="1">IF(ControleRNC[[#This Row],[Real.2]]&lt;&gt;"","Concluída",
IF(ControleRNC[[#This Row],[Prev.2]]&lt;TODAY(),"Atraso","No prazo"))</f>
        <v>Atraso</v>
      </c>
      <c r="AD775" s="24">
        <f ca="1">IF(ControleRNC[[#This Row],[Status Epata 2]]="Concluída","",IF(ControleRNC[[#This Row],[Real.2]]="",TODAY()-ControleRNC[[#This Row],[Data Emissão]],ControleRNC[[#This Row],[Real.2]]-ControleRNC[[#This Row],[Data Emissão]]))</f>
        <v>173</v>
      </c>
      <c r="AE775" s="24" t="str">
        <f ca="1">IF(ControleRNC[[#This Row],[Real.2]]&lt;&gt;"","Concluída",
IF(AND(ControleRNC[[#This Row],[Prev.2]]&lt;TODAY(),OR(ControleRNC[[#This Row],[Replan.2]]&lt;TODAY(),ControleRNC[[#This Row],[Replan.2]]="")),"Atraso","No prazo"))</f>
        <v>Atraso</v>
      </c>
      <c r="AF775" s="24"/>
      <c r="AG775" s="24" t="str">
        <f ca="1">IF(ControleRNC[[#This Row],[Área Responsável]]="Engenharia",ControleRNC[[#This Row],[Status Etapa 1]],"Contratada")</f>
        <v>Concluída</v>
      </c>
      <c r="AH775" s="24" t="str">
        <f>IF(ControleRNC[[#This Row],[Área Responsável]]="Contratada",ControleRNC[[#This Row],[Status DUCTOR]],"Engenharia")</f>
        <v>Engenharia</v>
      </c>
      <c r="AI775" s="24" t="str">
        <f ca="1">IF(ControleRNC[[#This Row],[Etapa Eng]]="Concluída","Fechado",IF(ControleRNC[[#This Row],[Etapa Eng]]="Contratada","Contratada","Aberto"))</f>
        <v>Fechado</v>
      </c>
      <c r="AJ775" s="24" t="str">
        <f>IF(ControleRNC[[#This Row],[Etapa contr]]="Concluída","Fechado",IF(ControleRNC[[#This Row],[Etapa contr]]="Engenharia","Engenharia","Aberto"))</f>
        <v>Engenharia</v>
      </c>
    </row>
    <row r="776" spans="1:36" ht="30" customHeight="1">
      <c r="A776" s="5" t="s">
        <v>203</v>
      </c>
      <c r="B776" s="5" t="s">
        <v>900</v>
      </c>
      <c r="C776" s="24" t="s">
        <v>860</v>
      </c>
      <c r="D776" s="5" t="s">
        <v>861</v>
      </c>
      <c r="E776" s="24" t="s">
        <v>281</v>
      </c>
      <c r="F776" s="65" t="s">
        <v>862</v>
      </c>
      <c r="G776" s="7" t="s">
        <v>827</v>
      </c>
      <c r="H776" s="7" t="s">
        <v>2868</v>
      </c>
      <c r="I776" s="7" t="s">
        <v>856</v>
      </c>
      <c r="J776" s="32" t="s">
        <v>295</v>
      </c>
      <c r="K776" s="22" t="s">
        <v>787</v>
      </c>
      <c r="L776" s="6">
        <v>44904</v>
      </c>
      <c r="M776" s="6">
        <f>WORKDAY(ControleRNC[[#This Row],[Data Emissão]],VLOOKUP(K776,$F$1:$G$4,2,0))</f>
        <v>44909</v>
      </c>
      <c r="N776" s="6"/>
      <c r="O776" s="23">
        <v>44916</v>
      </c>
      <c r="P776" s="24"/>
      <c r="Q776" s="24">
        <f ca="1">IF(ControleRNC[[#This Row],[Real.1]]="",TODAY()-ControleRNC[[#This Row],[Prev.1]],ControleRNC[[#This Row],[Real.1]]-ControleRNC[[#This Row],[Prev.1]])</f>
        <v>7</v>
      </c>
      <c r="R776" s="24" t="s">
        <v>5</v>
      </c>
      <c r="S776" s="24"/>
      <c r="T776" s="29" t="str">
        <f ca="1">IF(ControleRNC[[#This Row],[Real.1]]&lt;&gt;"","Concluída",IF(ControleRNC[[#This Row],[Prev.1]]&lt;TODAY(),"Atraso","No prazo"))</f>
        <v>Concluída</v>
      </c>
      <c r="U776" s="39" t="s">
        <v>296</v>
      </c>
      <c r="V776" s="39"/>
      <c r="W776" s="23">
        <f>WORKDAY(ControleRNC[[#This Row],[Prev.1]],ControleRNC[[#This Row],[Dias Prev.2]])</f>
        <v>44914</v>
      </c>
      <c r="X776" s="23">
        <v>44946</v>
      </c>
      <c r="Y776" s="23"/>
      <c r="Z776" s="24">
        <f>VLOOKUP(ControleRNC[[#This Row],[Crit.]],$F$1:$G$4,2,0)</f>
        <v>3</v>
      </c>
      <c r="AA776" s="24">
        <f ca="1">IF(ControleRNC[[#This Row],[Real.2]]="",TODAY()-ControleRNC[[#This Row],[Prev.2]],ControleRNC[[#This Row],[Real.2]]-ControleRNC[[#This Row],[Prev.2]])</f>
        <v>163</v>
      </c>
      <c r="AB776" s="24" t="s">
        <v>5</v>
      </c>
      <c r="AC776" s="29" t="str">
        <f ca="1">IF(ControleRNC[[#This Row],[Real.2]]&lt;&gt;"","Concluída",
IF(ControleRNC[[#This Row],[Prev.2]]&lt;TODAY(),"Atraso","No prazo"))</f>
        <v>Atraso</v>
      </c>
      <c r="AD776" s="24">
        <f ca="1">IF(ControleRNC[[#This Row],[Status Epata 2]]="Concluída","",IF(ControleRNC[[#This Row],[Real.2]]="",TODAY()-ControleRNC[[#This Row],[Data Emissão]],ControleRNC[[#This Row],[Real.2]]-ControleRNC[[#This Row],[Data Emissão]]))</f>
        <v>173</v>
      </c>
      <c r="AE776" s="24" t="str">
        <f ca="1">IF(ControleRNC[[#This Row],[Real.2]]&lt;&gt;"","Concluída",
IF(AND(ControleRNC[[#This Row],[Prev.2]]&lt;TODAY(),OR(ControleRNC[[#This Row],[Replan.2]]&lt;TODAY(),ControleRNC[[#This Row],[Replan.2]]="")),"Atraso","No prazo"))</f>
        <v>Atraso</v>
      </c>
      <c r="AF776" s="24"/>
      <c r="AG776" s="24" t="str">
        <f ca="1">IF(ControleRNC[[#This Row],[Área Responsável]]="Engenharia",ControleRNC[[#This Row],[Status Etapa 1]],"Contratada")</f>
        <v>Concluída</v>
      </c>
      <c r="AH776" s="24" t="str">
        <f>IF(ControleRNC[[#This Row],[Área Responsável]]="Contratada",ControleRNC[[#This Row],[Status DUCTOR]],"Engenharia")</f>
        <v>Engenharia</v>
      </c>
      <c r="AI776" s="24" t="str">
        <f ca="1">IF(ControleRNC[[#This Row],[Etapa Eng]]="Concluída","Fechado",IF(ControleRNC[[#This Row],[Etapa Eng]]="Contratada","Contratada","Aberto"))</f>
        <v>Fechado</v>
      </c>
      <c r="AJ776" s="24" t="str">
        <f>IF(ControleRNC[[#This Row],[Etapa contr]]="Concluída","Fechado",IF(ControleRNC[[#This Row],[Etapa contr]]="Engenharia","Engenharia","Aberto"))</f>
        <v>Engenharia</v>
      </c>
    </row>
    <row r="777" spans="1:36" ht="30" customHeight="1">
      <c r="A777" s="5" t="s">
        <v>104</v>
      </c>
      <c r="B777" s="5" t="s">
        <v>900</v>
      </c>
      <c r="C777" s="24" t="s">
        <v>2720</v>
      </c>
      <c r="D777" s="5" t="s">
        <v>943</v>
      </c>
      <c r="E777" s="24" t="s">
        <v>29</v>
      </c>
      <c r="F777" s="65" t="s">
        <v>826</v>
      </c>
      <c r="G777" s="7" t="s">
        <v>844</v>
      </c>
      <c r="H777" s="7" t="s">
        <v>2869</v>
      </c>
      <c r="I777" s="7" t="s">
        <v>1449</v>
      </c>
      <c r="J777" s="32" t="s">
        <v>2870</v>
      </c>
      <c r="K777" s="22" t="s">
        <v>787</v>
      </c>
      <c r="L777" s="6">
        <v>44907</v>
      </c>
      <c r="M777" s="6">
        <f>WORKDAY(ControleRNC[[#This Row],[Data Emissão]],VLOOKUP(K777,$F$1:$G$4,2,0))</f>
        <v>44910</v>
      </c>
      <c r="N777" s="6"/>
      <c r="O777" s="23">
        <v>44911</v>
      </c>
      <c r="P777" s="24"/>
      <c r="Q777" s="24">
        <f ca="1">IF(ControleRNC[[#This Row],[Real.1]]="",TODAY()-ControleRNC[[#This Row],[Prev.1]],ControleRNC[[#This Row],[Real.1]]-ControleRNC[[#This Row],[Prev.1]])</f>
        <v>1</v>
      </c>
      <c r="R777" s="24" t="s">
        <v>6</v>
      </c>
      <c r="S777" s="24"/>
      <c r="T777" s="29" t="str">
        <f ca="1">IF(ControleRNC[[#This Row],[Real.1]]&lt;&gt;"","Concluída",IF(ControleRNC[[#This Row],[Prev.1]]&lt;TODAY(),"Atraso","No prazo"))</f>
        <v>Concluída</v>
      </c>
      <c r="U777" s="39" t="s">
        <v>2871</v>
      </c>
      <c r="V777" s="39"/>
      <c r="W777" s="23">
        <f>WORKDAY(ControleRNC[[#This Row],[Prev.1]],ControleRNC[[#This Row],[Dias Prev.2]])</f>
        <v>44915</v>
      </c>
      <c r="X777" s="23"/>
      <c r="Y777" s="23">
        <v>44911</v>
      </c>
      <c r="Z777" s="24">
        <f>VLOOKUP(ControleRNC[[#This Row],[Crit.]],$F$1:$G$4,2,0)</f>
        <v>3</v>
      </c>
      <c r="AA777" s="24">
        <f ca="1">IF(ControleRNC[[#This Row],[Real.2]]="",TODAY()-ControleRNC[[#This Row],[Prev.2]],ControleRNC[[#This Row],[Real.2]]-ControleRNC[[#This Row],[Prev.2]])</f>
        <v>-4</v>
      </c>
      <c r="AB777" s="24" t="s">
        <v>6</v>
      </c>
      <c r="AC777" s="29" t="str">
        <f ca="1">IF(ControleRNC[[#This Row],[Real.2]]&lt;&gt;"","Concluída",
IF(ControleRNC[[#This Row],[Prev.2]]&lt;TODAY(),"Atraso","No prazo"))</f>
        <v>Concluída</v>
      </c>
      <c r="AD777" s="24" t="str">
        <f ca="1">IF(ControleRNC[[#This Row],[Status Epata 2]]="Concluída","",IF(ControleRNC[[#This Row],[Real.2]]="",TODAY()-ControleRNC[[#This Row],[Data Emissão]],ControleRNC[[#This Row],[Real.2]]-ControleRNC[[#This Row],[Data Emissão]]))</f>
        <v/>
      </c>
      <c r="AE777" s="24" t="str">
        <f ca="1">IF(ControleRNC[[#This Row],[Real.2]]&lt;&gt;"","Concluída",
IF(AND(ControleRNC[[#This Row],[Prev.2]]&lt;TODAY(),OR(ControleRNC[[#This Row],[Replan.2]]&lt;TODAY(),ControleRNC[[#This Row],[Replan.2]]="")),"Atraso","No prazo"))</f>
        <v>Concluída</v>
      </c>
      <c r="AF777" s="24"/>
      <c r="AG777" s="24" t="str">
        <f>IF(ControleRNC[[#This Row],[Área Responsável]]="Engenharia",ControleRNC[[#This Row],[Status Etapa 1]],"Contratada")</f>
        <v>Contratada</v>
      </c>
      <c r="AH777" s="24" t="str">
        <f ca="1">IF(ControleRNC[[#This Row],[Área Responsável]]="Contratada",ControleRNC[[#This Row],[Status DUCTOR]],"Engenharia")</f>
        <v>Concluída</v>
      </c>
      <c r="AI777" s="24" t="str">
        <f>IF(ControleRNC[[#This Row],[Etapa Eng]]="Concluída","Fechado",IF(ControleRNC[[#This Row],[Etapa Eng]]="Contratada","Contratada","Aberto"))</f>
        <v>Contratada</v>
      </c>
      <c r="AJ777" s="24" t="str">
        <f ca="1">IF(ControleRNC[[#This Row],[Etapa contr]]="Concluída","Fechado",IF(ControleRNC[[#This Row],[Etapa contr]]="Engenharia","Engenharia","Aberto"))</f>
        <v>Fechado</v>
      </c>
    </row>
    <row r="778" spans="1:36" ht="30" customHeight="1">
      <c r="A778" s="5" t="s">
        <v>84</v>
      </c>
      <c r="B778" s="5" t="s">
        <v>900</v>
      </c>
      <c r="C778" s="24" t="s">
        <v>1280</v>
      </c>
      <c r="D778" s="5" t="s">
        <v>824</v>
      </c>
      <c r="E778" s="24" t="s">
        <v>87</v>
      </c>
      <c r="F778" s="65" t="s">
        <v>826</v>
      </c>
      <c r="G778" s="7" t="s">
        <v>827</v>
      </c>
      <c r="H778" s="7" t="s">
        <v>1670</v>
      </c>
      <c r="I778" s="7" t="s">
        <v>1296</v>
      </c>
      <c r="J778" s="32" t="s">
        <v>2872</v>
      </c>
      <c r="K778" s="22" t="s">
        <v>788</v>
      </c>
      <c r="L778" s="6">
        <v>44908</v>
      </c>
      <c r="M778" s="6">
        <f>WORKDAY(ControleRNC[[#This Row],[Data Emissão]],VLOOKUP(K778,$F$1:$G$4,2,0))</f>
        <v>44910</v>
      </c>
      <c r="N778" s="6"/>
      <c r="O778" s="23">
        <v>44930</v>
      </c>
      <c r="P778" s="24"/>
      <c r="Q778" s="24">
        <f ca="1">IF(ControleRNC[[#This Row],[Real.1]]="",TODAY()-ControleRNC[[#This Row],[Prev.1]],ControleRNC[[#This Row],[Real.1]]-ControleRNC[[#This Row],[Prev.1]])</f>
        <v>20</v>
      </c>
      <c r="R778" s="24" t="s">
        <v>5</v>
      </c>
      <c r="S778" s="24"/>
      <c r="T778" s="29" t="str">
        <f ca="1">IF(ControleRNC[[#This Row],[Real.1]]&lt;&gt;"","Concluída",IF(ControleRNC[[#This Row],[Prev.1]]&lt;TODAY(),"Atraso","No prazo"))</f>
        <v>Concluída</v>
      </c>
      <c r="U778" s="39" t="s">
        <v>2873</v>
      </c>
      <c r="V778" s="39" t="s">
        <v>2365</v>
      </c>
      <c r="W778" s="23">
        <f>WORKDAY(ControleRNC[[#This Row],[Prev.1]],ControleRNC[[#This Row],[Dias Prev.2]])</f>
        <v>44914</v>
      </c>
      <c r="X778" s="23"/>
      <c r="Y778" s="23">
        <v>45071</v>
      </c>
      <c r="Z778" s="24">
        <f>VLOOKUP(ControleRNC[[#This Row],[Crit.]],$F$1:$G$4,2,0)</f>
        <v>2</v>
      </c>
      <c r="AA778" s="24">
        <f ca="1">IF(ControleRNC[[#This Row],[Real.2]]="",TODAY()-ControleRNC[[#This Row],[Prev.2]],ControleRNC[[#This Row],[Real.2]]-ControleRNC[[#This Row],[Prev.2]])</f>
        <v>157</v>
      </c>
      <c r="AB778" s="24" t="s">
        <v>5</v>
      </c>
      <c r="AC778" s="29" t="str">
        <f ca="1">IF(ControleRNC[[#This Row],[Real.2]]&lt;&gt;"","Concluída",
IF(ControleRNC[[#This Row],[Prev.2]]&lt;TODAY(),"Atraso","No prazo"))</f>
        <v>Concluída</v>
      </c>
      <c r="AD778" s="24" t="str">
        <f ca="1">IF(ControleRNC[[#This Row],[Status Epata 2]]="Concluída","",IF(ControleRNC[[#This Row],[Real.2]]="",TODAY()-ControleRNC[[#This Row],[Data Emissão]],ControleRNC[[#This Row],[Real.2]]-ControleRNC[[#This Row],[Data Emissão]]))</f>
        <v/>
      </c>
      <c r="AE778" s="24" t="str">
        <f ca="1">IF(ControleRNC[[#This Row],[Real.2]]&lt;&gt;"","Concluída",
IF(AND(ControleRNC[[#This Row],[Prev.2]]&lt;TODAY(),OR(ControleRNC[[#This Row],[Replan.2]]&lt;TODAY(),ControleRNC[[#This Row],[Replan.2]]="")),"Atraso","No prazo"))</f>
        <v>Concluída</v>
      </c>
      <c r="AF778" s="24"/>
      <c r="AG778" s="24" t="str">
        <f>IF(ControleRNC[[#This Row],[Área Responsável]]="Engenharia",ControleRNC[[#This Row],[Status Etapa 1]],"Contratada")</f>
        <v>Contratada</v>
      </c>
      <c r="AH778" s="24" t="str">
        <f ca="1">IF(ControleRNC[[#This Row],[Área Responsável]]="Contratada",ControleRNC[[#This Row],[Status DUCTOR]],"Engenharia")</f>
        <v>Concluída</v>
      </c>
      <c r="AI778" s="24" t="str">
        <f>IF(ControleRNC[[#This Row],[Etapa Eng]]="Concluída","Fechado",IF(ControleRNC[[#This Row],[Etapa Eng]]="Contratada","Contratada","Aberto"))</f>
        <v>Contratada</v>
      </c>
      <c r="AJ778" s="24" t="str">
        <f ca="1">IF(ControleRNC[[#This Row],[Etapa contr]]="Concluída","Fechado",IF(ControleRNC[[#This Row],[Etapa contr]]="Engenharia","Engenharia","Aberto"))</f>
        <v>Fechado</v>
      </c>
    </row>
    <row r="779" spans="1:36" ht="30" customHeight="1">
      <c r="A779" s="5" t="s">
        <v>203</v>
      </c>
      <c r="B779" s="5" t="s">
        <v>900</v>
      </c>
      <c r="C779" s="24" t="s">
        <v>1280</v>
      </c>
      <c r="D779" s="5" t="s">
        <v>824</v>
      </c>
      <c r="E779" s="24" t="s">
        <v>281</v>
      </c>
      <c r="F779" s="65" t="s">
        <v>826</v>
      </c>
      <c r="G779" s="7" t="s">
        <v>827</v>
      </c>
      <c r="H779" s="7" t="s">
        <v>2766</v>
      </c>
      <c r="I779" s="7" t="s">
        <v>1125</v>
      </c>
      <c r="J779" s="32" t="s">
        <v>2874</v>
      </c>
      <c r="K779" s="22" t="s">
        <v>788</v>
      </c>
      <c r="L779" s="6">
        <v>44910</v>
      </c>
      <c r="M779" s="6">
        <f>WORKDAY(ControleRNC[[#This Row],[Data Emissão]],VLOOKUP(K779,$F$1:$G$4,2,0))</f>
        <v>44914</v>
      </c>
      <c r="N779" s="6"/>
      <c r="O779" s="23">
        <v>44930</v>
      </c>
      <c r="P779" s="24"/>
      <c r="Q779" s="24">
        <f ca="1">IF(ControleRNC[[#This Row],[Real.1]]="",TODAY()-ControleRNC[[#This Row],[Prev.1]],ControleRNC[[#This Row],[Real.1]]-ControleRNC[[#This Row],[Prev.1]])</f>
        <v>16</v>
      </c>
      <c r="R779" s="24" t="s">
        <v>5</v>
      </c>
      <c r="S779" s="24"/>
      <c r="T779" s="29" t="str">
        <f ca="1">IF(ControleRNC[[#This Row],[Real.1]]&lt;&gt;"","Concluída",IF(ControleRNC[[#This Row],[Prev.1]]&lt;TODAY(),"Atraso","No prazo"))</f>
        <v>Concluída</v>
      </c>
      <c r="U779" s="39" t="s">
        <v>2875</v>
      </c>
      <c r="V779" s="39" t="s">
        <v>2365</v>
      </c>
      <c r="W779" s="23">
        <f>WORKDAY(ControleRNC[[#This Row],[Prev.1]],ControleRNC[[#This Row],[Dias Prev.2]])</f>
        <v>44916</v>
      </c>
      <c r="X779" s="23">
        <v>44946</v>
      </c>
      <c r="Y779" s="23">
        <v>45071</v>
      </c>
      <c r="Z779" s="24">
        <f>VLOOKUP(ControleRNC[[#This Row],[Crit.]],$F$1:$G$4,2,0)</f>
        <v>2</v>
      </c>
      <c r="AA779" s="24">
        <f ca="1">IF(ControleRNC[[#This Row],[Real.2]]="",TODAY()-ControleRNC[[#This Row],[Prev.2]],ControleRNC[[#This Row],[Real.2]]-ControleRNC[[#This Row],[Prev.2]])</f>
        <v>155</v>
      </c>
      <c r="AB779" s="24" t="s">
        <v>5</v>
      </c>
      <c r="AC779" s="29" t="str">
        <f ca="1">IF(ControleRNC[[#This Row],[Real.2]]&lt;&gt;"","Concluída",
IF(ControleRNC[[#This Row],[Prev.2]]&lt;TODAY(),"Atraso","No prazo"))</f>
        <v>Concluída</v>
      </c>
      <c r="AD779" s="24" t="str">
        <f ca="1">IF(ControleRNC[[#This Row],[Status Epata 2]]="Concluída","",IF(ControleRNC[[#This Row],[Real.2]]="",TODAY()-ControleRNC[[#This Row],[Data Emissão]],ControleRNC[[#This Row],[Real.2]]-ControleRNC[[#This Row],[Data Emissão]]))</f>
        <v/>
      </c>
      <c r="AE779" s="24" t="str">
        <f ca="1">IF(ControleRNC[[#This Row],[Real.2]]&lt;&gt;"","Concluída",
IF(AND(ControleRNC[[#This Row],[Prev.2]]&lt;TODAY(),OR(ControleRNC[[#This Row],[Replan.2]]&lt;TODAY(),ControleRNC[[#This Row],[Replan.2]]="")),"Atraso","No prazo"))</f>
        <v>Concluída</v>
      </c>
      <c r="AF779" s="24"/>
      <c r="AG779" s="24" t="str">
        <f>IF(ControleRNC[[#This Row],[Área Responsável]]="Engenharia",ControleRNC[[#This Row],[Status Etapa 1]],"Contratada")</f>
        <v>Contratada</v>
      </c>
      <c r="AH779" s="24" t="str">
        <f ca="1">IF(ControleRNC[[#This Row],[Área Responsável]]="Contratada",ControleRNC[[#This Row],[Status DUCTOR]],"Engenharia")</f>
        <v>Concluída</v>
      </c>
      <c r="AI779" s="24" t="str">
        <f>IF(ControleRNC[[#This Row],[Etapa Eng]]="Concluída","Fechado",IF(ControleRNC[[#This Row],[Etapa Eng]]="Contratada","Contratada","Aberto"))</f>
        <v>Contratada</v>
      </c>
      <c r="AJ779" s="24" t="str">
        <f ca="1">IF(ControleRNC[[#This Row],[Etapa contr]]="Concluída","Fechado",IF(ControleRNC[[#This Row],[Etapa contr]]="Engenharia","Engenharia","Aberto"))</f>
        <v>Fechado</v>
      </c>
    </row>
    <row r="780" spans="1:36" ht="30" customHeight="1">
      <c r="A780" s="5" t="s">
        <v>303</v>
      </c>
      <c r="B780" s="5" t="s">
        <v>900</v>
      </c>
      <c r="C780" s="24" t="s">
        <v>860</v>
      </c>
      <c r="D780" s="5" t="s">
        <v>861</v>
      </c>
      <c r="E780" s="24" t="s">
        <v>87</v>
      </c>
      <c r="F780" s="65" t="s">
        <v>862</v>
      </c>
      <c r="G780" s="7" t="s">
        <v>827</v>
      </c>
      <c r="H780" s="7" t="s">
        <v>1670</v>
      </c>
      <c r="I780" s="7" t="s">
        <v>1143</v>
      </c>
      <c r="J780" s="32" t="s">
        <v>304</v>
      </c>
      <c r="K780" s="22" t="s">
        <v>787</v>
      </c>
      <c r="L780" s="6">
        <v>44911</v>
      </c>
      <c r="M780" s="6">
        <f>WORKDAY(ControleRNC[[#This Row],[Data Emissão]],VLOOKUP(K780,$F$1:$G$4,2,0))</f>
        <v>44916</v>
      </c>
      <c r="N780" s="6"/>
      <c r="O780" s="23">
        <v>44911</v>
      </c>
      <c r="P780" s="24"/>
      <c r="Q780" s="24">
        <f ca="1">IF(ControleRNC[[#This Row],[Real.1]]="",TODAY()-ControleRNC[[#This Row],[Prev.1]],ControleRNC[[#This Row],[Real.1]]-ControleRNC[[#This Row],[Prev.1]])</f>
        <v>-5</v>
      </c>
      <c r="R780" s="24" t="s">
        <v>5</v>
      </c>
      <c r="S780" s="24"/>
      <c r="T780" s="29" t="str">
        <f ca="1">IF(ControleRNC[[#This Row],[Real.1]]&lt;&gt;"","Concluída",IF(ControleRNC[[#This Row],[Prev.1]]&lt;TODAY(),"Atraso","No prazo"))</f>
        <v>Concluída</v>
      </c>
      <c r="U780" s="39" t="s">
        <v>305</v>
      </c>
      <c r="V780" s="39"/>
      <c r="W780" s="23">
        <f>WORKDAY(ControleRNC[[#This Row],[Prev.1]],ControleRNC[[#This Row],[Dias Prev.2]])</f>
        <v>44921</v>
      </c>
      <c r="X780" s="23"/>
      <c r="Y780" s="23"/>
      <c r="Z780" s="24">
        <f>VLOOKUP(ControleRNC[[#This Row],[Crit.]],$F$1:$G$4,2,0)</f>
        <v>3</v>
      </c>
      <c r="AA780" s="24">
        <f ca="1">IF(ControleRNC[[#This Row],[Real.2]]="",TODAY()-ControleRNC[[#This Row],[Prev.2]],ControleRNC[[#This Row],[Real.2]]-ControleRNC[[#This Row],[Prev.2]])</f>
        <v>156</v>
      </c>
      <c r="AB780" s="24" t="s">
        <v>5</v>
      </c>
      <c r="AC780" s="29" t="str">
        <f ca="1">IF(ControleRNC[[#This Row],[Real.2]]&lt;&gt;"","Concluída",
IF(ControleRNC[[#This Row],[Prev.2]]&lt;TODAY(),"Atraso","No prazo"))</f>
        <v>Atraso</v>
      </c>
      <c r="AD780" s="24">
        <f ca="1">IF(ControleRNC[[#This Row],[Status Epata 2]]="Concluída","",IF(ControleRNC[[#This Row],[Real.2]]="",TODAY()-ControleRNC[[#This Row],[Data Emissão]],ControleRNC[[#This Row],[Real.2]]-ControleRNC[[#This Row],[Data Emissão]]))</f>
        <v>166</v>
      </c>
      <c r="AE780" s="24" t="str">
        <f ca="1">IF(ControleRNC[[#This Row],[Real.2]]&lt;&gt;"","Concluída",
IF(AND(ControleRNC[[#This Row],[Prev.2]]&lt;TODAY(),OR(ControleRNC[[#This Row],[Replan.2]]&lt;TODAY(),ControleRNC[[#This Row],[Replan.2]]="")),"Atraso","No prazo"))</f>
        <v>Atraso</v>
      </c>
      <c r="AF780" s="24"/>
      <c r="AG780" s="24" t="str">
        <f ca="1">IF(ControleRNC[[#This Row],[Área Responsável]]="Engenharia",ControleRNC[[#This Row],[Status Etapa 1]],"Contratada")</f>
        <v>Concluída</v>
      </c>
      <c r="AH780" s="24" t="str">
        <f>IF(ControleRNC[[#This Row],[Área Responsável]]="Contratada",ControleRNC[[#This Row],[Status DUCTOR]],"Engenharia")</f>
        <v>Engenharia</v>
      </c>
      <c r="AI780" s="24" t="str">
        <f ca="1">IF(ControleRNC[[#This Row],[Etapa Eng]]="Concluída","Fechado",IF(ControleRNC[[#This Row],[Etapa Eng]]="Contratada","Contratada","Aberto"))</f>
        <v>Fechado</v>
      </c>
      <c r="AJ780" s="24" t="str">
        <f>IF(ControleRNC[[#This Row],[Etapa contr]]="Concluída","Fechado",IF(ControleRNC[[#This Row],[Etapa contr]]="Engenharia","Engenharia","Aberto"))</f>
        <v>Engenharia</v>
      </c>
    </row>
    <row r="781" spans="1:36" ht="30" customHeight="1">
      <c r="A781" s="5" t="s">
        <v>171</v>
      </c>
      <c r="B781" s="5" t="s">
        <v>900</v>
      </c>
      <c r="C781" s="24" t="s">
        <v>860</v>
      </c>
      <c r="D781" s="5" t="s">
        <v>861</v>
      </c>
      <c r="E781" s="24" t="s">
        <v>281</v>
      </c>
      <c r="F781" s="65" t="s">
        <v>862</v>
      </c>
      <c r="G781" s="7" t="s">
        <v>827</v>
      </c>
      <c r="H781" s="7" t="s">
        <v>2766</v>
      </c>
      <c r="I781" s="7" t="s">
        <v>863</v>
      </c>
      <c r="J781" s="32" t="s">
        <v>301</v>
      </c>
      <c r="K781" s="22" t="s">
        <v>787</v>
      </c>
      <c r="L781" s="6">
        <v>44911</v>
      </c>
      <c r="M781" s="6">
        <f>WORKDAY(ControleRNC[[#This Row],[Data Emissão]],VLOOKUP(K781,$F$1:$G$4,2,0))</f>
        <v>44916</v>
      </c>
      <c r="N781" s="6"/>
      <c r="O781" s="23">
        <v>44916</v>
      </c>
      <c r="P781" s="24"/>
      <c r="Q781" s="24">
        <f ca="1">IF(ControleRNC[[#This Row],[Real.1]]="",TODAY()-ControleRNC[[#This Row],[Prev.1]],ControleRNC[[#This Row],[Real.1]]-ControleRNC[[#This Row],[Prev.1]])</f>
        <v>0</v>
      </c>
      <c r="R781" s="24" t="s">
        <v>5</v>
      </c>
      <c r="S781" s="24"/>
      <c r="T781" s="29" t="str">
        <f ca="1">IF(ControleRNC[[#This Row],[Real.1]]&lt;&gt;"","Concluída",IF(ControleRNC[[#This Row],[Prev.1]]&lt;TODAY(),"Atraso","No prazo"))</f>
        <v>Concluída</v>
      </c>
      <c r="U781" s="39" t="s">
        <v>302</v>
      </c>
      <c r="V781" s="39"/>
      <c r="W781" s="23">
        <f>WORKDAY(ControleRNC[[#This Row],[Prev.1]],ControleRNC[[#This Row],[Dias Prev.2]])</f>
        <v>44921</v>
      </c>
      <c r="X781" s="23">
        <v>45046</v>
      </c>
      <c r="Y781" s="23"/>
      <c r="Z781" s="24">
        <f>VLOOKUP(ControleRNC[[#This Row],[Crit.]],$F$1:$G$4,2,0)</f>
        <v>3</v>
      </c>
      <c r="AA781" s="24">
        <f ca="1">IF(ControleRNC[[#This Row],[Real.2]]="",TODAY()-ControleRNC[[#This Row],[Prev.2]],ControleRNC[[#This Row],[Real.2]]-ControleRNC[[#This Row],[Prev.2]])</f>
        <v>156</v>
      </c>
      <c r="AB781" s="24" t="s">
        <v>5</v>
      </c>
      <c r="AC781" s="29" t="str">
        <f ca="1">IF(ControleRNC[[#This Row],[Real.2]]&lt;&gt;"","Concluída",
IF(ControleRNC[[#This Row],[Prev.2]]&lt;TODAY(),"Atraso","No prazo"))</f>
        <v>Atraso</v>
      </c>
      <c r="AD781" s="24">
        <f ca="1">IF(ControleRNC[[#This Row],[Status Epata 2]]="Concluída","",IF(ControleRNC[[#This Row],[Real.2]]="",TODAY()-ControleRNC[[#This Row],[Data Emissão]],ControleRNC[[#This Row],[Real.2]]-ControleRNC[[#This Row],[Data Emissão]]))</f>
        <v>166</v>
      </c>
      <c r="AE781" s="24" t="str">
        <f ca="1">IF(ControleRNC[[#This Row],[Real.2]]&lt;&gt;"","Concluída",
IF(AND(ControleRNC[[#This Row],[Prev.2]]&lt;TODAY(),OR(ControleRNC[[#This Row],[Replan.2]]&lt;TODAY(),ControleRNC[[#This Row],[Replan.2]]="")),"Atraso","No prazo"))</f>
        <v>Atraso</v>
      </c>
      <c r="AF781" s="24"/>
      <c r="AG781" s="24" t="str">
        <f ca="1">IF(ControleRNC[[#This Row],[Área Responsável]]="Engenharia",ControleRNC[[#This Row],[Status Etapa 1]],"Contratada")</f>
        <v>Concluída</v>
      </c>
      <c r="AH781" s="24" t="str">
        <f>IF(ControleRNC[[#This Row],[Área Responsável]]="Contratada",ControleRNC[[#This Row],[Status DUCTOR]],"Engenharia")</f>
        <v>Engenharia</v>
      </c>
      <c r="AI781" s="24" t="str">
        <f ca="1">IF(ControleRNC[[#This Row],[Etapa Eng]]="Concluída","Fechado",IF(ControleRNC[[#This Row],[Etapa Eng]]="Contratada","Contratada","Aberto"))</f>
        <v>Fechado</v>
      </c>
      <c r="AJ781" s="24" t="str">
        <f>IF(ControleRNC[[#This Row],[Etapa contr]]="Concluída","Fechado",IF(ControleRNC[[#This Row],[Etapa contr]]="Engenharia","Engenharia","Aberto"))</f>
        <v>Engenharia</v>
      </c>
    </row>
    <row r="782" spans="1:36" ht="30" customHeight="1">
      <c r="A782" s="5" t="s">
        <v>168</v>
      </c>
      <c r="B782" s="5" t="s">
        <v>900</v>
      </c>
      <c r="C782" s="24" t="s">
        <v>860</v>
      </c>
      <c r="D782" s="5" t="s">
        <v>861</v>
      </c>
      <c r="E782" s="24" t="s">
        <v>281</v>
      </c>
      <c r="F782" s="65" t="s">
        <v>862</v>
      </c>
      <c r="G782" s="7" t="s">
        <v>827</v>
      </c>
      <c r="H782" s="7" t="s">
        <v>2191</v>
      </c>
      <c r="I782" s="7" t="s">
        <v>840</v>
      </c>
      <c r="J782" s="32" t="s">
        <v>309</v>
      </c>
      <c r="K782" s="22" t="s">
        <v>787</v>
      </c>
      <c r="L782" s="6">
        <v>44912</v>
      </c>
      <c r="M782" s="6">
        <f>WORKDAY(ControleRNC[[#This Row],[Data Emissão]],VLOOKUP(K782,$F$1:$G$4,2,0))</f>
        <v>44916</v>
      </c>
      <c r="N782" s="6"/>
      <c r="O782" s="23">
        <v>44916</v>
      </c>
      <c r="P782" s="24"/>
      <c r="Q782" s="24">
        <f ca="1">IF(ControleRNC[[#This Row],[Real.1]]="",TODAY()-ControleRNC[[#This Row],[Prev.1]],ControleRNC[[#This Row],[Real.1]]-ControleRNC[[#This Row],[Prev.1]])</f>
        <v>0</v>
      </c>
      <c r="R782" s="24" t="s">
        <v>5</v>
      </c>
      <c r="S782" s="24"/>
      <c r="T782" s="29" t="str">
        <f ca="1">IF(ControleRNC[[#This Row],[Real.1]]&lt;&gt;"","Concluída",IF(ControleRNC[[#This Row],[Prev.1]]&lt;TODAY(),"Atraso","No prazo"))</f>
        <v>Concluída</v>
      </c>
      <c r="U782" s="39" t="s">
        <v>310</v>
      </c>
      <c r="V782" s="39"/>
      <c r="W782" s="23">
        <f>WORKDAY(ControleRNC[[#This Row],[Prev.1]],ControleRNC[[#This Row],[Dias Prev.2]])</f>
        <v>44921</v>
      </c>
      <c r="X782" s="23">
        <v>44962</v>
      </c>
      <c r="Y782" s="23"/>
      <c r="Z782" s="24">
        <f>VLOOKUP(ControleRNC[[#This Row],[Crit.]],$F$1:$G$4,2,0)</f>
        <v>3</v>
      </c>
      <c r="AA782" s="24">
        <f ca="1">IF(ControleRNC[[#This Row],[Real.2]]="",TODAY()-ControleRNC[[#This Row],[Prev.2]],ControleRNC[[#This Row],[Real.2]]-ControleRNC[[#This Row],[Prev.2]])</f>
        <v>156</v>
      </c>
      <c r="AB782" s="24" t="s">
        <v>5</v>
      </c>
      <c r="AC782" s="29" t="str">
        <f ca="1">IF(ControleRNC[[#This Row],[Real.2]]&lt;&gt;"","Concluída",
IF(ControleRNC[[#This Row],[Prev.2]]&lt;TODAY(),"Atraso","No prazo"))</f>
        <v>Atraso</v>
      </c>
      <c r="AD782" s="24">
        <f ca="1">IF(ControleRNC[[#This Row],[Status Epata 2]]="Concluída","",IF(ControleRNC[[#This Row],[Real.2]]="",TODAY()-ControleRNC[[#This Row],[Data Emissão]],ControleRNC[[#This Row],[Real.2]]-ControleRNC[[#This Row],[Data Emissão]]))</f>
        <v>165</v>
      </c>
      <c r="AE782" s="24" t="str">
        <f ca="1">IF(ControleRNC[[#This Row],[Real.2]]&lt;&gt;"","Concluída",
IF(AND(ControleRNC[[#This Row],[Prev.2]]&lt;TODAY(),OR(ControleRNC[[#This Row],[Replan.2]]&lt;TODAY(),ControleRNC[[#This Row],[Replan.2]]="")),"Atraso","No prazo"))</f>
        <v>Atraso</v>
      </c>
      <c r="AF782" s="24"/>
      <c r="AG782" s="24" t="str">
        <f ca="1">IF(ControleRNC[[#This Row],[Área Responsável]]="Engenharia",ControleRNC[[#This Row],[Status Etapa 1]],"Contratada")</f>
        <v>Concluída</v>
      </c>
      <c r="AH782" s="24" t="str">
        <f>IF(ControleRNC[[#This Row],[Área Responsável]]="Contratada",ControleRNC[[#This Row],[Status DUCTOR]],"Engenharia")</f>
        <v>Engenharia</v>
      </c>
      <c r="AI782" s="24" t="str">
        <f ca="1">IF(ControleRNC[[#This Row],[Etapa Eng]]="Concluída","Fechado",IF(ControleRNC[[#This Row],[Etapa Eng]]="Contratada","Contratada","Aberto"))</f>
        <v>Fechado</v>
      </c>
      <c r="AJ782" s="24" t="str">
        <f>IF(ControleRNC[[#This Row],[Etapa contr]]="Concluída","Fechado",IF(ControleRNC[[#This Row],[Etapa contr]]="Engenharia","Engenharia","Aberto"))</f>
        <v>Engenharia</v>
      </c>
    </row>
    <row r="783" spans="1:36" ht="30" customHeight="1">
      <c r="A783" s="5" t="s">
        <v>306</v>
      </c>
      <c r="B783" s="5" t="s">
        <v>900</v>
      </c>
      <c r="C783" s="24" t="s">
        <v>860</v>
      </c>
      <c r="D783" s="5" t="s">
        <v>861</v>
      </c>
      <c r="E783" s="24" t="s">
        <v>87</v>
      </c>
      <c r="F783" s="65" t="s">
        <v>862</v>
      </c>
      <c r="G783" s="7" t="s">
        <v>827</v>
      </c>
      <c r="H783" s="7" t="s">
        <v>1836</v>
      </c>
      <c r="I783" s="7" t="s">
        <v>856</v>
      </c>
      <c r="J783" s="32" t="s">
        <v>307</v>
      </c>
      <c r="K783" s="22" t="s">
        <v>787</v>
      </c>
      <c r="L783" s="6">
        <v>44912</v>
      </c>
      <c r="M783" s="6">
        <f>WORKDAY(ControleRNC[[#This Row],[Data Emissão]],VLOOKUP(K783,$F$1:$G$4,2,0))</f>
        <v>44916</v>
      </c>
      <c r="N783" s="6"/>
      <c r="O783" s="23">
        <v>44916</v>
      </c>
      <c r="P783" s="24"/>
      <c r="Q783" s="24">
        <f ca="1">IF(ControleRNC[[#This Row],[Real.1]]="",TODAY()-ControleRNC[[#This Row],[Prev.1]],ControleRNC[[#This Row],[Real.1]]-ControleRNC[[#This Row],[Prev.1]])</f>
        <v>0</v>
      </c>
      <c r="R783" s="24" t="s">
        <v>5</v>
      </c>
      <c r="S783" s="24"/>
      <c r="T783" s="29" t="str">
        <f ca="1">IF(ControleRNC[[#This Row],[Real.1]]&lt;&gt;"","Concluída",IF(ControleRNC[[#This Row],[Prev.1]]&lt;TODAY(),"Atraso","No prazo"))</f>
        <v>Concluída</v>
      </c>
      <c r="U783" s="39" t="s">
        <v>308</v>
      </c>
      <c r="V783" s="39"/>
      <c r="W783" s="23">
        <f>WORKDAY(ControleRNC[[#This Row],[Prev.1]],ControleRNC[[#This Row],[Dias Prev.2]])</f>
        <v>44921</v>
      </c>
      <c r="X783" s="23"/>
      <c r="Y783" s="23"/>
      <c r="Z783" s="24">
        <f>VLOOKUP(ControleRNC[[#This Row],[Crit.]],$F$1:$G$4,2,0)</f>
        <v>3</v>
      </c>
      <c r="AA783" s="24">
        <f ca="1">IF(ControleRNC[[#This Row],[Real.2]]="",TODAY()-ControleRNC[[#This Row],[Prev.2]],ControleRNC[[#This Row],[Real.2]]-ControleRNC[[#This Row],[Prev.2]])</f>
        <v>156</v>
      </c>
      <c r="AB783" s="24" t="s">
        <v>5</v>
      </c>
      <c r="AC783" s="29" t="str">
        <f ca="1">IF(ControleRNC[[#This Row],[Real.2]]&lt;&gt;"","Concluída",
IF(ControleRNC[[#This Row],[Prev.2]]&lt;TODAY(),"Atraso","No prazo"))</f>
        <v>Atraso</v>
      </c>
      <c r="AD783" s="24">
        <f ca="1">IF(ControleRNC[[#This Row],[Status Epata 2]]="Concluída","",IF(ControleRNC[[#This Row],[Real.2]]="",TODAY()-ControleRNC[[#This Row],[Data Emissão]],ControleRNC[[#This Row],[Real.2]]-ControleRNC[[#This Row],[Data Emissão]]))</f>
        <v>165</v>
      </c>
      <c r="AE783" s="24" t="str">
        <f ca="1">IF(ControleRNC[[#This Row],[Real.2]]&lt;&gt;"","Concluída",
IF(AND(ControleRNC[[#This Row],[Prev.2]]&lt;TODAY(),OR(ControleRNC[[#This Row],[Replan.2]]&lt;TODAY(),ControleRNC[[#This Row],[Replan.2]]="")),"Atraso","No prazo"))</f>
        <v>Atraso</v>
      </c>
      <c r="AF783" s="24"/>
      <c r="AG783" s="24" t="str">
        <f ca="1">IF(ControleRNC[[#This Row],[Área Responsável]]="Engenharia",ControleRNC[[#This Row],[Status Etapa 1]],"Contratada")</f>
        <v>Concluída</v>
      </c>
      <c r="AH783" s="24" t="str">
        <f>IF(ControleRNC[[#This Row],[Área Responsável]]="Contratada",ControleRNC[[#This Row],[Status DUCTOR]],"Engenharia")</f>
        <v>Engenharia</v>
      </c>
      <c r="AI783" s="24" t="str">
        <f ca="1">IF(ControleRNC[[#This Row],[Etapa Eng]]="Concluída","Fechado",IF(ControleRNC[[#This Row],[Etapa Eng]]="Contratada","Contratada","Aberto"))</f>
        <v>Fechado</v>
      </c>
      <c r="AJ783" s="24" t="str">
        <f>IF(ControleRNC[[#This Row],[Etapa contr]]="Concluída","Fechado",IF(ControleRNC[[#This Row],[Etapa contr]]="Engenharia","Engenharia","Aberto"))</f>
        <v>Engenharia</v>
      </c>
    </row>
    <row r="784" spans="1:36" ht="30" customHeight="1">
      <c r="A784" s="5" t="s">
        <v>110</v>
      </c>
      <c r="B784" s="5" t="s">
        <v>900</v>
      </c>
      <c r="C784" s="24" t="s">
        <v>2720</v>
      </c>
      <c r="D784" s="5" t="s">
        <v>943</v>
      </c>
      <c r="E784" s="24" t="s">
        <v>29</v>
      </c>
      <c r="F784" s="65" t="s">
        <v>826</v>
      </c>
      <c r="G784" s="7" t="s">
        <v>844</v>
      </c>
      <c r="H784" s="7" t="s">
        <v>2876</v>
      </c>
      <c r="I784" s="7" t="s">
        <v>1449</v>
      </c>
      <c r="J784" s="32" t="s">
        <v>2877</v>
      </c>
      <c r="K784" s="22" t="s">
        <v>787</v>
      </c>
      <c r="L784" s="6">
        <v>44915</v>
      </c>
      <c r="M784" s="6">
        <f>WORKDAY(ControleRNC[[#This Row],[Data Emissão]],VLOOKUP(K784,$F$1:$G$4,2,0))</f>
        <v>44918</v>
      </c>
      <c r="N784" s="6"/>
      <c r="O784" s="23">
        <v>44949</v>
      </c>
      <c r="P784" s="24"/>
      <c r="Q784" s="24">
        <f ca="1">IF(ControleRNC[[#This Row],[Real.1]]="",TODAY()-ControleRNC[[#This Row],[Prev.1]],ControleRNC[[#This Row],[Real.1]]-ControleRNC[[#This Row],[Prev.1]])</f>
        <v>31</v>
      </c>
      <c r="R784" s="24" t="s">
        <v>6</v>
      </c>
      <c r="S784" s="24"/>
      <c r="T784" s="29" t="str">
        <f ca="1">IF(ControleRNC[[#This Row],[Real.1]]&lt;&gt;"","Concluída",IF(ControleRNC[[#This Row],[Prev.1]]&lt;TODAY(),"Atraso","No prazo"))</f>
        <v>Concluída</v>
      </c>
      <c r="U784" s="39" t="s">
        <v>2741</v>
      </c>
      <c r="V784" s="39"/>
      <c r="W784" s="23">
        <f>WORKDAY(ControleRNC[[#This Row],[Prev.1]],ControleRNC[[#This Row],[Dias Prev.2]])</f>
        <v>44923</v>
      </c>
      <c r="X784" s="23">
        <v>44977</v>
      </c>
      <c r="Y784" s="23">
        <v>44999</v>
      </c>
      <c r="Z784" s="24">
        <f>VLOOKUP(ControleRNC[[#This Row],[Crit.]],$F$1:$G$4,2,0)</f>
        <v>3</v>
      </c>
      <c r="AA784" s="24">
        <f ca="1">IF(ControleRNC[[#This Row],[Real.2]]="",TODAY()-ControleRNC[[#This Row],[Prev.2]],ControleRNC[[#This Row],[Real.2]]-ControleRNC[[#This Row],[Prev.2]])</f>
        <v>76</v>
      </c>
      <c r="AB784" s="24" t="s">
        <v>6</v>
      </c>
      <c r="AC784" s="29" t="str">
        <f ca="1">IF(ControleRNC[[#This Row],[Real.2]]&lt;&gt;"","Concluída",
IF(ControleRNC[[#This Row],[Prev.2]]&lt;TODAY(),"Atraso","No prazo"))</f>
        <v>Concluída</v>
      </c>
      <c r="AD784" s="24" t="str">
        <f ca="1">IF(ControleRNC[[#This Row],[Status Epata 2]]="Concluída","",IF(ControleRNC[[#This Row],[Real.2]]="",TODAY()-ControleRNC[[#This Row],[Data Emissão]],ControleRNC[[#This Row],[Real.2]]-ControleRNC[[#This Row],[Data Emissão]]))</f>
        <v/>
      </c>
      <c r="AE784" s="24" t="str">
        <f ca="1">IF(ControleRNC[[#This Row],[Real.2]]&lt;&gt;"","Concluída",
IF(AND(ControleRNC[[#This Row],[Prev.2]]&lt;TODAY(),OR(ControleRNC[[#This Row],[Replan.2]]&lt;TODAY(),ControleRNC[[#This Row],[Replan.2]]="")),"Atraso","No prazo"))</f>
        <v>Concluída</v>
      </c>
      <c r="AF784" s="24"/>
      <c r="AG784" s="24" t="str">
        <f>IF(ControleRNC[[#This Row],[Área Responsável]]="Engenharia",ControleRNC[[#This Row],[Status Etapa 1]],"Contratada")</f>
        <v>Contratada</v>
      </c>
      <c r="AH784" s="24" t="str">
        <f ca="1">IF(ControleRNC[[#This Row],[Área Responsável]]="Contratada",ControleRNC[[#This Row],[Status DUCTOR]],"Engenharia")</f>
        <v>Concluída</v>
      </c>
      <c r="AI784" s="24" t="str">
        <f>IF(ControleRNC[[#This Row],[Etapa Eng]]="Concluída","Fechado",IF(ControleRNC[[#This Row],[Etapa Eng]]="Contratada","Contratada","Aberto"))</f>
        <v>Contratada</v>
      </c>
      <c r="AJ784" s="24" t="str">
        <f ca="1">IF(ControleRNC[[#This Row],[Etapa contr]]="Concluída","Fechado",IF(ControleRNC[[#This Row],[Etapa contr]]="Engenharia","Engenharia","Aberto"))</f>
        <v>Fechado</v>
      </c>
    </row>
    <row r="785" spans="1:36" ht="30" customHeight="1">
      <c r="A785" s="5" t="s">
        <v>115</v>
      </c>
      <c r="B785" s="5" t="s">
        <v>900</v>
      </c>
      <c r="C785" s="24" t="s">
        <v>2720</v>
      </c>
      <c r="D785" s="5" t="s">
        <v>943</v>
      </c>
      <c r="E785" s="24" t="s">
        <v>29</v>
      </c>
      <c r="F785" s="65" t="s">
        <v>826</v>
      </c>
      <c r="G785" s="7" t="s">
        <v>844</v>
      </c>
      <c r="H785" s="7" t="s">
        <v>2876</v>
      </c>
      <c r="I785" s="7" t="s">
        <v>1449</v>
      </c>
      <c r="J785" s="32" t="s">
        <v>314</v>
      </c>
      <c r="K785" s="22" t="s">
        <v>787</v>
      </c>
      <c r="L785" s="6">
        <v>44915</v>
      </c>
      <c r="M785" s="6">
        <f>WORKDAY(ControleRNC[[#This Row],[Data Emissão]],VLOOKUP(K785,$F$1:$G$4,2,0))</f>
        <v>44918</v>
      </c>
      <c r="N785" s="6"/>
      <c r="O785" s="23">
        <v>44949</v>
      </c>
      <c r="P785" s="24"/>
      <c r="Q785" s="24">
        <f ca="1">IF(ControleRNC[[#This Row],[Real.1]]="",TODAY()-ControleRNC[[#This Row],[Prev.1]],ControleRNC[[#This Row],[Real.1]]-ControleRNC[[#This Row],[Prev.1]])</f>
        <v>31</v>
      </c>
      <c r="R785" s="24" t="s">
        <v>6</v>
      </c>
      <c r="S785" s="24"/>
      <c r="T785" s="29" t="str">
        <f ca="1">IF(ControleRNC[[#This Row],[Real.1]]&lt;&gt;"","Concluída",IF(ControleRNC[[#This Row],[Prev.1]]&lt;TODAY(),"Atraso","No prazo"))</f>
        <v>Concluída</v>
      </c>
      <c r="U785" s="39" t="s">
        <v>313</v>
      </c>
      <c r="V785" s="39"/>
      <c r="W785" s="23">
        <f>WORKDAY(ControleRNC[[#This Row],[Prev.1]],ControleRNC[[#This Row],[Dias Prev.2]])</f>
        <v>44923</v>
      </c>
      <c r="X785" s="23">
        <v>45074</v>
      </c>
      <c r="Y785" s="23"/>
      <c r="Z785" s="24">
        <f>VLOOKUP(ControleRNC[[#This Row],[Crit.]],$F$1:$G$4,2,0)</f>
        <v>3</v>
      </c>
      <c r="AA785" s="24">
        <f ca="1">IF(ControleRNC[[#This Row],[Real.2]]="",TODAY()-ControleRNC[[#This Row],[Prev.2]],ControleRNC[[#This Row],[Real.2]]-ControleRNC[[#This Row],[Prev.2]])</f>
        <v>154</v>
      </c>
      <c r="AB785" s="24" t="s">
        <v>6</v>
      </c>
      <c r="AC785" s="29" t="str">
        <f ca="1">IF(ControleRNC[[#This Row],[Real.2]]&lt;&gt;"","Concluída",
IF(ControleRNC[[#This Row],[Prev.2]]&lt;TODAY(),"Atraso","No prazo"))</f>
        <v>Atraso</v>
      </c>
      <c r="AD785" s="24">
        <f ca="1">IF(ControleRNC[[#This Row],[Status Epata 2]]="Concluída","",IF(ControleRNC[[#This Row],[Real.2]]="",TODAY()-ControleRNC[[#This Row],[Data Emissão]],ControleRNC[[#This Row],[Real.2]]-ControleRNC[[#This Row],[Data Emissão]]))</f>
        <v>162</v>
      </c>
      <c r="AE785" s="24" t="str">
        <f ca="1">IF(ControleRNC[[#This Row],[Real.2]]&lt;&gt;"","Concluída",
IF(AND(ControleRNC[[#This Row],[Prev.2]]&lt;TODAY(),OR(ControleRNC[[#This Row],[Replan.2]]&lt;TODAY(),ControleRNC[[#This Row],[Replan.2]]="")),"Atraso","No prazo"))</f>
        <v>Atraso</v>
      </c>
      <c r="AF785" s="24"/>
      <c r="AG785" s="24" t="str">
        <f>IF(ControleRNC[[#This Row],[Área Responsável]]="Engenharia",ControleRNC[[#This Row],[Status Etapa 1]],"Contratada")</f>
        <v>Contratada</v>
      </c>
      <c r="AH785" s="24" t="str">
        <f ca="1">IF(ControleRNC[[#This Row],[Área Responsável]]="Contratada",ControleRNC[[#This Row],[Status DUCTOR]],"Engenharia")</f>
        <v>Atraso</v>
      </c>
      <c r="AI785" s="24" t="str">
        <f>IF(ControleRNC[[#This Row],[Etapa Eng]]="Concluída","Fechado",IF(ControleRNC[[#This Row],[Etapa Eng]]="Contratada","Contratada","Aberto"))</f>
        <v>Contratada</v>
      </c>
      <c r="AJ785" s="24" t="str">
        <f ca="1">IF(ControleRNC[[#This Row],[Etapa contr]]="Concluída","Fechado",IF(ControleRNC[[#This Row],[Etapa contr]]="Engenharia","Engenharia","Aberto"))</f>
        <v>Aberto</v>
      </c>
    </row>
    <row r="786" spans="1:36" ht="30" customHeight="1">
      <c r="A786" s="5" t="s">
        <v>311</v>
      </c>
      <c r="B786" s="5" t="s">
        <v>900</v>
      </c>
      <c r="C786" s="24" t="s">
        <v>2720</v>
      </c>
      <c r="D786" s="5" t="s">
        <v>943</v>
      </c>
      <c r="E786" s="24" t="s">
        <v>29</v>
      </c>
      <c r="F786" s="65" t="s">
        <v>826</v>
      </c>
      <c r="G786" s="7" t="s">
        <v>844</v>
      </c>
      <c r="H786" s="7" t="s">
        <v>2340</v>
      </c>
      <c r="I786" s="7" t="s">
        <v>1449</v>
      </c>
      <c r="J786" s="32" t="s">
        <v>312</v>
      </c>
      <c r="K786" s="22" t="s">
        <v>787</v>
      </c>
      <c r="L786" s="6">
        <v>44915</v>
      </c>
      <c r="M786" s="6">
        <f>WORKDAY(ControleRNC[[#This Row],[Data Emissão]],VLOOKUP(K786,$F$1:$G$4,2,0))</f>
        <v>44918</v>
      </c>
      <c r="N786" s="6"/>
      <c r="O786" s="23">
        <v>44949</v>
      </c>
      <c r="P786" s="24"/>
      <c r="Q786" s="24">
        <f ca="1">IF(ControleRNC[[#This Row],[Real.1]]="",TODAY()-ControleRNC[[#This Row],[Prev.1]],ControleRNC[[#This Row],[Real.1]]-ControleRNC[[#This Row],[Prev.1]])</f>
        <v>31</v>
      </c>
      <c r="R786" s="24" t="s">
        <v>6</v>
      </c>
      <c r="S786" s="24"/>
      <c r="T786" s="29" t="str">
        <f ca="1">IF(ControleRNC[[#This Row],[Real.1]]&lt;&gt;"","Concluída",IF(ControleRNC[[#This Row],[Prev.1]]&lt;TODAY(),"Atraso","No prazo"))</f>
        <v>Concluída</v>
      </c>
      <c r="U786" s="39" t="s">
        <v>313</v>
      </c>
      <c r="V786" s="39"/>
      <c r="W786" s="23">
        <f>WORKDAY(ControleRNC[[#This Row],[Prev.1]],ControleRNC[[#This Row],[Dias Prev.2]])</f>
        <v>44923</v>
      </c>
      <c r="X786" s="23">
        <v>45071</v>
      </c>
      <c r="Y786" s="23"/>
      <c r="Z786" s="24">
        <f>VLOOKUP(ControleRNC[[#This Row],[Crit.]],$F$1:$G$4,2,0)</f>
        <v>3</v>
      </c>
      <c r="AA786" s="24">
        <f ca="1">IF(ControleRNC[[#This Row],[Real.2]]="",TODAY()-ControleRNC[[#This Row],[Prev.2]],ControleRNC[[#This Row],[Real.2]]-ControleRNC[[#This Row],[Prev.2]])</f>
        <v>154</v>
      </c>
      <c r="AB786" s="24" t="s">
        <v>6</v>
      </c>
      <c r="AC786" s="29" t="str">
        <f ca="1">IF(ControleRNC[[#This Row],[Real.2]]&lt;&gt;"","Concluída",
IF(ControleRNC[[#This Row],[Prev.2]]&lt;TODAY(),"Atraso","No prazo"))</f>
        <v>Atraso</v>
      </c>
      <c r="AD786" s="24">
        <f ca="1">IF(ControleRNC[[#This Row],[Status Epata 2]]="Concluída","",IF(ControleRNC[[#This Row],[Real.2]]="",TODAY()-ControleRNC[[#This Row],[Data Emissão]],ControleRNC[[#This Row],[Real.2]]-ControleRNC[[#This Row],[Data Emissão]]))</f>
        <v>162</v>
      </c>
      <c r="AE786" s="24" t="str">
        <f ca="1">IF(ControleRNC[[#This Row],[Real.2]]&lt;&gt;"","Concluída",
IF(AND(ControleRNC[[#This Row],[Prev.2]]&lt;TODAY(),OR(ControleRNC[[#This Row],[Replan.2]]&lt;TODAY(),ControleRNC[[#This Row],[Replan.2]]="")),"Atraso","No prazo"))</f>
        <v>Atraso</v>
      </c>
      <c r="AF786" s="24"/>
      <c r="AG786" s="24" t="str">
        <f>IF(ControleRNC[[#This Row],[Área Responsável]]="Engenharia",ControleRNC[[#This Row],[Status Etapa 1]],"Contratada")</f>
        <v>Contratada</v>
      </c>
      <c r="AH786" s="24" t="str">
        <f ca="1">IF(ControleRNC[[#This Row],[Área Responsável]]="Contratada",ControleRNC[[#This Row],[Status DUCTOR]],"Engenharia")</f>
        <v>Atraso</v>
      </c>
      <c r="AI786" s="24" t="str">
        <f>IF(ControleRNC[[#This Row],[Etapa Eng]]="Concluída","Fechado",IF(ControleRNC[[#This Row],[Etapa Eng]]="Contratada","Contratada","Aberto"))</f>
        <v>Contratada</v>
      </c>
      <c r="AJ786" s="24" t="str">
        <f ca="1">IF(ControleRNC[[#This Row],[Etapa contr]]="Concluída","Fechado",IF(ControleRNC[[#This Row],[Etapa contr]]="Engenharia","Engenharia","Aberto"))</f>
        <v>Aberto</v>
      </c>
    </row>
    <row r="787" spans="1:36" ht="30" customHeight="1">
      <c r="A787" s="5" t="s">
        <v>2185</v>
      </c>
      <c r="B787" s="5" t="s">
        <v>900</v>
      </c>
      <c r="C787" s="24" t="s">
        <v>2720</v>
      </c>
      <c r="D787" s="5" t="s">
        <v>943</v>
      </c>
      <c r="E787" s="24" t="s">
        <v>29</v>
      </c>
      <c r="F787" s="65" t="s">
        <v>826</v>
      </c>
      <c r="G787" s="7" t="s">
        <v>844</v>
      </c>
      <c r="H787" s="7" t="s">
        <v>2340</v>
      </c>
      <c r="I787" s="7" t="s">
        <v>1449</v>
      </c>
      <c r="J787" s="32" t="s">
        <v>312</v>
      </c>
      <c r="K787" s="22" t="s">
        <v>787</v>
      </c>
      <c r="L787" s="6">
        <v>44915</v>
      </c>
      <c r="M787" s="6">
        <f>WORKDAY(ControleRNC[[#This Row],[Data Emissão]],VLOOKUP(K787,$F$1:$G$4,2,0))</f>
        <v>44918</v>
      </c>
      <c r="N787" s="6"/>
      <c r="O787" s="23">
        <v>44949</v>
      </c>
      <c r="P787" s="24"/>
      <c r="Q787" s="24">
        <f ca="1">IF(ControleRNC[[#This Row],[Real.1]]="",TODAY()-ControleRNC[[#This Row],[Prev.1]],ControleRNC[[#This Row],[Real.1]]-ControleRNC[[#This Row],[Prev.1]])</f>
        <v>31</v>
      </c>
      <c r="R787" s="24" t="s">
        <v>6</v>
      </c>
      <c r="S787" s="24"/>
      <c r="T787" s="29" t="str">
        <f ca="1">IF(ControleRNC[[#This Row],[Real.1]]&lt;&gt;"","Concluída",IF(ControleRNC[[#This Row],[Prev.1]]&lt;TODAY(),"Atraso","No prazo"))</f>
        <v>Concluída</v>
      </c>
      <c r="U787" s="39" t="s">
        <v>2878</v>
      </c>
      <c r="V787" s="39"/>
      <c r="W787" s="23">
        <f>WORKDAY(ControleRNC[[#This Row],[Prev.1]],ControleRNC[[#This Row],[Dias Prev.2]])</f>
        <v>44923</v>
      </c>
      <c r="X787" s="23">
        <v>44967</v>
      </c>
      <c r="Y787" s="23">
        <v>44987</v>
      </c>
      <c r="Z787" s="24">
        <f>VLOOKUP(ControleRNC[[#This Row],[Crit.]],$F$1:$G$4,2,0)</f>
        <v>3</v>
      </c>
      <c r="AA787" s="24">
        <f ca="1">IF(ControleRNC[[#This Row],[Real.2]]="",TODAY()-ControleRNC[[#This Row],[Prev.2]],ControleRNC[[#This Row],[Real.2]]-ControleRNC[[#This Row],[Prev.2]])</f>
        <v>64</v>
      </c>
      <c r="AB787" s="24" t="s">
        <v>6</v>
      </c>
      <c r="AC787" s="29" t="str">
        <f ca="1">IF(ControleRNC[[#This Row],[Real.2]]&lt;&gt;"","Concluída",
IF(ControleRNC[[#This Row],[Prev.2]]&lt;TODAY(),"Atraso","No prazo"))</f>
        <v>Concluída</v>
      </c>
      <c r="AD787" s="24" t="str">
        <f ca="1">IF(ControleRNC[[#This Row],[Status Epata 2]]="Concluída","",IF(ControleRNC[[#This Row],[Real.2]]="",TODAY()-ControleRNC[[#This Row],[Data Emissão]],ControleRNC[[#This Row],[Real.2]]-ControleRNC[[#This Row],[Data Emissão]]))</f>
        <v/>
      </c>
      <c r="AE787" s="24" t="str">
        <f ca="1">IF(ControleRNC[[#This Row],[Real.2]]&lt;&gt;"","Concluída",
IF(AND(ControleRNC[[#This Row],[Prev.2]]&lt;TODAY(),OR(ControleRNC[[#This Row],[Replan.2]]&lt;TODAY(),ControleRNC[[#This Row],[Replan.2]]="")),"Atraso","No prazo"))</f>
        <v>Concluída</v>
      </c>
      <c r="AF787" s="24"/>
      <c r="AG787" s="24" t="str">
        <f>IF(ControleRNC[[#This Row],[Área Responsável]]="Engenharia",ControleRNC[[#This Row],[Status Etapa 1]],"Contratada")</f>
        <v>Contratada</v>
      </c>
      <c r="AH787" s="24" t="str">
        <f ca="1">IF(ControleRNC[[#This Row],[Área Responsável]]="Contratada",ControleRNC[[#This Row],[Status DUCTOR]],"Engenharia")</f>
        <v>Concluída</v>
      </c>
      <c r="AI787" s="24" t="str">
        <f>IF(ControleRNC[[#This Row],[Etapa Eng]]="Concluída","Fechado",IF(ControleRNC[[#This Row],[Etapa Eng]]="Contratada","Contratada","Aberto"))</f>
        <v>Contratada</v>
      </c>
      <c r="AJ787" s="24" t="str">
        <f ca="1">IF(ControleRNC[[#This Row],[Etapa contr]]="Concluída","Fechado",IF(ControleRNC[[#This Row],[Etapa contr]]="Engenharia","Engenharia","Aberto"))</f>
        <v>Fechado</v>
      </c>
    </row>
    <row r="788" spans="1:36" ht="30" customHeight="1">
      <c r="A788" s="5" t="s">
        <v>71</v>
      </c>
      <c r="B788" s="5" t="s">
        <v>900</v>
      </c>
      <c r="C788" s="24" t="s">
        <v>860</v>
      </c>
      <c r="D788" s="5" t="s">
        <v>861</v>
      </c>
      <c r="E788" s="24" t="s">
        <v>281</v>
      </c>
      <c r="F788" s="65" t="s">
        <v>862</v>
      </c>
      <c r="G788" s="7" t="s">
        <v>827</v>
      </c>
      <c r="H788" s="7" t="s">
        <v>2827</v>
      </c>
      <c r="I788" s="7" t="s">
        <v>836</v>
      </c>
      <c r="J788" s="32" t="s">
        <v>317</v>
      </c>
      <c r="K788" s="22" t="s">
        <v>787</v>
      </c>
      <c r="L788" s="6">
        <v>44916</v>
      </c>
      <c r="M788" s="6">
        <f>WORKDAY(ControleRNC[[#This Row],[Data Emissão]],VLOOKUP(K788,$F$1:$G$4,2,0))</f>
        <v>44921</v>
      </c>
      <c r="N788" s="6"/>
      <c r="O788" s="23">
        <v>44917</v>
      </c>
      <c r="P788" s="24"/>
      <c r="Q788" s="24">
        <f ca="1">IF(ControleRNC[[#This Row],[Real.1]]="",TODAY()-ControleRNC[[#This Row],[Prev.1]],ControleRNC[[#This Row],[Real.1]]-ControleRNC[[#This Row],[Prev.1]])</f>
        <v>-4</v>
      </c>
      <c r="R788" s="24" t="s">
        <v>5</v>
      </c>
      <c r="S788" s="24"/>
      <c r="T788" s="29" t="str">
        <f ca="1">IF(ControleRNC[[#This Row],[Real.1]]&lt;&gt;"","Concluída",IF(ControleRNC[[#This Row],[Prev.1]]&lt;TODAY(),"Atraso","No prazo"))</f>
        <v>Concluída</v>
      </c>
      <c r="U788" s="39" t="s">
        <v>318</v>
      </c>
      <c r="V788" s="39"/>
      <c r="W788" s="23">
        <f>WORKDAY(ControleRNC[[#This Row],[Prev.1]],ControleRNC[[#This Row],[Dias Prev.2]])</f>
        <v>44924</v>
      </c>
      <c r="X788" s="23">
        <v>45074</v>
      </c>
      <c r="Y788" s="23"/>
      <c r="Z788" s="24">
        <f>VLOOKUP(ControleRNC[[#This Row],[Crit.]],$F$1:$G$4,2,0)</f>
        <v>3</v>
      </c>
      <c r="AA788" s="24">
        <f ca="1">IF(ControleRNC[[#This Row],[Real.2]]="",TODAY()-ControleRNC[[#This Row],[Prev.2]],ControleRNC[[#This Row],[Real.2]]-ControleRNC[[#This Row],[Prev.2]])</f>
        <v>153</v>
      </c>
      <c r="AB788" s="24" t="s">
        <v>5</v>
      </c>
      <c r="AC788" s="29" t="str">
        <f ca="1">IF(ControleRNC[[#This Row],[Real.2]]&lt;&gt;"","Concluída",
IF(ControleRNC[[#This Row],[Prev.2]]&lt;TODAY(),"Atraso","No prazo"))</f>
        <v>Atraso</v>
      </c>
      <c r="AD788" s="24">
        <f ca="1">IF(ControleRNC[[#This Row],[Status Epata 2]]="Concluída","",IF(ControleRNC[[#This Row],[Real.2]]="",TODAY()-ControleRNC[[#This Row],[Data Emissão]],ControleRNC[[#This Row],[Real.2]]-ControleRNC[[#This Row],[Data Emissão]]))</f>
        <v>161</v>
      </c>
      <c r="AE788" s="24" t="str">
        <f ca="1">IF(ControleRNC[[#This Row],[Real.2]]&lt;&gt;"","Concluída",
IF(AND(ControleRNC[[#This Row],[Prev.2]]&lt;TODAY(),OR(ControleRNC[[#This Row],[Replan.2]]&lt;TODAY(),ControleRNC[[#This Row],[Replan.2]]="")),"Atraso","No prazo"))</f>
        <v>Atraso</v>
      </c>
      <c r="AF788" s="24"/>
      <c r="AG788" s="24" t="str">
        <f ca="1">IF(ControleRNC[[#This Row],[Área Responsável]]="Engenharia",ControleRNC[[#This Row],[Status Etapa 1]],"Contratada")</f>
        <v>Concluída</v>
      </c>
      <c r="AH788" s="24" t="str">
        <f>IF(ControleRNC[[#This Row],[Área Responsável]]="Contratada",ControleRNC[[#This Row],[Status DUCTOR]],"Engenharia")</f>
        <v>Engenharia</v>
      </c>
      <c r="AI788" s="24" t="str">
        <f ca="1">IF(ControleRNC[[#This Row],[Etapa Eng]]="Concluída","Fechado",IF(ControleRNC[[#This Row],[Etapa Eng]]="Contratada","Contratada","Aberto"))</f>
        <v>Fechado</v>
      </c>
      <c r="AJ788" s="24" t="str">
        <f>IF(ControleRNC[[#This Row],[Etapa contr]]="Concluída","Fechado",IF(ControleRNC[[#This Row],[Etapa contr]]="Engenharia","Engenharia","Aberto"))</f>
        <v>Engenharia</v>
      </c>
    </row>
    <row r="789" spans="1:36" ht="30" customHeight="1">
      <c r="A789" s="5" t="s">
        <v>180</v>
      </c>
      <c r="B789" s="5" t="s">
        <v>900</v>
      </c>
      <c r="C789" s="24" t="s">
        <v>860</v>
      </c>
      <c r="D789" s="5" t="s">
        <v>861</v>
      </c>
      <c r="E789" s="24" t="s">
        <v>281</v>
      </c>
      <c r="F789" s="65" t="s">
        <v>862</v>
      </c>
      <c r="G789" s="7" t="s">
        <v>827</v>
      </c>
      <c r="H789" s="7" t="s">
        <v>2823</v>
      </c>
      <c r="I789" s="7" t="s">
        <v>840</v>
      </c>
      <c r="J789" s="32" t="s">
        <v>315</v>
      </c>
      <c r="K789" s="22" t="s">
        <v>787</v>
      </c>
      <c r="L789" s="6">
        <v>44916</v>
      </c>
      <c r="M789" s="6">
        <f>WORKDAY(ControleRNC[[#This Row],[Data Emissão]],VLOOKUP(K789,$F$1:$G$4,2,0))</f>
        <v>44921</v>
      </c>
      <c r="N789" s="6"/>
      <c r="O789" s="23">
        <v>44921</v>
      </c>
      <c r="P789" s="24"/>
      <c r="Q789" s="24">
        <f ca="1">IF(ControleRNC[[#This Row],[Real.1]]="",TODAY()-ControleRNC[[#This Row],[Prev.1]],ControleRNC[[#This Row],[Real.1]]-ControleRNC[[#This Row],[Prev.1]])</f>
        <v>0</v>
      </c>
      <c r="R789" s="24" t="s">
        <v>5</v>
      </c>
      <c r="S789" s="24"/>
      <c r="T789" s="29" t="str">
        <f ca="1">IF(ControleRNC[[#This Row],[Real.1]]&lt;&gt;"","Concluída",IF(ControleRNC[[#This Row],[Prev.1]]&lt;TODAY(),"Atraso","No prazo"))</f>
        <v>Concluída</v>
      </c>
      <c r="U789" s="39" t="s">
        <v>316</v>
      </c>
      <c r="V789" s="39"/>
      <c r="W789" s="23">
        <f>WORKDAY(ControleRNC[[#This Row],[Prev.1]],ControleRNC[[#This Row],[Dias Prev.2]])</f>
        <v>44924</v>
      </c>
      <c r="X789" s="23">
        <v>44951</v>
      </c>
      <c r="Y789" s="23"/>
      <c r="Z789" s="24">
        <f>VLOOKUP(ControleRNC[[#This Row],[Crit.]],$F$1:$G$4,2,0)</f>
        <v>3</v>
      </c>
      <c r="AA789" s="24">
        <f ca="1">IF(ControleRNC[[#This Row],[Real.2]]="",TODAY()-ControleRNC[[#This Row],[Prev.2]],ControleRNC[[#This Row],[Real.2]]-ControleRNC[[#This Row],[Prev.2]])</f>
        <v>153</v>
      </c>
      <c r="AB789" s="24" t="s">
        <v>5</v>
      </c>
      <c r="AC789" s="29" t="str">
        <f ca="1">IF(ControleRNC[[#This Row],[Real.2]]&lt;&gt;"","Concluída",
IF(ControleRNC[[#This Row],[Prev.2]]&lt;TODAY(),"Atraso","No prazo"))</f>
        <v>Atraso</v>
      </c>
      <c r="AD789" s="24">
        <f ca="1">IF(ControleRNC[[#This Row],[Status Epata 2]]="Concluída","",IF(ControleRNC[[#This Row],[Real.2]]="",TODAY()-ControleRNC[[#This Row],[Data Emissão]],ControleRNC[[#This Row],[Real.2]]-ControleRNC[[#This Row],[Data Emissão]]))</f>
        <v>161</v>
      </c>
      <c r="AE789" s="24" t="str">
        <f ca="1">IF(ControleRNC[[#This Row],[Real.2]]&lt;&gt;"","Concluída",
IF(AND(ControleRNC[[#This Row],[Prev.2]]&lt;TODAY(),OR(ControleRNC[[#This Row],[Replan.2]]&lt;TODAY(),ControleRNC[[#This Row],[Replan.2]]="")),"Atraso","No prazo"))</f>
        <v>Atraso</v>
      </c>
      <c r="AF789" s="24"/>
      <c r="AG789" s="24" t="str">
        <f ca="1">IF(ControleRNC[[#This Row],[Área Responsável]]="Engenharia",ControleRNC[[#This Row],[Status Etapa 1]],"Contratada")</f>
        <v>Concluída</v>
      </c>
      <c r="AH789" s="24" t="str">
        <f>IF(ControleRNC[[#This Row],[Área Responsável]]="Contratada",ControleRNC[[#This Row],[Status DUCTOR]],"Engenharia")</f>
        <v>Engenharia</v>
      </c>
      <c r="AI789" s="24" t="str">
        <f ca="1">IF(ControleRNC[[#This Row],[Etapa Eng]]="Concluída","Fechado",IF(ControleRNC[[#This Row],[Etapa Eng]]="Contratada","Contratada","Aberto"))</f>
        <v>Fechado</v>
      </c>
      <c r="AJ789" s="24" t="str">
        <f>IF(ControleRNC[[#This Row],[Etapa contr]]="Concluída","Fechado",IF(ControleRNC[[#This Row],[Etapa contr]]="Engenharia","Engenharia","Aberto"))</f>
        <v>Engenharia</v>
      </c>
    </row>
    <row r="790" spans="1:36" ht="30" customHeight="1">
      <c r="A790" s="5" t="s">
        <v>66</v>
      </c>
      <c r="B790" s="5" t="s">
        <v>822</v>
      </c>
      <c r="C790" s="24" t="s">
        <v>1154</v>
      </c>
      <c r="D790" s="5" t="s">
        <v>824</v>
      </c>
      <c r="E790" s="24" t="s">
        <v>319</v>
      </c>
      <c r="F790" s="65" t="s">
        <v>826</v>
      </c>
      <c r="G790" s="7" t="s">
        <v>1085</v>
      </c>
      <c r="H790" s="7" t="s">
        <v>2879</v>
      </c>
      <c r="I790" s="7" t="s">
        <v>1820</v>
      </c>
      <c r="J790" s="32" t="s">
        <v>320</v>
      </c>
      <c r="K790" s="22" t="s">
        <v>787</v>
      </c>
      <c r="L790" s="6">
        <v>44917</v>
      </c>
      <c r="M790" s="6">
        <f>WORKDAY(ControleRNC[[#This Row],[Data Emissão]],VLOOKUP(K790,$F$1:$G$4,2,0))</f>
        <v>44922</v>
      </c>
      <c r="N790" s="6"/>
      <c r="O790" s="23">
        <v>44921</v>
      </c>
      <c r="P790" s="24"/>
      <c r="Q790" s="24">
        <f ca="1">IF(ControleRNC[[#This Row],[Real.1]]="",TODAY()-ControleRNC[[#This Row],[Prev.1]],ControleRNC[[#This Row],[Real.1]]-ControleRNC[[#This Row],[Prev.1]])</f>
        <v>-1</v>
      </c>
      <c r="R790" s="24" t="s">
        <v>14</v>
      </c>
      <c r="S790" s="24"/>
      <c r="T790" s="29" t="str">
        <f ca="1">IF(ControleRNC[[#This Row],[Real.1]]&lt;&gt;"","Concluída",IF(ControleRNC[[#This Row],[Prev.1]]&lt;TODAY(),"Atraso","No prazo"))</f>
        <v>Concluída</v>
      </c>
      <c r="U790" s="39" t="s">
        <v>321</v>
      </c>
      <c r="V790" s="39"/>
      <c r="W790" s="23">
        <f>WORKDAY(ControleRNC[[#This Row],[Prev.1]],ControleRNC[[#This Row],[Dias Prev.2]])</f>
        <v>44925</v>
      </c>
      <c r="X790" s="23"/>
      <c r="Y790" s="23"/>
      <c r="Z790" s="24">
        <f>VLOOKUP(ControleRNC[[#This Row],[Crit.]],$F$1:$G$4,2,0)</f>
        <v>3</v>
      </c>
      <c r="AA790" s="24">
        <f ca="1">IF(ControleRNC[[#This Row],[Real.2]]="",TODAY()-ControleRNC[[#This Row],[Prev.2]],ControleRNC[[#This Row],[Real.2]]-ControleRNC[[#This Row],[Prev.2]])</f>
        <v>152</v>
      </c>
      <c r="AB790" s="24" t="s">
        <v>14</v>
      </c>
      <c r="AC790" s="29" t="str">
        <f ca="1">IF(ControleRNC[[#This Row],[Real.2]]&lt;&gt;"","Concluída",
IF(ControleRNC[[#This Row],[Prev.2]]&lt;TODAY(),"Atraso","No prazo"))</f>
        <v>Atraso</v>
      </c>
      <c r="AD790" s="24">
        <f ca="1">IF(ControleRNC[[#This Row],[Status Epata 2]]="Concluída","",IF(ControleRNC[[#This Row],[Real.2]]="",TODAY()-ControleRNC[[#This Row],[Data Emissão]],ControleRNC[[#This Row],[Real.2]]-ControleRNC[[#This Row],[Data Emissão]]))</f>
        <v>160</v>
      </c>
      <c r="AE790" s="24" t="str">
        <f ca="1">IF(ControleRNC[[#This Row],[Real.2]]&lt;&gt;"","Concluída",
IF(AND(ControleRNC[[#This Row],[Prev.2]]&lt;TODAY(),OR(ControleRNC[[#This Row],[Replan.2]]&lt;TODAY(),ControleRNC[[#This Row],[Replan.2]]="")),"Atraso","No prazo"))</f>
        <v>Atraso</v>
      </c>
      <c r="AF790" s="24"/>
      <c r="AG790" s="24" t="str">
        <f>IF(ControleRNC[[#This Row],[Área Responsável]]="Engenharia",ControleRNC[[#This Row],[Status Etapa 1]],"Contratada")</f>
        <v>Contratada</v>
      </c>
      <c r="AH790" s="24" t="str">
        <f ca="1">IF(ControleRNC[[#This Row],[Área Responsável]]="Contratada",ControleRNC[[#This Row],[Status DUCTOR]],"Engenharia")</f>
        <v>Atraso</v>
      </c>
      <c r="AI790" s="24" t="str">
        <f>IF(ControleRNC[[#This Row],[Etapa Eng]]="Concluída","Fechado",IF(ControleRNC[[#This Row],[Etapa Eng]]="Contratada","Contratada","Aberto"))</f>
        <v>Contratada</v>
      </c>
      <c r="AJ790" s="24" t="str">
        <f ca="1">IF(ControleRNC[[#This Row],[Etapa contr]]="Concluída","Fechado",IF(ControleRNC[[#This Row],[Etapa contr]]="Engenharia","Engenharia","Aberto"))</f>
        <v>Aberto</v>
      </c>
    </row>
    <row r="791" spans="1:36" ht="30" customHeight="1">
      <c r="A791" s="5" t="s">
        <v>213</v>
      </c>
      <c r="B791" s="5" t="s">
        <v>900</v>
      </c>
      <c r="C791" s="24" t="s">
        <v>860</v>
      </c>
      <c r="D791" s="5" t="s">
        <v>861</v>
      </c>
      <c r="E791" s="24" t="s">
        <v>281</v>
      </c>
      <c r="F791" s="65" t="s">
        <v>862</v>
      </c>
      <c r="G791" s="7" t="s">
        <v>827</v>
      </c>
      <c r="H791" s="7" t="s">
        <v>2823</v>
      </c>
      <c r="I791" s="7" t="s">
        <v>840</v>
      </c>
      <c r="J791" s="32" t="s">
        <v>322</v>
      </c>
      <c r="K791" s="22" t="s">
        <v>787</v>
      </c>
      <c r="L791" s="6">
        <v>44921</v>
      </c>
      <c r="M791" s="6">
        <f>WORKDAY(ControleRNC[[#This Row],[Data Emissão]],VLOOKUP(K791,$F$1:$G$4,2,0))</f>
        <v>44924</v>
      </c>
      <c r="N791" s="6"/>
      <c r="O791" s="23">
        <v>44922</v>
      </c>
      <c r="P791" s="24"/>
      <c r="Q791" s="24">
        <f ca="1">IF(ControleRNC[[#This Row],[Real.1]]="",TODAY()-ControleRNC[[#This Row],[Prev.1]],ControleRNC[[#This Row],[Real.1]]-ControleRNC[[#This Row],[Prev.1]])</f>
        <v>-2</v>
      </c>
      <c r="R791" s="24" t="s">
        <v>5</v>
      </c>
      <c r="S791" s="24"/>
      <c r="T791" s="29" t="str">
        <f ca="1">IF(ControleRNC[[#This Row],[Real.1]]&lt;&gt;"","Concluída",IF(ControleRNC[[#This Row],[Prev.1]]&lt;TODAY(),"Atraso","No prazo"))</f>
        <v>Concluída</v>
      </c>
      <c r="U791" s="39" t="s">
        <v>322</v>
      </c>
      <c r="V791" s="39"/>
      <c r="W791" s="23">
        <f>WORKDAY(ControleRNC[[#This Row],[Prev.1]],ControleRNC[[#This Row],[Dias Prev.2]])</f>
        <v>44929</v>
      </c>
      <c r="X791" s="23">
        <v>45107</v>
      </c>
      <c r="Y791" s="23"/>
      <c r="Z791" s="24">
        <f>VLOOKUP(ControleRNC[[#This Row],[Crit.]],$F$1:$G$4,2,0)</f>
        <v>3</v>
      </c>
      <c r="AA791" s="24">
        <f ca="1">IF(ControleRNC[[#This Row],[Real.2]]="",TODAY()-ControleRNC[[#This Row],[Prev.2]],ControleRNC[[#This Row],[Real.2]]-ControleRNC[[#This Row],[Prev.2]])</f>
        <v>148</v>
      </c>
      <c r="AB791" s="24" t="s">
        <v>5</v>
      </c>
      <c r="AC791" s="29" t="str">
        <f ca="1">IF(ControleRNC[[#This Row],[Real.2]]&lt;&gt;"","Concluída",
IF(ControleRNC[[#This Row],[Prev.2]]&lt;TODAY(),"Atraso","No prazo"))</f>
        <v>Atraso</v>
      </c>
      <c r="AD791" s="24">
        <f ca="1">IF(ControleRNC[[#This Row],[Status Epata 2]]="Concluída","",IF(ControleRNC[[#This Row],[Real.2]]="",TODAY()-ControleRNC[[#This Row],[Data Emissão]],ControleRNC[[#This Row],[Real.2]]-ControleRNC[[#This Row],[Data Emissão]]))</f>
        <v>156</v>
      </c>
      <c r="AE791" s="24" t="str">
        <f ca="1">IF(ControleRNC[[#This Row],[Real.2]]&lt;&gt;"","Concluída",
IF(AND(ControleRNC[[#This Row],[Prev.2]]&lt;TODAY(),OR(ControleRNC[[#This Row],[Replan.2]]&lt;TODAY(),ControleRNC[[#This Row],[Replan.2]]="")),"Atraso","No prazo"))</f>
        <v>No prazo</v>
      </c>
      <c r="AF791" s="24"/>
      <c r="AG791" s="24" t="str">
        <f ca="1">IF(ControleRNC[[#This Row],[Área Responsável]]="Engenharia",ControleRNC[[#This Row],[Status Etapa 1]],"Contratada")</f>
        <v>Concluída</v>
      </c>
      <c r="AH791" s="24" t="str">
        <f>IF(ControleRNC[[#This Row],[Área Responsável]]="Contratada",ControleRNC[[#This Row],[Status DUCTOR]],"Engenharia")</f>
        <v>Engenharia</v>
      </c>
      <c r="AI791" s="24" t="str">
        <f ca="1">IF(ControleRNC[[#This Row],[Etapa Eng]]="Concluída","Fechado",IF(ControleRNC[[#This Row],[Etapa Eng]]="Contratada","Contratada","Aberto"))</f>
        <v>Fechado</v>
      </c>
      <c r="AJ791" s="24" t="str">
        <f>IF(ControleRNC[[#This Row],[Etapa contr]]="Concluída","Fechado",IF(ControleRNC[[#This Row],[Etapa contr]]="Engenharia","Engenharia","Aberto"))</f>
        <v>Engenharia</v>
      </c>
    </row>
    <row r="792" spans="1:36" ht="30" customHeight="1">
      <c r="A792" s="5" t="s">
        <v>262</v>
      </c>
      <c r="B792" s="5" t="s">
        <v>900</v>
      </c>
      <c r="C792" s="24" t="s">
        <v>2778</v>
      </c>
      <c r="D792" s="5" t="s">
        <v>833</v>
      </c>
      <c r="E792" s="24" t="s">
        <v>645</v>
      </c>
      <c r="F792" s="65" t="s">
        <v>862</v>
      </c>
      <c r="G792" s="7" t="s">
        <v>844</v>
      </c>
      <c r="H792" s="7" t="s">
        <v>2880</v>
      </c>
      <c r="I792" s="7" t="s">
        <v>846</v>
      </c>
      <c r="J792" s="32" t="s">
        <v>2881</v>
      </c>
      <c r="K792" s="22" t="s">
        <v>787</v>
      </c>
      <c r="L792" s="6">
        <v>44922</v>
      </c>
      <c r="M792" s="6">
        <f>WORKDAY(ControleRNC[[#This Row],[Data Emissão]],VLOOKUP(K792,$F$1:$G$4,2,0))</f>
        <v>44925</v>
      </c>
      <c r="N792" s="6"/>
      <c r="O792" s="23">
        <v>44930</v>
      </c>
      <c r="P792" s="24"/>
      <c r="Q792" s="24">
        <f ca="1">IF(ControleRNC[[#This Row],[Real.1]]="",TODAY()-ControleRNC[[#This Row],[Prev.1]],ControleRNC[[#This Row],[Real.1]]-ControleRNC[[#This Row],[Prev.1]])</f>
        <v>5</v>
      </c>
      <c r="R792" s="24" t="s">
        <v>6</v>
      </c>
      <c r="S792" s="24" t="s">
        <v>2882</v>
      </c>
      <c r="T792" s="29" t="str">
        <f ca="1">IF(ControleRNC[[#This Row],[Real.1]]&lt;&gt;"","Concluída",IF(ControleRNC[[#This Row],[Prev.1]]&lt;TODAY(),"Atraso","No prazo"))</f>
        <v>Concluída</v>
      </c>
      <c r="U792" s="39" t="s">
        <v>2883</v>
      </c>
      <c r="V792" s="39"/>
      <c r="W792" s="23">
        <f>WORKDAY(ControleRNC[[#This Row],[Prev.1]],ControleRNC[[#This Row],[Dias Prev.2]])</f>
        <v>44930</v>
      </c>
      <c r="X792" s="23"/>
      <c r="Y792" s="23">
        <v>44932</v>
      </c>
      <c r="Z792" s="24">
        <f>VLOOKUP(ControleRNC[[#This Row],[Crit.]],$F$1:$G$4,2,0)</f>
        <v>3</v>
      </c>
      <c r="AA792" s="24">
        <f ca="1">IF(ControleRNC[[#This Row],[Real.2]]="",TODAY()-ControleRNC[[#This Row],[Prev.2]],ControleRNC[[#This Row],[Real.2]]-ControleRNC[[#This Row],[Prev.2]])</f>
        <v>2</v>
      </c>
      <c r="AB792" s="24" t="s">
        <v>6</v>
      </c>
      <c r="AC792" s="29" t="str">
        <f ca="1">IF(ControleRNC[[#This Row],[Real.2]]&lt;&gt;"","Concluída",
IF(ControleRNC[[#This Row],[Prev.2]]&lt;TODAY(),"Atraso","No prazo"))</f>
        <v>Concluída</v>
      </c>
      <c r="AD792" s="24" t="str">
        <f ca="1">IF(ControleRNC[[#This Row],[Status Epata 2]]="Concluída","",IF(ControleRNC[[#This Row],[Real.2]]="",TODAY()-ControleRNC[[#This Row],[Data Emissão]],ControleRNC[[#This Row],[Real.2]]-ControleRNC[[#This Row],[Data Emissão]]))</f>
        <v/>
      </c>
      <c r="AE792" s="29" t="str">
        <f ca="1">IF(ControleRNC[[#This Row],[Real.2]]&lt;&gt;"","Concluída",
IF(AND(ControleRNC[[#This Row],[Prev.2]]&lt;TODAY(),OR(ControleRNC[[#This Row],[Replan.2]]&lt;TODAY(),ControleRNC[[#This Row],[Replan.2]]="")),"Atraso","No prazo"))</f>
        <v>Concluída</v>
      </c>
      <c r="AF792" s="24"/>
      <c r="AG792" s="24" t="str">
        <f ca="1">IF(ControleRNC[[#This Row],[Área Responsável]]="Engenharia",ControleRNC[[#This Row],[Status Etapa 1]],"Contratada")</f>
        <v>Concluída</v>
      </c>
      <c r="AH792" s="24" t="str">
        <f>IF(ControleRNC[[#This Row],[Área Responsável]]="Contratada",ControleRNC[[#This Row],[Status DUCTOR]],"Engenharia")</f>
        <v>Engenharia</v>
      </c>
      <c r="AI792" s="24" t="str">
        <f ca="1">IF(ControleRNC[[#This Row],[Etapa Eng]]="Concluída","Fechado",IF(ControleRNC[[#This Row],[Etapa Eng]]="Contratada","Contratada","Aberto"))</f>
        <v>Fechado</v>
      </c>
      <c r="AJ792" s="24" t="str">
        <f>IF(ControleRNC[[#This Row],[Etapa contr]]="Concluída","Fechado",IF(ControleRNC[[#This Row],[Etapa contr]]="Engenharia","Engenharia","Aberto"))</f>
        <v>Engenharia</v>
      </c>
    </row>
    <row r="793" spans="1:36" ht="30" customHeight="1">
      <c r="A793" s="5" t="s">
        <v>159</v>
      </c>
      <c r="B793" s="5" t="s">
        <v>900</v>
      </c>
      <c r="C793" s="24" t="s">
        <v>1299</v>
      </c>
      <c r="D793" s="5" t="s">
        <v>824</v>
      </c>
      <c r="E793" s="24" t="s">
        <v>29</v>
      </c>
      <c r="F793" s="65" t="s">
        <v>826</v>
      </c>
      <c r="G793" s="7" t="s">
        <v>844</v>
      </c>
      <c r="H793" s="7" t="s">
        <v>2884</v>
      </c>
      <c r="I793" s="7" t="s">
        <v>958</v>
      </c>
      <c r="J793" s="32" t="s">
        <v>2885</v>
      </c>
      <c r="K793" s="22" t="s">
        <v>787</v>
      </c>
      <c r="L793" s="6">
        <v>44923</v>
      </c>
      <c r="M793" s="6">
        <f>WORKDAY(ControleRNC[[#This Row],[Data Emissão]],VLOOKUP(K793,$F$1:$G$4,2,0))</f>
        <v>44928</v>
      </c>
      <c r="N793" s="6"/>
      <c r="O793" s="23">
        <v>44924</v>
      </c>
      <c r="P793" s="24"/>
      <c r="Q793" s="24">
        <f ca="1">IF(ControleRNC[[#This Row],[Real.1]]="",TODAY()-ControleRNC[[#This Row],[Prev.1]],ControleRNC[[#This Row],[Real.1]]-ControleRNC[[#This Row],[Prev.1]])</f>
        <v>-4</v>
      </c>
      <c r="R793" s="24" t="s">
        <v>6</v>
      </c>
      <c r="S793" s="24"/>
      <c r="T793" s="29" t="str">
        <f ca="1">IF(ControleRNC[[#This Row],[Real.1]]&lt;&gt;"","Concluída",IF(ControleRNC[[#This Row],[Prev.1]]&lt;TODAY(),"Atraso","No prazo"))</f>
        <v>Concluída</v>
      </c>
      <c r="U793" s="39" t="s">
        <v>2886</v>
      </c>
      <c r="V793" s="39"/>
      <c r="W793" s="23">
        <f>WORKDAY(ControleRNC[[#This Row],[Prev.1]],ControleRNC[[#This Row],[Dias Prev.2]])</f>
        <v>44931</v>
      </c>
      <c r="X793" s="23">
        <v>44985</v>
      </c>
      <c r="Y793" s="23">
        <v>45094</v>
      </c>
      <c r="Z793" s="24">
        <f>VLOOKUP(ControleRNC[[#This Row],[Crit.]],$F$1:$G$4,2,0)</f>
        <v>3</v>
      </c>
      <c r="AA793" s="24">
        <f ca="1">IF(ControleRNC[[#This Row],[Real.2]]="",TODAY()-ControleRNC[[#This Row],[Prev.2]],ControleRNC[[#This Row],[Real.2]]-ControleRNC[[#This Row],[Prev.2]])</f>
        <v>163</v>
      </c>
      <c r="AB793" s="24" t="s">
        <v>6</v>
      </c>
      <c r="AC793" s="29" t="str">
        <f ca="1">IF(ControleRNC[[#This Row],[Real.2]]&lt;&gt;"","Concluída",
IF(ControleRNC[[#This Row],[Prev.2]]&lt;TODAY(),"Atraso","No prazo"))</f>
        <v>Concluída</v>
      </c>
      <c r="AD793" s="24" t="str">
        <f ca="1">IF(ControleRNC[[#This Row],[Status Epata 2]]="Concluída","",IF(ControleRNC[[#This Row],[Real.2]]="",TODAY()-ControleRNC[[#This Row],[Data Emissão]],ControleRNC[[#This Row],[Real.2]]-ControleRNC[[#This Row],[Data Emissão]]))</f>
        <v/>
      </c>
      <c r="AE793" s="24" t="str">
        <f ca="1">IF(ControleRNC[[#This Row],[Real.2]]&lt;&gt;"","Concluída",
IF(AND(ControleRNC[[#This Row],[Prev.2]]&lt;TODAY(),OR(ControleRNC[[#This Row],[Replan.2]]&lt;TODAY(),ControleRNC[[#This Row],[Replan.2]]="")),"Atraso","No prazo"))</f>
        <v>Concluída</v>
      </c>
      <c r="AF793" s="24"/>
      <c r="AG793" s="24" t="str">
        <f>IF(ControleRNC[[#This Row],[Área Responsável]]="Engenharia",ControleRNC[[#This Row],[Status Etapa 1]],"Contratada")</f>
        <v>Contratada</v>
      </c>
      <c r="AH793" s="24" t="str">
        <f ca="1">IF(ControleRNC[[#This Row],[Área Responsável]]="Contratada",ControleRNC[[#This Row],[Status DUCTOR]],"Engenharia")</f>
        <v>Concluída</v>
      </c>
      <c r="AI793" s="24" t="str">
        <f>IF(ControleRNC[[#This Row],[Etapa Eng]]="Concluída","Fechado",IF(ControleRNC[[#This Row],[Etapa Eng]]="Contratada","Contratada","Aberto"))</f>
        <v>Contratada</v>
      </c>
      <c r="AJ793" s="24" t="str">
        <f ca="1">IF(ControleRNC[[#This Row],[Etapa contr]]="Concluída","Fechado",IF(ControleRNC[[#This Row],[Etapa contr]]="Engenharia","Engenharia","Aberto"))</f>
        <v>Fechado</v>
      </c>
    </row>
    <row r="794" spans="1:36" ht="30" customHeight="1">
      <c r="A794" s="5" t="s">
        <v>88</v>
      </c>
      <c r="B794" s="63" t="s">
        <v>900</v>
      </c>
      <c r="C794" s="24" t="s">
        <v>1299</v>
      </c>
      <c r="D794" s="63" t="s">
        <v>824</v>
      </c>
      <c r="E794" s="24" t="s">
        <v>39</v>
      </c>
      <c r="F794" s="65" t="s">
        <v>826</v>
      </c>
      <c r="G794" s="7" t="s">
        <v>844</v>
      </c>
      <c r="H794" s="7" t="s">
        <v>1909</v>
      </c>
      <c r="I794" s="7" t="s">
        <v>914</v>
      </c>
      <c r="J794" s="32" t="s">
        <v>327</v>
      </c>
      <c r="K794" s="22" t="s">
        <v>788</v>
      </c>
      <c r="L794" s="6">
        <v>44924</v>
      </c>
      <c r="M794" s="6">
        <f>WORKDAY(ControleRNC[[#This Row],[Data Emissão]],VLOOKUP(K794,$F$1:$G$4,2,0))</f>
        <v>44928</v>
      </c>
      <c r="N794" s="6"/>
      <c r="O794" s="23">
        <v>44949</v>
      </c>
      <c r="P794" s="24"/>
      <c r="Q794" s="24">
        <f ca="1">IF(ControleRNC[[#This Row],[Real.1]]="",TODAY()-ControleRNC[[#This Row],[Prev.1]],ControleRNC[[#This Row],[Real.1]]-ControleRNC[[#This Row],[Prev.1]])</f>
        <v>21</v>
      </c>
      <c r="R794" s="24" t="s">
        <v>6</v>
      </c>
      <c r="S794" s="24"/>
      <c r="T794" s="29" t="str">
        <f ca="1">IF(ControleRNC[[#This Row],[Real.1]]&lt;&gt;"","Concluída",IF(ControleRNC[[#This Row],[Prev.1]]&lt;TODAY(),"Atraso","No prazo"))</f>
        <v>Concluída</v>
      </c>
      <c r="U794" s="39" t="s">
        <v>328</v>
      </c>
      <c r="V794" s="39"/>
      <c r="W794" s="23">
        <f>WORKDAY(ControleRNC[[#This Row],[Prev.1]],ControleRNC[[#This Row],[Dias Prev.2]])</f>
        <v>44930</v>
      </c>
      <c r="X794" s="23">
        <v>45097</v>
      </c>
      <c r="Y794" s="23"/>
      <c r="Z794" s="24">
        <f>VLOOKUP(ControleRNC[[#This Row],[Crit.]],$F$1:$G$4,2,0)</f>
        <v>2</v>
      </c>
      <c r="AA794" s="24">
        <f ca="1">IF(ControleRNC[[#This Row],[Real.2]]="",TODAY()-ControleRNC[[#This Row],[Prev.2]],ControleRNC[[#This Row],[Real.2]]-ControleRNC[[#This Row],[Prev.2]])</f>
        <v>147</v>
      </c>
      <c r="AB794" s="24" t="s">
        <v>6</v>
      </c>
      <c r="AC794" s="29" t="str">
        <f ca="1">IF(ControleRNC[[#This Row],[Real.2]]&lt;&gt;"","Concluída",
IF(ControleRNC[[#This Row],[Prev.2]]&lt;TODAY(),"Atraso","No prazo"))</f>
        <v>Atraso</v>
      </c>
      <c r="AD794" s="24">
        <f ca="1">IF(ControleRNC[[#This Row],[Status Epata 2]]="Concluída","",IF(ControleRNC[[#This Row],[Real.2]]="",TODAY()-ControleRNC[[#This Row],[Data Emissão]],ControleRNC[[#This Row],[Real.2]]-ControleRNC[[#This Row],[Data Emissão]]))</f>
        <v>153</v>
      </c>
      <c r="AE794" s="29" t="str">
        <f ca="1">IF(ControleRNC[[#This Row],[Real.2]]&lt;&gt;"","Concluída",
IF(AND(ControleRNC[[#This Row],[Prev.2]]&lt;TODAY(),OR(ControleRNC[[#This Row],[Replan.2]]&lt;TODAY(),ControleRNC[[#This Row],[Replan.2]]="")),"Atraso","No prazo"))</f>
        <v>No prazo</v>
      </c>
      <c r="AF794" s="24"/>
      <c r="AG794" s="24" t="str">
        <f>IF(ControleRNC[[#This Row],[Área Responsável]]="Engenharia",ControleRNC[[#This Row],[Status Etapa 1]],"Contratada")</f>
        <v>Contratada</v>
      </c>
      <c r="AH794" s="24" t="str">
        <f ca="1">IF(ControleRNC[[#This Row],[Área Responsável]]="Contratada",ControleRNC[[#This Row],[Status DUCTOR]],"Engenharia")</f>
        <v>No prazo</v>
      </c>
      <c r="AI794" s="24" t="str">
        <f>IF(ControleRNC[[#This Row],[Etapa Eng]]="Concluída","Fechado",IF(ControleRNC[[#This Row],[Etapa Eng]]="Contratada","Contratada","Aberto"))</f>
        <v>Contratada</v>
      </c>
      <c r="AJ794" s="24" t="str">
        <f ca="1">IF(ControleRNC[[#This Row],[Etapa contr]]="Concluída","Fechado",IF(ControleRNC[[#This Row],[Etapa contr]]="Engenharia","Engenharia","Aberto"))</f>
        <v>Aberto</v>
      </c>
    </row>
    <row r="795" spans="1:36" ht="30" customHeight="1">
      <c r="A795" s="5" t="s">
        <v>206</v>
      </c>
      <c r="B795" s="5" t="s">
        <v>900</v>
      </c>
      <c r="C795" s="24" t="s">
        <v>860</v>
      </c>
      <c r="D795" s="5" t="s">
        <v>861</v>
      </c>
      <c r="E795" s="24" t="s">
        <v>281</v>
      </c>
      <c r="F795" s="65" t="s">
        <v>862</v>
      </c>
      <c r="G795" s="7" t="s">
        <v>827</v>
      </c>
      <c r="H795" s="7" t="s">
        <v>2887</v>
      </c>
      <c r="I795" s="7" t="s">
        <v>840</v>
      </c>
      <c r="J795" s="32" t="s">
        <v>325</v>
      </c>
      <c r="K795" s="22" t="s">
        <v>787</v>
      </c>
      <c r="L795" s="6">
        <v>44924</v>
      </c>
      <c r="M795" s="6">
        <f>WORKDAY(ControleRNC[[#This Row],[Data Emissão]],VLOOKUP(K795,$F$1:$G$4,2,0))</f>
        <v>44929</v>
      </c>
      <c r="N795" s="6"/>
      <c r="O795" s="23">
        <v>44928</v>
      </c>
      <c r="P795" s="24"/>
      <c r="Q795" s="24">
        <f ca="1">IF(ControleRNC[[#This Row],[Real.1]]="",TODAY()-ControleRNC[[#This Row],[Prev.1]],ControleRNC[[#This Row],[Real.1]]-ControleRNC[[#This Row],[Prev.1]])</f>
        <v>-1</v>
      </c>
      <c r="R795" s="24" t="s">
        <v>5</v>
      </c>
      <c r="S795" s="24"/>
      <c r="T795" s="29" t="str">
        <f ca="1">IF(ControleRNC[[#This Row],[Real.1]]&lt;&gt;"","Concluída",IF(ControleRNC[[#This Row],[Prev.1]]&lt;TODAY(),"Atraso","No prazo"))</f>
        <v>Concluída</v>
      </c>
      <c r="U795" s="39" t="s">
        <v>326</v>
      </c>
      <c r="V795" s="39"/>
      <c r="W795" s="23">
        <f>WORKDAY(ControleRNC[[#This Row],[Prev.1]],ControleRNC[[#This Row],[Dias Prev.2]])</f>
        <v>44932</v>
      </c>
      <c r="X795" s="23">
        <v>45107</v>
      </c>
      <c r="Y795" s="23"/>
      <c r="Z795" s="24">
        <f>VLOOKUP(ControleRNC[[#This Row],[Crit.]],$F$1:$G$4,2,0)</f>
        <v>3</v>
      </c>
      <c r="AA795" s="24">
        <f ca="1">IF(ControleRNC[[#This Row],[Real.2]]="",TODAY()-ControleRNC[[#This Row],[Prev.2]],ControleRNC[[#This Row],[Real.2]]-ControleRNC[[#This Row],[Prev.2]])</f>
        <v>145</v>
      </c>
      <c r="AB795" s="24" t="s">
        <v>5</v>
      </c>
      <c r="AC795" s="29" t="str">
        <f ca="1">IF(ControleRNC[[#This Row],[Real.2]]&lt;&gt;"","Concluída",
IF(ControleRNC[[#This Row],[Prev.2]]&lt;TODAY(),"Atraso","No prazo"))</f>
        <v>Atraso</v>
      </c>
      <c r="AD795" s="24">
        <f ca="1">IF(ControleRNC[[#This Row],[Status Epata 2]]="Concluída","",IF(ControleRNC[[#This Row],[Real.2]]="",TODAY()-ControleRNC[[#This Row],[Data Emissão]],ControleRNC[[#This Row],[Real.2]]-ControleRNC[[#This Row],[Data Emissão]]))</f>
        <v>153</v>
      </c>
      <c r="AE795" s="24" t="str">
        <f ca="1">IF(ControleRNC[[#This Row],[Real.2]]&lt;&gt;"","Concluída",
IF(AND(ControleRNC[[#This Row],[Prev.2]]&lt;TODAY(),OR(ControleRNC[[#This Row],[Replan.2]]&lt;TODAY(),ControleRNC[[#This Row],[Replan.2]]="")),"Atraso","No prazo"))</f>
        <v>No prazo</v>
      </c>
      <c r="AF795" s="24"/>
      <c r="AG795" s="24" t="str">
        <f ca="1">IF(ControleRNC[[#This Row],[Área Responsável]]="Engenharia",ControleRNC[[#This Row],[Status Etapa 1]],"Contratada")</f>
        <v>Concluída</v>
      </c>
      <c r="AH795" s="24" t="str">
        <f>IF(ControleRNC[[#This Row],[Área Responsável]]="Contratada",ControleRNC[[#This Row],[Status DUCTOR]],"Engenharia")</f>
        <v>Engenharia</v>
      </c>
      <c r="AI795" s="24" t="str">
        <f ca="1">IF(ControleRNC[[#This Row],[Etapa Eng]]="Concluída","Fechado",IF(ControleRNC[[#This Row],[Etapa Eng]]="Contratada","Contratada","Aberto"))</f>
        <v>Fechado</v>
      </c>
      <c r="AJ795" s="24" t="str">
        <f>IF(ControleRNC[[#This Row],[Etapa contr]]="Concluída","Fechado",IF(ControleRNC[[#This Row],[Etapa contr]]="Engenharia","Engenharia","Aberto"))</f>
        <v>Engenharia</v>
      </c>
    </row>
    <row r="796" spans="1:36" ht="30" customHeight="1">
      <c r="A796" s="5" t="s">
        <v>197</v>
      </c>
      <c r="B796" s="5" t="s">
        <v>900</v>
      </c>
      <c r="C796" s="24" t="s">
        <v>860</v>
      </c>
      <c r="D796" s="5" t="s">
        <v>861</v>
      </c>
      <c r="E796" s="24" t="s">
        <v>281</v>
      </c>
      <c r="F796" s="65" t="s">
        <v>862</v>
      </c>
      <c r="G796" s="7" t="s">
        <v>827</v>
      </c>
      <c r="H796" s="7" t="s">
        <v>2887</v>
      </c>
      <c r="I796" s="7" t="s">
        <v>840</v>
      </c>
      <c r="J796" s="32" t="s">
        <v>323</v>
      </c>
      <c r="K796" s="22" t="s">
        <v>787</v>
      </c>
      <c r="L796" s="6">
        <v>44924</v>
      </c>
      <c r="M796" s="6">
        <f>WORKDAY(ControleRNC[[#This Row],[Data Emissão]],VLOOKUP(K796,$F$1:$G$4,2,0))</f>
        <v>44929</v>
      </c>
      <c r="N796" s="6"/>
      <c r="O796" s="23">
        <v>44939</v>
      </c>
      <c r="P796" s="24"/>
      <c r="Q796" s="24">
        <f ca="1">IF(ControleRNC[[#This Row],[Real.1]]="",TODAY()-ControleRNC[[#This Row],[Prev.1]],ControleRNC[[#This Row],[Real.1]]-ControleRNC[[#This Row],[Prev.1]])</f>
        <v>10</v>
      </c>
      <c r="R796" s="24" t="s">
        <v>5</v>
      </c>
      <c r="S796" s="24"/>
      <c r="T796" s="29" t="str">
        <f ca="1">IF(ControleRNC[[#This Row],[Real.1]]&lt;&gt;"","Concluída",IF(ControleRNC[[#This Row],[Prev.1]]&lt;TODAY(),"Atraso","No prazo"))</f>
        <v>Concluída</v>
      </c>
      <c r="U796" s="39" t="s">
        <v>324</v>
      </c>
      <c r="V796" s="39"/>
      <c r="W796" s="23">
        <f>WORKDAY(ControleRNC[[#This Row],[Prev.1]],ControleRNC[[#This Row],[Dias Prev.2]])</f>
        <v>44932</v>
      </c>
      <c r="X796" s="23"/>
      <c r="Y796" s="23"/>
      <c r="Z796" s="24">
        <f>VLOOKUP(ControleRNC[[#This Row],[Crit.]],$F$1:$G$4,2,0)</f>
        <v>3</v>
      </c>
      <c r="AA796" s="24">
        <f ca="1">IF(ControleRNC[[#This Row],[Real.2]]="",TODAY()-ControleRNC[[#This Row],[Prev.2]],ControleRNC[[#This Row],[Real.2]]-ControleRNC[[#This Row],[Prev.2]])</f>
        <v>145</v>
      </c>
      <c r="AB796" s="24" t="s">
        <v>5</v>
      </c>
      <c r="AC796" s="29" t="str">
        <f ca="1">IF(ControleRNC[[#This Row],[Real.2]]&lt;&gt;"","Concluída",
IF(ControleRNC[[#This Row],[Prev.2]]&lt;TODAY(),"Atraso","No prazo"))</f>
        <v>Atraso</v>
      </c>
      <c r="AD796" s="24">
        <f ca="1">IF(ControleRNC[[#This Row],[Status Epata 2]]="Concluída","",IF(ControleRNC[[#This Row],[Real.2]]="",TODAY()-ControleRNC[[#This Row],[Data Emissão]],ControleRNC[[#This Row],[Real.2]]-ControleRNC[[#This Row],[Data Emissão]]))</f>
        <v>153</v>
      </c>
      <c r="AE796" s="24" t="str">
        <f ca="1">IF(ControleRNC[[#This Row],[Real.2]]&lt;&gt;"","Concluída",
IF(AND(ControleRNC[[#This Row],[Prev.2]]&lt;TODAY(),OR(ControleRNC[[#This Row],[Replan.2]]&lt;TODAY(),ControleRNC[[#This Row],[Replan.2]]="")),"Atraso","No prazo"))</f>
        <v>Atraso</v>
      </c>
      <c r="AF796" s="24"/>
      <c r="AG796" s="24" t="str">
        <f ca="1">IF(ControleRNC[[#This Row],[Área Responsável]]="Engenharia",ControleRNC[[#This Row],[Status Etapa 1]],"Contratada")</f>
        <v>Concluída</v>
      </c>
      <c r="AH796" s="24" t="str">
        <f>IF(ControleRNC[[#This Row],[Área Responsável]]="Contratada",ControleRNC[[#This Row],[Status DUCTOR]],"Engenharia")</f>
        <v>Engenharia</v>
      </c>
      <c r="AI796" s="24" t="str">
        <f ca="1">IF(ControleRNC[[#This Row],[Etapa Eng]]="Concluída","Fechado",IF(ControleRNC[[#This Row],[Etapa Eng]]="Contratada","Contratada","Aberto"))</f>
        <v>Fechado</v>
      </c>
      <c r="AJ796" s="24" t="str">
        <f>IF(ControleRNC[[#This Row],[Etapa contr]]="Concluída","Fechado",IF(ControleRNC[[#This Row],[Etapa contr]]="Engenharia","Engenharia","Aberto"))</f>
        <v>Engenharia</v>
      </c>
    </row>
    <row r="797" spans="1:36" ht="30" customHeight="1">
      <c r="A797" s="5" t="s">
        <v>335</v>
      </c>
      <c r="B797" s="5" t="s">
        <v>900</v>
      </c>
      <c r="C797" s="24" t="s">
        <v>860</v>
      </c>
      <c r="D797" s="5" t="s">
        <v>861</v>
      </c>
      <c r="E797" s="24" t="s">
        <v>281</v>
      </c>
      <c r="F797" s="65" t="s">
        <v>862</v>
      </c>
      <c r="G797" s="7" t="s">
        <v>827</v>
      </c>
      <c r="H797" s="7" t="s">
        <v>2888</v>
      </c>
      <c r="I797" s="7" t="s">
        <v>893</v>
      </c>
      <c r="J797" s="32" t="s">
        <v>336</v>
      </c>
      <c r="K797" s="22" t="s">
        <v>787</v>
      </c>
      <c r="L797" s="6">
        <v>44928</v>
      </c>
      <c r="M797" s="6">
        <f>WORKDAY(ControleRNC[[#This Row],[Data Emissão]],VLOOKUP(K797,$F$1:$G$4,2,0))</f>
        <v>44931</v>
      </c>
      <c r="N797" s="6"/>
      <c r="O797" s="23">
        <v>45008</v>
      </c>
      <c r="P797" s="24"/>
      <c r="Q797" s="24">
        <f ca="1">IF(ControleRNC[[#This Row],[Real.1]]="",TODAY()-ControleRNC[[#This Row],[Prev.1]],ControleRNC[[#This Row],[Real.1]]-ControleRNC[[#This Row],[Prev.1]])</f>
        <v>77</v>
      </c>
      <c r="R797" s="24" t="s">
        <v>5</v>
      </c>
      <c r="S797" s="24"/>
      <c r="T797" s="29" t="str">
        <f ca="1">IF(ControleRNC[[#This Row],[Real.1]]&lt;&gt;"","Concluída",IF(ControleRNC[[#This Row],[Prev.1]]&lt;TODAY(),"Atraso","No prazo"))</f>
        <v>Concluída</v>
      </c>
      <c r="U797" s="39" t="s">
        <v>151</v>
      </c>
      <c r="V797" s="39"/>
      <c r="W797" s="23">
        <f>WORKDAY(ControleRNC[[#This Row],[Prev.1]],ControleRNC[[#This Row],[Dias Prev.2]])</f>
        <v>44936</v>
      </c>
      <c r="X797" s="23"/>
      <c r="Y797" s="23"/>
      <c r="Z797" s="24">
        <f>VLOOKUP(ControleRNC[[#This Row],[Crit.]],$F$1:$G$4,2,0)</f>
        <v>3</v>
      </c>
      <c r="AA797" s="24">
        <f ca="1">IF(ControleRNC[[#This Row],[Real.2]]="",TODAY()-ControleRNC[[#This Row],[Prev.2]],ControleRNC[[#This Row],[Real.2]]-ControleRNC[[#This Row],[Prev.2]])</f>
        <v>141</v>
      </c>
      <c r="AB797" s="24" t="s">
        <v>5</v>
      </c>
      <c r="AC797" s="29" t="str">
        <f ca="1">IF(ControleRNC[[#This Row],[Real.2]]&lt;&gt;"","Concluída",
IF(ControleRNC[[#This Row],[Prev.2]]&lt;TODAY(),"Atraso","No prazo"))</f>
        <v>Atraso</v>
      </c>
      <c r="AD797" s="24">
        <f ca="1">IF(ControleRNC[[#This Row],[Status Epata 2]]="Concluída","",IF(ControleRNC[[#This Row],[Real.2]]="",TODAY()-ControleRNC[[#This Row],[Data Emissão]],ControleRNC[[#This Row],[Real.2]]-ControleRNC[[#This Row],[Data Emissão]]))</f>
        <v>149</v>
      </c>
      <c r="AE797" s="24" t="str">
        <f ca="1">IF(ControleRNC[[#This Row],[Real.2]]&lt;&gt;"","Concluída",
IF(AND(ControleRNC[[#This Row],[Prev.2]]&lt;TODAY(),OR(ControleRNC[[#This Row],[Replan.2]]&lt;TODAY(),ControleRNC[[#This Row],[Replan.2]]="")),"Atraso","No prazo"))</f>
        <v>Atraso</v>
      </c>
      <c r="AF797" s="24"/>
      <c r="AG797" s="24" t="str">
        <f ca="1">IF(ControleRNC[[#This Row],[Área Responsável]]="Engenharia",ControleRNC[[#This Row],[Status Etapa 1]],"Contratada")</f>
        <v>Concluída</v>
      </c>
      <c r="AH797" s="24" t="str">
        <f>IF(ControleRNC[[#This Row],[Área Responsável]]="Contratada",ControleRNC[[#This Row],[Status DUCTOR]],"Engenharia")</f>
        <v>Engenharia</v>
      </c>
      <c r="AI797" s="24" t="str">
        <f ca="1">IF(ControleRNC[[#This Row],[Etapa Eng]]="Concluída","Fechado",IF(ControleRNC[[#This Row],[Etapa Eng]]="Contratada","Contratada","Aberto"))</f>
        <v>Fechado</v>
      </c>
      <c r="AJ797" s="24" t="str">
        <f>IF(ControleRNC[[#This Row],[Etapa contr]]="Concluída","Fechado",IF(ControleRNC[[#This Row],[Etapa contr]]="Engenharia","Engenharia","Aberto"))</f>
        <v>Engenharia</v>
      </c>
    </row>
    <row r="798" spans="1:36" ht="30" customHeight="1">
      <c r="A798" s="5" t="s">
        <v>332</v>
      </c>
      <c r="B798" s="5" t="s">
        <v>900</v>
      </c>
      <c r="C798" s="24" t="s">
        <v>860</v>
      </c>
      <c r="D798" s="5" t="s">
        <v>861</v>
      </c>
      <c r="E798" s="24" t="s">
        <v>281</v>
      </c>
      <c r="F798" s="65" t="s">
        <v>862</v>
      </c>
      <c r="G798" s="7" t="s">
        <v>827</v>
      </c>
      <c r="H798" s="7" t="s">
        <v>2888</v>
      </c>
      <c r="I798" s="7" t="s">
        <v>856</v>
      </c>
      <c r="J798" s="32" t="s">
        <v>333</v>
      </c>
      <c r="K798" s="22" t="s">
        <v>787</v>
      </c>
      <c r="L798" s="6">
        <v>44928</v>
      </c>
      <c r="M798" s="6">
        <f>WORKDAY(ControleRNC[[#This Row],[Data Emissão]],VLOOKUP(K798,$F$1:$G$4,2,0))</f>
        <v>44931</v>
      </c>
      <c r="N798" s="6"/>
      <c r="O798" s="23">
        <v>44952</v>
      </c>
      <c r="P798" s="24"/>
      <c r="Q798" s="24">
        <f ca="1">IF(ControleRNC[[#This Row],[Real.1]]="",TODAY()-ControleRNC[[#This Row],[Prev.1]],ControleRNC[[#This Row],[Real.1]]-ControleRNC[[#This Row],[Prev.1]])</f>
        <v>21</v>
      </c>
      <c r="R798" s="24" t="s">
        <v>5</v>
      </c>
      <c r="S798" s="24"/>
      <c r="T798" s="29" t="str">
        <f ca="1">IF(ControleRNC[[#This Row],[Real.1]]&lt;&gt;"","Concluída",IF(ControleRNC[[#This Row],[Prev.1]]&lt;TODAY(),"Atraso","No prazo"))</f>
        <v>Concluída</v>
      </c>
      <c r="U798" s="39" t="s">
        <v>334</v>
      </c>
      <c r="V798" s="39"/>
      <c r="W798" s="23">
        <f>WORKDAY(ControleRNC[[#This Row],[Prev.1]],ControleRNC[[#This Row],[Dias Prev.2]])</f>
        <v>44936</v>
      </c>
      <c r="X798" s="23"/>
      <c r="Y798" s="23"/>
      <c r="Z798" s="24">
        <f>VLOOKUP(ControleRNC[[#This Row],[Crit.]],$F$1:$G$4,2,0)</f>
        <v>3</v>
      </c>
      <c r="AA798" s="24">
        <f ca="1">IF(ControleRNC[[#This Row],[Real.2]]="",TODAY()-ControleRNC[[#This Row],[Prev.2]],ControleRNC[[#This Row],[Real.2]]-ControleRNC[[#This Row],[Prev.2]])</f>
        <v>141</v>
      </c>
      <c r="AB798" s="24" t="s">
        <v>5</v>
      </c>
      <c r="AC798" s="29" t="str">
        <f ca="1">IF(ControleRNC[[#This Row],[Real.2]]&lt;&gt;"","Concluída",
IF(ControleRNC[[#This Row],[Prev.2]]&lt;TODAY(),"Atraso","No prazo"))</f>
        <v>Atraso</v>
      </c>
      <c r="AD798" s="24">
        <f ca="1">IF(ControleRNC[[#This Row],[Status Epata 2]]="Concluída","",IF(ControleRNC[[#This Row],[Real.2]]="",TODAY()-ControleRNC[[#This Row],[Data Emissão]],ControleRNC[[#This Row],[Real.2]]-ControleRNC[[#This Row],[Data Emissão]]))</f>
        <v>149</v>
      </c>
      <c r="AE798" s="24" t="str">
        <f ca="1">IF(ControleRNC[[#This Row],[Real.2]]&lt;&gt;"","Concluída",
IF(AND(ControleRNC[[#This Row],[Prev.2]]&lt;TODAY(),OR(ControleRNC[[#This Row],[Replan.2]]&lt;TODAY(),ControleRNC[[#This Row],[Replan.2]]="")),"Atraso","No prazo"))</f>
        <v>Atraso</v>
      </c>
      <c r="AF798" s="24"/>
      <c r="AG798" s="24" t="str">
        <f ca="1">IF(ControleRNC[[#This Row],[Área Responsável]]="Engenharia",ControleRNC[[#This Row],[Status Etapa 1]],"Contratada")</f>
        <v>Concluída</v>
      </c>
      <c r="AH798" s="24" t="str">
        <f>IF(ControleRNC[[#This Row],[Área Responsável]]="Contratada",ControleRNC[[#This Row],[Status DUCTOR]],"Engenharia")</f>
        <v>Engenharia</v>
      </c>
      <c r="AI798" s="24" t="str">
        <f ca="1">IF(ControleRNC[[#This Row],[Etapa Eng]]="Concluída","Fechado",IF(ControleRNC[[#This Row],[Etapa Eng]]="Contratada","Contratada","Aberto"))</f>
        <v>Fechado</v>
      </c>
      <c r="AJ798" s="24" t="str">
        <f>IF(ControleRNC[[#This Row],[Etapa contr]]="Concluída","Fechado",IF(ControleRNC[[#This Row],[Etapa contr]]="Engenharia","Engenharia","Aberto"))</f>
        <v>Engenharia</v>
      </c>
    </row>
    <row r="799" spans="1:36" ht="30" customHeight="1">
      <c r="A799" s="5" t="s">
        <v>329</v>
      </c>
      <c r="B799" s="5" t="s">
        <v>900</v>
      </c>
      <c r="C799" s="24" t="s">
        <v>860</v>
      </c>
      <c r="D799" s="5" t="s">
        <v>861</v>
      </c>
      <c r="E799" s="24" t="s">
        <v>281</v>
      </c>
      <c r="F799" s="65" t="s">
        <v>862</v>
      </c>
      <c r="G799" s="7" t="s">
        <v>827</v>
      </c>
      <c r="H799" s="7" t="s">
        <v>2888</v>
      </c>
      <c r="I799" s="7" t="s">
        <v>893</v>
      </c>
      <c r="J799" s="32" t="s">
        <v>330</v>
      </c>
      <c r="K799" s="22" t="s">
        <v>787</v>
      </c>
      <c r="L799" s="6">
        <v>44928</v>
      </c>
      <c r="M799" s="6">
        <f>WORKDAY(ControleRNC[[#This Row],[Data Emissão]],VLOOKUP(K799,$F$1:$G$4,2,0))</f>
        <v>44931</v>
      </c>
      <c r="N799" s="6"/>
      <c r="O799" s="23">
        <v>44971</v>
      </c>
      <c r="P799" s="24"/>
      <c r="Q799" s="24">
        <f ca="1">IF(ControleRNC[[#This Row],[Real.1]]="",TODAY()-ControleRNC[[#This Row],[Prev.1]],ControleRNC[[#This Row],[Real.1]]-ControleRNC[[#This Row],[Prev.1]])</f>
        <v>40</v>
      </c>
      <c r="R799" s="24" t="s">
        <v>5</v>
      </c>
      <c r="S799" s="24"/>
      <c r="T799" s="29" t="str">
        <f ca="1">IF(ControleRNC[[#This Row],[Real.1]]&lt;&gt;"","Concluída",IF(ControleRNC[[#This Row],[Prev.1]]&lt;TODAY(),"Atraso","No prazo"))</f>
        <v>Concluída</v>
      </c>
      <c r="U799" s="39" t="s">
        <v>331</v>
      </c>
      <c r="V799" s="39"/>
      <c r="W799" s="23">
        <f>WORKDAY(ControleRNC[[#This Row],[Prev.1]],ControleRNC[[#This Row],[Dias Prev.2]])</f>
        <v>44936</v>
      </c>
      <c r="X799" s="23"/>
      <c r="Y799" s="23"/>
      <c r="Z799" s="24">
        <f>VLOOKUP(ControleRNC[[#This Row],[Crit.]],$F$1:$G$4,2,0)</f>
        <v>3</v>
      </c>
      <c r="AA799" s="24">
        <f ca="1">IF(ControleRNC[[#This Row],[Real.2]]="",TODAY()-ControleRNC[[#This Row],[Prev.2]],ControleRNC[[#This Row],[Real.2]]-ControleRNC[[#This Row],[Prev.2]])</f>
        <v>141</v>
      </c>
      <c r="AB799" s="24" t="s">
        <v>5</v>
      </c>
      <c r="AC799" s="29" t="str">
        <f ca="1">IF(ControleRNC[[#This Row],[Real.2]]&lt;&gt;"","Concluída",
IF(ControleRNC[[#This Row],[Prev.2]]&lt;TODAY(),"Atraso","No prazo"))</f>
        <v>Atraso</v>
      </c>
      <c r="AD799" s="24">
        <f ca="1">IF(ControleRNC[[#This Row],[Status Epata 2]]="Concluída","",IF(ControleRNC[[#This Row],[Real.2]]="",TODAY()-ControleRNC[[#This Row],[Data Emissão]],ControleRNC[[#This Row],[Real.2]]-ControleRNC[[#This Row],[Data Emissão]]))</f>
        <v>149</v>
      </c>
      <c r="AE799" s="24" t="str">
        <f ca="1">IF(ControleRNC[[#This Row],[Real.2]]&lt;&gt;"","Concluída",
IF(AND(ControleRNC[[#This Row],[Prev.2]]&lt;TODAY(),OR(ControleRNC[[#This Row],[Replan.2]]&lt;TODAY(),ControleRNC[[#This Row],[Replan.2]]="")),"Atraso","No prazo"))</f>
        <v>Atraso</v>
      </c>
      <c r="AF799" s="24"/>
      <c r="AG799" s="24" t="str">
        <f ca="1">IF(ControleRNC[[#This Row],[Área Responsável]]="Engenharia",ControleRNC[[#This Row],[Status Etapa 1]],"Contratada")</f>
        <v>Concluída</v>
      </c>
      <c r="AH799" s="24" t="str">
        <f>IF(ControleRNC[[#This Row],[Área Responsável]]="Contratada",ControleRNC[[#This Row],[Status DUCTOR]],"Engenharia")</f>
        <v>Engenharia</v>
      </c>
      <c r="AI799" s="24" t="str">
        <f ca="1">IF(ControleRNC[[#This Row],[Etapa Eng]]="Concluída","Fechado",IF(ControleRNC[[#This Row],[Etapa Eng]]="Contratada","Contratada","Aberto"))</f>
        <v>Fechado</v>
      </c>
      <c r="AJ799" s="24" t="str">
        <f>IF(ControleRNC[[#This Row],[Etapa contr]]="Concluída","Fechado",IF(ControleRNC[[#This Row],[Etapa contr]]="Engenharia","Engenharia","Aberto"))</f>
        <v>Engenharia</v>
      </c>
    </row>
    <row r="800" spans="1:36" ht="30" customHeight="1">
      <c r="A800" s="5" t="s">
        <v>349</v>
      </c>
      <c r="B800" s="5" t="s">
        <v>900</v>
      </c>
      <c r="C800" s="24" t="s">
        <v>1280</v>
      </c>
      <c r="D800" s="5" t="s">
        <v>824</v>
      </c>
      <c r="E800" s="24" t="s">
        <v>87</v>
      </c>
      <c r="F800" s="65" t="s">
        <v>826</v>
      </c>
      <c r="G800" s="7" t="s">
        <v>827</v>
      </c>
      <c r="H800" s="7" t="s">
        <v>1307</v>
      </c>
      <c r="I800" s="7" t="s">
        <v>1125</v>
      </c>
      <c r="J800" s="32" t="s">
        <v>2889</v>
      </c>
      <c r="K800" s="22" t="s">
        <v>787</v>
      </c>
      <c r="L800" s="6">
        <v>44929</v>
      </c>
      <c r="M800" s="6">
        <f>WORKDAY(ControleRNC[[#This Row],[Data Emissão]],VLOOKUP(K800,$F$1:$G$4,2,0))</f>
        <v>44932</v>
      </c>
      <c r="N800" s="6"/>
      <c r="O800" s="23">
        <v>45015</v>
      </c>
      <c r="P800" s="24"/>
      <c r="Q800" s="24">
        <f ca="1">IF(ControleRNC[[#This Row],[Real.1]]="",TODAY()-ControleRNC[[#This Row],[Prev.1]],ControleRNC[[#This Row],[Real.1]]-ControleRNC[[#This Row],[Prev.1]])</f>
        <v>83</v>
      </c>
      <c r="R800" s="24" t="s">
        <v>5</v>
      </c>
      <c r="S800" s="24"/>
      <c r="T800" s="29" t="str">
        <f ca="1">IF(ControleRNC[[#This Row],[Real.1]]&lt;&gt;"","Concluída",IF(ControleRNC[[#This Row],[Prev.1]]&lt;TODAY(),"Atraso","No prazo"))</f>
        <v>Concluída</v>
      </c>
      <c r="U800" s="39" t="s">
        <v>2890</v>
      </c>
      <c r="V800" s="39" t="s">
        <v>2891</v>
      </c>
      <c r="W800" s="23">
        <f>WORKDAY(ControleRNC[[#This Row],[Prev.1]],ControleRNC[[#This Row],[Dias Prev.2]])</f>
        <v>44937</v>
      </c>
      <c r="X800" s="23"/>
      <c r="Y800" s="23">
        <v>45071</v>
      </c>
      <c r="Z800" s="24">
        <f>VLOOKUP(ControleRNC[[#This Row],[Crit.]],$F$1:$G$4,2,0)</f>
        <v>3</v>
      </c>
      <c r="AA800" s="24">
        <f ca="1">IF(ControleRNC[[#This Row],[Real.2]]="",TODAY()-ControleRNC[[#This Row],[Prev.2]],ControleRNC[[#This Row],[Real.2]]-ControleRNC[[#This Row],[Prev.2]])</f>
        <v>134</v>
      </c>
      <c r="AB800" s="24" t="s">
        <v>5</v>
      </c>
      <c r="AC800" s="29" t="str">
        <f ca="1">IF(ControleRNC[[#This Row],[Real.2]]&lt;&gt;"","Concluída",
IF(ControleRNC[[#This Row],[Prev.2]]&lt;TODAY(),"Atraso","No prazo"))</f>
        <v>Concluída</v>
      </c>
      <c r="AD800" s="24" t="str">
        <f ca="1">IF(ControleRNC[[#This Row],[Status Epata 2]]="Concluída","",IF(ControleRNC[[#This Row],[Real.2]]="",TODAY()-ControleRNC[[#This Row],[Data Emissão]],ControleRNC[[#This Row],[Real.2]]-ControleRNC[[#This Row],[Data Emissão]]))</f>
        <v/>
      </c>
      <c r="AE800" s="24" t="str">
        <f ca="1">IF(ControleRNC[[#This Row],[Real.2]]&lt;&gt;"","Concluída",
IF(AND(ControleRNC[[#This Row],[Prev.2]]&lt;TODAY(),OR(ControleRNC[[#This Row],[Replan.2]]&lt;TODAY(),ControleRNC[[#This Row],[Replan.2]]="")),"Atraso","No prazo"))</f>
        <v>Concluída</v>
      </c>
      <c r="AF800" s="24"/>
      <c r="AG800" s="24" t="str">
        <f>IF(ControleRNC[[#This Row],[Área Responsável]]="Engenharia",ControleRNC[[#This Row],[Status Etapa 1]],"Contratada")</f>
        <v>Contratada</v>
      </c>
      <c r="AH800" s="24" t="str">
        <f ca="1">IF(ControleRNC[[#This Row],[Área Responsável]]="Contratada",ControleRNC[[#This Row],[Status DUCTOR]],"Engenharia")</f>
        <v>Concluída</v>
      </c>
      <c r="AI800" s="24" t="str">
        <f>IF(ControleRNC[[#This Row],[Etapa Eng]]="Concluída","Fechado",IF(ControleRNC[[#This Row],[Etapa Eng]]="Contratada","Contratada","Aberto"))</f>
        <v>Contratada</v>
      </c>
      <c r="AJ800" s="24" t="str">
        <f ca="1">IF(ControleRNC[[#This Row],[Etapa contr]]="Concluída","Fechado",IF(ControleRNC[[#This Row],[Etapa contr]]="Engenharia","Engenharia","Aberto"))</f>
        <v>Fechado</v>
      </c>
    </row>
    <row r="801" spans="1:36" ht="30" customHeight="1">
      <c r="A801" s="5" t="s">
        <v>337</v>
      </c>
      <c r="B801" s="5" t="s">
        <v>900</v>
      </c>
      <c r="C801" s="24" t="s">
        <v>860</v>
      </c>
      <c r="D801" s="5" t="s">
        <v>861</v>
      </c>
      <c r="E801" s="24" t="s">
        <v>87</v>
      </c>
      <c r="F801" s="65" t="s">
        <v>862</v>
      </c>
      <c r="G801" s="7" t="s">
        <v>827</v>
      </c>
      <c r="H801" s="7" t="s">
        <v>1670</v>
      </c>
      <c r="I801" s="7" t="s">
        <v>1199</v>
      </c>
      <c r="J801" s="32" t="s">
        <v>338</v>
      </c>
      <c r="K801" s="22" t="s">
        <v>787</v>
      </c>
      <c r="L801" s="6">
        <v>44929</v>
      </c>
      <c r="M801" s="6">
        <f>WORKDAY(ControleRNC[[#This Row],[Data Emissão]],VLOOKUP(K801,$F$1:$G$4,2,0))</f>
        <v>44932</v>
      </c>
      <c r="N801" s="6"/>
      <c r="O801" s="23">
        <v>44944</v>
      </c>
      <c r="P801" s="24"/>
      <c r="Q801" s="24">
        <f ca="1">IF(ControleRNC[[#This Row],[Real.1]]="",TODAY()-ControleRNC[[#This Row],[Prev.1]],ControleRNC[[#This Row],[Real.1]]-ControleRNC[[#This Row],[Prev.1]])</f>
        <v>12</v>
      </c>
      <c r="R801" s="24" t="s">
        <v>5</v>
      </c>
      <c r="S801" s="24"/>
      <c r="T801" s="29" t="str">
        <f ca="1">IF(ControleRNC[[#This Row],[Real.1]]&lt;&gt;"","Concluída",IF(ControleRNC[[#This Row],[Prev.1]]&lt;TODAY(),"Atraso","No prazo"))</f>
        <v>Concluída</v>
      </c>
      <c r="U801" s="39" t="s">
        <v>339</v>
      </c>
      <c r="V801" s="39"/>
      <c r="W801" s="23">
        <f>WORKDAY(ControleRNC[[#This Row],[Prev.1]],ControleRNC[[#This Row],[Dias Prev.2]])</f>
        <v>44937</v>
      </c>
      <c r="X801" s="23"/>
      <c r="Y801" s="23"/>
      <c r="Z801" s="24">
        <f>VLOOKUP(ControleRNC[[#This Row],[Crit.]],$F$1:$G$4,2,0)</f>
        <v>3</v>
      </c>
      <c r="AA801" s="24">
        <f ca="1">IF(ControleRNC[[#This Row],[Real.2]]="",TODAY()-ControleRNC[[#This Row],[Prev.2]],ControleRNC[[#This Row],[Real.2]]-ControleRNC[[#This Row],[Prev.2]])</f>
        <v>140</v>
      </c>
      <c r="AB801" s="24" t="s">
        <v>5</v>
      </c>
      <c r="AC801" s="29" t="str">
        <f ca="1">IF(ControleRNC[[#This Row],[Real.2]]&lt;&gt;"","Concluída",
IF(ControleRNC[[#This Row],[Prev.2]]&lt;TODAY(),"Atraso","No prazo"))</f>
        <v>Atraso</v>
      </c>
      <c r="AD801" s="24">
        <f ca="1">IF(ControleRNC[[#This Row],[Status Epata 2]]="Concluída","",IF(ControleRNC[[#This Row],[Real.2]]="",TODAY()-ControleRNC[[#This Row],[Data Emissão]],ControleRNC[[#This Row],[Real.2]]-ControleRNC[[#This Row],[Data Emissão]]))</f>
        <v>148</v>
      </c>
      <c r="AE801" s="24" t="str">
        <f ca="1">IF(ControleRNC[[#This Row],[Real.2]]&lt;&gt;"","Concluída",
IF(AND(ControleRNC[[#This Row],[Prev.2]]&lt;TODAY(),OR(ControleRNC[[#This Row],[Replan.2]]&lt;TODAY(),ControleRNC[[#This Row],[Replan.2]]="")),"Atraso","No prazo"))</f>
        <v>Atraso</v>
      </c>
      <c r="AF801" s="24"/>
      <c r="AG801" s="24" t="str">
        <f ca="1">IF(ControleRNC[[#This Row],[Área Responsável]]="Engenharia",ControleRNC[[#This Row],[Status Etapa 1]],"Contratada")</f>
        <v>Concluída</v>
      </c>
      <c r="AH801" s="24" t="str">
        <f>IF(ControleRNC[[#This Row],[Área Responsável]]="Contratada",ControleRNC[[#This Row],[Status DUCTOR]],"Engenharia")</f>
        <v>Engenharia</v>
      </c>
      <c r="AI801" s="24" t="str">
        <f ca="1">IF(ControleRNC[[#This Row],[Etapa Eng]]="Concluída","Fechado",IF(ControleRNC[[#This Row],[Etapa Eng]]="Contratada","Contratada","Aberto"))</f>
        <v>Fechado</v>
      </c>
      <c r="AJ801" s="24" t="str">
        <f>IF(ControleRNC[[#This Row],[Etapa contr]]="Concluída","Fechado",IF(ControleRNC[[#This Row],[Etapa contr]]="Engenharia","Engenharia","Aberto"))</f>
        <v>Engenharia</v>
      </c>
    </row>
    <row r="802" spans="1:36" ht="30" customHeight="1">
      <c r="A802" s="5" t="s">
        <v>340</v>
      </c>
      <c r="B802" s="5" t="s">
        <v>900</v>
      </c>
      <c r="C802" s="24" t="s">
        <v>860</v>
      </c>
      <c r="D802" s="5" t="s">
        <v>861</v>
      </c>
      <c r="E802" s="24" t="s">
        <v>281</v>
      </c>
      <c r="F802" s="65" t="s">
        <v>862</v>
      </c>
      <c r="G802" s="7" t="s">
        <v>827</v>
      </c>
      <c r="H802" s="7" t="s">
        <v>2823</v>
      </c>
      <c r="I802" s="7" t="s">
        <v>893</v>
      </c>
      <c r="J802" s="32" t="s">
        <v>341</v>
      </c>
      <c r="K802" s="22" t="s">
        <v>787</v>
      </c>
      <c r="L802" s="6">
        <v>44932</v>
      </c>
      <c r="M802" s="6">
        <f>WORKDAY(ControleRNC[[#This Row],[Data Emissão]],VLOOKUP(K802,$F$1:$G$4,2,0))</f>
        <v>44937</v>
      </c>
      <c r="N802" s="6"/>
      <c r="O802" s="23">
        <v>44932</v>
      </c>
      <c r="P802" s="24"/>
      <c r="Q802" s="24">
        <f ca="1">IF(ControleRNC[[#This Row],[Real.1]]="",TODAY()-ControleRNC[[#This Row],[Prev.1]],ControleRNC[[#This Row],[Real.1]]-ControleRNC[[#This Row],[Prev.1]])</f>
        <v>-5</v>
      </c>
      <c r="R802" s="24" t="s">
        <v>5</v>
      </c>
      <c r="S802" s="24"/>
      <c r="T802" s="29" t="str">
        <f ca="1">IF(ControleRNC[[#This Row],[Real.1]]&lt;&gt;"","Concluída",IF(ControleRNC[[#This Row],[Prev.1]]&lt;TODAY(),"Atraso","No prazo"))</f>
        <v>Concluída</v>
      </c>
      <c r="U802" s="39" t="s">
        <v>342</v>
      </c>
      <c r="V802" s="39"/>
      <c r="W802" s="23">
        <f>WORKDAY(ControleRNC[[#This Row],[Prev.1]],ControleRNC[[#This Row],[Dias Prev.2]])</f>
        <v>44942</v>
      </c>
      <c r="X802" s="23"/>
      <c r="Y802" s="23"/>
      <c r="Z802" s="24">
        <f>VLOOKUP(ControleRNC[[#This Row],[Crit.]],$F$1:$G$4,2,0)</f>
        <v>3</v>
      </c>
      <c r="AA802" s="24">
        <f ca="1">IF(ControleRNC[[#This Row],[Real.2]]="",TODAY()-ControleRNC[[#This Row],[Prev.2]],ControleRNC[[#This Row],[Real.2]]-ControleRNC[[#This Row],[Prev.2]])</f>
        <v>135</v>
      </c>
      <c r="AB802" s="24" t="s">
        <v>5</v>
      </c>
      <c r="AC802" s="29" t="str">
        <f ca="1">IF(ControleRNC[[#This Row],[Real.2]]&lt;&gt;"","Concluída",
IF(ControleRNC[[#This Row],[Prev.2]]&lt;TODAY(),"Atraso","No prazo"))</f>
        <v>Atraso</v>
      </c>
      <c r="AD802" s="24">
        <f ca="1">IF(ControleRNC[[#This Row],[Status Epata 2]]="Concluída","",IF(ControleRNC[[#This Row],[Real.2]]="",TODAY()-ControleRNC[[#This Row],[Data Emissão]],ControleRNC[[#This Row],[Real.2]]-ControleRNC[[#This Row],[Data Emissão]]))</f>
        <v>145</v>
      </c>
      <c r="AE802" s="24" t="str">
        <f ca="1">IF(ControleRNC[[#This Row],[Real.2]]&lt;&gt;"","Concluída",
IF(AND(ControleRNC[[#This Row],[Prev.2]]&lt;TODAY(),OR(ControleRNC[[#This Row],[Replan.2]]&lt;TODAY(),ControleRNC[[#This Row],[Replan.2]]="")),"Atraso","No prazo"))</f>
        <v>Atraso</v>
      </c>
      <c r="AF802" s="24"/>
      <c r="AG802" s="24" t="str">
        <f ca="1">IF(ControleRNC[[#This Row],[Área Responsável]]="Engenharia",ControleRNC[[#This Row],[Status Etapa 1]],"Contratada")</f>
        <v>Concluída</v>
      </c>
      <c r="AH802" s="24" t="str">
        <f>IF(ControleRNC[[#This Row],[Área Responsável]]="Contratada",ControleRNC[[#This Row],[Status DUCTOR]],"Engenharia")</f>
        <v>Engenharia</v>
      </c>
      <c r="AI802" s="24" t="str">
        <f ca="1">IF(ControleRNC[[#This Row],[Etapa Eng]]="Concluída","Fechado",IF(ControleRNC[[#This Row],[Etapa Eng]]="Contratada","Contratada","Aberto"))</f>
        <v>Fechado</v>
      </c>
      <c r="AJ802" s="24" t="str">
        <f>IF(ControleRNC[[#This Row],[Etapa contr]]="Concluída","Fechado",IF(ControleRNC[[#This Row],[Etapa contr]]="Engenharia","Engenharia","Aberto"))</f>
        <v>Engenharia</v>
      </c>
    </row>
    <row r="803" spans="1:36" ht="30" customHeight="1">
      <c r="A803" s="5" t="s">
        <v>2892</v>
      </c>
      <c r="B803" s="5" t="s">
        <v>900</v>
      </c>
      <c r="C803" s="24" t="s">
        <v>2778</v>
      </c>
      <c r="D803" s="5" t="s">
        <v>833</v>
      </c>
      <c r="E803" s="24" t="s">
        <v>645</v>
      </c>
      <c r="F803" s="65" t="s">
        <v>862</v>
      </c>
      <c r="G803" s="7" t="s">
        <v>844</v>
      </c>
      <c r="H803" s="7" t="s">
        <v>2893</v>
      </c>
      <c r="I803" s="7" t="s">
        <v>846</v>
      </c>
      <c r="J803" s="32" t="s">
        <v>2894</v>
      </c>
      <c r="K803" s="22" t="s">
        <v>787</v>
      </c>
      <c r="L803" s="6">
        <v>44935</v>
      </c>
      <c r="M803" s="6">
        <f>WORKDAY(ControleRNC[[#This Row],[Data Emissão]],VLOOKUP(K803,$F$1:$G$4,2,0))</f>
        <v>44938</v>
      </c>
      <c r="N803" s="6"/>
      <c r="O803" s="23">
        <v>44939</v>
      </c>
      <c r="P803" s="24"/>
      <c r="Q803" s="24">
        <f ca="1">IF(ControleRNC[[#This Row],[Real.1]]="",TODAY()-ControleRNC[[#This Row],[Prev.1]],ControleRNC[[#This Row],[Real.1]]-ControleRNC[[#This Row],[Prev.1]])</f>
        <v>1</v>
      </c>
      <c r="R803" s="24" t="s">
        <v>6</v>
      </c>
      <c r="S803" s="24"/>
      <c r="T803" s="29" t="str">
        <f ca="1">IF(ControleRNC[[#This Row],[Real.1]]&lt;&gt;"","Concluída",IF(ControleRNC[[#This Row],[Prev.1]]&lt;TODAY(),"Atraso","No prazo"))</f>
        <v>Concluída</v>
      </c>
      <c r="U803" s="39" t="s">
        <v>2895</v>
      </c>
      <c r="V803" s="39"/>
      <c r="W803" s="23">
        <f>WORKDAY(ControleRNC[[#This Row],[Prev.1]],ControleRNC[[#This Row],[Dias Prev.2]])</f>
        <v>44943</v>
      </c>
      <c r="X803" s="23"/>
      <c r="Y803" s="23">
        <v>44949</v>
      </c>
      <c r="Z803" s="24">
        <f>VLOOKUP(ControleRNC[[#This Row],[Crit.]],$F$1:$G$4,2,0)</f>
        <v>3</v>
      </c>
      <c r="AA803" s="24">
        <f ca="1">IF(ControleRNC[[#This Row],[Real.2]]="",TODAY()-ControleRNC[[#This Row],[Prev.2]],ControleRNC[[#This Row],[Real.2]]-ControleRNC[[#This Row],[Prev.2]])</f>
        <v>6</v>
      </c>
      <c r="AB803" s="24" t="s">
        <v>6</v>
      </c>
      <c r="AC803" s="29" t="str">
        <f ca="1">IF(ControleRNC[[#This Row],[Real.2]]&lt;&gt;"","Concluída",
IF(ControleRNC[[#This Row],[Prev.2]]&lt;TODAY(),"Atraso","No prazo"))</f>
        <v>Concluída</v>
      </c>
      <c r="AD803" s="24" t="str">
        <f ca="1">IF(ControleRNC[[#This Row],[Status Epata 2]]="Concluída","",IF(ControleRNC[[#This Row],[Real.2]]="",TODAY()-ControleRNC[[#This Row],[Data Emissão]],ControleRNC[[#This Row],[Real.2]]-ControleRNC[[#This Row],[Data Emissão]]))</f>
        <v/>
      </c>
      <c r="AE803" s="29" t="str">
        <f ca="1">IF(ControleRNC[[#This Row],[Real.2]]&lt;&gt;"","Concluída",
IF(AND(ControleRNC[[#This Row],[Prev.2]]&lt;TODAY(),OR(ControleRNC[[#This Row],[Replan.2]]&lt;TODAY(),ControleRNC[[#This Row],[Replan.2]]="")),"Atraso","No prazo"))</f>
        <v>Concluída</v>
      </c>
      <c r="AF803" s="24"/>
      <c r="AG803" s="24" t="str">
        <f ca="1">IF(ControleRNC[[#This Row],[Área Responsável]]="Engenharia",ControleRNC[[#This Row],[Status Etapa 1]],"Contratada")</f>
        <v>Concluída</v>
      </c>
      <c r="AH803" s="24" t="str">
        <f>IF(ControleRNC[[#This Row],[Área Responsável]]="Contratada",ControleRNC[[#This Row],[Status DUCTOR]],"Engenharia")</f>
        <v>Engenharia</v>
      </c>
      <c r="AI803" s="24" t="str">
        <f ca="1">IF(ControleRNC[[#This Row],[Etapa Eng]]="Concluída","Fechado",IF(ControleRNC[[#This Row],[Etapa Eng]]="Contratada","Contratada","Aberto"))</f>
        <v>Fechado</v>
      </c>
      <c r="AJ803" s="24" t="str">
        <f>IF(ControleRNC[[#This Row],[Etapa contr]]="Concluída","Fechado",IF(ControleRNC[[#This Row],[Etapa contr]]="Engenharia","Engenharia","Aberto"))</f>
        <v>Engenharia</v>
      </c>
    </row>
    <row r="804" spans="1:36" ht="30" customHeight="1">
      <c r="A804" s="5" t="s">
        <v>346</v>
      </c>
      <c r="B804" s="5" t="s">
        <v>900</v>
      </c>
      <c r="C804" s="24" t="s">
        <v>860</v>
      </c>
      <c r="D804" s="5" t="s">
        <v>861</v>
      </c>
      <c r="E804" s="24" t="s">
        <v>281</v>
      </c>
      <c r="F804" s="65" t="s">
        <v>862</v>
      </c>
      <c r="G804" s="7" t="s">
        <v>827</v>
      </c>
      <c r="H804" s="7" t="s">
        <v>2896</v>
      </c>
      <c r="I804" s="7" t="s">
        <v>840</v>
      </c>
      <c r="J804" s="32" t="s">
        <v>347</v>
      </c>
      <c r="K804" s="22" t="s">
        <v>787</v>
      </c>
      <c r="L804" s="6">
        <v>44935</v>
      </c>
      <c r="M804" s="6">
        <f>WORKDAY(ControleRNC[[#This Row],[Data Emissão]],VLOOKUP(K804,$F$1:$G$4,2,0))</f>
        <v>44938</v>
      </c>
      <c r="N804" s="6"/>
      <c r="O804" s="23">
        <v>44951</v>
      </c>
      <c r="P804" s="24"/>
      <c r="Q804" s="24">
        <f ca="1">IF(ControleRNC[[#This Row],[Real.1]]="",TODAY()-ControleRNC[[#This Row],[Prev.1]],ControleRNC[[#This Row],[Real.1]]-ControleRNC[[#This Row],[Prev.1]])</f>
        <v>13</v>
      </c>
      <c r="R804" s="24" t="s">
        <v>5</v>
      </c>
      <c r="S804" s="24"/>
      <c r="T804" s="29" t="str">
        <f ca="1">IF(ControleRNC[[#This Row],[Real.1]]&lt;&gt;"","Concluída",IF(ControleRNC[[#This Row],[Prev.1]]&lt;TODAY(),"Atraso","No prazo"))</f>
        <v>Concluída</v>
      </c>
      <c r="U804" s="39" t="s">
        <v>348</v>
      </c>
      <c r="V804" s="39"/>
      <c r="W804" s="23">
        <f>WORKDAY(ControleRNC[[#This Row],[Prev.1]],ControleRNC[[#This Row],[Dias Prev.2]])</f>
        <v>44943</v>
      </c>
      <c r="X804" s="23"/>
      <c r="Y804" s="23"/>
      <c r="Z804" s="24">
        <f>VLOOKUP(ControleRNC[[#This Row],[Crit.]],$F$1:$G$4,2,0)</f>
        <v>3</v>
      </c>
      <c r="AA804" s="24">
        <f ca="1">IF(ControleRNC[[#This Row],[Real.2]]="",TODAY()-ControleRNC[[#This Row],[Prev.2]],ControleRNC[[#This Row],[Real.2]]-ControleRNC[[#This Row],[Prev.2]])</f>
        <v>134</v>
      </c>
      <c r="AB804" s="24" t="s">
        <v>5</v>
      </c>
      <c r="AC804" s="29" t="str">
        <f ca="1">IF(ControleRNC[[#This Row],[Real.2]]&lt;&gt;"","Concluída",
IF(ControleRNC[[#This Row],[Prev.2]]&lt;TODAY(),"Atraso","No prazo"))</f>
        <v>Atraso</v>
      </c>
      <c r="AD804" s="24">
        <f ca="1">IF(ControleRNC[[#This Row],[Status Epata 2]]="Concluída","",IF(ControleRNC[[#This Row],[Real.2]]="",TODAY()-ControleRNC[[#This Row],[Data Emissão]],ControleRNC[[#This Row],[Real.2]]-ControleRNC[[#This Row],[Data Emissão]]))</f>
        <v>142</v>
      </c>
      <c r="AE804" s="24" t="str">
        <f ca="1">IF(ControleRNC[[#This Row],[Real.2]]&lt;&gt;"","Concluída",
IF(AND(ControleRNC[[#This Row],[Prev.2]]&lt;TODAY(),OR(ControleRNC[[#This Row],[Replan.2]]&lt;TODAY(),ControleRNC[[#This Row],[Replan.2]]="")),"Atraso","No prazo"))</f>
        <v>Atraso</v>
      </c>
      <c r="AF804" s="24"/>
      <c r="AG804" s="24" t="str">
        <f ca="1">IF(ControleRNC[[#This Row],[Área Responsável]]="Engenharia",ControleRNC[[#This Row],[Status Etapa 1]],"Contratada")</f>
        <v>Concluída</v>
      </c>
      <c r="AH804" s="24" t="str">
        <f>IF(ControleRNC[[#This Row],[Área Responsável]]="Contratada",ControleRNC[[#This Row],[Status DUCTOR]],"Engenharia")</f>
        <v>Engenharia</v>
      </c>
      <c r="AI804" s="24" t="str">
        <f ca="1">IF(ControleRNC[[#This Row],[Etapa Eng]]="Concluída","Fechado",IF(ControleRNC[[#This Row],[Etapa Eng]]="Contratada","Contratada","Aberto"))</f>
        <v>Fechado</v>
      </c>
      <c r="AJ804" s="24" t="str">
        <f>IF(ControleRNC[[#This Row],[Etapa contr]]="Concluída","Fechado",IF(ControleRNC[[#This Row],[Etapa contr]]="Engenharia","Engenharia","Aberto"))</f>
        <v>Engenharia</v>
      </c>
    </row>
    <row r="805" spans="1:36" ht="30" customHeight="1">
      <c r="A805" s="5" t="s">
        <v>343</v>
      </c>
      <c r="B805" s="5" t="s">
        <v>900</v>
      </c>
      <c r="C805" s="24" t="s">
        <v>860</v>
      </c>
      <c r="D805" s="5" t="s">
        <v>861</v>
      </c>
      <c r="E805" s="24" t="s">
        <v>281</v>
      </c>
      <c r="F805" s="65" t="s">
        <v>862</v>
      </c>
      <c r="G805" s="7" t="s">
        <v>827</v>
      </c>
      <c r="H805" s="7" t="s">
        <v>2887</v>
      </c>
      <c r="I805" s="7" t="s">
        <v>856</v>
      </c>
      <c r="J805" s="32" t="s">
        <v>344</v>
      </c>
      <c r="K805" s="22" t="s">
        <v>787</v>
      </c>
      <c r="L805" s="6">
        <v>44935</v>
      </c>
      <c r="M805" s="6">
        <f>WORKDAY(ControleRNC[[#This Row],[Data Emissão]],VLOOKUP(K805,$F$1:$G$4,2,0))</f>
        <v>44938</v>
      </c>
      <c r="N805" s="6"/>
      <c r="O805" s="23">
        <v>44964</v>
      </c>
      <c r="P805" s="24"/>
      <c r="Q805" s="24">
        <f ca="1">IF(ControleRNC[[#This Row],[Real.1]]="",TODAY()-ControleRNC[[#This Row],[Prev.1]],ControleRNC[[#This Row],[Real.1]]-ControleRNC[[#This Row],[Prev.1]])</f>
        <v>26</v>
      </c>
      <c r="R805" s="24" t="s">
        <v>5</v>
      </c>
      <c r="S805" s="24"/>
      <c r="T805" s="29" t="str">
        <f ca="1">IF(ControleRNC[[#This Row],[Real.1]]&lt;&gt;"","Concluída",IF(ControleRNC[[#This Row],[Prev.1]]&lt;TODAY(),"Atraso","No prazo"))</f>
        <v>Concluída</v>
      </c>
      <c r="U805" s="39" t="s">
        <v>345</v>
      </c>
      <c r="V805" s="39"/>
      <c r="W805" s="23">
        <f>WORKDAY(ControleRNC[[#This Row],[Prev.1]],ControleRNC[[#This Row],[Dias Prev.2]])</f>
        <v>44943</v>
      </c>
      <c r="X805" s="23"/>
      <c r="Y805" s="23"/>
      <c r="Z805" s="24">
        <f>VLOOKUP(ControleRNC[[#This Row],[Crit.]],$F$1:$G$4,2,0)</f>
        <v>3</v>
      </c>
      <c r="AA805" s="24">
        <f ca="1">IF(ControleRNC[[#This Row],[Real.2]]="",TODAY()-ControleRNC[[#This Row],[Prev.2]],ControleRNC[[#This Row],[Real.2]]-ControleRNC[[#This Row],[Prev.2]])</f>
        <v>134</v>
      </c>
      <c r="AB805" s="24" t="s">
        <v>5</v>
      </c>
      <c r="AC805" s="29" t="str">
        <f ca="1">IF(ControleRNC[[#This Row],[Real.2]]&lt;&gt;"","Concluída",
IF(ControleRNC[[#This Row],[Prev.2]]&lt;TODAY(),"Atraso","No prazo"))</f>
        <v>Atraso</v>
      </c>
      <c r="AD805" s="24">
        <f ca="1">IF(ControleRNC[[#This Row],[Status Epata 2]]="Concluída","",IF(ControleRNC[[#This Row],[Real.2]]="",TODAY()-ControleRNC[[#This Row],[Data Emissão]],ControleRNC[[#This Row],[Real.2]]-ControleRNC[[#This Row],[Data Emissão]]))</f>
        <v>142</v>
      </c>
      <c r="AE805" s="24" t="str">
        <f ca="1">IF(ControleRNC[[#This Row],[Real.2]]&lt;&gt;"","Concluída",
IF(AND(ControleRNC[[#This Row],[Prev.2]]&lt;TODAY(),OR(ControleRNC[[#This Row],[Replan.2]]&lt;TODAY(),ControleRNC[[#This Row],[Replan.2]]="")),"Atraso","No prazo"))</f>
        <v>Atraso</v>
      </c>
      <c r="AF805" s="24"/>
      <c r="AG805" s="24" t="str">
        <f ca="1">IF(ControleRNC[[#This Row],[Área Responsável]]="Engenharia",ControleRNC[[#This Row],[Status Etapa 1]],"Contratada")</f>
        <v>Concluída</v>
      </c>
      <c r="AH805" s="24" t="str">
        <f>IF(ControleRNC[[#This Row],[Área Responsável]]="Contratada",ControleRNC[[#This Row],[Status DUCTOR]],"Engenharia")</f>
        <v>Engenharia</v>
      </c>
      <c r="AI805" s="24" t="str">
        <f ca="1">IF(ControleRNC[[#This Row],[Etapa Eng]]="Concluída","Fechado",IF(ControleRNC[[#This Row],[Etapa Eng]]="Contratada","Contratada","Aberto"))</f>
        <v>Fechado</v>
      </c>
      <c r="AJ805" s="24" t="str">
        <f>IF(ControleRNC[[#This Row],[Etapa contr]]="Concluída","Fechado",IF(ControleRNC[[#This Row],[Etapa contr]]="Engenharia","Engenharia","Aberto"))</f>
        <v>Engenharia</v>
      </c>
    </row>
    <row r="806" spans="1:36" ht="30" customHeight="1">
      <c r="A806" s="5" t="s">
        <v>352</v>
      </c>
      <c r="B806" s="5" t="s">
        <v>900</v>
      </c>
      <c r="C806" s="24" t="s">
        <v>2720</v>
      </c>
      <c r="D806" s="5" t="s">
        <v>943</v>
      </c>
      <c r="E806" s="24" t="s">
        <v>29</v>
      </c>
      <c r="F806" s="65" t="s">
        <v>826</v>
      </c>
      <c r="G806" s="7" t="s">
        <v>844</v>
      </c>
      <c r="H806" s="7" t="s">
        <v>2897</v>
      </c>
      <c r="I806" s="7" t="s">
        <v>1449</v>
      </c>
      <c r="J806" s="32" t="s">
        <v>353</v>
      </c>
      <c r="K806" s="22" t="s">
        <v>787</v>
      </c>
      <c r="L806" s="6">
        <v>44936</v>
      </c>
      <c r="M806" s="6">
        <f>WORKDAY(ControleRNC[[#This Row],[Data Emissão]],VLOOKUP(K806,$F$1:$G$4,2,0))</f>
        <v>44939</v>
      </c>
      <c r="N806" s="6"/>
      <c r="O806" s="23">
        <v>44936</v>
      </c>
      <c r="P806" s="24"/>
      <c r="Q806" s="24">
        <f ca="1">IF(ControleRNC[[#This Row],[Real.1]]="",TODAY()-ControleRNC[[#This Row],[Prev.1]],ControleRNC[[#This Row],[Real.1]]-ControleRNC[[#This Row],[Prev.1]])</f>
        <v>-3</v>
      </c>
      <c r="R806" s="24" t="s">
        <v>6</v>
      </c>
      <c r="S806" s="24"/>
      <c r="T806" s="29" t="str">
        <f ca="1">IF(ControleRNC[[#This Row],[Real.1]]&lt;&gt;"","Concluída",IF(ControleRNC[[#This Row],[Prev.1]]&lt;TODAY(),"Atraso","No prazo"))</f>
        <v>Concluída</v>
      </c>
      <c r="U806" s="39" t="s">
        <v>354</v>
      </c>
      <c r="V806" s="39"/>
      <c r="W806" s="23">
        <f>WORKDAY(ControleRNC[[#This Row],[Prev.1]],ControleRNC[[#This Row],[Dias Prev.2]])</f>
        <v>44944</v>
      </c>
      <c r="X806" s="23">
        <v>45079</v>
      </c>
      <c r="Y806" s="23"/>
      <c r="Z806" s="24">
        <f>VLOOKUP(ControleRNC[[#This Row],[Crit.]],$F$1:$G$4,2,0)</f>
        <v>3</v>
      </c>
      <c r="AA806" s="24">
        <f ca="1">IF(ControleRNC[[#This Row],[Real.2]]="",TODAY()-ControleRNC[[#This Row],[Prev.2]],ControleRNC[[#This Row],[Real.2]]-ControleRNC[[#This Row],[Prev.2]])</f>
        <v>133</v>
      </c>
      <c r="AB806" s="24" t="s">
        <v>6</v>
      </c>
      <c r="AC806" s="29" t="str">
        <f ca="1">IF(ControleRNC[[#This Row],[Real.2]]&lt;&gt;"","Concluída",
IF(ControleRNC[[#This Row],[Prev.2]]&lt;TODAY(),"Atraso","No prazo"))</f>
        <v>Atraso</v>
      </c>
      <c r="AD806" s="24">
        <f ca="1">IF(ControleRNC[[#This Row],[Status Epata 2]]="Concluída","",IF(ControleRNC[[#This Row],[Real.2]]="",TODAY()-ControleRNC[[#This Row],[Data Emissão]],ControleRNC[[#This Row],[Real.2]]-ControleRNC[[#This Row],[Data Emissão]]))</f>
        <v>141</v>
      </c>
      <c r="AE806" s="24" t="str">
        <f ca="1">IF(ControleRNC[[#This Row],[Real.2]]&lt;&gt;"","Concluída",
IF(AND(ControleRNC[[#This Row],[Prev.2]]&lt;TODAY(),OR(ControleRNC[[#This Row],[Replan.2]]&lt;TODAY(),ControleRNC[[#This Row],[Replan.2]]="")),"Atraso","No prazo"))</f>
        <v>No prazo</v>
      </c>
      <c r="AF806" s="24"/>
      <c r="AG806" s="24" t="str">
        <f>IF(ControleRNC[[#This Row],[Área Responsável]]="Engenharia",ControleRNC[[#This Row],[Status Etapa 1]],"Contratada")</f>
        <v>Contratada</v>
      </c>
      <c r="AH806" s="24" t="str">
        <f ca="1">IF(ControleRNC[[#This Row],[Área Responsável]]="Contratada",ControleRNC[[#This Row],[Status DUCTOR]],"Engenharia")</f>
        <v>No prazo</v>
      </c>
      <c r="AI806" s="24" t="str">
        <f>IF(ControleRNC[[#This Row],[Etapa Eng]]="Concluída","Fechado",IF(ControleRNC[[#This Row],[Etapa Eng]]="Contratada","Contratada","Aberto"))</f>
        <v>Contratada</v>
      </c>
      <c r="AJ806" s="24" t="str">
        <f ca="1">IF(ControleRNC[[#This Row],[Etapa contr]]="Concluída","Fechado",IF(ControleRNC[[#This Row],[Etapa contr]]="Engenharia","Engenharia","Aberto"))</f>
        <v>Aberto</v>
      </c>
    </row>
    <row r="807" spans="1:36" ht="30" customHeight="1">
      <c r="A807" s="111" t="s">
        <v>449</v>
      </c>
      <c r="B807" s="5" t="s">
        <v>900</v>
      </c>
      <c r="C807" s="24" t="s">
        <v>2720</v>
      </c>
      <c r="D807" s="5" t="s">
        <v>943</v>
      </c>
      <c r="E807" s="24" t="s">
        <v>29</v>
      </c>
      <c r="F807" s="65" t="s">
        <v>826</v>
      </c>
      <c r="G807" s="7" t="s">
        <v>844</v>
      </c>
      <c r="H807" s="7" t="s">
        <v>2898</v>
      </c>
      <c r="I807" s="7" t="s">
        <v>1449</v>
      </c>
      <c r="J807" s="32" t="s">
        <v>2899</v>
      </c>
      <c r="K807" s="22" t="s">
        <v>787</v>
      </c>
      <c r="L807" s="6">
        <v>44936</v>
      </c>
      <c r="M807" s="6">
        <f>WORKDAY(ControleRNC[[#This Row],[Data Emissão]],VLOOKUP(K807,$F$1:$G$4,2,0))</f>
        <v>44939</v>
      </c>
      <c r="N807" s="6"/>
      <c r="O807" s="23">
        <v>44936</v>
      </c>
      <c r="P807" s="24"/>
      <c r="Q807" s="24">
        <f ca="1">IF(ControleRNC[[#This Row],[Real.1]]="",TODAY()-ControleRNC[[#This Row],[Prev.1]],ControleRNC[[#This Row],[Real.1]]-ControleRNC[[#This Row],[Prev.1]])</f>
        <v>-3</v>
      </c>
      <c r="R807" s="24" t="s">
        <v>6</v>
      </c>
      <c r="S807" s="24"/>
      <c r="T807" s="29" t="str">
        <f ca="1">IF(ControleRNC[[#This Row],[Real.1]]&lt;&gt;"","Concluída",IF(ControleRNC[[#This Row],[Prev.1]]&lt;TODAY(),"Atraso","No prazo"))</f>
        <v>Concluída</v>
      </c>
      <c r="U807" s="39" t="s">
        <v>2900</v>
      </c>
      <c r="V807" s="39"/>
      <c r="W807" s="23">
        <f>WORKDAY(ControleRNC[[#This Row],[Prev.1]],ControleRNC[[#This Row],[Dias Prev.2]])</f>
        <v>44944</v>
      </c>
      <c r="X807" s="23">
        <v>44981</v>
      </c>
      <c r="Y807" s="23">
        <v>45044</v>
      </c>
      <c r="Z807" s="24">
        <f>VLOOKUP(ControleRNC[[#This Row],[Crit.]],$F$1:$G$4,2,0)</f>
        <v>3</v>
      </c>
      <c r="AA807" s="24">
        <f ca="1">IF(ControleRNC[[#This Row],[Real.2]]="",TODAY()-ControleRNC[[#This Row],[Prev.2]],ControleRNC[[#This Row],[Real.2]]-ControleRNC[[#This Row],[Prev.2]])</f>
        <v>100</v>
      </c>
      <c r="AB807" s="24" t="s">
        <v>6</v>
      </c>
      <c r="AC807" s="29" t="str">
        <f ca="1">IF(ControleRNC[[#This Row],[Real.2]]&lt;&gt;"","Concluída",
IF(ControleRNC[[#This Row],[Prev.2]]&lt;TODAY(),"Atraso","No prazo"))</f>
        <v>Concluída</v>
      </c>
      <c r="AD807" s="24" t="str">
        <f ca="1">IF(ControleRNC[[#This Row],[Status Epata 2]]="Concluída","",IF(ControleRNC[[#This Row],[Real.2]]="",TODAY()-ControleRNC[[#This Row],[Data Emissão]],ControleRNC[[#This Row],[Real.2]]-ControleRNC[[#This Row],[Data Emissão]]))</f>
        <v/>
      </c>
      <c r="AE807" s="24" t="str">
        <f ca="1">IF(ControleRNC[[#This Row],[Real.2]]&lt;&gt;"","Concluída",
IF(AND(ControleRNC[[#This Row],[Prev.2]]&lt;TODAY(),OR(ControleRNC[[#This Row],[Replan.2]]&lt;TODAY(),ControleRNC[[#This Row],[Replan.2]]="")),"Atraso","No prazo"))</f>
        <v>Concluída</v>
      </c>
      <c r="AF807" s="24"/>
      <c r="AG807" s="24" t="str">
        <f>IF(ControleRNC[[#This Row],[Área Responsável]]="Engenharia",ControleRNC[[#This Row],[Status Etapa 1]],"Contratada")</f>
        <v>Contratada</v>
      </c>
      <c r="AH807" s="24" t="str">
        <f ca="1">IF(ControleRNC[[#This Row],[Área Responsável]]="Contratada",ControleRNC[[#This Row],[Status DUCTOR]],"Engenharia")</f>
        <v>Concluída</v>
      </c>
      <c r="AI807" s="24" t="str">
        <f>IF(ControleRNC[[#This Row],[Etapa Eng]]="Concluída","Fechado",IF(ControleRNC[[#This Row],[Etapa Eng]]="Contratada","Contratada","Aberto"))</f>
        <v>Contratada</v>
      </c>
      <c r="AJ807" s="24" t="str">
        <f ca="1">IF(ControleRNC[[#This Row],[Etapa contr]]="Concluída","Fechado",IF(ControleRNC[[#This Row],[Etapa contr]]="Engenharia","Engenharia","Aberto"))</f>
        <v>Fechado</v>
      </c>
    </row>
    <row r="808" spans="1:36" ht="30" customHeight="1">
      <c r="A808" s="5" t="s">
        <v>349</v>
      </c>
      <c r="B808" s="5" t="s">
        <v>900</v>
      </c>
      <c r="C808" s="24" t="s">
        <v>2720</v>
      </c>
      <c r="D808" s="5" t="s">
        <v>943</v>
      </c>
      <c r="E808" s="24" t="s">
        <v>29</v>
      </c>
      <c r="F808" s="65" t="s">
        <v>826</v>
      </c>
      <c r="G808" s="7" t="s">
        <v>844</v>
      </c>
      <c r="H808" s="7" t="s">
        <v>2901</v>
      </c>
      <c r="I808" s="7" t="s">
        <v>1449</v>
      </c>
      <c r="J808" s="32" t="s">
        <v>350</v>
      </c>
      <c r="K808" s="22" t="s">
        <v>787</v>
      </c>
      <c r="L808" s="6">
        <v>44936</v>
      </c>
      <c r="M808" s="6">
        <f>WORKDAY(ControleRNC[[#This Row],[Data Emissão]],VLOOKUP(K808,$F$1:$G$4,2,0))</f>
        <v>44939</v>
      </c>
      <c r="N808" s="6"/>
      <c r="O808" s="23">
        <v>44936</v>
      </c>
      <c r="P808" s="24"/>
      <c r="Q808" s="24">
        <f ca="1">IF(ControleRNC[[#This Row],[Real.1]]="",TODAY()-ControleRNC[[#This Row],[Prev.1]],ControleRNC[[#This Row],[Real.1]]-ControleRNC[[#This Row],[Prev.1]])</f>
        <v>-3</v>
      </c>
      <c r="R808" s="24" t="s">
        <v>6</v>
      </c>
      <c r="S808" s="24"/>
      <c r="T808" s="29" t="str">
        <f ca="1">IF(ControleRNC[[#This Row],[Real.1]]&lt;&gt;"","Concluída",IF(ControleRNC[[#This Row],[Prev.1]]&lt;TODAY(),"Atraso","No prazo"))</f>
        <v>Concluída</v>
      </c>
      <c r="U808" s="39" t="s">
        <v>351</v>
      </c>
      <c r="V808" s="39"/>
      <c r="W808" s="23">
        <f>WORKDAY(ControleRNC[[#This Row],[Prev.1]],ControleRNC[[#This Row],[Dias Prev.2]])</f>
        <v>44944</v>
      </c>
      <c r="X808" s="23">
        <v>45074</v>
      </c>
      <c r="Y808" s="23"/>
      <c r="Z808" s="24">
        <f>VLOOKUP(ControleRNC[[#This Row],[Crit.]],$F$1:$G$4,2,0)</f>
        <v>3</v>
      </c>
      <c r="AA808" s="24">
        <f ca="1">IF(ControleRNC[[#This Row],[Real.2]]="",TODAY()-ControleRNC[[#This Row],[Prev.2]],ControleRNC[[#This Row],[Real.2]]-ControleRNC[[#This Row],[Prev.2]])</f>
        <v>133</v>
      </c>
      <c r="AB808" s="24" t="s">
        <v>6</v>
      </c>
      <c r="AC808" s="29" t="str">
        <f ca="1">IF(ControleRNC[[#This Row],[Real.2]]&lt;&gt;"","Concluída",
IF(ControleRNC[[#This Row],[Prev.2]]&lt;TODAY(),"Atraso","No prazo"))</f>
        <v>Atraso</v>
      </c>
      <c r="AD808" s="24">
        <f ca="1">IF(ControleRNC[[#This Row],[Status Epata 2]]="Concluída","",IF(ControleRNC[[#This Row],[Real.2]]="",TODAY()-ControleRNC[[#This Row],[Data Emissão]],ControleRNC[[#This Row],[Real.2]]-ControleRNC[[#This Row],[Data Emissão]]))</f>
        <v>141</v>
      </c>
      <c r="AE808" s="24" t="str">
        <f ca="1">IF(ControleRNC[[#This Row],[Real.2]]&lt;&gt;"","Concluída",
IF(AND(ControleRNC[[#This Row],[Prev.2]]&lt;TODAY(),OR(ControleRNC[[#This Row],[Replan.2]]&lt;TODAY(),ControleRNC[[#This Row],[Replan.2]]="")),"Atraso","No prazo"))</f>
        <v>Atraso</v>
      </c>
      <c r="AF808" s="24"/>
      <c r="AG808" s="24" t="str">
        <f>IF(ControleRNC[[#This Row],[Área Responsável]]="Engenharia",ControleRNC[[#This Row],[Status Etapa 1]],"Contratada")</f>
        <v>Contratada</v>
      </c>
      <c r="AH808" s="24" t="str">
        <f ca="1">IF(ControleRNC[[#This Row],[Área Responsável]]="Contratada",ControleRNC[[#This Row],[Status DUCTOR]],"Engenharia")</f>
        <v>Atraso</v>
      </c>
      <c r="AI808" s="24" t="str">
        <f>IF(ControleRNC[[#This Row],[Etapa Eng]]="Concluída","Fechado",IF(ControleRNC[[#This Row],[Etapa Eng]]="Contratada","Contratada","Aberto"))</f>
        <v>Contratada</v>
      </c>
      <c r="AJ808" s="24" t="str">
        <f ca="1">IF(ControleRNC[[#This Row],[Etapa contr]]="Concluída","Fechado",IF(ControleRNC[[#This Row],[Etapa contr]]="Engenharia","Engenharia","Aberto"))</f>
        <v>Aberto</v>
      </c>
    </row>
    <row r="809" spans="1:36" ht="30" customHeight="1">
      <c r="A809" s="5" t="s">
        <v>455</v>
      </c>
      <c r="B809" s="5" t="s">
        <v>900</v>
      </c>
      <c r="C809" s="24" t="s">
        <v>2720</v>
      </c>
      <c r="D809" s="5" t="s">
        <v>943</v>
      </c>
      <c r="E809" s="24" t="s">
        <v>29</v>
      </c>
      <c r="F809" s="65" t="s">
        <v>826</v>
      </c>
      <c r="G809" s="7" t="s">
        <v>844</v>
      </c>
      <c r="H809" s="7" t="s">
        <v>2902</v>
      </c>
      <c r="I809" s="7" t="s">
        <v>1449</v>
      </c>
      <c r="J809" s="32" t="s">
        <v>2903</v>
      </c>
      <c r="K809" s="22" t="s">
        <v>787</v>
      </c>
      <c r="L809" s="6">
        <v>44936</v>
      </c>
      <c r="M809" s="6">
        <f>WORKDAY(ControleRNC[[#This Row],[Data Emissão]],VLOOKUP(K809,$F$1:$G$4,2,0))</f>
        <v>44939</v>
      </c>
      <c r="N809" s="6"/>
      <c r="O809" s="23">
        <v>44936</v>
      </c>
      <c r="P809" s="24"/>
      <c r="Q809" s="24">
        <f ca="1">IF(ControleRNC[[#This Row],[Real.1]]="",TODAY()-ControleRNC[[#This Row],[Prev.1]],ControleRNC[[#This Row],[Real.1]]-ControleRNC[[#This Row],[Prev.1]])</f>
        <v>-3</v>
      </c>
      <c r="R809" s="24" t="s">
        <v>6</v>
      </c>
      <c r="S809" s="24"/>
      <c r="T809" s="29" t="str">
        <f ca="1">IF(ControleRNC[[#This Row],[Real.1]]&lt;&gt;"","Concluída",IF(ControleRNC[[#This Row],[Prev.1]]&lt;TODAY(),"Atraso","No prazo"))</f>
        <v>Concluída</v>
      </c>
      <c r="U809" s="39" t="s">
        <v>2904</v>
      </c>
      <c r="V809" s="39"/>
      <c r="W809" s="23">
        <f>WORKDAY(ControleRNC[[#This Row],[Prev.1]],ControleRNC[[#This Row],[Dias Prev.2]])</f>
        <v>44944</v>
      </c>
      <c r="X809" s="23">
        <v>44977</v>
      </c>
      <c r="Y809" s="23">
        <v>45049</v>
      </c>
      <c r="Z809" s="24">
        <f>VLOOKUP(ControleRNC[[#This Row],[Crit.]],$F$1:$G$4,2,0)</f>
        <v>3</v>
      </c>
      <c r="AA809" s="24">
        <f ca="1">IF(ControleRNC[[#This Row],[Real.2]]="",TODAY()-ControleRNC[[#This Row],[Prev.2]],ControleRNC[[#This Row],[Real.2]]-ControleRNC[[#This Row],[Prev.2]])</f>
        <v>105</v>
      </c>
      <c r="AB809" s="24" t="s">
        <v>6</v>
      </c>
      <c r="AC809" s="29" t="str">
        <f ca="1">IF(ControleRNC[[#This Row],[Real.2]]&lt;&gt;"","Concluída",
IF(ControleRNC[[#This Row],[Prev.2]]&lt;TODAY(),"Atraso","No prazo"))</f>
        <v>Concluída</v>
      </c>
      <c r="AD809" s="24" t="str">
        <f ca="1">IF(ControleRNC[[#This Row],[Status Epata 2]]="Concluída","",IF(ControleRNC[[#This Row],[Real.2]]="",TODAY()-ControleRNC[[#This Row],[Data Emissão]],ControleRNC[[#This Row],[Real.2]]-ControleRNC[[#This Row],[Data Emissão]]))</f>
        <v/>
      </c>
      <c r="AE809" s="24" t="str">
        <f ca="1">IF(ControleRNC[[#This Row],[Real.2]]&lt;&gt;"","Concluída",
IF(AND(ControleRNC[[#This Row],[Prev.2]]&lt;TODAY(),OR(ControleRNC[[#This Row],[Replan.2]]&lt;TODAY(),ControleRNC[[#This Row],[Replan.2]]="")),"Atraso","No prazo"))</f>
        <v>Concluída</v>
      </c>
      <c r="AF809" s="24"/>
      <c r="AG809" s="24" t="str">
        <f>IF(ControleRNC[[#This Row],[Área Responsável]]="Engenharia",ControleRNC[[#This Row],[Status Etapa 1]],"Contratada")</f>
        <v>Contratada</v>
      </c>
      <c r="AH809" s="24" t="str">
        <f ca="1">IF(ControleRNC[[#This Row],[Área Responsável]]="Contratada",ControleRNC[[#This Row],[Status DUCTOR]],"Engenharia")</f>
        <v>Concluída</v>
      </c>
      <c r="AI809" s="24" t="str">
        <f>IF(ControleRNC[[#This Row],[Etapa Eng]]="Concluída","Fechado",IF(ControleRNC[[#This Row],[Etapa Eng]]="Contratada","Contratada","Aberto"))</f>
        <v>Contratada</v>
      </c>
      <c r="AJ809" s="24" t="str">
        <f ca="1">IF(ControleRNC[[#This Row],[Etapa contr]]="Concluída","Fechado",IF(ControleRNC[[#This Row],[Etapa contr]]="Engenharia","Engenharia","Aberto"))</f>
        <v>Fechado</v>
      </c>
    </row>
    <row r="810" spans="1:36" ht="30" customHeight="1">
      <c r="A810" s="5" t="s">
        <v>457</v>
      </c>
      <c r="B810" s="5" t="s">
        <v>900</v>
      </c>
      <c r="C810" s="24" t="s">
        <v>2720</v>
      </c>
      <c r="D810" s="5" t="s">
        <v>943</v>
      </c>
      <c r="E810" s="24" t="s">
        <v>29</v>
      </c>
      <c r="F810" s="65" t="s">
        <v>826</v>
      </c>
      <c r="G810" s="7" t="s">
        <v>844</v>
      </c>
      <c r="H810" s="7" t="s">
        <v>2905</v>
      </c>
      <c r="I810" s="7" t="s">
        <v>1449</v>
      </c>
      <c r="J810" s="32" t="s">
        <v>2906</v>
      </c>
      <c r="K810" s="22" t="s">
        <v>787</v>
      </c>
      <c r="L810" s="6">
        <v>44936</v>
      </c>
      <c r="M810" s="6">
        <f>WORKDAY(ControleRNC[[#This Row],[Data Emissão]],VLOOKUP(K810,$F$1:$G$4,2,0))</f>
        <v>44939</v>
      </c>
      <c r="N810" s="6"/>
      <c r="O810" s="23">
        <v>44987</v>
      </c>
      <c r="P810" s="24"/>
      <c r="Q810" s="24">
        <f ca="1">IF(ControleRNC[[#This Row],[Real.1]]="",TODAY()-ControleRNC[[#This Row],[Prev.1]],ControleRNC[[#This Row],[Real.1]]-ControleRNC[[#This Row],[Prev.1]])</f>
        <v>48</v>
      </c>
      <c r="R810" s="24" t="s">
        <v>6</v>
      </c>
      <c r="S810" s="24"/>
      <c r="T810" s="29" t="str">
        <f ca="1">IF(ControleRNC[[#This Row],[Real.1]]&lt;&gt;"","Concluída",IF(ControleRNC[[#This Row],[Prev.1]]&lt;TODAY(),"Atraso","No prazo"))</f>
        <v>Concluída</v>
      </c>
      <c r="U810" s="39" t="s">
        <v>2907</v>
      </c>
      <c r="V810" s="39"/>
      <c r="W810" s="23">
        <f>WORKDAY(ControleRNC[[#This Row],[Prev.1]],ControleRNC[[#This Row],[Dias Prev.2]])</f>
        <v>44944</v>
      </c>
      <c r="X810" s="23">
        <v>44956</v>
      </c>
      <c r="Y810" s="23">
        <v>44987</v>
      </c>
      <c r="Z810" s="24">
        <f>VLOOKUP(ControleRNC[[#This Row],[Crit.]],$F$1:$G$4,2,0)</f>
        <v>3</v>
      </c>
      <c r="AA810" s="24">
        <f ca="1">IF(ControleRNC[[#This Row],[Real.2]]="",TODAY()-ControleRNC[[#This Row],[Prev.2]],ControleRNC[[#This Row],[Real.2]]-ControleRNC[[#This Row],[Prev.2]])</f>
        <v>43</v>
      </c>
      <c r="AB810" s="24" t="s">
        <v>6</v>
      </c>
      <c r="AC810" s="29" t="str">
        <f ca="1">IF(ControleRNC[[#This Row],[Real.2]]&lt;&gt;"","Concluída",
IF(ControleRNC[[#This Row],[Prev.2]]&lt;TODAY(),"Atraso","No prazo"))</f>
        <v>Concluída</v>
      </c>
      <c r="AD810" s="24" t="str">
        <f ca="1">IF(ControleRNC[[#This Row],[Status Epata 2]]="Concluída","",IF(ControleRNC[[#This Row],[Real.2]]="",TODAY()-ControleRNC[[#This Row],[Data Emissão]],ControleRNC[[#This Row],[Real.2]]-ControleRNC[[#This Row],[Data Emissão]]))</f>
        <v/>
      </c>
      <c r="AE810" s="24" t="str">
        <f ca="1">IF(ControleRNC[[#This Row],[Real.2]]&lt;&gt;"","Concluída",
IF(AND(ControleRNC[[#This Row],[Prev.2]]&lt;TODAY(),OR(ControleRNC[[#This Row],[Replan.2]]&lt;TODAY(),ControleRNC[[#This Row],[Replan.2]]="")),"Atraso","No prazo"))</f>
        <v>Concluída</v>
      </c>
      <c r="AF810" s="24"/>
      <c r="AG810" s="24" t="str">
        <f>IF(ControleRNC[[#This Row],[Área Responsável]]="Engenharia",ControleRNC[[#This Row],[Status Etapa 1]],"Contratada")</f>
        <v>Contratada</v>
      </c>
      <c r="AH810" s="24" t="str">
        <f ca="1">IF(ControleRNC[[#This Row],[Área Responsável]]="Contratada",ControleRNC[[#This Row],[Status DUCTOR]],"Engenharia")</f>
        <v>Concluída</v>
      </c>
      <c r="AI810" s="24" t="str">
        <f>IF(ControleRNC[[#This Row],[Etapa Eng]]="Concluída","Fechado",IF(ControleRNC[[#This Row],[Etapa Eng]]="Contratada","Contratada","Aberto"))</f>
        <v>Contratada</v>
      </c>
      <c r="AJ810" s="24" t="str">
        <f ca="1">IF(ControleRNC[[#This Row],[Etapa contr]]="Concluída","Fechado",IF(ControleRNC[[#This Row],[Etapa contr]]="Engenharia","Engenharia","Aberto"))</f>
        <v>Fechado</v>
      </c>
    </row>
    <row r="811" spans="1:36" ht="30" customHeight="1">
      <c r="A811" s="5" t="s">
        <v>355</v>
      </c>
      <c r="B811" s="5" t="s">
        <v>900</v>
      </c>
      <c r="C811" s="5" t="s">
        <v>900</v>
      </c>
      <c r="D811" s="5" t="s">
        <v>861</v>
      </c>
      <c r="E811" s="24" t="s">
        <v>87</v>
      </c>
      <c r="F811" s="65" t="s">
        <v>862</v>
      </c>
      <c r="G811" s="7" t="s">
        <v>827</v>
      </c>
      <c r="H811" s="7" t="s">
        <v>1670</v>
      </c>
      <c r="I811" s="7" t="s">
        <v>863</v>
      </c>
      <c r="J811" s="32" t="s">
        <v>356</v>
      </c>
      <c r="K811" s="22" t="s">
        <v>787</v>
      </c>
      <c r="L811" s="6">
        <v>44937</v>
      </c>
      <c r="M811" s="6">
        <f>WORKDAY(ControleRNC[[#This Row],[Data Emissão]],VLOOKUP(K811,$F$1:$G$4,2,0))</f>
        <v>44942</v>
      </c>
      <c r="N811" s="6"/>
      <c r="O811" s="23">
        <v>44938</v>
      </c>
      <c r="P811" s="24"/>
      <c r="Q811" s="24">
        <f ca="1">IF(ControleRNC[[#This Row],[Real.1]]="",TODAY()-ControleRNC[[#This Row],[Prev.1]],ControleRNC[[#This Row],[Real.1]]-ControleRNC[[#This Row],[Prev.1]])</f>
        <v>-4</v>
      </c>
      <c r="R811" s="24" t="s">
        <v>5</v>
      </c>
      <c r="S811" s="24"/>
      <c r="T811" s="29" t="str">
        <f ca="1">IF(ControleRNC[[#This Row],[Real.1]]&lt;&gt;"","Concluída",IF(ControleRNC[[#This Row],[Prev.1]]&lt;TODAY(),"Atraso","No prazo"))</f>
        <v>Concluída</v>
      </c>
      <c r="U811" s="39" t="s">
        <v>357</v>
      </c>
      <c r="V811" s="39"/>
      <c r="W811" s="23">
        <f>WORKDAY(ControleRNC[[#This Row],[Prev.1]],ControleRNC[[#This Row],[Dias Prev.2]])</f>
        <v>44945</v>
      </c>
      <c r="X811" s="23"/>
      <c r="Y811" s="23"/>
      <c r="Z811" s="24">
        <f>VLOOKUP(ControleRNC[[#This Row],[Crit.]],$F$1:$G$4,2,0)</f>
        <v>3</v>
      </c>
      <c r="AA811" s="24">
        <f ca="1">IF(ControleRNC[[#This Row],[Real.2]]="",TODAY()-ControleRNC[[#This Row],[Prev.2]],ControleRNC[[#This Row],[Real.2]]-ControleRNC[[#This Row],[Prev.2]])</f>
        <v>132</v>
      </c>
      <c r="AB811" s="24" t="s">
        <v>5</v>
      </c>
      <c r="AC811" s="29" t="str">
        <f ca="1">IF(ControleRNC[[#This Row],[Real.2]]&lt;&gt;"","Concluída",
IF(ControleRNC[[#This Row],[Prev.2]]&lt;TODAY(),"Atraso","No prazo"))</f>
        <v>Atraso</v>
      </c>
      <c r="AD811" s="24">
        <f ca="1">IF(ControleRNC[[#This Row],[Status Epata 2]]="Concluída","",IF(ControleRNC[[#This Row],[Real.2]]="",TODAY()-ControleRNC[[#This Row],[Data Emissão]],ControleRNC[[#This Row],[Real.2]]-ControleRNC[[#This Row],[Data Emissão]]))</f>
        <v>140</v>
      </c>
      <c r="AE811" s="24" t="str">
        <f ca="1">IF(ControleRNC[[#This Row],[Real.2]]&lt;&gt;"","Concluída",
IF(AND(ControleRNC[[#This Row],[Prev.2]]&lt;TODAY(),OR(ControleRNC[[#This Row],[Replan.2]]&lt;TODAY(),ControleRNC[[#This Row],[Replan.2]]="")),"Atraso","No prazo"))</f>
        <v>Atraso</v>
      </c>
      <c r="AF811" s="24"/>
      <c r="AG811" s="24" t="str">
        <f ca="1">IF(ControleRNC[[#This Row],[Área Responsável]]="Engenharia",ControleRNC[[#This Row],[Status Etapa 1]],"Contratada")</f>
        <v>Concluída</v>
      </c>
      <c r="AH811" s="24" t="str">
        <f>IF(ControleRNC[[#This Row],[Área Responsável]]="Contratada",ControleRNC[[#This Row],[Status DUCTOR]],"Engenharia")</f>
        <v>Engenharia</v>
      </c>
      <c r="AI811" s="24" t="str">
        <f ca="1">IF(ControleRNC[[#This Row],[Etapa Eng]]="Concluída","Fechado",IF(ControleRNC[[#This Row],[Etapa Eng]]="Contratada","Contratada","Aberto"))</f>
        <v>Fechado</v>
      </c>
      <c r="AJ811" s="24" t="str">
        <f>IF(ControleRNC[[#This Row],[Etapa contr]]="Concluída","Fechado",IF(ControleRNC[[#This Row],[Etapa contr]]="Engenharia","Engenharia","Aberto"))</f>
        <v>Engenharia</v>
      </c>
    </row>
    <row r="812" spans="1:36" ht="30" customHeight="1">
      <c r="A812" s="5" t="s">
        <v>358</v>
      </c>
      <c r="B812" s="5" t="s">
        <v>900</v>
      </c>
      <c r="C812" s="24" t="s">
        <v>860</v>
      </c>
      <c r="D812" s="5" t="s">
        <v>861</v>
      </c>
      <c r="E812" s="24" t="s">
        <v>281</v>
      </c>
      <c r="F812" s="65" t="s">
        <v>862</v>
      </c>
      <c r="G812" s="7" t="s">
        <v>827</v>
      </c>
      <c r="H812" s="7" t="s">
        <v>2908</v>
      </c>
      <c r="I812" s="7" t="s">
        <v>840</v>
      </c>
      <c r="J812" s="32" t="s">
        <v>359</v>
      </c>
      <c r="K812" s="22" t="s">
        <v>787</v>
      </c>
      <c r="L812" s="6">
        <v>44938</v>
      </c>
      <c r="M812" s="6">
        <f>WORKDAY(ControleRNC[[#This Row],[Data Emissão]],VLOOKUP(K812,$F$1:$G$4,2,0))</f>
        <v>44943</v>
      </c>
      <c r="N812" s="6"/>
      <c r="O812" s="23">
        <v>44939</v>
      </c>
      <c r="P812" s="24"/>
      <c r="Q812" s="24">
        <f ca="1">IF(ControleRNC[[#This Row],[Real.1]]="",TODAY()-ControleRNC[[#This Row],[Prev.1]],ControleRNC[[#This Row],[Real.1]]-ControleRNC[[#This Row],[Prev.1]])</f>
        <v>-4</v>
      </c>
      <c r="R812" s="24" t="s">
        <v>5</v>
      </c>
      <c r="S812" s="24"/>
      <c r="T812" s="29" t="str">
        <f ca="1">IF(ControleRNC[[#This Row],[Real.1]]&lt;&gt;"","Concluída",IF(ControleRNC[[#This Row],[Prev.1]]&lt;TODAY(),"Atraso","No prazo"))</f>
        <v>Concluída</v>
      </c>
      <c r="U812" s="39" t="s">
        <v>360</v>
      </c>
      <c r="V812" s="39"/>
      <c r="W812" s="23">
        <f>WORKDAY(ControleRNC[[#This Row],[Prev.1]],ControleRNC[[#This Row],[Dias Prev.2]])</f>
        <v>44946</v>
      </c>
      <c r="X812" s="23"/>
      <c r="Y812" s="23"/>
      <c r="Z812" s="24">
        <f>VLOOKUP(ControleRNC[[#This Row],[Crit.]],$F$1:$G$4,2,0)</f>
        <v>3</v>
      </c>
      <c r="AA812" s="24">
        <f ca="1">IF(ControleRNC[[#This Row],[Real.2]]="",TODAY()-ControleRNC[[#This Row],[Prev.2]],ControleRNC[[#This Row],[Real.2]]-ControleRNC[[#This Row],[Prev.2]])</f>
        <v>131</v>
      </c>
      <c r="AB812" s="24" t="s">
        <v>5</v>
      </c>
      <c r="AC812" s="29" t="str">
        <f ca="1">IF(ControleRNC[[#This Row],[Real.2]]&lt;&gt;"","Concluída",
IF(ControleRNC[[#This Row],[Prev.2]]&lt;TODAY(),"Atraso","No prazo"))</f>
        <v>Atraso</v>
      </c>
      <c r="AD812" s="24">
        <f ca="1">IF(ControleRNC[[#This Row],[Status Epata 2]]="Concluída","",IF(ControleRNC[[#This Row],[Real.2]]="",TODAY()-ControleRNC[[#This Row],[Data Emissão]],ControleRNC[[#This Row],[Real.2]]-ControleRNC[[#This Row],[Data Emissão]]))</f>
        <v>139</v>
      </c>
      <c r="AE812" s="24" t="str">
        <f ca="1">IF(ControleRNC[[#This Row],[Real.2]]&lt;&gt;"","Concluída",
IF(AND(ControleRNC[[#This Row],[Prev.2]]&lt;TODAY(),OR(ControleRNC[[#This Row],[Replan.2]]&lt;TODAY(),ControleRNC[[#This Row],[Replan.2]]="")),"Atraso","No prazo"))</f>
        <v>Atraso</v>
      </c>
      <c r="AF812" s="24"/>
      <c r="AG812" s="24" t="str">
        <f ca="1">IF(ControleRNC[[#This Row],[Área Responsável]]="Engenharia",ControleRNC[[#This Row],[Status Etapa 1]],"Contratada")</f>
        <v>Concluída</v>
      </c>
      <c r="AH812" s="24" t="str">
        <f>IF(ControleRNC[[#This Row],[Área Responsável]]="Contratada",ControleRNC[[#This Row],[Status DUCTOR]],"Engenharia")</f>
        <v>Engenharia</v>
      </c>
      <c r="AI812" s="24" t="str">
        <f ca="1">IF(ControleRNC[[#This Row],[Etapa Eng]]="Concluída","Fechado",IF(ControleRNC[[#This Row],[Etapa Eng]]="Contratada","Contratada","Aberto"))</f>
        <v>Fechado</v>
      </c>
      <c r="AJ812" s="24" t="str">
        <f>IF(ControleRNC[[#This Row],[Etapa contr]]="Concluída","Fechado",IF(ControleRNC[[#This Row],[Etapa contr]]="Engenharia","Engenharia","Aberto"))</f>
        <v>Engenharia</v>
      </c>
    </row>
    <row r="813" spans="1:36" ht="30" customHeight="1">
      <c r="A813" s="5" t="s">
        <v>2909</v>
      </c>
      <c r="B813" s="5" t="s">
        <v>900</v>
      </c>
      <c r="C813" s="24" t="s">
        <v>2778</v>
      </c>
      <c r="D813" s="5" t="s">
        <v>833</v>
      </c>
      <c r="E813" s="24" t="s">
        <v>645</v>
      </c>
      <c r="F813" s="65" t="s">
        <v>862</v>
      </c>
      <c r="G813" s="7" t="s">
        <v>844</v>
      </c>
      <c r="H813" s="7" t="s">
        <v>2910</v>
      </c>
      <c r="I813" s="7" t="s">
        <v>846</v>
      </c>
      <c r="J813" s="32" t="s">
        <v>2911</v>
      </c>
      <c r="K813" s="22" t="s">
        <v>787</v>
      </c>
      <c r="L813" s="6">
        <v>44938</v>
      </c>
      <c r="M813" s="6">
        <f>WORKDAY(ControleRNC[[#This Row],[Data Emissão]],VLOOKUP(K813,$F$1:$G$4,2,0))</f>
        <v>44943</v>
      </c>
      <c r="N813" s="6"/>
      <c r="O813" s="23">
        <v>44946</v>
      </c>
      <c r="P813" s="24"/>
      <c r="Q813" s="24">
        <f ca="1">IF(ControleRNC[[#This Row],[Real.1]]="",TODAY()-ControleRNC[[#This Row],[Prev.1]],ControleRNC[[#This Row],[Real.1]]-ControleRNC[[#This Row],[Prev.1]])</f>
        <v>3</v>
      </c>
      <c r="R813" s="24" t="s">
        <v>6</v>
      </c>
      <c r="S813" s="24"/>
      <c r="T813" s="29" t="str">
        <f ca="1">IF(ControleRNC[[#This Row],[Real.1]]&lt;&gt;"","Concluída",IF(ControleRNC[[#This Row],[Prev.1]]&lt;TODAY(),"Atraso","No prazo"))</f>
        <v>Concluída</v>
      </c>
      <c r="U813" s="39" t="s">
        <v>2912</v>
      </c>
      <c r="V813" s="39"/>
      <c r="W813" s="23">
        <f>WORKDAY(ControleRNC[[#This Row],[Prev.1]],ControleRNC[[#This Row],[Dias Prev.2]])</f>
        <v>44946</v>
      </c>
      <c r="X813" s="23"/>
      <c r="Y813" s="23">
        <v>44949</v>
      </c>
      <c r="Z813" s="24">
        <f>VLOOKUP(ControleRNC[[#This Row],[Crit.]],$F$1:$G$4,2,0)</f>
        <v>3</v>
      </c>
      <c r="AA813" s="24">
        <f ca="1">IF(ControleRNC[[#This Row],[Real.2]]="",TODAY()-ControleRNC[[#This Row],[Prev.2]],ControleRNC[[#This Row],[Real.2]]-ControleRNC[[#This Row],[Prev.2]])</f>
        <v>3</v>
      </c>
      <c r="AB813" s="24" t="s">
        <v>6</v>
      </c>
      <c r="AC813" s="29" t="str">
        <f ca="1">IF(ControleRNC[[#This Row],[Real.2]]&lt;&gt;"","Concluída",
IF(ControleRNC[[#This Row],[Prev.2]]&lt;TODAY(),"Atraso","No prazo"))</f>
        <v>Concluída</v>
      </c>
      <c r="AD813" s="24" t="str">
        <f ca="1">IF(ControleRNC[[#This Row],[Status Epata 2]]="Concluída","",IF(ControleRNC[[#This Row],[Real.2]]="",TODAY()-ControleRNC[[#This Row],[Data Emissão]],ControleRNC[[#This Row],[Real.2]]-ControleRNC[[#This Row],[Data Emissão]]))</f>
        <v/>
      </c>
      <c r="AE813" s="29" t="str">
        <f ca="1">IF(ControleRNC[[#This Row],[Real.2]]&lt;&gt;"","Concluída",
IF(AND(ControleRNC[[#This Row],[Prev.2]]&lt;TODAY(),OR(ControleRNC[[#This Row],[Replan.2]]&lt;TODAY(),ControleRNC[[#This Row],[Replan.2]]="")),"Atraso","No prazo"))</f>
        <v>Concluída</v>
      </c>
      <c r="AF813" s="24"/>
      <c r="AG813" s="24" t="str">
        <f ca="1">IF(ControleRNC[[#This Row],[Área Responsável]]="Engenharia",ControleRNC[[#This Row],[Status Etapa 1]],"Contratada")</f>
        <v>Concluída</v>
      </c>
      <c r="AH813" s="24" t="str">
        <f>IF(ControleRNC[[#This Row],[Área Responsável]]="Contratada",ControleRNC[[#This Row],[Status DUCTOR]],"Engenharia")</f>
        <v>Engenharia</v>
      </c>
      <c r="AI813" s="24" t="str">
        <f ca="1">IF(ControleRNC[[#This Row],[Etapa Eng]]="Concluída","Fechado",IF(ControleRNC[[#This Row],[Etapa Eng]]="Contratada","Contratada","Aberto"))</f>
        <v>Fechado</v>
      </c>
      <c r="AJ813" s="24" t="str">
        <f>IF(ControleRNC[[#This Row],[Etapa contr]]="Concluída","Fechado",IF(ControleRNC[[#This Row],[Etapa contr]]="Engenharia","Engenharia","Aberto"))</f>
        <v>Engenharia</v>
      </c>
    </row>
    <row r="814" spans="1:36" ht="30" customHeight="1">
      <c r="A814" s="5" t="s">
        <v>361</v>
      </c>
      <c r="B814" s="63" t="s">
        <v>900</v>
      </c>
      <c r="C814" s="24" t="s">
        <v>1299</v>
      </c>
      <c r="D814" s="63" t="s">
        <v>824</v>
      </c>
      <c r="E814" s="24" t="s">
        <v>39</v>
      </c>
      <c r="F814" s="65" t="s">
        <v>826</v>
      </c>
      <c r="G814" s="7" t="s">
        <v>844</v>
      </c>
      <c r="H814" s="7" t="s">
        <v>2913</v>
      </c>
      <c r="I814" s="7" t="s">
        <v>1449</v>
      </c>
      <c r="J814" s="32" t="s">
        <v>362</v>
      </c>
      <c r="K814" s="22" t="s">
        <v>787</v>
      </c>
      <c r="L814" s="6">
        <v>44939</v>
      </c>
      <c r="M814" s="6">
        <f>WORKDAY(ControleRNC[[#This Row],[Data Emissão]],VLOOKUP(K814,$F$1:$G$4,2,0))</f>
        <v>44944</v>
      </c>
      <c r="N814" s="6"/>
      <c r="O814" s="23">
        <v>45065</v>
      </c>
      <c r="P814" s="24"/>
      <c r="Q814" s="24">
        <f ca="1">IF(ControleRNC[[#This Row],[Real.1]]="",TODAY()-ControleRNC[[#This Row],[Prev.1]],ControleRNC[[#This Row],[Real.1]]-ControleRNC[[#This Row],[Prev.1]])</f>
        <v>121</v>
      </c>
      <c r="R814" s="24" t="s">
        <v>6</v>
      </c>
      <c r="S814" s="24"/>
      <c r="T814" s="29" t="str">
        <f ca="1">IF(ControleRNC[[#This Row],[Real.1]]&lt;&gt;"","Concluída",IF(ControleRNC[[#This Row],[Prev.1]]&lt;TODAY(),"Atraso","No prazo"))</f>
        <v>Concluída</v>
      </c>
      <c r="U814" s="39" t="s">
        <v>363</v>
      </c>
      <c r="V814" s="39"/>
      <c r="W814" s="23">
        <f>WORKDAY(ControleRNC[[#This Row],[Prev.1]],ControleRNC[[#This Row],[Dias Prev.2]])</f>
        <v>44949</v>
      </c>
      <c r="X814" s="23">
        <v>45097</v>
      </c>
      <c r="Y814" s="23"/>
      <c r="Z814" s="24">
        <f>VLOOKUP(ControleRNC[[#This Row],[Crit.]],$F$1:$G$4,2,0)</f>
        <v>3</v>
      </c>
      <c r="AA814" s="24">
        <f ca="1">IF(ControleRNC[[#This Row],[Real.2]]="",TODAY()-ControleRNC[[#This Row],[Prev.2]],ControleRNC[[#This Row],[Real.2]]-ControleRNC[[#This Row],[Prev.2]])</f>
        <v>128</v>
      </c>
      <c r="AB814" s="24" t="s">
        <v>6</v>
      </c>
      <c r="AC814" s="29" t="str">
        <f ca="1">IF(ControleRNC[[#This Row],[Real.2]]&lt;&gt;"","Concluída",
IF(ControleRNC[[#This Row],[Prev.2]]&lt;TODAY(),"Atraso","No prazo"))</f>
        <v>Atraso</v>
      </c>
      <c r="AD814" s="24">
        <f ca="1">IF(ControleRNC[[#This Row],[Status Epata 2]]="Concluída","",IF(ControleRNC[[#This Row],[Real.2]]="",TODAY()-ControleRNC[[#This Row],[Data Emissão]],ControleRNC[[#This Row],[Real.2]]-ControleRNC[[#This Row],[Data Emissão]]))</f>
        <v>138</v>
      </c>
      <c r="AE814" s="29" t="str">
        <f ca="1">IF(ControleRNC[[#This Row],[Real.2]]&lt;&gt;"","Concluída",
IF(AND(ControleRNC[[#This Row],[Prev.2]]&lt;TODAY(),OR(ControleRNC[[#This Row],[Replan.2]]&lt;TODAY(),ControleRNC[[#This Row],[Replan.2]]="")),"Atraso","No prazo"))</f>
        <v>No prazo</v>
      </c>
      <c r="AF814" s="24"/>
      <c r="AG814" s="24" t="str">
        <f>IF(ControleRNC[[#This Row],[Área Responsável]]="Engenharia",ControleRNC[[#This Row],[Status Etapa 1]],"Contratada")</f>
        <v>Contratada</v>
      </c>
      <c r="AH814" s="24" t="str">
        <f ca="1">IF(ControleRNC[[#This Row],[Área Responsável]]="Contratada",ControleRNC[[#This Row],[Status DUCTOR]],"Engenharia")</f>
        <v>No prazo</v>
      </c>
      <c r="AI814" s="24" t="str">
        <f>IF(ControleRNC[[#This Row],[Etapa Eng]]="Concluída","Fechado",IF(ControleRNC[[#This Row],[Etapa Eng]]="Contratada","Contratada","Aberto"))</f>
        <v>Contratada</v>
      </c>
      <c r="AJ814" s="24" t="str">
        <f ca="1">IF(ControleRNC[[#This Row],[Etapa contr]]="Concluída","Fechado",IF(ControleRNC[[#This Row],[Etapa contr]]="Engenharia","Engenharia","Aberto"))</f>
        <v>Aberto</v>
      </c>
    </row>
    <row r="815" spans="1:36" ht="30" customHeight="1">
      <c r="A815" s="5" t="s">
        <v>455</v>
      </c>
      <c r="B815" s="5" t="s">
        <v>900</v>
      </c>
      <c r="C815" s="24" t="s">
        <v>1280</v>
      </c>
      <c r="D815" s="5" t="s">
        <v>824</v>
      </c>
      <c r="E815" s="24" t="s">
        <v>87</v>
      </c>
      <c r="F815" s="65" t="s">
        <v>826</v>
      </c>
      <c r="G815" s="7" t="s">
        <v>827</v>
      </c>
      <c r="H815" s="7" t="s">
        <v>1836</v>
      </c>
      <c r="I815" s="7" t="s">
        <v>856</v>
      </c>
      <c r="J815" s="32" t="s">
        <v>2914</v>
      </c>
      <c r="K815" s="22" t="s">
        <v>788</v>
      </c>
      <c r="L815" s="6">
        <v>44942</v>
      </c>
      <c r="M815" s="6">
        <f>WORKDAY(ControleRNC[[#This Row],[Data Emissão]],VLOOKUP(K815,$F$1:$G$4,2,0))</f>
        <v>44944</v>
      </c>
      <c r="N815" s="6"/>
      <c r="O815" s="23">
        <v>45015</v>
      </c>
      <c r="P815" s="24"/>
      <c r="Q815" s="24">
        <f ca="1">IF(ControleRNC[[#This Row],[Real.1]]="",TODAY()-ControleRNC[[#This Row],[Prev.1]],ControleRNC[[#This Row],[Real.1]]-ControleRNC[[#This Row],[Prev.1]])</f>
        <v>71</v>
      </c>
      <c r="R815" s="24" t="s">
        <v>5</v>
      </c>
      <c r="S815" s="24"/>
      <c r="T815" s="29" t="str">
        <f ca="1">IF(ControleRNC[[#This Row],[Real.1]]&lt;&gt;"","Concluída",IF(ControleRNC[[#This Row],[Prev.1]]&lt;TODAY(),"Atraso","No prazo"))</f>
        <v>Concluída</v>
      </c>
      <c r="U815" s="39" t="s">
        <v>2915</v>
      </c>
      <c r="V815" s="39" t="s">
        <v>2891</v>
      </c>
      <c r="W815" s="23">
        <f>WORKDAY(ControleRNC[[#This Row],[Prev.1]],ControleRNC[[#This Row],[Dias Prev.2]])</f>
        <v>44946</v>
      </c>
      <c r="X815" s="23"/>
      <c r="Y815" s="23">
        <v>45071</v>
      </c>
      <c r="Z815" s="24">
        <f>VLOOKUP(ControleRNC[[#This Row],[Crit.]],$F$1:$G$4,2,0)</f>
        <v>2</v>
      </c>
      <c r="AA815" s="24">
        <f ca="1">IF(ControleRNC[[#This Row],[Real.2]]="",TODAY()-ControleRNC[[#This Row],[Prev.2]],ControleRNC[[#This Row],[Real.2]]-ControleRNC[[#This Row],[Prev.2]])</f>
        <v>125</v>
      </c>
      <c r="AB815" s="24" t="s">
        <v>5</v>
      </c>
      <c r="AC815" s="29" t="str">
        <f ca="1">IF(ControleRNC[[#This Row],[Real.2]]&lt;&gt;"","Concluída",
IF(ControleRNC[[#This Row],[Prev.2]]&lt;TODAY(),"Atraso","No prazo"))</f>
        <v>Concluída</v>
      </c>
      <c r="AD815" s="24" t="str">
        <f ca="1">IF(ControleRNC[[#This Row],[Status Epata 2]]="Concluída","",IF(ControleRNC[[#This Row],[Real.2]]="",TODAY()-ControleRNC[[#This Row],[Data Emissão]],ControleRNC[[#This Row],[Real.2]]-ControleRNC[[#This Row],[Data Emissão]]))</f>
        <v/>
      </c>
      <c r="AE815" s="24" t="str">
        <f ca="1">IF(ControleRNC[[#This Row],[Real.2]]&lt;&gt;"","Concluída",
IF(AND(ControleRNC[[#This Row],[Prev.2]]&lt;TODAY(),OR(ControleRNC[[#This Row],[Replan.2]]&lt;TODAY(),ControleRNC[[#This Row],[Replan.2]]="")),"Atraso","No prazo"))</f>
        <v>Concluída</v>
      </c>
      <c r="AF815" s="24"/>
      <c r="AG815" s="24" t="str">
        <f>IF(ControleRNC[[#This Row],[Área Responsável]]="Engenharia",ControleRNC[[#This Row],[Status Etapa 1]],"Contratada")</f>
        <v>Contratada</v>
      </c>
      <c r="AH815" s="24" t="str">
        <f ca="1">IF(ControleRNC[[#This Row],[Área Responsável]]="Contratada",ControleRNC[[#This Row],[Status DUCTOR]],"Engenharia")</f>
        <v>Concluída</v>
      </c>
      <c r="AI815" s="24" t="str">
        <f>IF(ControleRNC[[#This Row],[Etapa Eng]]="Concluída","Fechado",IF(ControleRNC[[#This Row],[Etapa Eng]]="Contratada","Contratada","Aberto"))</f>
        <v>Contratada</v>
      </c>
      <c r="AJ815" s="24" t="str">
        <f ca="1">IF(ControleRNC[[#This Row],[Etapa contr]]="Concluída","Fechado",IF(ControleRNC[[#This Row],[Etapa contr]]="Engenharia","Engenharia","Aberto"))</f>
        <v>Fechado</v>
      </c>
    </row>
    <row r="816" spans="1:36" ht="30" customHeight="1">
      <c r="A816" s="5" t="s">
        <v>367</v>
      </c>
      <c r="B816" s="5" t="s">
        <v>900</v>
      </c>
      <c r="C816" s="24" t="s">
        <v>860</v>
      </c>
      <c r="D816" s="5" t="s">
        <v>861</v>
      </c>
      <c r="E816" s="24" t="s">
        <v>281</v>
      </c>
      <c r="F816" s="65" t="s">
        <v>862</v>
      </c>
      <c r="G816" s="7" t="s">
        <v>827</v>
      </c>
      <c r="H816" s="7" t="s">
        <v>1909</v>
      </c>
      <c r="I816" s="7" t="s">
        <v>856</v>
      </c>
      <c r="J816" s="32" t="s">
        <v>368</v>
      </c>
      <c r="K816" s="22" t="s">
        <v>787</v>
      </c>
      <c r="L816" s="6">
        <v>44942</v>
      </c>
      <c r="M816" s="6">
        <f>WORKDAY(ControleRNC[[#This Row],[Data Emissão]],VLOOKUP(K816,$F$1:$G$4,2,0))</f>
        <v>44945</v>
      </c>
      <c r="N816" s="6"/>
      <c r="O816" s="23">
        <v>44943</v>
      </c>
      <c r="P816" s="24"/>
      <c r="Q816" s="24">
        <f ca="1">IF(ControleRNC[[#This Row],[Real.1]]="",TODAY()-ControleRNC[[#This Row],[Prev.1]],ControleRNC[[#This Row],[Real.1]]-ControleRNC[[#This Row],[Prev.1]])</f>
        <v>-2</v>
      </c>
      <c r="R816" s="24" t="s">
        <v>5</v>
      </c>
      <c r="S816" s="24"/>
      <c r="T816" s="29" t="str">
        <f ca="1">IF(ControleRNC[[#This Row],[Real.1]]&lt;&gt;"","Concluída",IF(ControleRNC[[#This Row],[Prev.1]]&lt;TODAY(),"Atraso","No prazo"))</f>
        <v>Concluída</v>
      </c>
      <c r="U816" s="39" t="s">
        <v>369</v>
      </c>
      <c r="V816" s="39"/>
      <c r="W816" s="23">
        <f>WORKDAY(ControleRNC[[#This Row],[Prev.1]],ControleRNC[[#This Row],[Dias Prev.2]])</f>
        <v>44950</v>
      </c>
      <c r="X816" s="23"/>
      <c r="Y816" s="23"/>
      <c r="Z816" s="24">
        <f>VLOOKUP(ControleRNC[[#This Row],[Crit.]],$F$1:$G$4,2,0)</f>
        <v>3</v>
      </c>
      <c r="AA816" s="24">
        <f ca="1">IF(ControleRNC[[#This Row],[Real.2]]="",TODAY()-ControleRNC[[#This Row],[Prev.2]],ControleRNC[[#This Row],[Real.2]]-ControleRNC[[#This Row],[Prev.2]])</f>
        <v>127</v>
      </c>
      <c r="AB816" s="24" t="s">
        <v>5</v>
      </c>
      <c r="AC816" s="29" t="str">
        <f ca="1">IF(ControleRNC[[#This Row],[Real.2]]&lt;&gt;"","Concluída",
IF(ControleRNC[[#This Row],[Prev.2]]&lt;TODAY(),"Atraso","No prazo"))</f>
        <v>Atraso</v>
      </c>
      <c r="AD816" s="24">
        <f ca="1">IF(ControleRNC[[#This Row],[Status Epata 2]]="Concluída","",IF(ControleRNC[[#This Row],[Real.2]]="",TODAY()-ControleRNC[[#This Row],[Data Emissão]],ControleRNC[[#This Row],[Real.2]]-ControleRNC[[#This Row],[Data Emissão]]))</f>
        <v>135</v>
      </c>
      <c r="AE816" s="24" t="str">
        <f ca="1">IF(ControleRNC[[#This Row],[Real.2]]&lt;&gt;"","Concluída",
IF(AND(ControleRNC[[#This Row],[Prev.2]]&lt;TODAY(),OR(ControleRNC[[#This Row],[Replan.2]]&lt;TODAY(),ControleRNC[[#This Row],[Replan.2]]="")),"Atraso","No prazo"))</f>
        <v>Atraso</v>
      </c>
      <c r="AF816" s="24"/>
      <c r="AG816" s="24" t="str">
        <f ca="1">IF(ControleRNC[[#This Row],[Área Responsável]]="Engenharia",ControleRNC[[#This Row],[Status Etapa 1]],"Contratada")</f>
        <v>Concluída</v>
      </c>
      <c r="AH816" s="24" t="str">
        <f>IF(ControleRNC[[#This Row],[Área Responsável]]="Contratada",ControleRNC[[#This Row],[Status DUCTOR]],"Engenharia")</f>
        <v>Engenharia</v>
      </c>
      <c r="AI816" s="24" t="str">
        <f ca="1">IF(ControleRNC[[#This Row],[Etapa Eng]]="Concluída","Fechado",IF(ControleRNC[[#This Row],[Etapa Eng]]="Contratada","Contratada","Aberto"))</f>
        <v>Fechado</v>
      </c>
      <c r="AJ816" s="24" t="str">
        <f>IF(ControleRNC[[#This Row],[Etapa contr]]="Concluída","Fechado",IF(ControleRNC[[#This Row],[Etapa contr]]="Engenharia","Engenharia","Aberto"))</f>
        <v>Engenharia</v>
      </c>
    </row>
    <row r="817" spans="1:36" ht="30" customHeight="1">
      <c r="A817" s="5" t="s">
        <v>364</v>
      </c>
      <c r="B817" s="5" t="s">
        <v>900</v>
      </c>
      <c r="C817" s="24" t="s">
        <v>1154</v>
      </c>
      <c r="D817" s="5" t="s">
        <v>824</v>
      </c>
      <c r="E817" s="24" t="s">
        <v>29</v>
      </c>
      <c r="F817" s="65" t="s">
        <v>826</v>
      </c>
      <c r="G817" s="7" t="s">
        <v>1085</v>
      </c>
      <c r="H817" s="7" t="s">
        <v>1836</v>
      </c>
      <c r="I817" s="7" t="s">
        <v>1199</v>
      </c>
      <c r="J817" s="93" t="s">
        <v>365</v>
      </c>
      <c r="K817" s="22" t="s">
        <v>788</v>
      </c>
      <c r="L817" s="6">
        <v>44942</v>
      </c>
      <c r="M817" s="6">
        <f>WORKDAY(ControleRNC[[#This Row],[Data Emissão]],VLOOKUP(K817,$F$1:$G$4,2,0))</f>
        <v>44944</v>
      </c>
      <c r="N817" s="6"/>
      <c r="O817" s="23">
        <v>45096</v>
      </c>
      <c r="P817" s="24"/>
      <c r="Q817" s="24">
        <f ca="1">IF(ControleRNC[[#This Row],[Real.1]]="",TODAY()-ControleRNC[[#This Row],[Prev.1]],ControleRNC[[#This Row],[Real.1]]-ControleRNC[[#This Row],[Prev.1]])</f>
        <v>152</v>
      </c>
      <c r="R817" s="24" t="s">
        <v>6</v>
      </c>
      <c r="S817" s="24"/>
      <c r="T817" s="29" t="str">
        <f ca="1">IF(ControleRNC[[#This Row],[Real.1]]&lt;&gt;"","Concluída",IF(ControleRNC[[#This Row],[Prev.1]]&lt;TODAY(),"Atraso","No prazo"))</f>
        <v>Concluída</v>
      </c>
      <c r="U817" s="39" t="s">
        <v>366</v>
      </c>
      <c r="V817" s="39"/>
      <c r="W817" s="23">
        <f>WORKDAY(ControleRNC[[#This Row],[Prev.1]],ControleRNC[[#This Row],[Dias Prev.2]])</f>
        <v>44946</v>
      </c>
      <c r="X817" s="23">
        <v>45087</v>
      </c>
      <c r="Y817" s="23"/>
      <c r="Z817" s="24">
        <f>VLOOKUP(ControleRNC[[#This Row],[Crit.]],$F$1:$G$4,2,0)</f>
        <v>2</v>
      </c>
      <c r="AA817" s="24">
        <f ca="1">IF(ControleRNC[[#This Row],[Real.2]]="",TODAY()-ControleRNC[[#This Row],[Prev.2]],ControleRNC[[#This Row],[Real.2]]-ControleRNC[[#This Row],[Prev.2]])</f>
        <v>131</v>
      </c>
      <c r="AB817" s="24" t="s">
        <v>6</v>
      </c>
      <c r="AC817" s="29" t="str">
        <f ca="1">IF(ControleRNC[[#This Row],[Real.2]]&lt;&gt;"","Concluída",
IF(ControleRNC[[#This Row],[Prev.2]]&lt;TODAY(),"Atraso","No prazo"))</f>
        <v>Atraso</v>
      </c>
      <c r="AD817" s="24">
        <f ca="1">IF(ControleRNC[[#This Row],[Status Epata 2]]="Concluída","",IF(ControleRNC[[#This Row],[Real.2]]="",TODAY()-ControleRNC[[#This Row],[Data Emissão]],ControleRNC[[#This Row],[Real.2]]-ControleRNC[[#This Row],[Data Emissão]]))</f>
        <v>135</v>
      </c>
      <c r="AE817" s="24" t="str">
        <f ca="1">IF(ControleRNC[[#This Row],[Real.2]]&lt;&gt;"","Concluída",
IF(AND(ControleRNC[[#This Row],[Prev.2]]&lt;TODAY(),OR(ControleRNC[[#This Row],[Replan.2]]&lt;TODAY(),ControleRNC[[#This Row],[Replan.2]]="")),"Atraso","No prazo"))</f>
        <v>No prazo</v>
      </c>
      <c r="AF817" s="24"/>
      <c r="AG817" s="24" t="str">
        <f>IF(ControleRNC[[#This Row],[Área Responsável]]="Engenharia",ControleRNC[[#This Row],[Status Etapa 1]],"Contratada")</f>
        <v>Contratada</v>
      </c>
      <c r="AH817" s="24" t="str">
        <f ca="1">IF(ControleRNC[[#This Row],[Área Responsável]]="Contratada",ControleRNC[[#This Row],[Status DUCTOR]],"Engenharia")</f>
        <v>No prazo</v>
      </c>
      <c r="AI817" s="24" t="str">
        <f>IF(ControleRNC[[#This Row],[Etapa Eng]]="Concluída","Fechado",IF(ControleRNC[[#This Row],[Etapa Eng]]="Contratada","Contratada","Aberto"))</f>
        <v>Contratada</v>
      </c>
      <c r="AJ817" s="24" t="str">
        <f ca="1">IF(ControleRNC[[#This Row],[Etapa contr]]="Concluída","Fechado",IF(ControleRNC[[#This Row],[Etapa contr]]="Engenharia","Engenharia","Aberto"))</f>
        <v>Aberto</v>
      </c>
    </row>
    <row r="818" spans="1:36" ht="30" customHeight="1">
      <c r="A818" s="5" t="s">
        <v>460</v>
      </c>
      <c r="B818" s="5" t="s">
        <v>900</v>
      </c>
      <c r="C818" s="24" t="s">
        <v>2720</v>
      </c>
      <c r="D818" s="5" t="s">
        <v>943</v>
      </c>
      <c r="E818" s="24" t="s">
        <v>29</v>
      </c>
      <c r="F818" s="65" t="s">
        <v>826</v>
      </c>
      <c r="G818" s="7" t="s">
        <v>844</v>
      </c>
      <c r="H818" s="7" t="s">
        <v>2916</v>
      </c>
      <c r="I818" s="7" t="s">
        <v>1449</v>
      </c>
      <c r="J818" s="32" t="s">
        <v>2917</v>
      </c>
      <c r="K818" s="22" t="s">
        <v>787</v>
      </c>
      <c r="L818" s="6">
        <v>44943</v>
      </c>
      <c r="M818" s="6">
        <f>WORKDAY(ControleRNC[[#This Row],[Data Emissão]],VLOOKUP(K818,$F$1:$G$4,2,0))</f>
        <v>44946</v>
      </c>
      <c r="N818" s="6"/>
      <c r="O818" s="23">
        <v>44943</v>
      </c>
      <c r="P818" s="24"/>
      <c r="Q818" s="24">
        <f ca="1">IF(ControleRNC[[#This Row],[Real.1]]="",TODAY()-ControleRNC[[#This Row],[Prev.1]],ControleRNC[[#This Row],[Real.1]]-ControleRNC[[#This Row],[Prev.1]])</f>
        <v>-3</v>
      </c>
      <c r="R818" s="24" t="s">
        <v>6</v>
      </c>
      <c r="S818" s="24"/>
      <c r="T818" s="29" t="str">
        <f ca="1">IF(ControleRNC[[#This Row],[Real.1]]&lt;&gt;"","Concluída",IF(ControleRNC[[#This Row],[Prev.1]]&lt;TODAY(),"Atraso","No prazo"))</f>
        <v>Concluída</v>
      </c>
      <c r="U818" s="39" t="s">
        <v>2918</v>
      </c>
      <c r="V818" s="39"/>
      <c r="W818" s="23">
        <f>WORKDAY(ControleRNC[[#This Row],[Prev.1]],ControleRNC[[#This Row],[Dias Prev.2]])</f>
        <v>44951</v>
      </c>
      <c r="X818" s="23">
        <v>44977</v>
      </c>
      <c r="Y818" s="23">
        <v>45044</v>
      </c>
      <c r="Z818" s="24">
        <f>VLOOKUP(ControleRNC[[#This Row],[Crit.]],$F$1:$G$4,2,0)</f>
        <v>3</v>
      </c>
      <c r="AA818" s="24">
        <f ca="1">IF(ControleRNC[[#This Row],[Real.2]]="",TODAY()-ControleRNC[[#This Row],[Prev.2]],ControleRNC[[#This Row],[Real.2]]-ControleRNC[[#This Row],[Prev.2]])</f>
        <v>93</v>
      </c>
      <c r="AB818" s="24" t="s">
        <v>6</v>
      </c>
      <c r="AC818" s="29" t="str">
        <f ca="1">IF(ControleRNC[[#This Row],[Real.2]]&lt;&gt;"","Concluída",
IF(ControleRNC[[#This Row],[Prev.2]]&lt;TODAY(),"Atraso","No prazo"))</f>
        <v>Concluída</v>
      </c>
      <c r="AD818" s="24" t="str">
        <f ca="1">IF(ControleRNC[[#This Row],[Status Epata 2]]="Concluída","",IF(ControleRNC[[#This Row],[Real.2]]="",TODAY()-ControleRNC[[#This Row],[Data Emissão]],ControleRNC[[#This Row],[Real.2]]-ControleRNC[[#This Row],[Data Emissão]]))</f>
        <v/>
      </c>
      <c r="AE818" s="24" t="str">
        <f ca="1">IF(ControleRNC[[#This Row],[Real.2]]&lt;&gt;"","Concluída",
IF(AND(ControleRNC[[#This Row],[Prev.2]]&lt;TODAY(),OR(ControleRNC[[#This Row],[Replan.2]]&lt;TODAY(),ControleRNC[[#This Row],[Replan.2]]="")),"Atraso","No prazo"))</f>
        <v>Concluída</v>
      </c>
      <c r="AF818" s="24"/>
      <c r="AG818" s="24" t="str">
        <f>IF(ControleRNC[[#This Row],[Área Responsável]]="Engenharia",ControleRNC[[#This Row],[Status Etapa 1]],"Contratada")</f>
        <v>Contratada</v>
      </c>
      <c r="AH818" s="24" t="str">
        <f ca="1">IF(ControleRNC[[#This Row],[Área Responsável]]="Contratada",ControleRNC[[#This Row],[Status DUCTOR]],"Engenharia")</f>
        <v>Concluída</v>
      </c>
      <c r="AI818" s="24" t="str">
        <f>IF(ControleRNC[[#This Row],[Etapa Eng]]="Concluída","Fechado",IF(ControleRNC[[#This Row],[Etapa Eng]]="Contratada","Contratada","Aberto"))</f>
        <v>Contratada</v>
      </c>
      <c r="AJ818" s="24" t="str">
        <f ca="1">IF(ControleRNC[[#This Row],[Etapa contr]]="Concluída","Fechado",IF(ControleRNC[[#This Row],[Etapa contr]]="Engenharia","Engenharia","Aberto"))</f>
        <v>Fechado</v>
      </c>
    </row>
    <row r="819" spans="1:36" ht="30" customHeight="1">
      <c r="A819" s="5" t="s">
        <v>370</v>
      </c>
      <c r="B819" s="5" t="s">
        <v>900</v>
      </c>
      <c r="C819" s="24" t="s">
        <v>1299</v>
      </c>
      <c r="D819" s="5" t="s">
        <v>824</v>
      </c>
      <c r="E819" s="24" t="s">
        <v>29</v>
      </c>
      <c r="F819" s="65" t="s">
        <v>826</v>
      </c>
      <c r="G819" s="7" t="s">
        <v>844</v>
      </c>
      <c r="H819" s="7" t="s">
        <v>2919</v>
      </c>
      <c r="I819" s="7" t="s">
        <v>914</v>
      </c>
      <c r="J819" s="32" t="s">
        <v>371</v>
      </c>
      <c r="K819" s="22" t="s">
        <v>787</v>
      </c>
      <c r="L819" s="6">
        <v>44943</v>
      </c>
      <c r="M819" s="6">
        <f>WORKDAY(ControleRNC[[#This Row],[Data Emissão]],VLOOKUP(K819,$F$1:$G$4,2,0))</f>
        <v>44946</v>
      </c>
      <c r="N819" s="6"/>
      <c r="O819" s="23">
        <v>45096</v>
      </c>
      <c r="P819" s="24"/>
      <c r="Q819" s="24">
        <f ca="1">IF(ControleRNC[[#This Row],[Real.1]]="",TODAY()-ControleRNC[[#This Row],[Prev.1]],ControleRNC[[#This Row],[Real.1]]-ControleRNC[[#This Row],[Prev.1]])</f>
        <v>150</v>
      </c>
      <c r="R819" s="24" t="s">
        <v>6</v>
      </c>
      <c r="S819" s="24"/>
      <c r="T819" s="29" t="str">
        <f ca="1">IF(ControleRNC[[#This Row],[Real.1]]&lt;&gt;"","Concluída",IF(ControleRNC[[#This Row],[Prev.1]]&lt;TODAY(),"Atraso","No prazo"))</f>
        <v>Concluída</v>
      </c>
      <c r="U819" s="39" t="s">
        <v>372</v>
      </c>
      <c r="V819" s="39"/>
      <c r="W819" s="23">
        <f>WORKDAY(ControleRNC[[#This Row],[Prev.1]],ControleRNC[[#This Row],[Dias Prev.2]])</f>
        <v>44951</v>
      </c>
      <c r="X819" s="23">
        <v>45076</v>
      </c>
      <c r="Y819" s="23"/>
      <c r="Z819" s="24">
        <f>VLOOKUP(ControleRNC[[#This Row],[Crit.]],$F$1:$G$4,2,0)</f>
        <v>3</v>
      </c>
      <c r="AA819" s="24">
        <f ca="1">IF(ControleRNC[[#This Row],[Real.2]]="",TODAY()-ControleRNC[[#This Row],[Prev.2]],ControleRNC[[#This Row],[Real.2]]-ControleRNC[[#This Row],[Prev.2]])</f>
        <v>126</v>
      </c>
      <c r="AB819" s="24" t="s">
        <v>6</v>
      </c>
      <c r="AC819" s="29" t="str">
        <f ca="1">IF(ControleRNC[[#This Row],[Real.2]]&lt;&gt;"","Concluída",
IF(ControleRNC[[#This Row],[Prev.2]]&lt;TODAY(),"Atraso","No prazo"))</f>
        <v>Atraso</v>
      </c>
      <c r="AD819" s="24">
        <f ca="1">IF(ControleRNC[[#This Row],[Status Epata 2]]="Concluída","",IF(ControleRNC[[#This Row],[Real.2]]="",TODAY()-ControleRNC[[#This Row],[Data Emissão]],ControleRNC[[#This Row],[Real.2]]-ControleRNC[[#This Row],[Data Emissão]]))</f>
        <v>134</v>
      </c>
      <c r="AE819" s="24" t="str">
        <f ca="1">IF(ControleRNC[[#This Row],[Real.2]]&lt;&gt;"","Concluída",
IF(AND(ControleRNC[[#This Row],[Prev.2]]&lt;TODAY(),OR(ControleRNC[[#This Row],[Replan.2]]&lt;TODAY(),ControleRNC[[#This Row],[Replan.2]]="")),"Atraso","No prazo"))</f>
        <v>Atraso</v>
      </c>
      <c r="AF819" s="24"/>
      <c r="AG819" s="24" t="str">
        <f>IF(ControleRNC[[#This Row],[Área Responsável]]="Engenharia",ControleRNC[[#This Row],[Status Etapa 1]],"Contratada")</f>
        <v>Contratada</v>
      </c>
      <c r="AH819" s="24" t="str">
        <f ca="1">IF(ControleRNC[[#This Row],[Área Responsável]]="Contratada",ControleRNC[[#This Row],[Status DUCTOR]],"Engenharia")</f>
        <v>Atraso</v>
      </c>
      <c r="AI819" s="24" t="str">
        <f>IF(ControleRNC[[#This Row],[Etapa Eng]]="Concluída","Fechado",IF(ControleRNC[[#This Row],[Etapa Eng]]="Contratada","Contratada","Aberto"))</f>
        <v>Contratada</v>
      </c>
      <c r="AJ819" s="24" t="str">
        <f ca="1">IF(ControleRNC[[#This Row],[Etapa contr]]="Concluída","Fechado",IF(ControleRNC[[#This Row],[Etapa contr]]="Engenharia","Engenharia","Aberto"))</f>
        <v>Aberto</v>
      </c>
    </row>
    <row r="820" spans="1:36" ht="30" customHeight="1">
      <c r="A820" s="5" t="s">
        <v>373</v>
      </c>
      <c r="B820" s="5" t="s">
        <v>900</v>
      </c>
      <c r="C820" s="24" t="s">
        <v>823</v>
      </c>
      <c r="D820" s="5" t="s">
        <v>824</v>
      </c>
      <c r="E820" s="24" t="s">
        <v>281</v>
      </c>
      <c r="F820" s="65" t="s">
        <v>826</v>
      </c>
      <c r="G820" s="7" t="s">
        <v>827</v>
      </c>
      <c r="H820" s="7" t="s">
        <v>2920</v>
      </c>
      <c r="I820" s="7" t="s">
        <v>1125</v>
      </c>
      <c r="J820" s="32" t="s">
        <v>374</v>
      </c>
      <c r="K820" s="22" t="s">
        <v>788</v>
      </c>
      <c r="L820" s="6">
        <v>44944</v>
      </c>
      <c r="M820" s="6">
        <f>WORKDAY(ControleRNC[[#This Row],[Data Emissão]],VLOOKUP(K820,$F$1:$G$4,2,0))</f>
        <v>44946</v>
      </c>
      <c r="N820" s="6"/>
      <c r="O820" s="23">
        <v>45015</v>
      </c>
      <c r="P820" s="24"/>
      <c r="Q820" s="24">
        <f ca="1">IF(ControleRNC[[#This Row],[Real.1]]="",TODAY()-ControleRNC[[#This Row],[Prev.1]],ControleRNC[[#This Row],[Real.1]]-ControleRNC[[#This Row],[Prev.1]])</f>
        <v>69</v>
      </c>
      <c r="R820" s="24" t="s">
        <v>5</v>
      </c>
      <c r="S820" s="24"/>
      <c r="T820" s="29" t="str">
        <f ca="1">IF(ControleRNC[[#This Row],[Real.1]]&lt;&gt;"","Concluída",IF(ControleRNC[[#This Row],[Prev.1]]&lt;TODAY(),"Atraso","No prazo"))</f>
        <v>Concluída</v>
      </c>
      <c r="U820" s="39" t="s">
        <v>375</v>
      </c>
      <c r="V820" s="39"/>
      <c r="W820" s="23">
        <f>WORKDAY(ControleRNC[[#This Row],[Prev.1]],ControleRNC[[#This Row],[Dias Prev.2]])</f>
        <v>44950</v>
      </c>
      <c r="X820" s="23"/>
      <c r="Y820" s="23"/>
      <c r="Z820" s="24">
        <f>VLOOKUP(ControleRNC[[#This Row],[Crit.]],$F$1:$G$4,2,0)</f>
        <v>2</v>
      </c>
      <c r="AA820" s="24">
        <f ca="1">IF(ControleRNC[[#This Row],[Real.2]]="",TODAY()-ControleRNC[[#This Row],[Prev.2]],ControleRNC[[#This Row],[Real.2]]-ControleRNC[[#This Row],[Prev.2]])</f>
        <v>127</v>
      </c>
      <c r="AB820" s="24" t="s">
        <v>5</v>
      </c>
      <c r="AC820" s="29" t="str">
        <f ca="1">IF(ControleRNC[[#This Row],[Real.2]]&lt;&gt;"","Concluída",
IF(ControleRNC[[#This Row],[Prev.2]]&lt;TODAY(),"Atraso","No prazo"))</f>
        <v>Atraso</v>
      </c>
      <c r="AD820" s="24">
        <f ca="1">IF(ControleRNC[[#This Row],[Status Epata 2]]="Concluída","",IF(ControleRNC[[#This Row],[Real.2]]="",TODAY()-ControleRNC[[#This Row],[Data Emissão]],ControleRNC[[#This Row],[Real.2]]-ControleRNC[[#This Row],[Data Emissão]]))</f>
        <v>133</v>
      </c>
      <c r="AE820" s="24" t="str">
        <f ca="1">IF(ControleRNC[[#This Row],[Real.2]]&lt;&gt;"","Concluída",
IF(AND(ControleRNC[[#This Row],[Prev.2]]&lt;TODAY(),OR(ControleRNC[[#This Row],[Replan.2]]&lt;TODAY(),ControleRNC[[#This Row],[Replan.2]]="")),"Atraso","No prazo"))</f>
        <v>Atraso</v>
      </c>
      <c r="AF820" s="24"/>
      <c r="AG820" s="24" t="str">
        <f>IF(ControleRNC[[#This Row],[Área Responsável]]="Engenharia",ControleRNC[[#This Row],[Status Etapa 1]],"Contratada")</f>
        <v>Contratada</v>
      </c>
      <c r="AH820" s="24" t="str">
        <f ca="1">IF(ControleRNC[[#This Row],[Área Responsável]]="Contratada",ControleRNC[[#This Row],[Status DUCTOR]],"Engenharia")</f>
        <v>Atraso</v>
      </c>
      <c r="AI820" s="24" t="str">
        <f>IF(ControleRNC[[#This Row],[Etapa Eng]]="Concluída","Fechado",IF(ControleRNC[[#This Row],[Etapa Eng]]="Contratada","Contratada","Aberto"))</f>
        <v>Contratada</v>
      </c>
      <c r="AJ820" s="24" t="str">
        <f ca="1">IF(ControleRNC[[#This Row],[Etapa contr]]="Concluída","Fechado",IF(ControleRNC[[#This Row],[Etapa contr]]="Engenharia","Engenharia","Aberto"))</f>
        <v>Aberto</v>
      </c>
    </row>
    <row r="821" spans="1:36" ht="30" customHeight="1">
      <c r="A821" s="5" t="s">
        <v>2921</v>
      </c>
      <c r="B821" s="5" t="s">
        <v>900</v>
      </c>
      <c r="C821" s="24" t="s">
        <v>823</v>
      </c>
      <c r="D821" s="5" t="s">
        <v>824</v>
      </c>
      <c r="E821" s="24" t="s">
        <v>281</v>
      </c>
      <c r="F821" s="65" t="s">
        <v>826</v>
      </c>
      <c r="G821" s="7" t="s">
        <v>827</v>
      </c>
      <c r="H821" s="7" t="s">
        <v>2922</v>
      </c>
      <c r="I821" s="7" t="s">
        <v>856</v>
      </c>
      <c r="J821" s="32" t="s">
        <v>2923</v>
      </c>
      <c r="K821" s="22" t="s">
        <v>788</v>
      </c>
      <c r="L821" s="6">
        <v>44944</v>
      </c>
      <c r="M821" s="6">
        <f>WORKDAY(ControleRNC[[#This Row],[Data Emissão]],VLOOKUP(K821,$F$1:$G$4,2,0))</f>
        <v>44946</v>
      </c>
      <c r="N821" s="6"/>
      <c r="O821" s="23">
        <v>44971</v>
      </c>
      <c r="P821" s="24"/>
      <c r="Q821" s="24">
        <f ca="1">IF(ControleRNC[[#This Row],[Real.1]]="",TODAY()-ControleRNC[[#This Row],[Prev.1]],ControleRNC[[#This Row],[Real.1]]-ControleRNC[[#This Row],[Prev.1]])</f>
        <v>25</v>
      </c>
      <c r="R821" s="24" t="s">
        <v>5</v>
      </c>
      <c r="S821" s="24"/>
      <c r="T821" s="29" t="str">
        <f ca="1">IF(ControleRNC[[#This Row],[Real.1]]&lt;&gt;"","Concluída",IF(ControleRNC[[#This Row],[Prev.1]]&lt;TODAY(),"Atraso","No prazo"))</f>
        <v>Concluída</v>
      </c>
      <c r="U821" s="39" t="s">
        <v>2924</v>
      </c>
      <c r="V821" s="39"/>
      <c r="W821" s="23">
        <f>WORKDAY(ControleRNC[[#This Row],[Prev.1]],ControleRNC[[#This Row],[Dias Prev.2]])</f>
        <v>44950</v>
      </c>
      <c r="X821" s="23"/>
      <c r="Y821" s="23">
        <v>44973</v>
      </c>
      <c r="Z821" s="24">
        <f>VLOOKUP(ControleRNC[[#This Row],[Crit.]],$F$1:$G$4,2,0)</f>
        <v>2</v>
      </c>
      <c r="AA821" s="24">
        <f ca="1">IF(ControleRNC[[#This Row],[Real.2]]="",TODAY()-ControleRNC[[#This Row],[Prev.2]],ControleRNC[[#This Row],[Real.2]]-ControleRNC[[#This Row],[Prev.2]])</f>
        <v>23</v>
      </c>
      <c r="AB821" s="24" t="s">
        <v>5</v>
      </c>
      <c r="AC821" s="29" t="str">
        <f ca="1">IF(ControleRNC[[#This Row],[Real.2]]&lt;&gt;"","Concluída",
IF(ControleRNC[[#This Row],[Prev.2]]&lt;TODAY(),"Atraso","No prazo"))</f>
        <v>Concluída</v>
      </c>
      <c r="AD821" s="24" t="str">
        <f ca="1">IF(ControleRNC[[#This Row],[Status Epata 2]]="Concluída","",IF(ControleRNC[[#This Row],[Real.2]]="",TODAY()-ControleRNC[[#This Row],[Data Emissão]],ControleRNC[[#This Row],[Real.2]]-ControleRNC[[#This Row],[Data Emissão]]))</f>
        <v/>
      </c>
      <c r="AE821" s="24" t="str">
        <f ca="1">IF(ControleRNC[[#This Row],[Real.2]]&lt;&gt;"","Concluída",
IF(AND(ControleRNC[[#This Row],[Prev.2]]&lt;TODAY(),OR(ControleRNC[[#This Row],[Replan.2]]&lt;TODAY(),ControleRNC[[#This Row],[Replan.2]]="")),"Atraso","No prazo"))</f>
        <v>Concluída</v>
      </c>
      <c r="AF821" s="24"/>
      <c r="AG821" s="24" t="str">
        <f>IF(ControleRNC[[#This Row],[Área Responsável]]="Engenharia",ControleRNC[[#This Row],[Status Etapa 1]],"Contratada")</f>
        <v>Contratada</v>
      </c>
      <c r="AH821" s="24" t="str">
        <f ca="1">IF(ControleRNC[[#This Row],[Área Responsável]]="Contratada",ControleRNC[[#This Row],[Status DUCTOR]],"Engenharia")</f>
        <v>Concluída</v>
      </c>
      <c r="AI821" s="24" t="str">
        <f>IF(ControleRNC[[#This Row],[Etapa Eng]]="Concluída","Fechado",IF(ControleRNC[[#This Row],[Etapa Eng]]="Contratada","Contratada","Aberto"))</f>
        <v>Contratada</v>
      </c>
      <c r="AJ821" s="24" t="str">
        <f ca="1">IF(ControleRNC[[#This Row],[Etapa contr]]="Concluída","Fechado",IF(ControleRNC[[#This Row],[Etapa contr]]="Engenharia","Engenharia","Aberto"))</f>
        <v>Fechado</v>
      </c>
    </row>
    <row r="822" spans="1:36" ht="30" customHeight="1">
      <c r="A822" s="5" t="s">
        <v>379</v>
      </c>
      <c r="B822" s="5" t="s">
        <v>900</v>
      </c>
      <c r="C822" s="24" t="s">
        <v>860</v>
      </c>
      <c r="D822" s="5" t="s">
        <v>861</v>
      </c>
      <c r="E822" s="24" t="s">
        <v>281</v>
      </c>
      <c r="F822" s="65" t="s">
        <v>862</v>
      </c>
      <c r="G822" s="7" t="s">
        <v>827</v>
      </c>
      <c r="H822" s="7" t="s">
        <v>2867</v>
      </c>
      <c r="I822" s="7" t="s">
        <v>1425</v>
      </c>
      <c r="J822" s="32" t="s">
        <v>380</v>
      </c>
      <c r="K822" s="22" t="s">
        <v>787</v>
      </c>
      <c r="L822" s="6">
        <v>44945</v>
      </c>
      <c r="M822" s="6">
        <f>WORKDAY(ControleRNC[[#This Row],[Data Emissão]],VLOOKUP(K822,$F$1:$G$4,2,0))</f>
        <v>44950</v>
      </c>
      <c r="N822" s="6"/>
      <c r="O822" s="23">
        <v>44945</v>
      </c>
      <c r="P822" s="24"/>
      <c r="Q822" s="24">
        <f ca="1">IF(ControleRNC[[#This Row],[Real.1]]="",TODAY()-ControleRNC[[#This Row],[Prev.1]],ControleRNC[[#This Row],[Real.1]]-ControleRNC[[#This Row],[Prev.1]])</f>
        <v>-5</v>
      </c>
      <c r="R822" s="24" t="s">
        <v>5</v>
      </c>
      <c r="S822" s="24"/>
      <c r="T822" s="29" t="str">
        <f ca="1">IF(ControleRNC[[#This Row],[Real.1]]&lt;&gt;"","Concluída",IF(ControleRNC[[#This Row],[Prev.1]]&lt;TODAY(),"Atraso","No prazo"))</f>
        <v>Concluída</v>
      </c>
      <c r="U822" s="39" t="s">
        <v>381</v>
      </c>
      <c r="V822" s="39"/>
      <c r="W822" s="23">
        <f>WORKDAY(ControleRNC[[#This Row],[Prev.1]],ControleRNC[[#This Row],[Dias Prev.2]])</f>
        <v>44953</v>
      </c>
      <c r="X822" s="23"/>
      <c r="Y822" s="23"/>
      <c r="Z822" s="24">
        <f>VLOOKUP(ControleRNC[[#This Row],[Crit.]],$F$1:$G$4,2,0)</f>
        <v>3</v>
      </c>
      <c r="AA822" s="24">
        <f ca="1">IF(ControleRNC[[#This Row],[Real.2]]="",TODAY()-ControleRNC[[#This Row],[Prev.2]],ControleRNC[[#This Row],[Real.2]]-ControleRNC[[#This Row],[Prev.2]])</f>
        <v>124</v>
      </c>
      <c r="AB822" s="24" t="s">
        <v>5</v>
      </c>
      <c r="AC822" s="29" t="str">
        <f ca="1">IF(ControleRNC[[#This Row],[Real.2]]&lt;&gt;"","Concluída",
IF(ControleRNC[[#This Row],[Prev.2]]&lt;TODAY(),"Atraso","No prazo"))</f>
        <v>Atraso</v>
      </c>
      <c r="AD822" s="24">
        <f ca="1">IF(ControleRNC[[#This Row],[Status Epata 2]]="Concluída","",IF(ControleRNC[[#This Row],[Real.2]]="",TODAY()-ControleRNC[[#This Row],[Data Emissão]],ControleRNC[[#This Row],[Real.2]]-ControleRNC[[#This Row],[Data Emissão]]))</f>
        <v>132</v>
      </c>
      <c r="AE822" s="24" t="str">
        <f ca="1">IF(ControleRNC[[#This Row],[Real.2]]&lt;&gt;"","Concluída",
IF(AND(ControleRNC[[#This Row],[Prev.2]]&lt;TODAY(),OR(ControleRNC[[#This Row],[Replan.2]]&lt;TODAY(),ControleRNC[[#This Row],[Replan.2]]="")),"Atraso","No prazo"))</f>
        <v>Atraso</v>
      </c>
      <c r="AF822" s="24"/>
      <c r="AG822" s="24" t="str">
        <f ca="1">IF(ControleRNC[[#This Row],[Área Responsável]]="Engenharia",ControleRNC[[#This Row],[Status Etapa 1]],"Contratada")</f>
        <v>Concluída</v>
      </c>
      <c r="AH822" s="24" t="str">
        <f>IF(ControleRNC[[#This Row],[Área Responsável]]="Contratada",ControleRNC[[#This Row],[Status DUCTOR]],"Engenharia")</f>
        <v>Engenharia</v>
      </c>
      <c r="AI822" s="24" t="str">
        <f ca="1">IF(ControleRNC[[#This Row],[Etapa Eng]]="Concluída","Fechado",IF(ControleRNC[[#This Row],[Etapa Eng]]="Contratada","Contratada","Aberto"))</f>
        <v>Fechado</v>
      </c>
      <c r="AJ822" s="24" t="str">
        <f>IF(ControleRNC[[#This Row],[Etapa contr]]="Concluída","Fechado",IF(ControleRNC[[#This Row],[Etapa contr]]="Engenharia","Engenharia","Aberto"))</f>
        <v>Engenharia</v>
      </c>
    </row>
    <row r="823" spans="1:36" ht="30" customHeight="1">
      <c r="A823" s="5" t="s">
        <v>376</v>
      </c>
      <c r="B823" s="5" t="s">
        <v>900</v>
      </c>
      <c r="C823" s="24" t="s">
        <v>860</v>
      </c>
      <c r="D823" s="5" t="s">
        <v>861</v>
      </c>
      <c r="E823" s="24" t="s">
        <v>281</v>
      </c>
      <c r="F823" s="65" t="s">
        <v>862</v>
      </c>
      <c r="G823" s="7" t="s">
        <v>827</v>
      </c>
      <c r="H823" s="7" t="s">
        <v>2766</v>
      </c>
      <c r="I823" s="7" t="s">
        <v>1590</v>
      </c>
      <c r="J823" s="32" t="s">
        <v>377</v>
      </c>
      <c r="K823" s="22" t="s">
        <v>787</v>
      </c>
      <c r="L823" s="6">
        <v>44945</v>
      </c>
      <c r="M823" s="6">
        <f>WORKDAY(ControleRNC[[#This Row],[Data Emissão]],VLOOKUP(K823,$F$1:$G$4,2,0))</f>
        <v>44950</v>
      </c>
      <c r="N823" s="6"/>
      <c r="O823" s="23">
        <v>44985</v>
      </c>
      <c r="P823" s="24"/>
      <c r="Q823" s="24">
        <f ca="1">IF(ControleRNC[[#This Row],[Real.1]]="",TODAY()-ControleRNC[[#This Row],[Prev.1]],ControleRNC[[#This Row],[Real.1]]-ControleRNC[[#This Row],[Prev.1]])</f>
        <v>35</v>
      </c>
      <c r="R823" s="24" t="s">
        <v>5</v>
      </c>
      <c r="S823" s="24" t="s">
        <v>2925</v>
      </c>
      <c r="T823" s="29" t="str">
        <f ca="1">IF(ControleRNC[[#This Row],[Real.1]]&lt;&gt;"","Concluída",IF(ControleRNC[[#This Row],[Prev.1]]&lt;TODAY(),"Atraso","No prazo"))</f>
        <v>Concluída</v>
      </c>
      <c r="U823" s="39" t="s">
        <v>378</v>
      </c>
      <c r="V823" s="39"/>
      <c r="W823" s="23">
        <f>WORKDAY(ControleRNC[[#This Row],[Prev.1]],ControleRNC[[#This Row],[Dias Prev.2]])</f>
        <v>44953</v>
      </c>
      <c r="X823" s="23"/>
      <c r="Y823" s="23"/>
      <c r="Z823" s="24">
        <f>VLOOKUP(ControleRNC[[#This Row],[Crit.]],$F$1:$G$4,2,0)</f>
        <v>3</v>
      </c>
      <c r="AA823" s="24">
        <f ca="1">IF(ControleRNC[[#This Row],[Real.2]]="",TODAY()-ControleRNC[[#This Row],[Prev.2]],ControleRNC[[#This Row],[Real.2]]-ControleRNC[[#This Row],[Prev.2]])</f>
        <v>124</v>
      </c>
      <c r="AB823" s="24" t="s">
        <v>5</v>
      </c>
      <c r="AC823" s="29" t="str">
        <f ca="1">IF(ControleRNC[[#This Row],[Real.2]]&lt;&gt;"","Concluída",
IF(ControleRNC[[#This Row],[Prev.2]]&lt;TODAY(),"Atraso","No prazo"))</f>
        <v>Atraso</v>
      </c>
      <c r="AD823" s="24">
        <f ca="1">IF(ControleRNC[[#This Row],[Status Epata 2]]="Concluída","",IF(ControleRNC[[#This Row],[Real.2]]="",TODAY()-ControleRNC[[#This Row],[Data Emissão]],ControleRNC[[#This Row],[Real.2]]-ControleRNC[[#This Row],[Data Emissão]]))</f>
        <v>132</v>
      </c>
      <c r="AE823" s="24" t="str">
        <f ca="1">IF(ControleRNC[[#This Row],[Real.2]]&lt;&gt;"","Concluída",
IF(AND(ControleRNC[[#This Row],[Prev.2]]&lt;TODAY(),OR(ControleRNC[[#This Row],[Replan.2]]&lt;TODAY(),ControleRNC[[#This Row],[Replan.2]]="")),"Atraso","No prazo"))</f>
        <v>Atraso</v>
      </c>
      <c r="AF823" s="24"/>
      <c r="AG823" s="24" t="str">
        <f ca="1">IF(ControleRNC[[#This Row],[Área Responsável]]="Engenharia",ControleRNC[[#This Row],[Status Etapa 1]],"Contratada")</f>
        <v>Concluída</v>
      </c>
      <c r="AH823" s="24" t="str">
        <f>IF(ControleRNC[[#This Row],[Área Responsável]]="Contratada",ControleRNC[[#This Row],[Status DUCTOR]],"Engenharia")</f>
        <v>Engenharia</v>
      </c>
      <c r="AI823" s="24" t="str">
        <f ca="1">IF(ControleRNC[[#This Row],[Etapa Eng]]="Concluída","Fechado",IF(ControleRNC[[#This Row],[Etapa Eng]]="Contratada","Contratada","Aberto"))</f>
        <v>Fechado</v>
      </c>
      <c r="AJ823" s="24" t="str">
        <f>IF(ControleRNC[[#This Row],[Etapa contr]]="Concluída","Fechado",IF(ControleRNC[[#This Row],[Etapa contr]]="Engenharia","Engenharia","Aberto"))</f>
        <v>Engenharia</v>
      </c>
    </row>
    <row r="824" spans="1:36" ht="30" customHeight="1">
      <c r="A824" s="5" t="s">
        <v>457</v>
      </c>
      <c r="B824" s="5" t="s">
        <v>900</v>
      </c>
      <c r="C824" s="24" t="s">
        <v>1280</v>
      </c>
      <c r="D824" s="5" t="s">
        <v>824</v>
      </c>
      <c r="E824" s="24" t="s">
        <v>87</v>
      </c>
      <c r="F824" s="65" t="s">
        <v>826</v>
      </c>
      <c r="G824" s="7" t="s">
        <v>827</v>
      </c>
      <c r="H824" s="7" t="s">
        <v>1836</v>
      </c>
      <c r="I824" s="7" t="s">
        <v>1425</v>
      </c>
      <c r="J824" s="32" t="s">
        <v>2926</v>
      </c>
      <c r="K824" s="22" t="s">
        <v>787</v>
      </c>
      <c r="L824" s="6">
        <v>44949</v>
      </c>
      <c r="M824" s="6">
        <f>WORKDAY(ControleRNC[[#This Row],[Data Emissão]],VLOOKUP(K824,$F$1:$G$4,2,0))</f>
        <v>44952</v>
      </c>
      <c r="N824" s="6"/>
      <c r="O824" s="23">
        <v>45015</v>
      </c>
      <c r="P824" s="24"/>
      <c r="Q824" s="24">
        <f ca="1">IF(ControleRNC[[#This Row],[Real.1]]="",TODAY()-ControleRNC[[#This Row],[Prev.1]],ControleRNC[[#This Row],[Real.1]]-ControleRNC[[#This Row],[Prev.1]])</f>
        <v>63</v>
      </c>
      <c r="R824" s="24" t="s">
        <v>5</v>
      </c>
      <c r="S824" s="24"/>
      <c r="T824" s="29" t="str">
        <f ca="1">IF(ControleRNC[[#This Row],[Real.1]]&lt;&gt;"","Concluída",IF(ControleRNC[[#This Row],[Prev.1]]&lt;TODAY(),"Atraso","No prazo"))</f>
        <v>Concluída</v>
      </c>
      <c r="U824" s="39" t="s">
        <v>2927</v>
      </c>
      <c r="V824" s="39" t="s">
        <v>2891</v>
      </c>
      <c r="W824" s="23">
        <f>WORKDAY(ControleRNC[[#This Row],[Prev.1]],ControleRNC[[#This Row],[Dias Prev.2]])</f>
        <v>44957</v>
      </c>
      <c r="X824" s="23"/>
      <c r="Y824" s="23">
        <v>45071</v>
      </c>
      <c r="Z824" s="24">
        <f>VLOOKUP(ControleRNC[[#This Row],[Crit.]],$F$1:$G$4,2,0)</f>
        <v>3</v>
      </c>
      <c r="AA824" s="24">
        <f ca="1">IF(ControleRNC[[#This Row],[Real.2]]="",TODAY()-ControleRNC[[#This Row],[Prev.2]],ControleRNC[[#This Row],[Real.2]]-ControleRNC[[#This Row],[Prev.2]])</f>
        <v>114</v>
      </c>
      <c r="AB824" s="24" t="s">
        <v>5</v>
      </c>
      <c r="AC824" s="29" t="str">
        <f ca="1">IF(ControleRNC[[#This Row],[Real.2]]&lt;&gt;"","Concluída",
IF(ControleRNC[[#This Row],[Prev.2]]&lt;TODAY(),"Atraso","No prazo"))</f>
        <v>Concluída</v>
      </c>
      <c r="AD824" s="24" t="str">
        <f ca="1">IF(ControleRNC[[#This Row],[Status Epata 2]]="Concluída","",IF(ControleRNC[[#This Row],[Real.2]]="",TODAY()-ControleRNC[[#This Row],[Data Emissão]],ControleRNC[[#This Row],[Real.2]]-ControleRNC[[#This Row],[Data Emissão]]))</f>
        <v/>
      </c>
      <c r="AE824" s="24" t="str">
        <f ca="1">IF(ControleRNC[[#This Row],[Real.2]]&lt;&gt;"","Concluída",
IF(AND(ControleRNC[[#This Row],[Prev.2]]&lt;TODAY(),OR(ControleRNC[[#This Row],[Replan.2]]&lt;TODAY(),ControleRNC[[#This Row],[Replan.2]]="")),"Atraso","No prazo"))</f>
        <v>Concluída</v>
      </c>
      <c r="AF824" s="24"/>
      <c r="AG824" s="24" t="str">
        <f>IF(ControleRNC[[#This Row],[Área Responsável]]="Engenharia",ControleRNC[[#This Row],[Status Etapa 1]],"Contratada")</f>
        <v>Contratada</v>
      </c>
      <c r="AH824" s="24" t="str">
        <f ca="1">IF(ControleRNC[[#This Row],[Área Responsável]]="Contratada",ControleRNC[[#This Row],[Status DUCTOR]],"Engenharia")</f>
        <v>Concluída</v>
      </c>
      <c r="AI824" s="24" t="str">
        <f>IF(ControleRNC[[#This Row],[Etapa Eng]]="Concluída","Fechado",IF(ControleRNC[[#This Row],[Etapa Eng]]="Contratada","Contratada","Aberto"))</f>
        <v>Contratada</v>
      </c>
      <c r="AJ824" s="24" t="str">
        <f ca="1">IF(ControleRNC[[#This Row],[Etapa contr]]="Concluída","Fechado",IF(ControleRNC[[#This Row],[Etapa contr]]="Engenharia","Engenharia","Aberto"))</f>
        <v>Fechado</v>
      </c>
    </row>
    <row r="825" spans="1:36" ht="30" customHeight="1">
      <c r="A825" s="5" t="s">
        <v>382</v>
      </c>
      <c r="B825" s="5" t="s">
        <v>900</v>
      </c>
      <c r="C825" s="24" t="s">
        <v>2720</v>
      </c>
      <c r="D825" s="5" t="s">
        <v>943</v>
      </c>
      <c r="E825" s="24" t="s">
        <v>29</v>
      </c>
      <c r="F825" s="65" t="s">
        <v>826</v>
      </c>
      <c r="G825" s="7" t="s">
        <v>844</v>
      </c>
      <c r="H825" s="7" t="s">
        <v>2928</v>
      </c>
      <c r="I825" s="7" t="s">
        <v>1449</v>
      </c>
      <c r="J825" s="32" t="s">
        <v>383</v>
      </c>
      <c r="K825" s="22" t="s">
        <v>787</v>
      </c>
      <c r="L825" s="6">
        <v>44949</v>
      </c>
      <c r="M825" s="6">
        <f>WORKDAY(ControleRNC[[#This Row],[Data Emissão]],VLOOKUP(K825,$F$1:$G$4,2,0))</f>
        <v>44952</v>
      </c>
      <c r="N825" s="6"/>
      <c r="O825" s="23">
        <v>44949</v>
      </c>
      <c r="P825" s="24"/>
      <c r="Q825" s="24">
        <f ca="1">IF(ControleRNC[[#This Row],[Real.1]]="",TODAY()-ControleRNC[[#This Row],[Prev.1]],ControleRNC[[#This Row],[Real.1]]-ControleRNC[[#This Row],[Prev.1]])</f>
        <v>-3</v>
      </c>
      <c r="R825" s="24" t="s">
        <v>6</v>
      </c>
      <c r="S825" s="24"/>
      <c r="T825" s="29" t="str">
        <f ca="1">IF(ControleRNC[[#This Row],[Real.1]]&lt;&gt;"","Concluída",IF(ControleRNC[[#This Row],[Prev.1]]&lt;TODAY(),"Atraso","No prazo"))</f>
        <v>Concluída</v>
      </c>
      <c r="U825" s="39" t="s">
        <v>384</v>
      </c>
      <c r="V825" s="39"/>
      <c r="W825" s="23">
        <f>WORKDAY(ControleRNC[[#This Row],[Prev.1]],ControleRNC[[#This Row],[Dias Prev.2]])</f>
        <v>44957</v>
      </c>
      <c r="X825" s="23">
        <v>45076</v>
      </c>
      <c r="Y825" s="23"/>
      <c r="Z825" s="24">
        <f>VLOOKUP(ControleRNC[[#This Row],[Crit.]],$F$1:$G$4,2,0)</f>
        <v>3</v>
      </c>
      <c r="AA825" s="24">
        <f ca="1">IF(ControleRNC[[#This Row],[Real.2]]="",TODAY()-ControleRNC[[#This Row],[Prev.2]],ControleRNC[[#This Row],[Real.2]]-ControleRNC[[#This Row],[Prev.2]])</f>
        <v>120</v>
      </c>
      <c r="AB825" s="24" t="s">
        <v>6</v>
      </c>
      <c r="AC825" s="29" t="str">
        <f ca="1">IF(ControleRNC[[#This Row],[Real.2]]&lt;&gt;"","Concluída",
IF(ControleRNC[[#This Row],[Prev.2]]&lt;TODAY(),"Atraso","No prazo"))</f>
        <v>Atraso</v>
      </c>
      <c r="AD825" s="24">
        <f ca="1">IF(ControleRNC[[#This Row],[Status Epata 2]]="Concluída","",IF(ControleRNC[[#This Row],[Real.2]]="",TODAY()-ControleRNC[[#This Row],[Data Emissão]],ControleRNC[[#This Row],[Real.2]]-ControleRNC[[#This Row],[Data Emissão]]))</f>
        <v>128</v>
      </c>
      <c r="AE825" s="24" t="str">
        <f ca="1">IF(ControleRNC[[#This Row],[Real.2]]&lt;&gt;"","Concluída",
IF(AND(ControleRNC[[#This Row],[Prev.2]]&lt;TODAY(),OR(ControleRNC[[#This Row],[Replan.2]]&lt;TODAY(),ControleRNC[[#This Row],[Replan.2]]="")),"Atraso","No prazo"))</f>
        <v>Atraso</v>
      </c>
      <c r="AF825" s="24"/>
      <c r="AG825" s="24" t="str">
        <f>IF(ControleRNC[[#This Row],[Área Responsável]]="Engenharia",ControleRNC[[#This Row],[Status Etapa 1]],"Contratada")</f>
        <v>Contratada</v>
      </c>
      <c r="AH825" s="24" t="str">
        <f ca="1">IF(ControleRNC[[#This Row],[Área Responsável]]="Contratada",ControleRNC[[#This Row],[Status DUCTOR]],"Engenharia")</f>
        <v>Atraso</v>
      </c>
      <c r="AI825" s="24" t="str">
        <f>IF(ControleRNC[[#This Row],[Etapa Eng]]="Concluída","Fechado",IF(ControleRNC[[#This Row],[Etapa Eng]]="Contratada","Contratada","Aberto"))</f>
        <v>Contratada</v>
      </c>
      <c r="AJ825" s="24" t="str">
        <f ca="1">IF(ControleRNC[[#This Row],[Etapa contr]]="Concluída","Fechado",IF(ControleRNC[[#This Row],[Etapa contr]]="Engenharia","Engenharia","Aberto"))</f>
        <v>Aberto</v>
      </c>
    </row>
    <row r="826" spans="1:36" ht="30" customHeight="1">
      <c r="A826" s="5" t="s">
        <v>361</v>
      </c>
      <c r="B826" s="5" t="s">
        <v>900</v>
      </c>
      <c r="C826" s="24" t="s">
        <v>860</v>
      </c>
      <c r="D826" s="5" t="s">
        <v>861</v>
      </c>
      <c r="E826" s="24" t="s">
        <v>281</v>
      </c>
      <c r="F826" s="65" t="s">
        <v>862</v>
      </c>
      <c r="G826" s="7" t="s">
        <v>827</v>
      </c>
      <c r="H826" s="7" t="s">
        <v>2887</v>
      </c>
      <c r="I826" s="7" t="s">
        <v>856</v>
      </c>
      <c r="J826" s="32" t="s">
        <v>391</v>
      </c>
      <c r="K826" s="22" t="s">
        <v>787</v>
      </c>
      <c r="L826" s="6">
        <v>44951</v>
      </c>
      <c r="M826" s="6">
        <f>WORKDAY(ControleRNC[[#This Row],[Data Emissão]],VLOOKUP(K826,$F$1:$G$4,2,0))</f>
        <v>44956</v>
      </c>
      <c r="N826" s="6"/>
      <c r="O826" s="23">
        <v>44966</v>
      </c>
      <c r="P826" s="24"/>
      <c r="Q826" s="24">
        <f ca="1">IF(ControleRNC[[#This Row],[Real.1]]="",TODAY()-ControleRNC[[#This Row],[Prev.1]],ControleRNC[[#This Row],[Real.1]]-ControleRNC[[#This Row],[Prev.1]])</f>
        <v>10</v>
      </c>
      <c r="R826" s="24" t="s">
        <v>5</v>
      </c>
      <c r="S826" s="24"/>
      <c r="T826" s="29" t="str">
        <f ca="1">IF(ControleRNC[[#This Row],[Real.1]]&lt;&gt;"","Concluída",IF(ControleRNC[[#This Row],[Prev.1]]&lt;TODAY(),"Atraso","No prazo"))</f>
        <v>Concluída</v>
      </c>
      <c r="U826" s="39" t="s">
        <v>392</v>
      </c>
      <c r="V826" s="39"/>
      <c r="W826" s="23">
        <f>WORKDAY(ControleRNC[[#This Row],[Prev.1]],ControleRNC[[#This Row],[Dias Prev.2]])</f>
        <v>44959</v>
      </c>
      <c r="X826" s="23"/>
      <c r="Y826" s="23"/>
      <c r="Z826" s="24">
        <f>VLOOKUP(ControleRNC[[#This Row],[Crit.]],$F$1:$G$4,2,0)</f>
        <v>3</v>
      </c>
      <c r="AA826" s="24">
        <f ca="1">IF(ControleRNC[[#This Row],[Real.2]]="",TODAY()-ControleRNC[[#This Row],[Prev.2]],ControleRNC[[#This Row],[Real.2]]-ControleRNC[[#This Row],[Prev.2]])</f>
        <v>118</v>
      </c>
      <c r="AB826" s="24" t="s">
        <v>5</v>
      </c>
      <c r="AC826" s="29" t="str">
        <f ca="1">IF(ControleRNC[[#This Row],[Real.2]]&lt;&gt;"","Concluída",
IF(ControleRNC[[#This Row],[Prev.2]]&lt;TODAY(),"Atraso","No prazo"))</f>
        <v>Atraso</v>
      </c>
      <c r="AD826" s="24">
        <f ca="1">IF(ControleRNC[[#This Row],[Status Epata 2]]="Concluída","",IF(ControleRNC[[#This Row],[Real.2]]="",TODAY()-ControleRNC[[#This Row],[Data Emissão]],ControleRNC[[#This Row],[Real.2]]-ControleRNC[[#This Row],[Data Emissão]]))</f>
        <v>126</v>
      </c>
      <c r="AE826" s="24" t="str">
        <f ca="1">IF(ControleRNC[[#This Row],[Real.2]]&lt;&gt;"","Concluída",
IF(AND(ControleRNC[[#This Row],[Prev.2]]&lt;TODAY(),OR(ControleRNC[[#This Row],[Replan.2]]&lt;TODAY(),ControleRNC[[#This Row],[Replan.2]]="")),"Atraso","No prazo"))</f>
        <v>Atraso</v>
      </c>
      <c r="AF826" s="24"/>
      <c r="AG826" s="24" t="str">
        <f ca="1">IF(ControleRNC[[#This Row],[Área Responsável]]="Engenharia",ControleRNC[[#This Row],[Status Etapa 1]],"Contratada")</f>
        <v>Concluída</v>
      </c>
      <c r="AH826" s="24" t="str">
        <f>IF(ControleRNC[[#This Row],[Área Responsável]]="Contratada",ControleRNC[[#This Row],[Status DUCTOR]],"Engenharia")</f>
        <v>Engenharia</v>
      </c>
      <c r="AI826" s="24" t="str">
        <f ca="1">IF(ControleRNC[[#This Row],[Etapa Eng]]="Concluída","Fechado",IF(ControleRNC[[#This Row],[Etapa Eng]]="Contratada","Contratada","Aberto"))</f>
        <v>Fechado</v>
      </c>
      <c r="AJ826" s="24" t="str">
        <f>IF(ControleRNC[[#This Row],[Etapa contr]]="Concluída","Fechado",IF(ControleRNC[[#This Row],[Etapa contr]]="Engenharia","Engenharia","Aberto"))</f>
        <v>Engenharia</v>
      </c>
    </row>
    <row r="827" spans="1:36" ht="30" customHeight="1">
      <c r="A827" s="5" t="s">
        <v>529</v>
      </c>
      <c r="B827" s="5" t="s">
        <v>900</v>
      </c>
      <c r="C827" s="24" t="s">
        <v>1283</v>
      </c>
      <c r="D827" s="5" t="s">
        <v>824</v>
      </c>
      <c r="E827" s="24" t="s">
        <v>29</v>
      </c>
      <c r="F827" s="65" t="s">
        <v>826</v>
      </c>
      <c r="G827" s="7" t="s">
        <v>844</v>
      </c>
      <c r="H827" s="7" t="s">
        <v>2929</v>
      </c>
      <c r="I827" s="7" t="s">
        <v>1449</v>
      </c>
      <c r="J827" s="32" t="s">
        <v>2930</v>
      </c>
      <c r="K827" s="22" t="s">
        <v>788</v>
      </c>
      <c r="L827" s="6">
        <v>44953</v>
      </c>
      <c r="M827" s="6">
        <f>WORKDAY(ControleRNC[[#This Row],[Data Emissão]],VLOOKUP(K827,$F$1:$G$4,2,0))</f>
        <v>44957</v>
      </c>
      <c r="N827" s="6"/>
      <c r="O827" s="23">
        <v>44993</v>
      </c>
      <c r="P827" s="24"/>
      <c r="Q827" s="24">
        <f ca="1">IF(ControleRNC[[#This Row],[Real.1]]="",TODAY()-ControleRNC[[#This Row],[Prev.1]],ControleRNC[[#This Row],[Real.1]]-ControleRNC[[#This Row],[Prev.1]])</f>
        <v>36</v>
      </c>
      <c r="R827" s="24" t="s">
        <v>6</v>
      </c>
      <c r="S827" s="24"/>
      <c r="T827" s="29" t="str">
        <f ca="1">IF(ControleRNC[[#This Row],[Real.1]]&lt;&gt;"","Concluída",IF(ControleRNC[[#This Row],[Prev.1]]&lt;TODAY(),"Atraso","No prazo"))</f>
        <v>Concluída</v>
      </c>
      <c r="U827" s="39" t="s">
        <v>2931</v>
      </c>
      <c r="V827" s="39"/>
      <c r="W827" s="23">
        <f>WORKDAY(ControleRNC[[#This Row],[Prev.1]],ControleRNC[[#This Row],[Dias Prev.2]])</f>
        <v>44959</v>
      </c>
      <c r="X827" s="23"/>
      <c r="Y827" s="23">
        <v>45014</v>
      </c>
      <c r="Z827" s="24">
        <f>VLOOKUP(ControleRNC[[#This Row],[Crit.]],$F$1:$G$4,2,0)</f>
        <v>2</v>
      </c>
      <c r="AA827" s="24">
        <f ca="1">IF(ControleRNC[[#This Row],[Real.2]]="",TODAY()-ControleRNC[[#This Row],[Prev.2]],ControleRNC[[#This Row],[Real.2]]-ControleRNC[[#This Row],[Prev.2]])</f>
        <v>55</v>
      </c>
      <c r="AB827" s="24" t="s">
        <v>6</v>
      </c>
      <c r="AC827" s="29" t="str">
        <f ca="1">IF(ControleRNC[[#This Row],[Real.2]]&lt;&gt;"","Concluída",
IF(ControleRNC[[#This Row],[Prev.2]]&lt;TODAY(),"Atraso","No prazo"))</f>
        <v>Concluída</v>
      </c>
      <c r="AD827" s="24" t="str">
        <f ca="1">IF(ControleRNC[[#This Row],[Status Epata 2]]="Concluída","",IF(ControleRNC[[#This Row],[Real.2]]="",TODAY()-ControleRNC[[#This Row],[Data Emissão]],ControleRNC[[#This Row],[Real.2]]-ControleRNC[[#This Row],[Data Emissão]]))</f>
        <v/>
      </c>
      <c r="AE827" s="24" t="str">
        <f ca="1">IF(ControleRNC[[#This Row],[Real.2]]&lt;&gt;"","Concluída",
IF(AND(ControleRNC[[#This Row],[Prev.2]]&lt;TODAY(),OR(ControleRNC[[#This Row],[Replan.2]]&lt;TODAY(),ControleRNC[[#This Row],[Replan.2]]="")),"Atraso","No prazo"))</f>
        <v>Concluída</v>
      </c>
      <c r="AF827" s="24"/>
      <c r="AG827" s="24" t="str">
        <f>IF(ControleRNC[[#This Row],[Área Responsável]]="Engenharia",ControleRNC[[#This Row],[Status Etapa 1]],"Contratada")</f>
        <v>Contratada</v>
      </c>
      <c r="AH827" s="24" t="str">
        <f ca="1">IF(ControleRNC[[#This Row],[Área Responsável]]="Contratada",ControleRNC[[#This Row],[Status DUCTOR]],"Engenharia")</f>
        <v>Concluída</v>
      </c>
      <c r="AI827" s="24" t="str">
        <f>IF(ControleRNC[[#This Row],[Etapa Eng]]="Concluída","Fechado",IF(ControleRNC[[#This Row],[Etapa Eng]]="Contratada","Contratada","Aberto"))</f>
        <v>Contratada</v>
      </c>
      <c r="AJ827" s="24" t="str">
        <f ca="1">IF(ControleRNC[[#This Row],[Etapa contr]]="Concluída","Fechado",IF(ControleRNC[[#This Row],[Etapa contr]]="Engenharia","Engenharia","Aberto"))</f>
        <v>Fechado</v>
      </c>
    </row>
    <row r="828" spans="1:36" ht="30" customHeight="1">
      <c r="A828" s="5" t="s">
        <v>393</v>
      </c>
      <c r="B828" s="5" t="s">
        <v>900</v>
      </c>
      <c r="C828" s="24" t="s">
        <v>860</v>
      </c>
      <c r="D828" s="5" t="s">
        <v>861</v>
      </c>
      <c r="E828" s="24" t="s">
        <v>281</v>
      </c>
      <c r="F828" s="65" t="s">
        <v>862</v>
      </c>
      <c r="G828" s="7" t="s">
        <v>827</v>
      </c>
      <c r="H828" s="7" t="s">
        <v>2887</v>
      </c>
      <c r="I828" s="7" t="s">
        <v>840</v>
      </c>
      <c r="J828" s="32" t="s">
        <v>394</v>
      </c>
      <c r="K828" s="22" t="s">
        <v>787</v>
      </c>
      <c r="L828" s="6">
        <v>44951</v>
      </c>
      <c r="M828" s="6">
        <f>WORKDAY(ControleRNC[[#This Row],[Data Emissão]],VLOOKUP(K828,$F$1:$G$4,2,0))</f>
        <v>44956</v>
      </c>
      <c r="N828" s="6"/>
      <c r="O828" s="23">
        <v>44953</v>
      </c>
      <c r="P828" s="24"/>
      <c r="Q828" s="24">
        <f ca="1">IF(ControleRNC[[#This Row],[Real.1]]="",TODAY()-ControleRNC[[#This Row],[Prev.1]],ControleRNC[[#This Row],[Real.1]]-ControleRNC[[#This Row],[Prev.1]])</f>
        <v>-3</v>
      </c>
      <c r="R828" s="24" t="s">
        <v>5</v>
      </c>
      <c r="S828" s="24"/>
      <c r="T828" s="29" t="str">
        <f ca="1">IF(ControleRNC[[#This Row],[Real.1]]&lt;&gt;"","Concluída",IF(ControleRNC[[#This Row],[Prev.1]]&lt;TODAY(),"Atraso","No prazo"))</f>
        <v>Concluída</v>
      </c>
      <c r="U828" s="39" t="s">
        <v>395</v>
      </c>
      <c r="V828" s="39"/>
      <c r="W828" s="23">
        <f>WORKDAY(ControleRNC[[#This Row],[Prev.1]],ControleRNC[[#This Row],[Dias Prev.2]])</f>
        <v>44959</v>
      </c>
      <c r="X828" s="23"/>
      <c r="Y828" s="23"/>
      <c r="Z828" s="24">
        <f>VLOOKUP(ControleRNC[[#This Row],[Crit.]],$F$1:$G$4,2,0)</f>
        <v>3</v>
      </c>
      <c r="AA828" s="24">
        <f ca="1">IF(ControleRNC[[#This Row],[Real.2]]="",TODAY()-ControleRNC[[#This Row],[Prev.2]],ControleRNC[[#This Row],[Real.2]]-ControleRNC[[#This Row],[Prev.2]])</f>
        <v>118</v>
      </c>
      <c r="AB828" s="24" t="s">
        <v>5</v>
      </c>
      <c r="AC828" s="29" t="str">
        <f ca="1">IF(ControleRNC[[#This Row],[Real.2]]&lt;&gt;"","Concluída",
IF(ControleRNC[[#This Row],[Prev.2]]&lt;TODAY(),"Atraso","No prazo"))</f>
        <v>Atraso</v>
      </c>
      <c r="AD828" s="24">
        <f ca="1">IF(ControleRNC[[#This Row],[Status Epata 2]]="Concluída","",IF(ControleRNC[[#This Row],[Real.2]]="",TODAY()-ControleRNC[[#This Row],[Data Emissão]],ControleRNC[[#This Row],[Real.2]]-ControleRNC[[#This Row],[Data Emissão]]))</f>
        <v>126</v>
      </c>
      <c r="AE828" s="24" t="str">
        <f ca="1">IF(ControleRNC[[#This Row],[Real.2]]&lt;&gt;"","Concluída",
IF(AND(ControleRNC[[#This Row],[Prev.2]]&lt;TODAY(),OR(ControleRNC[[#This Row],[Replan.2]]&lt;TODAY(),ControleRNC[[#This Row],[Replan.2]]="")),"Atraso","No prazo"))</f>
        <v>Atraso</v>
      </c>
      <c r="AF828" s="24"/>
      <c r="AG828" s="24" t="str">
        <f ca="1">IF(ControleRNC[[#This Row],[Área Responsável]]="Engenharia",ControleRNC[[#This Row],[Status Etapa 1]],"Contratada")</f>
        <v>Concluída</v>
      </c>
      <c r="AH828" s="24" t="str">
        <f>IF(ControleRNC[[#This Row],[Área Responsável]]="Contratada",ControleRNC[[#This Row],[Status DUCTOR]],"Engenharia")</f>
        <v>Engenharia</v>
      </c>
      <c r="AI828" s="24" t="str">
        <f ca="1">IF(ControleRNC[[#This Row],[Etapa Eng]]="Concluída","Fechado",IF(ControleRNC[[#This Row],[Etapa Eng]]="Contratada","Contratada","Aberto"))</f>
        <v>Fechado</v>
      </c>
      <c r="AJ828" s="24" t="str">
        <f>IF(ControleRNC[[#This Row],[Etapa contr]]="Concluída","Fechado",IF(ControleRNC[[#This Row],[Etapa contr]]="Engenharia","Engenharia","Aberto"))</f>
        <v>Engenharia</v>
      </c>
    </row>
    <row r="829" spans="1:36" ht="30" customHeight="1">
      <c r="A829" s="5" t="s">
        <v>385</v>
      </c>
      <c r="B829" s="5" t="s">
        <v>900</v>
      </c>
      <c r="C829" s="24" t="s">
        <v>860</v>
      </c>
      <c r="D829" s="5" t="s">
        <v>861</v>
      </c>
      <c r="E829" s="24" t="s">
        <v>281</v>
      </c>
      <c r="F829" s="65" t="s">
        <v>862</v>
      </c>
      <c r="G829" s="7" t="s">
        <v>827</v>
      </c>
      <c r="H829" s="7" t="s">
        <v>2887</v>
      </c>
      <c r="I829" s="7" t="s">
        <v>856</v>
      </c>
      <c r="J829" s="32" t="s">
        <v>386</v>
      </c>
      <c r="K829" s="22" t="s">
        <v>787</v>
      </c>
      <c r="L829" s="6">
        <v>44951</v>
      </c>
      <c r="M829" s="6">
        <f>WORKDAY(ControleRNC[[#This Row],[Data Emissão]],VLOOKUP(K829,$F$1:$G$4,2,0))</f>
        <v>44956</v>
      </c>
      <c r="N829" s="6"/>
      <c r="O829" s="23">
        <v>44965</v>
      </c>
      <c r="P829" s="24"/>
      <c r="Q829" s="24">
        <f ca="1">IF(ControleRNC[[#This Row],[Real.1]]="",TODAY()-ControleRNC[[#This Row],[Prev.1]],ControleRNC[[#This Row],[Real.1]]-ControleRNC[[#This Row],[Prev.1]])</f>
        <v>9</v>
      </c>
      <c r="R829" s="24" t="s">
        <v>5</v>
      </c>
      <c r="S829" s="24"/>
      <c r="T829" s="29" t="str">
        <f ca="1">IF(ControleRNC[[#This Row],[Real.1]]&lt;&gt;"","Concluída",IF(ControleRNC[[#This Row],[Prev.1]]&lt;TODAY(),"Atraso","No prazo"))</f>
        <v>Concluída</v>
      </c>
      <c r="U829" s="39" t="s">
        <v>387</v>
      </c>
      <c r="V829" s="39"/>
      <c r="W829" s="23">
        <f>WORKDAY(ControleRNC[[#This Row],[Prev.1]],ControleRNC[[#This Row],[Dias Prev.2]])</f>
        <v>44959</v>
      </c>
      <c r="X829" s="23"/>
      <c r="Y829" s="23"/>
      <c r="Z829" s="24">
        <f>VLOOKUP(ControleRNC[[#This Row],[Crit.]],$F$1:$G$4,2,0)</f>
        <v>3</v>
      </c>
      <c r="AA829" s="24">
        <f ca="1">IF(ControleRNC[[#This Row],[Real.2]]="",TODAY()-ControleRNC[[#This Row],[Prev.2]],ControleRNC[[#This Row],[Real.2]]-ControleRNC[[#This Row],[Prev.2]])</f>
        <v>118</v>
      </c>
      <c r="AB829" s="24" t="s">
        <v>5</v>
      </c>
      <c r="AC829" s="29" t="str">
        <f ca="1">IF(ControleRNC[[#This Row],[Real.2]]&lt;&gt;"","Concluída",
IF(ControleRNC[[#This Row],[Prev.2]]&lt;TODAY(),"Atraso","No prazo"))</f>
        <v>Atraso</v>
      </c>
      <c r="AD829" s="24">
        <f ca="1">IF(ControleRNC[[#This Row],[Status Epata 2]]="Concluída","",IF(ControleRNC[[#This Row],[Real.2]]="",TODAY()-ControleRNC[[#This Row],[Data Emissão]],ControleRNC[[#This Row],[Real.2]]-ControleRNC[[#This Row],[Data Emissão]]))</f>
        <v>126</v>
      </c>
      <c r="AE829" s="24" t="str">
        <f ca="1">IF(ControleRNC[[#This Row],[Real.2]]&lt;&gt;"","Concluída",
IF(AND(ControleRNC[[#This Row],[Prev.2]]&lt;TODAY(),OR(ControleRNC[[#This Row],[Replan.2]]&lt;TODAY(),ControleRNC[[#This Row],[Replan.2]]="")),"Atraso","No prazo"))</f>
        <v>Atraso</v>
      </c>
      <c r="AF829" s="24"/>
      <c r="AG829" s="24" t="str">
        <f ca="1">IF(ControleRNC[[#This Row],[Área Responsável]]="Engenharia",ControleRNC[[#This Row],[Status Etapa 1]],"Contratada")</f>
        <v>Concluída</v>
      </c>
      <c r="AH829" s="24" t="str">
        <f>IF(ControleRNC[[#This Row],[Área Responsável]]="Contratada",ControleRNC[[#This Row],[Status DUCTOR]],"Engenharia")</f>
        <v>Engenharia</v>
      </c>
      <c r="AI829" s="24" t="str">
        <f ca="1">IF(ControleRNC[[#This Row],[Etapa Eng]]="Concluída","Fechado",IF(ControleRNC[[#This Row],[Etapa Eng]]="Contratada","Contratada","Aberto"))</f>
        <v>Fechado</v>
      </c>
      <c r="AJ829" s="24" t="str">
        <f>IF(ControleRNC[[#This Row],[Etapa contr]]="Concluída","Fechado",IF(ControleRNC[[#This Row],[Etapa contr]]="Engenharia","Engenharia","Aberto"))</f>
        <v>Engenharia</v>
      </c>
    </row>
    <row r="830" spans="1:36" ht="30" customHeight="1">
      <c r="A830" s="5" t="s">
        <v>388</v>
      </c>
      <c r="B830" s="5" t="s">
        <v>900</v>
      </c>
      <c r="C830" s="24" t="s">
        <v>860</v>
      </c>
      <c r="D830" s="5" t="s">
        <v>861</v>
      </c>
      <c r="E830" s="24" t="s">
        <v>281</v>
      </c>
      <c r="F830" s="65" t="s">
        <v>862</v>
      </c>
      <c r="G830" s="7" t="s">
        <v>827</v>
      </c>
      <c r="H830" s="7" t="s">
        <v>2887</v>
      </c>
      <c r="I830" s="7" t="s">
        <v>856</v>
      </c>
      <c r="J830" s="32" t="s">
        <v>389</v>
      </c>
      <c r="K830" s="22" t="s">
        <v>787</v>
      </c>
      <c r="L830" s="6">
        <v>44951</v>
      </c>
      <c r="M830" s="6">
        <f>WORKDAY(ControleRNC[[#This Row],[Data Emissão]],VLOOKUP(K830,$F$1:$G$4,2,0))</f>
        <v>44956</v>
      </c>
      <c r="N830" s="6"/>
      <c r="O830" s="23">
        <v>44967</v>
      </c>
      <c r="P830" s="24"/>
      <c r="Q830" s="24">
        <f ca="1">IF(ControleRNC[[#This Row],[Real.1]]="",TODAY()-ControleRNC[[#This Row],[Prev.1]],ControleRNC[[#This Row],[Real.1]]-ControleRNC[[#This Row],[Prev.1]])</f>
        <v>11</v>
      </c>
      <c r="R830" s="24" t="s">
        <v>5</v>
      </c>
      <c r="S830" s="24"/>
      <c r="T830" s="29" t="str">
        <f ca="1">IF(ControleRNC[[#This Row],[Real.1]]&lt;&gt;"","Concluída",IF(ControleRNC[[#This Row],[Prev.1]]&lt;TODAY(),"Atraso","No prazo"))</f>
        <v>Concluída</v>
      </c>
      <c r="U830" s="39" t="s">
        <v>390</v>
      </c>
      <c r="V830" s="39"/>
      <c r="W830" s="23">
        <f>WORKDAY(ControleRNC[[#This Row],[Prev.1]],ControleRNC[[#This Row],[Dias Prev.2]])</f>
        <v>44959</v>
      </c>
      <c r="X830" s="23"/>
      <c r="Y830" s="23"/>
      <c r="Z830" s="24">
        <f>VLOOKUP(ControleRNC[[#This Row],[Crit.]],$F$1:$G$4,2,0)</f>
        <v>3</v>
      </c>
      <c r="AA830" s="24">
        <f ca="1">IF(ControleRNC[[#This Row],[Real.2]]="",TODAY()-ControleRNC[[#This Row],[Prev.2]],ControleRNC[[#This Row],[Real.2]]-ControleRNC[[#This Row],[Prev.2]])</f>
        <v>118</v>
      </c>
      <c r="AB830" s="24" t="s">
        <v>5</v>
      </c>
      <c r="AC830" s="29" t="str">
        <f ca="1">IF(ControleRNC[[#This Row],[Real.2]]&lt;&gt;"","Concluída",
IF(ControleRNC[[#This Row],[Prev.2]]&lt;TODAY(),"Atraso","No prazo"))</f>
        <v>Atraso</v>
      </c>
      <c r="AD830" s="24">
        <f ca="1">IF(ControleRNC[[#This Row],[Status Epata 2]]="Concluída","",IF(ControleRNC[[#This Row],[Real.2]]="",TODAY()-ControleRNC[[#This Row],[Data Emissão]],ControleRNC[[#This Row],[Real.2]]-ControleRNC[[#This Row],[Data Emissão]]))</f>
        <v>126</v>
      </c>
      <c r="AE830" s="24" t="str">
        <f ca="1">IF(ControleRNC[[#This Row],[Real.2]]&lt;&gt;"","Concluída",
IF(AND(ControleRNC[[#This Row],[Prev.2]]&lt;TODAY(),OR(ControleRNC[[#This Row],[Replan.2]]&lt;TODAY(),ControleRNC[[#This Row],[Replan.2]]="")),"Atraso","No prazo"))</f>
        <v>Atraso</v>
      </c>
      <c r="AF830" s="24"/>
      <c r="AG830" s="24" t="str">
        <f ca="1">IF(ControleRNC[[#This Row],[Área Responsável]]="Engenharia",ControleRNC[[#This Row],[Status Etapa 1]],"Contratada")</f>
        <v>Concluída</v>
      </c>
      <c r="AH830" s="24" t="str">
        <f>IF(ControleRNC[[#This Row],[Área Responsável]]="Contratada",ControleRNC[[#This Row],[Status DUCTOR]],"Engenharia")</f>
        <v>Engenharia</v>
      </c>
      <c r="AI830" s="24" t="str">
        <f ca="1">IF(ControleRNC[[#This Row],[Etapa Eng]]="Concluída","Fechado",IF(ControleRNC[[#This Row],[Etapa Eng]]="Contratada","Contratada","Aberto"))</f>
        <v>Fechado</v>
      </c>
      <c r="AJ830" s="24" t="str">
        <f>IF(ControleRNC[[#This Row],[Etapa contr]]="Concluída","Fechado",IF(ControleRNC[[#This Row],[Etapa contr]]="Engenharia","Engenharia","Aberto"))</f>
        <v>Engenharia</v>
      </c>
    </row>
    <row r="831" spans="1:36" ht="30" customHeight="1">
      <c r="A831" s="5" t="s">
        <v>396</v>
      </c>
      <c r="B831" s="5" t="s">
        <v>900</v>
      </c>
      <c r="C831" s="5" t="s">
        <v>900</v>
      </c>
      <c r="D831" s="5" t="s">
        <v>861</v>
      </c>
      <c r="E831" s="24" t="s">
        <v>87</v>
      </c>
      <c r="F831" s="65" t="s">
        <v>862</v>
      </c>
      <c r="G831" s="7" t="s">
        <v>827</v>
      </c>
      <c r="H831" s="7" t="s">
        <v>1670</v>
      </c>
      <c r="I831" s="7" t="s">
        <v>863</v>
      </c>
      <c r="J831" s="32" t="s">
        <v>397</v>
      </c>
      <c r="K831" s="22" t="s">
        <v>787</v>
      </c>
      <c r="L831" s="6">
        <v>44954</v>
      </c>
      <c r="M831" s="6">
        <f>WORKDAY(ControleRNC[[#This Row],[Data Emissão]],VLOOKUP(K831,$F$1:$G$4,2,0))</f>
        <v>44958</v>
      </c>
      <c r="N831" s="6"/>
      <c r="O831" s="23">
        <v>45013</v>
      </c>
      <c r="P831" s="24"/>
      <c r="Q831" s="24">
        <f ca="1">IF(ControleRNC[[#This Row],[Real.1]]="",TODAY()-ControleRNC[[#This Row],[Prev.1]],ControleRNC[[#This Row],[Real.1]]-ControleRNC[[#This Row],[Prev.1]])</f>
        <v>55</v>
      </c>
      <c r="R831" s="24" t="s">
        <v>5</v>
      </c>
      <c r="S831" s="24"/>
      <c r="T831" s="29" t="str">
        <f ca="1">IF(ControleRNC[[#This Row],[Real.1]]&lt;&gt;"","Concluída",IF(ControleRNC[[#This Row],[Prev.1]]&lt;TODAY(),"Atraso","No prazo"))</f>
        <v>Concluída</v>
      </c>
      <c r="U831" s="39" t="s">
        <v>398</v>
      </c>
      <c r="V831" s="39"/>
      <c r="W831" s="23">
        <f>WORKDAY(ControleRNC[[#This Row],[Prev.1]],ControleRNC[[#This Row],[Dias Prev.2]])</f>
        <v>44963</v>
      </c>
      <c r="X831" s="23"/>
      <c r="Y831" s="23"/>
      <c r="Z831" s="24">
        <f>VLOOKUP(ControleRNC[[#This Row],[Crit.]],$F$1:$G$4,2,0)</f>
        <v>3</v>
      </c>
      <c r="AA831" s="24">
        <f ca="1">IF(ControleRNC[[#This Row],[Real.2]]="",TODAY()-ControleRNC[[#This Row],[Prev.2]],ControleRNC[[#This Row],[Real.2]]-ControleRNC[[#This Row],[Prev.2]])</f>
        <v>114</v>
      </c>
      <c r="AB831" s="24" t="s">
        <v>5</v>
      </c>
      <c r="AC831" s="29" t="str">
        <f ca="1">IF(ControleRNC[[#This Row],[Real.2]]&lt;&gt;"","Concluída",
IF(ControleRNC[[#This Row],[Prev.2]]&lt;TODAY(),"Atraso","No prazo"))</f>
        <v>Atraso</v>
      </c>
      <c r="AD831" s="24">
        <f ca="1">IF(ControleRNC[[#This Row],[Status Epata 2]]="Concluída","",IF(ControleRNC[[#This Row],[Real.2]]="",TODAY()-ControleRNC[[#This Row],[Data Emissão]],ControleRNC[[#This Row],[Real.2]]-ControleRNC[[#This Row],[Data Emissão]]))</f>
        <v>123</v>
      </c>
      <c r="AE831" s="24" t="str">
        <f ca="1">IF(ControleRNC[[#This Row],[Real.2]]&lt;&gt;"","Concluída",
IF(AND(ControleRNC[[#This Row],[Prev.2]]&lt;TODAY(),OR(ControleRNC[[#This Row],[Replan.2]]&lt;TODAY(),ControleRNC[[#This Row],[Replan.2]]="")),"Atraso","No prazo"))</f>
        <v>Atraso</v>
      </c>
      <c r="AF831" s="24"/>
      <c r="AG831" s="24" t="str">
        <f ca="1">IF(ControleRNC[[#This Row],[Área Responsável]]="Engenharia",ControleRNC[[#This Row],[Status Etapa 1]],"Contratada")</f>
        <v>Concluída</v>
      </c>
      <c r="AH831" s="24" t="str">
        <f>IF(ControleRNC[[#This Row],[Área Responsável]]="Contratada",ControleRNC[[#This Row],[Status DUCTOR]],"Engenharia")</f>
        <v>Engenharia</v>
      </c>
      <c r="AI831" s="24" t="str">
        <f ca="1">IF(ControleRNC[[#This Row],[Etapa Eng]]="Concluída","Fechado",IF(ControleRNC[[#This Row],[Etapa Eng]]="Contratada","Contratada","Aberto"))</f>
        <v>Fechado</v>
      </c>
      <c r="AJ831" s="24" t="str">
        <f>IF(ControleRNC[[#This Row],[Etapa contr]]="Concluída","Fechado",IF(ControleRNC[[#This Row],[Etapa contr]]="Engenharia","Engenharia","Aberto"))</f>
        <v>Engenharia</v>
      </c>
    </row>
    <row r="832" spans="1:36" ht="30" customHeight="1">
      <c r="A832" s="63" t="s">
        <v>405</v>
      </c>
      <c r="B832" s="5" t="s">
        <v>900</v>
      </c>
      <c r="C832" s="24" t="s">
        <v>1283</v>
      </c>
      <c r="D832" s="5" t="s">
        <v>824</v>
      </c>
      <c r="E832" s="24" t="s">
        <v>29</v>
      </c>
      <c r="F832" s="65" t="s">
        <v>826</v>
      </c>
      <c r="G832" s="7" t="s">
        <v>844</v>
      </c>
      <c r="H832" s="7" t="s">
        <v>2932</v>
      </c>
      <c r="I832" s="7" t="s">
        <v>918</v>
      </c>
      <c r="J832" s="32" t="s">
        <v>406</v>
      </c>
      <c r="K832" s="22" t="s">
        <v>787</v>
      </c>
      <c r="L832" s="6">
        <v>44956</v>
      </c>
      <c r="M832" s="6">
        <f>WORKDAY(ControleRNC[[#This Row],[Data Emissão]],VLOOKUP(K832,$F$1:$G$4,2,0))</f>
        <v>44959</v>
      </c>
      <c r="N832" s="6"/>
      <c r="O832" s="23">
        <v>45096</v>
      </c>
      <c r="P832" s="24"/>
      <c r="Q832" s="24">
        <f ca="1">IF(ControleRNC[[#This Row],[Real.1]]="",TODAY()-ControleRNC[[#This Row],[Prev.1]],ControleRNC[[#This Row],[Real.1]]-ControleRNC[[#This Row],[Prev.1]])</f>
        <v>137</v>
      </c>
      <c r="R832" s="24" t="s">
        <v>6</v>
      </c>
      <c r="S832" s="24"/>
      <c r="T832" s="29" t="str">
        <f ca="1">IF(ControleRNC[[#This Row],[Real.1]]&lt;&gt;"","Concluída",IF(ControleRNC[[#This Row],[Prev.1]]&lt;TODAY(),"Atraso","No prazo"))</f>
        <v>Concluída</v>
      </c>
      <c r="U832" s="39" t="s">
        <v>407</v>
      </c>
      <c r="V832" s="39"/>
      <c r="W832" s="23">
        <f>WORKDAY(ControleRNC[[#This Row],[Prev.1]],ControleRNC[[#This Row],[Dias Prev.2]])</f>
        <v>44964</v>
      </c>
      <c r="X832" s="23">
        <v>45097</v>
      </c>
      <c r="Y832" s="23"/>
      <c r="Z832" s="24">
        <f>VLOOKUP(ControleRNC[[#This Row],[Crit.]],$F$1:$G$4,2,0)</f>
        <v>3</v>
      </c>
      <c r="AA832" s="24">
        <f ca="1">IF(ControleRNC[[#This Row],[Real.2]]="",TODAY()-ControleRNC[[#This Row],[Prev.2]],ControleRNC[[#This Row],[Real.2]]-ControleRNC[[#This Row],[Prev.2]])</f>
        <v>113</v>
      </c>
      <c r="AB832" s="24" t="s">
        <v>6</v>
      </c>
      <c r="AC832" s="29" t="str">
        <f ca="1">IF(ControleRNC[[#This Row],[Real.2]]&lt;&gt;"","Concluída",
IF(ControleRNC[[#This Row],[Prev.2]]&lt;TODAY(),"Atraso","No prazo"))</f>
        <v>Atraso</v>
      </c>
      <c r="AD832" s="24">
        <f ca="1">IF(ControleRNC[[#This Row],[Status Epata 2]]="Concluída","",IF(ControleRNC[[#This Row],[Real.2]]="",TODAY()-ControleRNC[[#This Row],[Data Emissão]],ControleRNC[[#This Row],[Real.2]]-ControleRNC[[#This Row],[Data Emissão]]))</f>
        <v>121</v>
      </c>
      <c r="AE832" s="24" t="str">
        <f ca="1">IF(ControleRNC[[#This Row],[Real.2]]&lt;&gt;"","Concluída",
IF(AND(ControleRNC[[#This Row],[Prev.2]]&lt;TODAY(),OR(ControleRNC[[#This Row],[Replan.2]]&lt;TODAY(),ControleRNC[[#This Row],[Replan.2]]="")),"Atraso","No prazo"))</f>
        <v>No prazo</v>
      </c>
      <c r="AF832" s="24"/>
      <c r="AG832" s="24" t="str">
        <f>IF(ControleRNC[[#This Row],[Área Responsável]]="Engenharia",ControleRNC[[#This Row],[Status Etapa 1]],"Contratada")</f>
        <v>Contratada</v>
      </c>
      <c r="AH832" s="24" t="str">
        <f ca="1">IF(ControleRNC[[#This Row],[Área Responsável]]="Contratada",ControleRNC[[#This Row],[Status DUCTOR]],"Engenharia")</f>
        <v>No prazo</v>
      </c>
      <c r="AI832" s="24" t="str">
        <f>IF(ControleRNC[[#This Row],[Etapa Eng]]="Concluída","Fechado",IF(ControleRNC[[#This Row],[Etapa Eng]]="Contratada","Contratada","Aberto"))</f>
        <v>Contratada</v>
      </c>
      <c r="AJ832" s="24" t="str">
        <f ca="1">IF(ControleRNC[[#This Row],[Etapa contr]]="Concluída","Fechado",IF(ControleRNC[[#This Row],[Etapa contr]]="Engenharia","Engenharia","Aberto"))</f>
        <v>Aberto</v>
      </c>
    </row>
    <row r="833" spans="1:36" ht="30" customHeight="1">
      <c r="A833" s="5" t="s">
        <v>460</v>
      </c>
      <c r="B833" s="5" t="s">
        <v>900</v>
      </c>
      <c r="C833" s="24" t="s">
        <v>1280</v>
      </c>
      <c r="D833" s="5" t="s">
        <v>824</v>
      </c>
      <c r="E833" s="24" t="s">
        <v>87</v>
      </c>
      <c r="F833" s="65" t="s">
        <v>826</v>
      </c>
      <c r="G833" s="7" t="s">
        <v>827</v>
      </c>
      <c r="H833" s="7" t="s">
        <v>1836</v>
      </c>
      <c r="I833" s="7" t="s">
        <v>856</v>
      </c>
      <c r="J833" s="32" t="s">
        <v>2933</v>
      </c>
      <c r="K833" s="22" t="s">
        <v>788</v>
      </c>
      <c r="L833" s="6">
        <v>44956</v>
      </c>
      <c r="M833" s="6">
        <f>WORKDAY(ControleRNC[[#This Row],[Data Emissão]],VLOOKUP(K833,$F$1:$G$4,2,0))</f>
        <v>44958</v>
      </c>
      <c r="N833" s="6"/>
      <c r="O833" s="23">
        <v>45015</v>
      </c>
      <c r="P833" s="24"/>
      <c r="Q833" s="24">
        <f ca="1">IF(ControleRNC[[#This Row],[Real.1]]="",TODAY()-ControleRNC[[#This Row],[Prev.1]],ControleRNC[[#This Row],[Real.1]]-ControleRNC[[#This Row],[Prev.1]])</f>
        <v>57</v>
      </c>
      <c r="R833" s="24" t="s">
        <v>5</v>
      </c>
      <c r="S833" s="24"/>
      <c r="T833" s="29" t="str">
        <f ca="1">IF(ControleRNC[[#This Row],[Real.1]]&lt;&gt;"","Concluída",IF(ControleRNC[[#This Row],[Prev.1]]&lt;TODAY(),"Atraso","No prazo"))</f>
        <v>Concluída</v>
      </c>
      <c r="U833" s="39" t="s">
        <v>2934</v>
      </c>
      <c r="V833" s="39" t="s">
        <v>2891</v>
      </c>
      <c r="W833" s="23">
        <f>WORKDAY(ControleRNC[[#This Row],[Prev.1]],ControleRNC[[#This Row],[Dias Prev.2]])</f>
        <v>44960</v>
      </c>
      <c r="X833" s="23"/>
      <c r="Y833" s="23">
        <v>45071</v>
      </c>
      <c r="Z833" s="24">
        <f>VLOOKUP(ControleRNC[[#This Row],[Crit.]],$F$1:$G$4,2,0)</f>
        <v>2</v>
      </c>
      <c r="AA833" s="24">
        <f ca="1">IF(ControleRNC[[#This Row],[Real.2]]="",TODAY()-ControleRNC[[#This Row],[Prev.2]],ControleRNC[[#This Row],[Real.2]]-ControleRNC[[#This Row],[Prev.2]])</f>
        <v>111</v>
      </c>
      <c r="AB833" s="24" t="s">
        <v>5</v>
      </c>
      <c r="AC833" s="29" t="str">
        <f ca="1">IF(ControleRNC[[#This Row],[Real.2]]&lt;&gt;"","Concluída",
IF(ControleRNC[[#This Row],[Prev.2]]&lt;TODAY(),"Atraso","No prazo"))</f>
        <v>Concluída</v>
      </c>
      <c r="AD833" s="24" t="str">
        <f ca="1">IF(ControleRNC[[#This Row],[Status Epata 2]]="Concluída","",IF(ControleRNC[[#This Row],[Real.2]]="",TODAY()-ControleRNC[[#This Row],[Data Emissão]],ControleRNC[[#This Row],[Real.2]]-ControleRNC[[#This Row],[Data Emissão]]))</f>
        <v/>
      </c>
      <c r="AE833" s="24" t="str">
        <f ca="1">IF(ControleRNC[[#This Row],[Real.2]]&lt;&gt;"","Concluída",
IF(AND(ControleRNC[[#This Row],[Prev.2]]&lt;TODAY(),OR(ControleRNC[[#This Row],[Replan.2]]&lt;TODAY(),ControleRNC[[#This Row],[Replan.2]]="")),"Atraso","No prazo"))</f>
        <v>Concluída</v>
      </c>
      <c r="AF833" s="24"/>
      <c r="AG833" s="24" t="str">
        <f>IF(ControleRNC[[#This Row],[Área Responsável]]="Engenharia",ControleRNC[[#This Row],[Status Etapa 1]],"Contratada")</f>
        <v>Contratada</v>
      </c>
      <c r="AH833" s="24" t="str">
        <f ca="1">IF(ControleRNC[[#This Row],[Área Responsável]]="Contratada",ControleRNC[[#This Row],[Status DUCTOR]],"Engenharia")</f>
        <v>Concluída</v>
      </c>
      <c r="AI833" s="24" t="str">
        <f>IF(ControleRNC[[#This Row],[Etapa Eng]]="Concluída","Fechado",IF(ControleRNC[[#This Row],[Etapa Eng]]="Contratada","Contratada","Aberto"))</f>
        <v>Contratada</v>
      </c>
      <c r="AJ833" s="24" t="str">
        <f ca="1">IF(ControleRNC[[#This Row],[Etapa contr]]="Concluída","Fechado",IF(ControleRNC[[#This Row],[Etapa contr]]="Engenharia","Engenharia","Aberto"))</f>
        <v>Fechado</v>
      </c>
    </row>
    <row r="834" spans="1:36" ht="30" customHeight="1">
      <c r="A834" s="5" t="s">
        <v>402</v>
      </c>
      <c r="B834" s="5" t="s">
        <v>900</v>
      </c>
      <c r="C834" s="24" t="s">
        <v>860</v>
      </c>
      <c r="D834" s="5" t="s">
        <v>861</v>
      </c>
      <c r="E834" s="24" t="s">
        <v>281</v>
      </c>
      <c r="F834" s="65" t="s">
        <v>862</v>
      </c>
      <c r="G834" s="7" t="s">
        <v>827</v>
      </c>
      <c r="H834" s="7" t="s">
        <v>2935</v>
      </c>
      <c r="I834" s="7" t="s">
        <v>856</v>
      </c>
      <c r="J834" s="32" t="s">
        <v>403</v>
      </c>
      <c r="K834" s="22" t="s">
        <v>787</v>
      </c>
      <c r="L834" s="6">
        <v>44956</v>
      </c>
      <c r="M834" s="6">
        <f>WORKDAY(ControleRNC[[#This Row],[Data Emissão]],VLOOKUP(K834,$F$1:$G$4,2,0))</f>
        <v>44959</v>
      </c>
      <c r="N834" s="6"/>
      <c r="O834" s="23">
        <v>44971</v>
      </c>
      <c r="P834" s="24"/>
      <c r="Q834" s="24">
        <f ca="1">IF(ControleRNC[[#This Row],[Real.1]]="",TODAY()-ControleRNC[[#This Row],[Prev.1]],ControleRNC[[#This Row],[Real.1]]-ControleRNC[[#This Row],[Prev.1]])</f>
        <v>12</v>
      </c>
      <c r="R834" s="24" t="s">
        <v>5</v>
      </c>
      <c r="S834" s="24"/>
      <c r="T834" s="29" t="str">
        <f ca="1">IF(ControleRNC[[#This Row],[Real.1]]&lt;&gt;"","Concluída",IF(ControleRNC[[#This Row],[Prev.1]]&lt;TODAY(),"Atraso","No prazo"))</f>
        <v>Concluída</v>
      </c>
      <c r="U834" s="39" t="s">
        <v>404</v>
      </c>
      <c r="V834" s="39"/>
      <c r="W834" s="23">
        <f>WORKDAY(ControleRNC[[#This Row],[Prev.1]],ControleRNC[[#This Row],[Dias Prev.2]])</f>
        <v>44964</v>
      </c>
      <c r="X834" s="23"/>
      <c r="Y834" s="23"/>
      <c r="Z834" s="24">
        <f>VLOOKUP(ControleRNC[[#This Row],[Crit.]],$F$1:$G$4,2,0)</f>
        <v>3</v>
      </c>
      <c r="AA834" s="24">
        <f ca="1">IF(ControleRNC[[#This Row],[Real.2]]="",TODAY()-ControleRNC[[#This Row],[Prev.2]],ControleRNC[[#This Row],[Real.2]]-ControleRNC[[#This Row],[Prev.2]])</f>
        <v>113</v>
      </c>
      <c r="AB834" s="24" t="s">
        <v>5</v>
      </c>
      <c r="AC834" s="29" t="str">
        <f ca="1">IF(ControleRNC[[#This Row],[Real.2]]&lt;&gt;"","Concluída",
IF(ControleRNC[[#This Row],[Prev.2]]&lt;TODAY(),"Atraso","No prazo"))</f>
        <v>Atraso</v>
      </c>
      <c r="AD834" s="24">
        <f ca="1">IF(ControleRNC[[#This Row],[Status Epata 2]]="Concluída","",IF(ControleRNC[[#This Row],[Real.2]]="",TODAY()-ControleRNC[[#This Row],[Data Emissão]],ControleRNC[[#This Row],[Real.2]]-ControleRNC[[#This Row],[Data Emissão]]))</f>
        <v>121</v>
      </c>
      <c r="AE834" s="24" t="str">
        <f ca="1">IF(ControleRNC[[#This Row],[Real.2]]&lt;&gt;"","Concluída",
IF(AND(ControleRNC[[#This Row],[Prev.2]]&lt;TODAY(),OR(ControleRNC[[#This Row],[Replan.2]]&lt;TODAY(),ControleRNC[[#This Row],[Replan.2]]="")),"Atraso","No prazo"))</f>
        <v>Atraso</v>
      </c>
      <c r="AF834" s="24"/>
      <c r="AG834" s="24" t="str">
        <f ca="1">IF(ControleRNC[[#This Row],[Área Responsável]]="Engenharia",ControleRNC[[#This Row],[Status Etapa 1]],"Contratada")</f>
        <v>Concluída</v>
      </c>
      <c r="AH834" s="24" t="str">
        <f>IF(ControleRNC[[#This Row],[Área Responsável]]="Contratada",ControleRNC[[#This Row],[Status DUCTOR]],"Engenharia")</f>
        <v>Engenharia</v>
      </c>
      <c r="AI834" s="24" t="str">
        <f ca="1">IF(ControleRNC[[#This Row],[Etapa Eng]]="Concluída","Fechado",IF(ControleRNC[[#This Row],[Etapa Eng]]="Contratada","Contratada","Aberto"))</f>
        <v>Fechado</v>
      </c>
      <c r="AJ834" s="24" t="str">
        <f>IF(ControleRNC[[#This Row],[Etapa contr]]="Concluída","Fechado",IF(ControleRNC[[#This Row],[Etapa contr]]="Engenharia","Engenharia","Aberto"))</f>
        <v>Engenharia</v>
      </c>
    </row>
    <row r="835" spans="1:36" ht="30" customHeight="1">
      <c r="A835" s="5" t="s">
        <v>399</v>
      </c>
      <c r="B835" s="5" t="s">
        <v>900</v>
      </c>
      <c r="C835" s="24" t="s">
        <v>860</v>
      </c>
      <c r="D835" s="5" t="s">
        <v>861</v>
      </c>
      <c r="E835" s="24" t="s">
        <v>281</v>
      </c>
      <c r="F835" s="65" t="s">
        <v>862</v>
      </c>
      <c r="G835" s="7" t="s">
        <v>827</v>
      </c>
      <c r="H835" s="7" t="s">
        <v>2191</v>
      </c>
      <c r="I835" s="7" t="s">
        <v>856</v>
      </c>
      <c r="J835" s="32" t="s">
        <v>400</v>
      </c>
      <c r="K835" s="22" t="s">
        <v>787</v>
      </c>
      <c r="L835" s="6">
        <v>44956</v>
      </c>
      <c r="M835" s="6">
        <f>WORKDAY(ControleRNC[[#This Row],[Data Emissão]],VLOOKUP(K835,$F$1:$G$4,2,0))</f>
        <v>44959</v>
      </c>
      <c r="N835" s="6"/>
      <c r="O835" s="23">
        <v>44958</v>
      </c>
      <c r="P835" s="24"/>
      <c r="Q835" s="24">
        <f ca="1">IF(ControleRNC[[#This Row],[Real.1]]="",TODAY()-ControleRNC[[#This Row],[Prev.1]],ControleRNC[[#This Row],[Real.1]]-ControleRNC[[#This Row],[Prev.1]])</f>
        <v>-1</v>
      </c>
      <c r="R835" s="24" t="s">
        <v>5</v>
      </c>
      <c r="S835" s="24"/>
      <c r="T835" s="29" t="str">
        <f ca="1">IF(ControleRNC[[#This Row],[Real.1]]&lt;&gt;"","Concluída",IF(ControleRNC[[#This Row],[Prev.1]]&lt;TODAY(),"Atraso","No prazo"))</f>
        <v>Concluída</v>
      </c>
      <c r="U835" s="39" t="s">
        <v>401</v>
      </c>
      <c r="V835" s="39"/>
      <c r="W835" s="23">
        <f>WORKDAY(ControleRNC[[#This Row],[Prev.1]],ControleRNC[[#This Row],[Dias Prev.2]])</f>
        <v>44964</v>
      </c>
      <c r="X835" s="23"/>
      <c r="Y835" s="23"/>
      <c r="Z835" s="24">
        <f>VLOOKUP(ControleRNC[[#This Row],[Crit.]],$F$1:$G$4,2,0)</f>
        <v>3</v>
      </c>
      <c r="AA835" s="24">
        <f ca="1">IF(ControleRNC[[#This Row],[Real.2]]="",TODAY()-ControleRNC[[#This Row],[Prev.2]],ControleRNC[[#This Row],[Real.2]]-ControleRNC[[#This Row],[Prev.2]])</f>
        <v>113</v>
      </c>
      <c r="AB835" s="24" t="s">
        <v>5</v>
      </c>
      <c r="AC835" s="29" t="str">
        <f ca="1">IF(ControleRNC[[#This Row],[Real.2]]&lt;&gt;"","Concluída",
IF(ControleRNC[[#This Row],[Prev.2]]&lt;TODAY(),"Atraso","No prazo"))</f>
        <v>Atraso</v>
      </c>
      <c r="AD835" s="24">
        <f ca="1">IF(ControleRNC[[#This Row],[Status Epata 2]]="Concluída","",IF(ControleRNC[[#This Row],[Real.2]]="",TODAY()-ControleRNC[[#This Row],[Data Emissão]],ControleRNC[[#This Row],[Real.2]]-ControleRNC[[#This Row],[Data Emissão]]))</f>
        <v>121</v>
      </c>
      <c r="AE835" s="24" t="str">
        <f ca="1">IF(ControleRNC[[#This Row],[Real.2]]&lt;&gt;"","Concluída",
IF(AND(ControleRNC[[#This Row],[Prev.2]]&lt;TODAY(),OR(ControleRNC[[#This Row],[Replan.2]]&lt;TODAY(),ControleRNC[[#This Row],[Replan.2]]="")),"Atraso","No prazo"))</f>
        <v>Atraso</v>
      </c>
      <c r="AF835" s="24"/>
      <c r="AG835" s="24" t="str">
        <f ca="1">IF(ControleRNC[[#This Row],[Área Responsável]]="Engenharia",ControleRNC[[#This Row],[Status Etapa 1]],"Contratada")</f>
        <v>Concluída</v>
      </c>
      <c r="AH835" s="24" t="str">
        <f>IF(ControleRNC[[#This Row],[Área Responsável]]="Contratada",ControleRNC[[#This Row],[Status DUCTOR]],"Engenharia")</f>
        <v>Engenharia</v>
      </c>
      <c r="AI835" s="24" t="str">
        <f ca="1">IF(ControleRNC[[#This Row],[Etapa Eng]]="Concluída","Fechado",IF(ControleRNC[[#This Row],[Etapa Eng]]="Contratada","Contratada","Aberto"))</f>
        <v>Fechado</v>
      </c>
      <c r="AJ835" s="24" t="str">
        <f>IF(ControleRNC[[#This Row],[Etapa contr]]="Concluída","Fechado",IF(ControleRNC[[#This Row],[Etapa contr]]="Engenharia","Engenharia","Aberto"))</f>
        <v>Engenharia</v>
      </c>
    </row>
    <row r="836" spans="1:36" ht="30" customHeight="1">
      <c r="A836" s="5" t="s">
        <v>414</v>
      </c>
      <c r="B836" s="5" t="s">
        <v>900</v>
      </c>
      <c r="C836" s="24" t="s">
        <v>2720</v>
      </c>
      <c r="D836" s="5" t="s">
        <v>943</v>
      </c>
      <c r="E836" s="24" t="s">
        <v>29</v>
      </c>
      <c r="F836" s="65" t="s">
        <v>826</v>
      </c>
      <c r="G836" s="7" t="s">
        <v>844</v>
      </c>
      <c r="H836" s="7" t="s">
        <v>2936</v>
      </c>
      <c r="I836" s="7" t="s">
        <v>1449</v>
      </c>
      <c r="J836" s="32" t="s">
        <v>415</v>
      </c>
      <c r="K836" s="22" t="s">
        <v>787</v>
      </c>
      <c r="L836" s="6">
        <v>44957</v>
      </c>
      <c r="M836" s="6">
        <f>WORKDAY(ControleRNC[[#This Row],[Data Emissão]],VLOOKUP(K836,$F$1:$G$4,2,0))</f>
        <v>44960</v>
      </c>
      <c r="N836" s="6"/>
      <c r="O836" s="23">
        <v>44957</v>
      </c>
      <c r="P836" s="24"/>
      <c r="Q836" s="24">
        <f ca="1">IF(ControleRNC[[#This Row],[Real.1]]="",TODAY()-ControleRNC[[#This Row],[Prev.1]],ControleRNC[[#This Row],[Real.1]]-ControleRNC[[#This Row],[Prev.1]])</f>
        <v>-3</v>
      </c>
      <c r="R836" s="24" t="s">
        <v>6</v>
      </c>
      <c r="S836" s="24"/>
      <c r="T836" s="29" t="str">
        <f ca="1">IF(ControleRNC[[#This Row],[Real.1]]&lt;&gt;"","Concluída",IF(ControleRNC[[#This Row],[Prev.1]]&lt;TODAY(),"Atraso","No prazo"))</f>
        <v>Concluída</v>
      </c>
      <c r="U836" s="39" t="s">
        <v>416</v>
      </c>
      <c r="V836" s="39"/>
      <c r="W836" s="23">
        <f>WORKDAY(ControleRNC[[#This Row],[Prev.1]],ControleRNC[[#This Row],[Dias Prev.2]])</f>
        <v>44965</v>
      </c>
      <c r="X836" s="23">
        <v>45079</v>
      </c>
      <c r="Y836" s="23"/>
      <c r="Z836" s="24">
        <f>VLOOKUP(ControleRNC[[#This Row],[Crit.]],$F$1:$G$4,2,0)</f>
        <v>3</v>
      </c>
      <c r="AA836" s="24">
        <f ca="1">IF(ControleRNC[[#This Row],[Real.2]]="",TODAY()-ControleRNC[[#This Row],[Prev.2]],ControleRNC[[#This Row],[Real.2]]-ControleRNC[[#This Row],[Prev.2]])</f>
        <v>112</v>
      </c>
      <c r="AB836" s="24" t="s">
        <v>6</v>
      </c>
      <c r="AC836" s="29" t="str">
        <f ca="1">IF(ControleRNC[[#This Row],[Real.2]]&lt;&gt;"","Concluída",
IF(ControleRNC[[#This Row],[Prev.2]]&lt;TODAY(),"Atraso","No prazo"))</f>
        <v>Atraso</v>
      </c>
      <c r="AD836" s="24">
        <f ca="1">IF(ControleRNC[[#This Row],[Status Epata 2]]="Concluída","",IF(ControleRNC[[#This Row],[Real.2]]="",TODAY()-ControleRNC[[#This Row],[Data Emissão]],ControleRNC[[#This Row],[Real.2]]-ControleRNC[[#This Row],[Data Emissão]]))</f>
        <v>120</v>
      </c>
      <c r="AE836" s="24" t="str">
        <f ca="1">IF(ControleRNC[[#This Row],[Real.2]]&lt;&gt;"","Concluída",
IF(AND(ControleRNC[[#This Row],[Prev.2]]&lt;TODAY(),OR(ControleRNC[[#This Row],[Replan.2]]&lt;TODAY(),ControleRNC[[#This Row],[Replan.2]]="")),"Atraso","No prazo"))</f>
        <v>No prazo</v>
      </c>
      <c r="AF836" s="24"/>
      <c r="AG836" s="24" t="str">
        <f>IF(ControleRNC[[#This Row],[Área Responsável]]="Engenharia",ControleRNC[[#This Row],[Status Etapa 1]],"Contratada")</f>
        <v>Contratada</v>
      </c>
      <c r="AH836" s="24" t="str">
        <f ca="1">IF(ControleRNC[[#This Row],[Área Responsável]]="Contratada",ControleRNC[[#This Row],[Status DUCTOR]],"Engenharia")</f>
        <v>No prazo</v>
      </c>
      <c r="AI836" s="24" t="str">
        <f>IF(ControleRNC[[#This Row],[Etapa Eng]]="Concluída","Fechado",IF(ControleRNC[[#This Row],[Etapa Eng]]="Contratada","Contratada","Aberto"))</f>
        <v>Contratada</v>
      </c>
      <c r="AJ836" s="24" t="str">
        <f ca="1">IF(ControleRNC[[#This Row],[Etapa contr]]="Concluída","Fechado",IF(ControleRNC[[#This Row],[Etapa contr]]="Engenharia","Engenharia","Aberto"))</f>
        <v>Aberto</v>
      </c>
    </row>
    <row r="837" spans="1:36" ht="30" customHeight="1">
      <c r="A837" s="5" t="s">
        <v>417</v>
      </c>
      <c r="B837" s="5" t="s">
        <v>900</v>
      </c>
      <c r="C837" s="24" t="s">
        <v>2720</v>
      </c>
      <c r="D837" s="5" t="s">
        <v>943</v>
      </c>
      <c r="E837" s="24" t="s">
        <v>29</v>
      </c>
      <c r="F837" s="65" t="s">
        <v>826</v>
      </c>
      <c r="G837" s="7" t="s">
        <v>844</v>
      </c>
      <c r="H837" s="7" t="s">
        <v>2937</v>
      </c>
      <c r="I837" s="7" t="s">
        <v>1449</v>
      </c>
      <c r="J837" s="32" t="s">
        <v>418</v>
      </c>
      <c r="K837" s="22" t="s">
        <v>787</v>
      </c>
      <c r="L837" s="6">
        <v>44957</v>
      </c>
      <c r="M837" s="6">
        <f>WORKDAY(ControleRNC[[#This Row],[Data Emissão]],VLOOKUP(K837,$F$1:$G$4,2,0))</f>
        <v>44960</v>
      </c>
      <c r="N837" s="6"/>
      <c r="O837" s="23">
        <v>44957</v>
      </c>
      <c r="P837" s="24"/>
      <c r="Q837" s="24">
        <f ca="1">IF(ControleRNC[[#This Row],[Real.1]]="",TODAY()-ControleRNC[[#This Row],[Prev.1]],ControleRNC[[#This Row],[Real.1]]-ControleRNC[[#This Row],[Prev.1]])</f>
        <v>-3</v>
      </c>
      <c r="R837" s="24" t="s">
        <v>6</v>
      </c>
      <c r="S837" s="24"/>
      <c r="T837" s="29" t="str">
        <f ca="1">IF(ControleRNC[[#This Row],[Real.1]]&lt;&gt;"","Concluída",IF(ControleRNC[[#This Row],[Prev.1]]&lt;TODAY(),"Atraso","No prazo"))</f>
        <v>Concluída</v>
      </c>
      <c r="U837" s="39" t="s">
        <v>410</v>
      </c>
      <c r="V837" s="39"/>
      <c r="W837" s="23">
        <f>WORKDAY(ControleRNC[[#This Row],[Prev.1]],ControleRNC[[#This Row],[Dias Prev.2]])</f>
        <v>44965</v>
      </c>
      <c r="X837" s="23">
        <v>45079</v>
      </c>
      <c r="Y837" s="23"/>
      <c r="Z837" s="24">
        <f>VLOOKUP(ControleRNC[[#This Row],[Crit.]],$F$1:$G$4,2,0)</f>
        <v>3</v>
      </c>
      <c r="AA837" s="24">
        <f ca="1">IF(ControleRNC[[#This Row],[Real.2]]="",TODAY()-ControleRNC[[#This Row],[Prev.2]],ControleRNC[[#This Row],[Real.2]]-ControleRNC[[#This Row],[Prev.2]])</f>
        <v>112</v>
      </c>
      <c r="AB837" s="24" t="s">
        <v>6</v>
      </c>
      <c r="AC837" s="29" t="str">
        <f ca="1">IF(ControleRNC[[#This Row],[Real.2]]&lt;&gt;"","Concluída",
IF(ControleRNC[[#This Row],[Prev.2]]&lt;TODAY(),"Atraso","No prazo"))</f>
        <v>Atraso</v>
      </c>
      <c r="AD837" s="24">
        <f ca="1">IF(ControleRNC[[#This Row],[Status Epata 2]]="Concluída","",IF(ControleRNC[[#This Row],[Real.2]]="",TODAY()-ControleRNC[[#This Row],[Data Emissão]],ControleRNC[[#This Row],[Real.2]]-ControleRNC[[#This Row],[Data Emissão]]))</f>
        <v>120</v>
      </c>
      <c r="AE837" s="24" t="str">
        <f ca="1">IF(ControleRNC[[#This Row],[Real.2]]&lt;&gt;"","Concluída",
IF(AND(ControleRNC[[#This Row],[Prev.2]]&lt;TODAY(),OR(ControleRNC[[#This Row],[Replan.2]]&lt;TODAY(),ControleRNC[[#This Row],[Replan.2]]="")),"Atraso","No prazo"))</f>
        <v>No prazo</v>
      </c>
      <c r="AF837" s="24"/>
      <c r="AG837" s="24" t="str">
        <f>IF(ControleRNC[[#This Row],[Área Responsável]]="Engenharia",ControleRNC[[#This Row],[Status Etapa 1]],"Contratada")</f>
        <v>Contratada</v>
      </c>
      <c r="AH837" s="24" t="str">
        <f ca="1">IF(ControleRNC[[#This Row],[Área Responsável]]="Contratada",ControleRNC[[#This Row],[Status DUCTOR]],"Engenharia")</f>
        <v>No prazo</v>
      </c>
      <c r="AI837" s="24" t="str">
        <f>IF(ControleRNC[[#This Row],[Etapa Eng]]="Concluída","Fechado",IF(ControleRNC[[#This Row],[Etapa Eng]]="Contratada","Contratada","Aberto"))</f>
        <v>Contratada</v>
      </c>
      <c r="AJ837" s="24" t="str">
        <f ca="1">IF(ControleRNC[[#This Row],[Etapa contr]]="Concluída","Fechado",IF(ControleRNC[[#This Row],[Etapa contr]]="Engenharia","Engenharia","Aberto"))</f>
        <v>Aberto</v>
      </c>
    </row>
    <row r="838" spans="1:36" ht="30" customHeight="1">
      <c r="A838" s="5" t="s">
        <v>408</v>
      </c>
      <c r="B838" s="5" t="s">
        <v>900</v>
      </c>
      <c r="C838" s="24" t="s">
        <v>2720</v>
      </c>
      <c r="D838" s="5" t="s">
        <v>943</v>
      </c>
      <c r="E838" s="24" t="s">
        <v>29</v>
      </c>
      <c r="F838" s="65" t="s">
        <v>826</v>
      </c>
      <c r="G838" s="7" t="s">
        <v>844</v>
      </c>
      <c r="H838" s="7" t="s">
        <v>2938</v>
      </c>
      <c r="I838" s="7" t="s">
        <v>1449</v>
      </c>
      <c r="J838" s="32" t="s">
        <v>409</v>
      </c>
      <c r="K838" s="22" t="s">
        <v>787</v>
      </c>
      <c r="L838" s="6">
        <v>44957</v>
      </c>
      <c r="M838" s="6">
        <f>WORKDAY(ControleRNC[[#This Row],[Data Emissão]],VLOOKUP(K838,$F$1:$G$4,2,0))</f>
        <v>44960</v>
      </c>
      <c r="N838" s="6"/>
      <c r="O838" s="23">
        <v>44957</v>
      </c>
      <c r="P838" s="24"/>
      <c r="Q838" s="24">
        <f ca="1">IF(ControleRNC[[#This Row],[Real.1]]="",TODAY()-ControleRNC[[#This Row],[Prev.1]],ControleRNC[[#This Row],[Real.1]]-ControleRNC[[#This Row],[Prev.1]])</f>
        <v>-3</v>
      </c>
      <c r="R838" s="24" t="s">
        <v>6</v>
      </c>
      <c r="S838" s="24"/>
      <c r="T838" s="29" t="str">
        <f ca="1">IF(ControleRNC[[#This Row],[Real.1]]&lt;&gt;"","Concluída",IF(ControleRNC[[#This Row],[Prev.1]]&lt;TODAY(),"Atraso","No prazo"))</f>
        <v>Concluída</v>
      </c>
      <c r="U838" s="39" t="s">
        <v>410</v>
      </c>
      <c r="V838" s="39"/>
      <c r="W838" s="23">
        <f>WORKDAY(ControleRNC[[#This Row],[Prev.1]],ControleRNC[[#This Row],[Dias Prev.2]])</f>
        <v>44965</v>
      </c>
      <c r="X838" s="23">
        <v>45076</v>
      </c>
      <c r="Y838" s="23"/>
      <c r="Z838" s="24">
        <f>VLOOKUP(ControleRNC[[#This Row],[Crit.]],$F$1:$G$4,2,0)</f>
        <v>3</v>
      </c>
      <c r="AA838" s="24">
        <f ca="1">IF(ControleRNC[[#This Row],[Real.2]]="",TODAY()-ControleRNC[[#This Row],[Prev.2]],ControleRNC[[#This Row],[Real.2]]-ControleRNC[[#This Row],[Prev.2]])</f>
        <v>112</v>
      </c>
      <c r="AB838" s="24" t="s">
        <v>6</v>
      </c>
      <c r="AC838" s="29" t="str">
        <f ca="1">IF(ControleRNC[[#This Row],[Real.2]]&lt;&gt;"","Concluída",
IF(ControleRNC[[#This Row],[Prev.2]]&lt;TODAY(),"Atraso","No prazo"))</f>
        <v>Atraso</v>
      </c>
      <c r="AD838" s="24">
        <f ca="1">IF(ControleRNC[[#This Row],[Status Epata 2]]="Concluída","",IF(ControleRNC[[#This Row],[Real.2]]="",TODAY()-ControleRNC[[#This Row],[Data Emissão]],ControleRNC[[#This Row],[Real.2]]-ControleRNC[[#This Row],[Data Emissão]]))</f>
        <v>120</v>
      </c>
      <c r="AE838" s="24" t="str">
        <f ca="1">IF(ControleRNC[[#This Row],[Real.2]]&lt;&gt;"","Concluída",
IF(AND(ControleRNC[[#This Row],[Prev.2]]&lt;TODAY(),OR(ControleRNC[[#This Row],[Replan.2]]&lt;TODAY(),ControleRNC[[#This Row],[Replan.2]]="")),"Atraso","No prazo"))</f>
        <v>Atraso</v>
      </c>
      <c r="AF838" s="24"/>
      <c r="AG838" s="24" t="str">
        <f>IF(ControleRNC[[#This Row],[Área Responsável]]="Engenharia",ControleRNC[[#This Row],[Status Etapa 1]],"Contratada")</f>
        <v>Contratada</v>
      </c>
      <c r="AH838" s="24" t="str">
        <f ca="1">IF(ControleRNC[[#This Row],[Área Responsável]]="Contratada",ControleRNC[[#This Row],[Status DUCTOR]],"Engenharia")</f>
        <v>Atraso</v>
      </c>
      <c r="AI838" s="24" t="str">
        <f>IF(ControleRNC[[#This Row],[Etapa Eng]]="Concluída","Fechado",IF(ControleRNC[[#This Row],[Etapa Eng]]="Contratada","Contratada","Aberto"))</f>
        <v>Contratada</v>
      </c>
      <c r="AJ838" s="24" t="str">
        <f ca="1">IF(ControleRNC[[#This Row],[Etapa contr]]="Concluída","Fechado",IF(ControleRNC[[#This Row],[Etapa contr]]="Engenharia","Engenharia","Aberto"))</f>
        <v>Aberto</v>
      </c>
    </row>
    <row r="839" spans="1:36" ht="30" customHeight="1">
      <c r="A839" s="5" t="s">
        <v>411</v>
      </c>
      <c r="B839" s="5" t="s">
        <v>900</v>
      </c>
      <c r="C839" s="24" t="s">
        <v>2720</v>
      </c>
      <c r="D839" s="5" t="s">
        <v>943</v>
      </c>
      <c r="E839" s="24" t="s">
        <v>29</v>
      </c>
      <c r="F839" s="65" t="s">
        <v>826</v>
      </c>
      <c r="G839" s="7" t="s">
        <v>844</v>
      </c>
      <c r="H839" s="7" t="s">
        <v>2939</v>
      </c>
      <c r="I839" s="7" t="s">
        <v>1449</v>
      </c>
      <c r="J839" s="32" t="s">
        <v>412</v>
      </c>
      <c r="K839" s="22" t="s">
        <v>787</v>
      </c>
      <c r="L839" s="6">
        <v>44957</v>
      </c>
      <c r="M839" s="6">
        <f>WORKDAY(ControleRNC[[#This Row],[Data Emissão]],VLOOKUP(K839,$F$1:$G$4,2,0))</f>
        <v>44960</v>
      </c>
      <c r="N839" s="6"/>
      <c r="O839" s="23">
        <v>44957</v>
      </c>
      <c r="P839" s="24"/>
      <c r="Q839" s="24">
        <f ca="1">IF(ControleRNC[[#This Row],[Real.1]]="",TODAY()-ControleRNC[[#This Row],[Prev.1]],ControleRNC[[#This Row],[Real.1]]-ControleRNC[[#This Row],[Prev.1]])</f>
        <v>-3</v>
      </c>
      <c r="R839" s="24" t="s">
        <v>6</v>
      </c>
      <c r="S839" s="24"/>
      <c r="T839" s="29" t="str">
        <f ca="1">IF(ControleRNC[[#This Row],[Real.1]]&lt;&gt;"","Concluída",IF(ControleRNC[[#This Row],[Prev.1]]&lt;TODAY(),"Atraso","No prazo"))</f>
        <v>Concluída</v>
      </c>
      <c r="U839" s="39" t="s">
        <v>413</v>
      </c>
      <c r="V839" s="39"/>
      <c r="W839" s="23">
        <f>WORKDAY(ControleRNC[[#This Row],[Prev.1]],ControleRNC[[#This Row],[Dias Prev.2]])</f>
        <v>44965</v>
      </c>
      <c r="X839" s="23">
        <v>45076</v>
      </c>
      <c r="Y839" s="23"/>
      <c r="Z839" s="24">
        <f>VLOOKUP(ControleRNC[[#This Row],[Crit.]],$F$1:$G$4,2,0)</f>
        <v>3</v>
      </c>
      <c r="AA839" s="24">
        <f ca="1">IF(ControleRNC[[#This Row],[Real.2]]="",TODAY()-ControleRNC[[#This Row],[Prev.2]],ControleRNC[[#This Row],[Real.2]]-ControleRNC[[#This Row],[Prev.2]])</f>
        <v>112</v>
      </c>
      <c r="AB839" s="24" t="s">
        <v>6</v>
      </c>
      <c r="AC839" s="29" t="str">
        <f ca="1">IF(ControleRNC[[#This Row],[Real.2]]&lt;&gt;"","Concluída",
IF(ControleRNC[[#This Row],[Prev.2]]&lt;TODAY(),"Atraso","No prazo"))</f>
        <v>Atraso</v>
      </c>
      <c r="AD839" s="24">
        <f ca="1">IF(ControleRNC[[#This Row],[Status Epata 2]]="Concluída","",IF(ControleRNC[[#This Row],[Real.2]]="",TODAY()-ControleRNC[[#This Row],[Data Emissão]],ControleRNC[[#This Row],[Real.2]]-ControleRNC[[#This Row],[Data Emissão]]))</f>
        <v>120</v>
      </c>
      <c r="AE839" s="24" t="str">
        <f ca="1">IF(ControleRNC[[#This Row],[Real.2]]&lt;&gt;"","Concluída",
IF(AND(ControleRNC[[#This Row],[Prev.2]]&lt;TODAY(),OR(ControleRNC[[#This Row],[Replan.2]]&lt;TODAY(),ControleRNC[[#This Row],[Replan.2]]="")),"Atraso","No prazo"))</f>
        <v>Atraso</v>
      </c>
      <c r="AF839" s="24"/>
      <c r="AG839" s="24" t="str">
        <f>IF(ControleRNC[[#This Row],[Área Responsável]]="Engenharia",ControleRNC[[#This Row],[Status Etapa 1]],"Contratada")</f>
        <v>Contratada</v>
      </c>
      <c r="AH839" s="24" t="str">
        <f ca="1">IF(ControleRNC[[#This Row],[Área Responsável]]="Contratada",ControleRNC[[#This Row],[Status DUCTOR]],"Engenharia")</f>
        <v>Atraso</v>
      </c>
      <c r="AI839" s="24" t="str">
        <f>IF(ControleRNC[[#This Row],[Etapa Eng]]="Concluída","Fechado",IF(ControleRNC[[#This Row],[Etapa Eng]]="Contratada","Contratada","Aberto"))</f>
        <v>Contratada</v>
      </c>
      <c r="AJ839" s="24" t="str">
        <f ca="1">IF(ControleRNC[[#This Row],[Etapa contr]]="Concluída","Fechado",IF(ControleRNC[[#This Row],[Etapa contr]]="Engenharia","Engenharia","Aberto"))</f>
        <v>Aberto</v>
      </c>
    </row>
    <row r="840" spans="1:36" ht="30" customHeight="1">
      <c r="A840" s="5" t="s">
        <v>420</v>
      </c>
      <c r="B840" s="5" t="s">
        <v>822</v>
      </c>
      <c r="C840" s="24" t="s">
        <v>2445</v>
      </c>
      <c r="D840" s="5" t="s">
        <v>824</v>
      </c>
      <c r="E840" s="24" t="s">
        <v>419</v>
      </c>
      <c r="F840" s="65" t="s">
        <v>862</v>
      </c>
      <c r="G840" s="7" t="s">
        <v>1085</v>
      </c>
      <c r="H840" s="7" t="s">
        <v>2940</v>
      </c>
      <c r="I840" s="7" t="s">
        <v>2818</v>
      </c>
      <c r="J840" s="32" t="s">
        <v>421</v>
      </c>
      <c r="K840" s="22" t="s">
        <v>788</v>
      </c>
      <c r="L840" s="6">
        <v>44958</v>
      </c>
      <c r="M840" s="6">
        <f>WORKDAY(ControleRNC[[#This Row],[Data Emissão]],VLOOKUP(K840,$F$1:$G$4,2,0))</f>
        <v>44960</v>
      </c>
      <c r="N840" s="6"/>
      <c r="O840" s="23"/>
      <c r="P840" s="24"/>
      <c r="Q840" s="24">
        <f ca="1">IF(ControleRNC[[#This Row],[Real.1]]="",TODAY()-ControleRNC[[#This Row],[Prev.1]],ControleRNC[[#This Row],[Real.1]]-ControleRNC[[#This Row],[Prev.1]])</f>
        <v>117</v>
      </c>
      <c r="R840" s="24" t="s">
        <v>13</v>
      </c>
      <c r="S840" s="24"/>
      <c r="T840" s="29" t="str">
        <f ca="1">IF(ControleRNC[[#This Row],[Real.1]]&lt;&gt;"","Concluída",IF(ControleRNC[[#This Row],[Prev.1]]&lt;TODAY(),"Atraso","No prazo"))</f>
        <v>Atraso</v>
      </c>
      <c r="U840" s="39"/>
      <c r="V840" s="39"/>
      <c r="W840" s="23">
        <f>WORKDAY(ControleRNC[[#This Row],[Prev.1]],ControleRNC[[#This Row],[Dias Prev.2]])</f>
        <v>44964</v>
      </c>
      <c r="X840" s="23"/>
      <c r="Y840" s="23"/>
      <c r="Z840" s="24">
        <f>VLOOKUP(ControleRNC[[#This Row],[Crit.]],$F$1:$G$4,2,0)</f>
        <v>2</v>
      </c>
      <c r="AA840" s="24">
        <f ca="1">IF(ControleRNC[[#This Row],[Real.2]]="",TODAY()-ControleRNC[[#This Row],[Prev.2]],ControleRNC[[#This Row],[Real.2]]-ControleRNC[[#This Row],[Prev.2]])</f>
        <v>113</v>
      </c>
      <c r="AB840" s="24" t="s">
        <v>13</v>
      </c>
      <c r="AC840" s="29" t="str">
        <f ca="1">IF(ControleRNC[[#This Row],[Real.2]]&lt;&gt;"","Concluída",
IF(ControleRNC[[#This Row],[Prev.2]]&lt;TODAY(),"Atraso","No prazo"))</f>
        <v>Atraso</v>
      </c>
      <c r="AD840" s="24">
        <f ca="1">IF(ControleRNC[[#This Row],[Status Epata 2]]="Concluída","",IF(ControleRNC[[#This Row],[Real.2]]="",TODAY()-ControleRNC[[#This Row],[Data Emissão]],ControleRNC[[#This Row],[Real.2]]-ControleRNC[[#This Row],[Data Emissão]]))</f>
        <v>119</v>
      </c>
      <c r="AE840" s="24" t="str">
        <f ca="1">IF(ControleRNC[[#This Row],[Real.2]]&lt;&gt;"","Concluída",
IF(AND(ControleRNC[[#This Row],[Prev.2]]&lt;TODAY(),OR(ControleRNC[[#This Row],[Replan.2]]&lt;TODAY(),ControleRNC[[#This Row],[Replan.2]]="")),"Atraso","No prazo"))</f>
        <v>Atraso</v>
      </c>
      <c r="AF840" s="24"/>
      <c r="AG840" s="24" t="str">
        <f ca="1">IF(ControleRNC[[#This Row],[Área Responsável]]="Engenharia",ControleRNC[[#This Row],[Status Etapa 1]],"Contratada")</f>
        <v>Atraso</v>
      </c>
      <c r="AH840" s="24" t="str">
        <f>IF(ControleRNC[[#This Row],[Área Responsável]]="Contratada",ControleRNC[[#This Row],[Status DUCTOR]],"Engenharia")</f>
        <v>Engenharia</v>
      </c>
      <c r="AI840" s="24" t="str">
        <f ca="1">IF(ControleRNC[[#This Row],[Etapa Eng]]="Concluída","Fechado",IF(ControleRNC[[#This Row],[Etapa Eng]]="Contratada","Contratada","Aberto"))</f>
        <v>Aberto</v>
      </c>
      <c r="AJ840" s="24" t="str">
        <f>IF(ControleRNC[[#This Row],[Etapa contr]]="Concluída","Fechado",IF(ControleRNC[[#This Row],[Etapa contr]]="Engenharia","Engenharia","Aberto"))</f>
        <v>Engenharia</v>
      </c>
    </row>
    <row r="841" spans="1:36" ht="30" customHeight="1">
      <c r="A841" s="5" t="s">
        <v>422</v>
      </c>
      <c r="B841" s="5" t="s">
        <v>900</v>
      </c>
      <c r="C841" s="24" t="s">
        <v>1283</v>
      </c>
      <c r="D841" s="5" t="s">
        <v>824</v>
      </c>
      <c r="E841" s="24" t="s">
        <v>29</v>
      </c>
      <c r="F841" s="65" t="s">
        <v>826</v>
      </c>
      <c r="G841" s="7" t="s">
        <v>844</v>
      </c>
      <c r="H841" s="7" t="s">
        <v>2941</v>
      </c>
      <c r="I841" s="7" t="s">
        <v>958</v>
      </c>
      <c r="J841" s="32" t="s">
        <v>423</v>
      </c>
      <c r="K841" s="22" t="s">
        <v>787</v>
      </c>
      <c r="L841" s="6">
        <v>44960</v>
      </c>
      <c r="M841" s="6">
        <f>WORKDAY(ControleRNC[[#This Row],[Data Emissão]],VLOOKUP(K841,$F$1:$G$4,2,0))</f>
        <v>44965</v>
      </c>
      <c r="N841" s="6"/>
      <c r="O841" s="23">
        <v>45096</v>
      </c>
      <c r="P841" s="24"/>
      <c r="Q841" s="24">
        <f ca="1">IF(ControleRNC[[#This Row],[Real.1]]="",TODAY()-ControleRNC[[#This Row],[Prev.1]],ControleRNC[[#This Row],[Real.1]]-ControleRNC[[#This Row],[Prev.1]])</f>
        <v>131</v>
      </c>
      <c r="R841" s="24" t="s">
        <v>6</v>
      </c>
      <c r="S841" s="24"/>
      <c r="T841" s="29" t="str">
        <f ca="1">IF(ControleRNC[[#This Row],[Real.1]]&lt;&gt;"","Concluída",IF(ControleRNC[[#This Row],[Prev.1]]&lt;TODAY(),"Atraso","No prazo"))</f>
        <v>Concluída</v>
      </c>
      <c r="U841" s="39" t="s">
        <v>424</v>
      </c>
      <c r="V841" s="39"/>
      <c r="W841" s="23">
        <f>WORKDAY(ControleRNC[[#This Row],[Prev.1]],ControleRNC[[#This Row],[Dias Prev.2]])</f>
        <v>44970</v>
      </c>
      <c r="X841" s="23">
        <v>45097</v>
      </c>
      <c r="Y841" s="23"/>
      <c r="Z841" s="24">
        <f>VLOOKUP(ControleRNC[[#This Row],[Crit.]],$F$1:$G$4,2,0)</f>
        <v>3</v>
      </c>
      <c r="AA841" s="24">
        <f ca="1">IF(ControleRNC[[#This Row],[Real.2]]="",TODAY()-ControleRNC[[#This Row],[Prev.2]],ControleRNC[[#This Row],[Real.2]]-ControleRNC[[#This Row],[Prev.2]])</f>
        <v>107</v>
      </c>
      <c r="AB841" s="24" t="s">
        <v>6</v>
      </c>
      <c r="AC841" s="29" t="str">
        <f ca="1">IF(ControleRNC[[#This Row],[Real.2]]&lt;&gt;"","Concluída",
IF(ControleRNC[[#This Row],[Prev.2]]&lt;TODAY(),"Atraso","No prazo"))</f>
        <v>Atraso</v>
      </c>
      <c r="AD841" s="24">
        <f ca="1">IF(ControleRNC[[#This Row],[Status Epata 2]]="Concluída","",IF(ControleRNC[[#This Row],[Real.2]]="",TODAY()-ControleRNC[[#This Row],[Data Emissão]],ControleRNC[[#This Row],[Real.2]]-ControleRNC[[#This Row],[Data Emissão]]))</f>
        <v>117</v>
      </c>
      <c r="AE841" s="24" t="str">
        <f ca="1">IF(ControleRNC[[#This Row],[Real.2]]&lt;&gt;"","Concluída",
IF(AND(ControleRNC[[#This Row],[Prev.2]]&lt;TODAY(),OR(ControleRNC[[#This Row],[Replan.2]]&lt;TODAY(),ControleRNC[[#This Row],[Replan.2]]="")),"Atraso","No prazo"))</f>
        <v>No prazo</v>
      </c>
      <c r="AF841" s="24"/>
      <c r="AG841" s="24" t="str">
        <f>IF(ControleRNC[[#This Row],[Área Responsável]]="Engenharia",ControleRNC[[#This Row],[Status Etapa 1]],"Contratada")</f>
        <v>Contratada</v>
      </c>
      <c r="AH841" s="24" t="str">
        <f ca="1">IF(ControleRNC[[#This Row],[Área Responsável]]="Contratada",ControleRNC[[#This Row],[Status DUCTOR]],"Engenharia")</f>
        <v>No prazo</v>
      </c>
      <c r="AI841" s="24" t="str">
        <f>IF(ControleRNC[[#This Row],[Etapa Eng]]="Concluída","Fechado",IF(ControleRNC[[#This Row],[Etapa Eng]]="Contratada","Contratada","Aberto"))</f>
        <v>Contratada</v>
      </c>
      <c r="AJ841" s="24" t="str">
        <f ca="1">IF(ControleRNC[[#This Row],[Etapa contr]]="Concluída","Fechado",IF(ControleRNC[[#This Row],[Etapa contr]]="Engenharia","Engenharia","Aberto"))</f>
        <v>Aberto</v>
      </c>
    </row>
    <row r="842" spans="1:36" ht="30" customHeight="1">
      <c r="A842" s="5" t="s">
        <v>420</v>
      </c>
      <c r="B842" s="5" t="s">
        <v>900</v>
      </c>
      <c r="C842" s="24" t="s">
        <v>1283</v>
      </c>
      <c r="D842" s="5" t="s">
        <v>824</v>
      </c>
      <c r="E842" s="24" t="s">
        <v>434</v>
      </c>
      <c r="F842" s="65" t="s">
        <v>826</v>
      </c>
      <c r="G842" s="7" t="s">
        <v>844</v>
      </c>
      <c r="H842" s="7" t="s">
        <v>2942</v>
      </c>
      <c r="I842" s="7" t="s">
        <v>1449</v>
      </c>
      <c r="J842" s="32" t="s">
        <v>435</v>
      </c>
      <c r="K842" s="22" t="s">
        <v>787</v>
      </c>
      <c r="L842" s="6">
        <v>44963</v>
      </c>
      <c r="M842" s="6">
        <f>WORKDAY(ControleRNC[[#This Row],[Data Emissão]],VLOOKUP(K842,$F$1:$G$4,2,0))</f>
        <v>44966</v>
      </c>
      <c r="N842" s="6"/>
      <c r="O842" s="23"/>
      <c r="P842" s="24"/>
      <c r="Q842" s="24">
        <f ca="1">IF(ControleRNC[[#This Row],[Real.1]]="",TODAY()-ControleRNC[[#This Row],[Prev.1]],ControleRNC[[#This Row],[Real.1]]-ControleRNC[[#This Row],[Prev.1]])</f>
        <v>111</v>
      </c>
      <c r="R842" s="24" t="s">
        <v>6</v>
      </c>
      <c r="S842" s="24"/>
      <c r="T842" s="29" t="str">
        <f ca="1">IF(ControleRNC[[#This Row],[Real.1]]&lt;&gt;"","Concluída",IF(ControleRNC[[#This Row],[Prev.1]]&lt;TODAY(),"Atraso","No prazo"))</f>
        <v>Atraso</v>
      </c>
      <c r="U842" s="39"/>
      <c r="V842" s="39"/>
      <c r="W842" s="23">
        <f>WORKDAY(ControleRNC[[#This Row],[Prev.1]],ControleRNC[[#This Row],[Dias Prev.2]])</f>
        <v>44971</v>
      </c>
      <c r="X842" s="23"/>
      <c r="Y842" s="23"/>
      <c r="Z842" s="24">
        <f>VLOOKUP(ControleRNC[[#This Row],[Crit.]],$F$1:$G$4,2,0)</f>
        <v>3</v>
      </c>
      <c r="AA842" s="24">
        <f ca="1">IF(ControleRNC[[#This Row],[Real.2]]="",TODAY()-ControleRNC[[#This Row],[Prev.2]],ControleRNC[[#This Row],[Real.2]]-ControleRNC[[#This Row],[Prev.2]])</f>
        <v>106</v>
      </c>
      <c r="AB842" s="24" t="s">
        <v>6</v>
      </c>
      <c r="AC842" s="29" t="str">
        <f ca="1">IF(ControleRNC[[#This Row],[Real.2]]&lt;&gt;"","Concluída",
IF(ControleRNC[[#This Row],[Prev.2]]&lt;TODAY(),"Atraso","No prazo"))</f>
        <v>Atraso</v>
      </c>
      <c r="AD842" s="24">
        <f ca="1">IF(ControleRNC[[#This Row],[Status Epata 2]]="Concluída","",IF(ControleRNC[[#This Row],[Real.2]]="",TODAY()-ControleRNC[[#This Row],[Data Emissão]],ControleRNC[[#This Row],[Real.2]]-ControleRNC[[#This Row],[Data Emissão]]))</f>
        <v>114</v>
      </c>
      <c r="AE842" s="24" t="str">
        <f ca="1">IF(ControleRNC[[#This Row],[Real.2]]&lt;&gt;"","Concluída",
IF(AND(ControleRNC[[#This Row],[Prev.2]]&lt;TODAY(),OR(ControleRNC[[#This Row],[Replan.2]]&lt;TODAY(),ControleRNC[[#This Row],[Replan.2]]="")),"Atraso","No prazo"))</f>
        <v>Atraso</v>
      </c>
      <c r="AF842" s="24"/>
      <c r="AG842" s="24" t="str">
        <f>IF(ControleRNC[[#This Row],[Área Responsável]]="Engenharia",ControleRNC[[#This Row],[Status Etapa 1]],"Contratada")</f>
        <v>Contratada</v>
      </c>
      <c r="AH842" s="24" t="str">
        <f ca="1">IF(ControleRNC[[#This Row],[Área Responsável]]="Contratada",ControleRNC[[#This Row],[Status DUCTOR]],"Engenharia")</f>
        <v>Atraso</v>
      </c>
      <c r="AI842" s="24" t="str">
        <f>IF(ControleRNC[[#This Row],[Etapa Eng]]="Concluída","Fechado",IF(ControleRNC[[#This Row],[Etapa Eng]]="Contratada","Contratada","Aberto"))</f>
        <v>Contratada</v>
      </c>
      <c r="AJ842" s="24" t="str">
        <f ca="1">IF(ControleRNC[[#This Row],[Etapa contr]]="Concluída","Fechado",IF(ControleRNC[[#This Row],[Etapa contr]]="Engenharia","Engenharia","Aberto"))</f>
        <v>Aberto</v>
      </c>
    </row>
    <row r="843" spans="1:36" ht="30" customHeight="1">
      <c r="A843" s="5" t="s">
        <v>420</v>
      </c>
      <c r="B843" s="5" t="s">
        <v>822</v>
      </c>
      <c r="C843" s="24" t="s">
        <v>1299</v>
      </c>
      <c r="D843" s="5" t="s">
        <v>824</v>
      </c>
      <c r="E843" s="24" t="s">
        <v>2943</v>
      </c>
      <c r="F843" s="65" t="s">
        <v>826</v>
      </c>
      <c r="G843" s="7" t="s">
        <v>844</v>
      </c>
      <c r="H843" s="7" t="s">
        <v>2944</v>
      </c>
      <c r="I843" s="7" t="s">
        <v>971</v>
      </c>
      <c r="J843" s="32" t="s">
        <v>2945</v>
      </c>
      <c r="K843" s="22" t="s">
        <v>787</v>
      </c>
      <c r="L843" s="6">
        <v>44963</v>
      </c>
      <c r="M843" s="6">
        <f>WORKDAY(ControleRNC[[#This Row],[Data Emissão]],VLOOKUP(K843,$F$1:$G$4,2,0))</f>
        <v>44966</v>
      </c>
      <c r="N843" s="6"/>
      <c r="O843" s="23">
        <v>45051</v>
      </c>
      <c r="P843" s="24"/>
      <c r="Q843" s="24">
        <f ca="1">IF(ControleRNC[[#This Row],[Real.1]]="",TODAY()-ControleRNC[[#This Row],[Prev.1]],ControleRNC[[#This Row],[Real.1]]-ControleRNC[[#This Row],[Prev.1]])</f>
        <v>85</v>
      </c>
      <c r="R843" s="24" t="s">
        <v>2076</v>
      </c>
      <c r="S843" s="24"/>
      <c r="T843" s="29" t="str">
        <f ca="1">IF(ControleRNC[[#This Row],[Real.1]]&lt;&gt;"","Concluída",IF(ControleRNC[[#This Row],[Prev.1]]&lt;TODAY(),"Atraso","No prazo"))</f>
        <v>Concluída</v>
      </c>
      <c r="U843" s="39" t="s">
        <v>2946</v>
      </c>
      <c r="V843" s="39"/>
      <c r="W843" s="23">
        <f>WORKDAY(ControleRNC[[#This Row],[Prev.1]],ControleRNC[[#This Row],[Dias Prev.2]])</f>
        <v>44971</v>
      </c>
      <c r="X843" s="23"/>
      <c r="Y843" s="23">
        <v>45054</v>
      </c>
      <c r="Z843" s="24">
        <f>VLOOKUP(ControleRNC[[#This Row],[Crit.]],$F$1:$G$4,2,0)</f>
        <v>3</v>
      </c>
      <c r="AA843" s="24">
        <f ca="1">IF(ControleRNC[[#This Row],[Real.2]]="",TODAY()-ControleRNC[[#This Row],[Prev.2]],ControleRNC[[#This Row],[Real.2]]-ControleRNC[[#This Row],[Prev.2]])</f>
        <v>83</v>
      </c>
      <c r="AB843" s="24" t="s">
        <v>6</v>
      </c>
      <c r="AC843" s="29" t="str">
        <f ca="1">IF(ControleRNC[[#This Row],[Real.2]]&lt;&gt;"","Concluída",
IF(ControleRNC[[#This Row],[Prev.2]]&lt;TODAY(),"Atraso","No prazo"))</f>
        <v>Concluída</v>
      </c>
      <c r="AD843" s="24" t="str">
        <f ca="1">IF(ControleRNC[[#This Row],[Status Epata 2]]="Concluída","",IF(ControleRNC[[#This Row],[Real.2]]="",TODAY()-ControleRNC[[#This Row],[Data Emissão]],ControleRNC[[#This Row],[Real.2]]-ControleRNC[[#This Row],[Data Emissão]]))</f>
        <v/>
      </c>
      <c r="AE843" s="24" t="str">
        <f ca="1">IF(ControleRNC[[#This Row],[Real.2]]&lt;&gt;"","Concluída",
IF(AND(ControleRNC[[#This Row],[Prev.2]]&lt;TODAY(),OR(ControleRNC[[#This Row],[Replan.2]]&lt;TODAY(),ControleRNC[[#This Row],[Replan.2]]="")),"Atraso","No prazo"))</f>
        <v>Concluída</v>
      </c>
      <c r="AF843" s="24"/>
      <c r="AG843" s="24" t="str">
        <f>IF(ControleRNC[[#This Row],[Área Responsável]]="Engenharia",ControleRNC[[#This Row],[Status Etapa 1]],"Contratada")</f>
        <v>Contratada</v>
      </c>
      <c r="AH843" s="24" t="str">
        <f ca="1">IF(ControleRNC[[#This Row],[Área Responsável]]="Contratada",ControleRNC[[#This Row],[Status DUCTOR]],"Engenharia")</f>
        <v>Concluída</v>
      </c>
      <c r="AI843" s="24" t="str">
        <f>IF(ControleRNC[[#This Row],[Etapa Eng]]="Concluída","Fechado",IF(ControleRNC[[#This Row],[Etapa Eng]]="Contratada","Contratada","Aberto"))</f>
        <v>Contratada</v>
      </c>
      <c r="AJ843" s="24" t="str">
        <f ca="1">IF(ControleRNC[[#This Row],[Etapa contr]]="Concluída","Fechado",IF(ControleRNC[[#This Row],[Etapa contr]]="Engenharia","Engenharia","Aberto"))</f>
        <v>Fechado</v>
      </c>
    </row>
    <row r="844" spans="1:36" ht="30" customHeight="1">
      <c r="A844" s="79" t="s">
        <v>436</v>
      </c>
      <c r="B844" s="5" t="s">
        <v>900</v>
      </c>
      <c r="C844" s="24" t="s">
        <v>860</v>
      </c>
      <c r="D844" s="5" t="s">
        <v>861</v>
      </c>
      <c r="E844" s="24" t="s">
        <v>281</v>
      </c>
      <c r="F844" s="65" t="s">
        <v>862</v>
      </c>
      <c r="G844" s="7" t="s">
        <v>827</v>
      </c>
      <c r="H844" s="80" t="s">
        <v>2947</v>
      </c>
      <c r="I844" s="80" t="s">
        <v>1171</v>
      </c>
      <c r="J844" s="81" t="s">
        <v>437</v>
      </c>
      <c r="K844" s="82" t="s">
        <v>787</v>
      </c>
      <c r="L844" s="83">
        <v>44963</v>
      </c>
      <c r="M844" s="83">
        <f>WORKDAY(ControleRNC[[#This Row],[Data Emissão]],VLOOKUP(K844,$F$1:$G$4,2,0))</f>
        <v>44966</v>
      </c>
      <c r="N844" s="83"/>
      <c r="O844" s="84">
        <v>44965</v>
      </c>
      <c r="P844" s="85"/>
      <c r="Q844" s="85">
        <f ca="1">IF(ControleRNC[[#This Row],[Real.1]]="",TODAY()-ControleRNC[[#This Row],[Prev.1]],ControleRNC[[#This Row],[Real.1]]-ControleRNC[[#This Row],[Prev.1]])</f>
        <v>-1</v>
      </c>
      <c r="R844" s="24" t="s">
        <v>5</v>
      </c>
      <c r="S844" s="85"/>
      <c r="T844" s="86" t="str">
        <f ca="1">IF(ControleRNC[[#This Row],[Real.1]]&lt;&gt;"","Concluída",IF(ControleRNC[[#This Row],[Prev.1]]&lt;TODAY(),"Atraso","No prazo"))</f>
        <v>Concluída</v>
      </c>
      <c r="U844" s="87" t="s">
        <v>438</v>
      </c>
      <c r="V844" s="87"/>
      <c r="W844" s="84">
        <f>WORKDAY(ControleRNC[[#This Row],[Prev.1]],ControleRNC[[#This Row],[Dias Prev.2]])</f>
        <v>44971</v>
      </c>
      <c r="X844" s="84"/>
      <c r="Y844" s="84"/>
      <c r="Z844" s="85">
        <f>VLOOKUP(ControleRNC[[#This Row],[Crit.]],$F$1:$G$4,2,0)</f>
        <v>3</v>
      </c>
      <c r="AA844" s="85">
        <f ca="1">IF(ControleRNC[[#This Row],[Real.2]]="",TODAY()-ControleRNC[[#This Row],[Prev.2]],ControleRNC[[#This Row],[Real.2]]-ControleRNC[[#This Row],[Prev.2]])</f>
        <v>106</v>
      </c>
      <c r="AB844" s="24" t="s">
        <v>5</v>
      </c>
      <c r="AC844" s="86" t="str">
        <f ca="1">IF(ControleRNC[[#This Row],[Real.2]]&lt;&gt;"","Concluída",
IF(ControleRNC[[#This Row],[Prev.2]]&lt;TODAY(),"Atraso","No prazo"))</f>
        <v>Atraso</v>
      </c>
      <c r="AD844" s="85">
        <f ca="1">IF(ControleRNC[[#This Row],[Status Epata 2]]="Concluída","",IF(ControleRNC[[#This Row],[Real.2]]="",TODAY()-ControleRNC[[#This Row],[Data Emissão]],ControleRNC[[#This Row],[Real.2]]-ControleRNC[[#This Row],[Data Emissão]]))</f>
        <v>114</v>
      </c>
      <c r="AE844" s="24" t="str">
        <f ca="1">IF(ControleRNC[[#This Row],[Real.2]]&lt;&gt;"","Concluída",
IF(AND(ControleRNC[[#This Row],[Prev.2]]&lt;TODAY(),OR(ControleRNC[[#This Row],[Replan.2]]&lt;TODAY(),ControleRNC[[#This Row],[Replan.2]]="")),"Atraso","No prazo"))</f>
        <v>Atraso</v>
      </c>
      <c r="AF844" s="85"/>
      <c r="AG844" s="85" t="str">
        <f ca="1">IF(ControleRNC[[#This Row],[Área Responsável]]="Engenharia",ControleRNC[[#This Row],[Status Etapa 1]],"Contratada")</f>
        <v>Concluída</v>
      </c>
      <c r="AH844" s="85" t="str">
        <f>IF(ControleRNC[[#This Row],[Área Responsável]]="Contratada",ControleRNC[[#This Row],[Status DUCTOR]],"Engenharia")</f>
        <v>Engenharia</v>
      </c>
      <c r="AI844" s="85" t="str">
        <f ca="1">IF(ControleRNC[[#This Row],[Etapa Eng]]="Concluída","Fechado",IF(ControleRNC[[#This Row],[Etapa Eng]]="Contratada","Contratada","Aberto"))</f>
        <v>Fechado</v>
      </c>
      <c r="AJ844" s="85" t="str">
        <f>IF(ControleRNC[[#This Row],[Etapa contr]]="Concluída","Fechado",IF(ControleRNC[[#This Row],[Etapa contr]]="Engenharia","Engenharia","Aberto"))</f>
        <v>Engenharia</v>
      </c>
    </row>
    <row r="845" spans="1:36" ht="30" customHeight="1">
      <c r="A845" s="79" t="s">
        <v>439</v>
      </c>
      <c r="B845" s="5" t="s">
        <v>900</v>
      </c>
      <c r="C845" s="24" t="s">
        <v>860</v>
      </c>
      <c r="D845" s="5" t="s">
        <v>861</v>
      </c>
      <c r="E845" s="24" t="s">
        <v>281</v>
      </c>
      <c r="F845" s="65" t="s">
        <v>862</v>
      </c>
      <c r="G845" s="7" t="s">
        <v>827</v>
      </c>
      <c r="H845" s="80" t="s">
        <v>2887</v>
      </c>
      <c r="I845" s="80" t="s">
        <v>856</v>
      </c>
      <c r="J845" s="81" t="s">
        <v>440</v>
      </c>
      <c r="K845" s="82" t="s">
        <v>787</v>
      </c>
      <c r="L845" s="83">
        <v>44963</v>
      </c>
      <c r="M845" s="83">
        <f>WORKDAY(ControleRNC[[#This Row],[Data Emissão]],VLOOKUP(K845,$F$1:$G$4,2,0))</f>
        <v>44966</v>
      </c>
      <c r="N845" s="83"/>
      <c r="O845" s="84">
        <v>44966</v>
      </c>
      <c r="P845" s="85"/>
      <c r="Q845" s="85">
        <f ca="1">IF(ControleRNC[[#This Row],[Real.1]]="",TODAY()-ControleRNC[[#This Row],[Prev.1]],ControleRNC[[#This Row],[Real.1]]-ControleRNC[[#This Row],[Prev.1]])</f>
        <v>0</v>
      </c>
      <c r="R845" s="24" t="s">
        <v>5</v>
      </c>
      <c r="S845" s="85"/>
      <c r="T845" s="86" t="str">
        <f ca="1">IF(ControleRNC[[#This Row],[Real.1]]&lt;&gt;"","Concluída",IF(ControleRNC[[#This Row],[Prev.1]]&lt;TODAY(),"Atraso","No prazo"))</f>
        <v>Concluída</v>
      </c>
      <c r="U845" s="87" t="s">
        <v>430</v>
      </c>
      <c r="V845" s="87"/>
      <c r="W845" s="84">
        <f>WORKDAY(ControleRNC[[#This Row],[Prev.1]],ControleRNC[[#This Row],[Dias Prev.2]])</f>
        <v>44971</v>
      </c>
      <c r="X845" s="84"/>
      <c r="Y845" s="84"/>
      <c r="Z845" s="85">
        <f>VLOOKUP(ControleRNC[[#This Row],[Crit.]],$F$1:$G$4,2,0)</f>
        <v>3</v>
      </c>
      <c r="AA845" s="85">
        <f ca="1">IF(ControleRNC[[#This Row],[Real.2]]="",TODAY()-ControleRNC[[#This Row],[Prev.2]],ControleRNC[[#This Row],[Real.2]]-ControleRNC[[#This Row],[Prev.2]])</f>
        <v>106</v>
      </c>
      <c r="AB845" s="24" t="s">
        <v>5</v>
      </c>
      <c r="AC845" s="86" t="str">
        <f ca="1">IF(ControleRNC[[#This Row],[Real.2]]&lt;&gt;"","Concluída",
IF(ControleRNC[[#This Row],[Prev.2]]&lt;TODAY(),"Atraso","No prazo"))</f>
        <v>Atraso</v>
      </c>
      <c r="AD845" s="85">
        <f ca="1">IF(ControleRNC[[#This Row],[Status Epata 2]]="Concluída","",IF(ControleRNC[[#This Row],[Real.2]]="",TODAY()-ControleRNC[[#This Row],[Data Emissão]],ControleRNC[[#This Row],[Real.2]]-ControleRNC[[#This Row],[Data Emissão]]))</f>
        <v>114</v>
      </c>
      <c r="AE845" s="24" t="str">
        <f ca="1">IF(ControleRNC[[#This Row],[Real.2]]&lt;&gt;"","Concluída",
IF(AND(ControleRNC[[#This Row],[Prev.2]]&lt;TODAY(),OR(ControleRNC[[#This Row],[Replan.2]]&lt;TODAY(),ControleRNC[[#This Row],[Replan.2]]="")),"Atraso","No prazo"))</f>
        <v>Atraso</v>
      </c>
      <c r="AF845" s="85"/>
      <c r="AG845" s="85" t="str">
        <f ca="1">IF(ControleRNC[[#This Row],[Área Responsável]]="Engenharia",ControleRNC[[#This Row],[Status Etapa 1]],"Contratada")</f>
        <v>Concluída</v>
      </c>
      <c r="AH845" s="85" t="str">
        <f>IF(ControleRNC[[#This Row],[Área Responsável]]="Contratada",ControleRNC[[#This Row],[Status DUCTOR]],"Engenharia")</f>
        <v>Engenharia</v>
      </c>
      <c r="AI845" s="85" t="str">
        <f ca="1">IF(ControleRNC[[#This Row],[Etapa Eng]]="Concluída","Fechado",IF(ControleRNC[[#This Row],[Etapa Eng]]="Contratada","Contratada","Aberto"))</f>
        <v>Fechado</v>
      </c>
      <c r="AJ845" s="85" t="str">
        <f>IF(ControleRNC[[#This Row],[Etapa contr]]="Concluída","Fechado",IF(ControleRNC[[#This Row],[Etapa contr]]="Engenharia","Engenharia","Aberto"))</f>
        <v>Engenharia</v>
      </c>
    </row>
    <row r="846" spans="1:36" ht="30" customHeight="1">
      <c r="A846" s="79" t="s">
        <v>425</v>
      </c>
      <c r="B846" s="5" t="s">
        <v>900</v>
      </c>
      <c r="C846" s="24" t="s">
        <v>860</v>
      </c>
      <c r="D846" s="5" t="s">
        <v>861</v>
      </c>
      <c r="E846" s="24" t="s">
        <v>281</v>
      </c>
      <c r="F846" s="65" t="s">
        <v>862</v>
      </c>
      <c r="G846" s="7" t="s">
        <v>827</v>
      </c>
      <c r="H846" s="80" t="s">
        <v>2947</v>
      </c>
      <c r="I846" s="80" t="s">
        <v>856</v>
      </c>
      <c r="J846" s="81" t="s">
        <v>426</v>
      </c>
      <c r="K846" s="82" t="s">
        <v>787</v>
      </c>
      <c r="L846" s="83">
        <v>44963</v>
      </c>
      <c r="M846" s="83">
        <f>WORKDAY(ControleRNC[[#This Row],[Data Emissão]],VLOOKUP(K846,$F$1:$G$4,2,0))</f>
        <v>44966</v>
      </c>
      <c r="N846" s="83"/>
      <c r="O846" s="84">
        <v>44967</v>
      </c>
      <c r="P846" s="85"/>
      <c r="Q846" s="85">
        <f ca="1">IF(ControleRNC[[#This Row],[Real.1]]="",TODAY()-ControleRNC[[#This Row],[Prev.1]],ControleRNC[[#This Row],[Real.1]]-ControleRNC[[#This Row],[Prev.1]])</f>
        <v>1</v>
      </c>
      <c r="R846" s="24" t="s">
        <v>5</v>
      </c>
      <c r="S846" s="85"/>
      <c r="T846" s="86" t="str">
        <f ca="1">IF(ControleRNC[[#This Row],[Real.1]]&lt;&gt;"","Concluída",IF(ControleRNC[[#This Row],[Prev.1]]&lt;TODAY(),"Atraso","No prazo"))</f>
        <v>Concluída</v>
      </c>
      <c r="U846" s="87" t="s">
        <v>427</v>
      </c>
      <c r="V846" s="87"/>
      <c r="W846" s="84">
        <f>WORKDAY(ControleRNC[[#This Row],[Prev.1]],ControleRNC[[#This Row],[Dias Prev.2]])</f>
        <v>44971</v>
      </c>
      <c r="X846" s="84"/>
      <c r="Y846" s="84"/>
      <c r="Z846" s="85">
        <f>VLOOKUP(ControleRNC[[#This Row],[Crit.]],$F$1:$G$4,2,0)</f>
        <v>3</v>
      </c>
      <c r="AA846" s="85">
        <f ca="1">IF(ControleRNC[[#This Row],[Real.2]]="",TODAY()-ControleRNC[[#This Row],[Prev.2]],ControleRNC[[#This Row],[Real.2]]-ControleRNC[[#This Row],[Prev.2]])</f>
        <v>106</v>
      </c>
      <c r="AB846" s="24" t="s">
        <v>5</v>
      </c>
      <c r="AC846" s="86" t="str">
        <f ca="1">IF(ControleRNC[[#This Row],[Real.2]]&lt;&gt;"","Concluída",
IF(ControleRNC[[#This Row],[Prev.2]]&lt;TODAY(),"Atraso","No prazo"))</f>
        <v>Atraso</v>
      </c>
      <c r="AD846" s="85">
        <f ca="1">IF(ControleRNC[[#This Row],[Status Epata 2]]="Concluída","",IF(ControleRNC[[#This Row],[Real.2]]="",TODAY()-ControleRNC[[#This Row],[Data Emissão]],ControleRNC[[#This Row],[Real.2]]-ControleRNC[[#This Row],[Data Emissão]]))</f>
        <v>114</v>
      </c>
      <c r="AE846" s="24" t="str">
        <f ca="1">IF(ControleRNC[[#This Row],[Real.2]]&lt;&gt;"","Concluída",
IF(AND(ControleRNC[[#This Row],[Prev.2]]&lt;TODAY(),OR(ControleRNC[[#This Row],[Replan.2]]&lt;TODAY(),ControleRNC[[#This Row],[Replan.2]]="")),"Atraso","No prazo"))</f>
        <v>Atraso</v>
      </c>
      <c r="AF846" s="85"/>
      <c r="AG846" s="85" t="str">
        <f ca="1">IF(ControleRNC[[#This Row],[Área Responsável]]="Engenharia",ControleRNC[[#This Row],[Status Etapa 1]],"Contratada")</f>
        <v>Concluída</v>
      </c>
      <c r="AH846" s="85" t="str">
        <f>IF(ControleRNC[[#This Row],[Área Responsável]]="Contratada",ControleRNC[[#This Row],[Status DUCTOR]],"Engenharia")</f>
        <v>Engenharia</v>
      </c>
      <c r="AI846" s="85" t="str">
        <f ca="1">IF(ControleRNC[[#This Row],[Etapa Eng]]="Concluída","Fechado",IF(ControleRNC[[#This Row],[Etapa Eng]]="Contratada","Contratada","Aberto"))</f>
        <v>Fechado</v>
      </c>
      <c r="AJ846" s="85" t="str">
        <f>IF(ControleRNC[[#This Row],[Etapa contr]]="Concluída","Fechado",IF(ControleRNC[[#This Row],[Etapa contr]]="Engenharia","Engenharia","Aberto"))</f>
        <v>Engenharia</v>
      </c>
    </row>
    <row r="847" spans="1:36" ht="30" customHeight="1">
      <c r="A847" s="79" t="s">
        <v>428</v>
      </c>
      <c r="B847" s="5" t="s">
        <v>900</v>
      </c>
      <c r="C847" s="24" t="s">
        <v>860</v>
      </c>
      <c r="D847" s="5" t="s">
        <v>861</v>
      </c>
      <c r="E847" s="24" t="s">
        <v>281</v>
      </c>
      <c r="F847" s="65" t="s">
        <v>862</v>
      </c>
      <c r="G847" s="7" t="s">
        <v>827</v>
      </c>
      <c r="H847" s="80" t="s">
        <v>2947</v>
      </c>
      <c r="I847" s="80" t="s">
        <v>840</v>
      </c>
      <c r="J847" s="81" t="s">
        <v>429</v>
      </c>
      <c r="K847" s="82" t="s">
        <v>787</v>
      </c>
      <c r="L847" s="83">
        <v>44963</v>
      </c>
      <c r="M847" s="83">
        <f>WORKDAY(ControleRNC[[#This Row],[Data Emissão]],VLOOKUP(K847,$F$1:$G$4,2,0))</f>
        <v>44966</v>
      </c>
      <c r="N847" s="83"/>
      <c r="O847" s="84">
        <v>44966</v>
      </c>
      <c r="P847" s="85"/>
      <c r="Q847" s="85">
        <f ca="1">IF(ControleRNC[[#This Row],[Real.1]]="",TODAY()-ControleRNC[[#This Row],[Prev.1]],ControleRNC[[#This Row],[Real.1]]-ControleRNC[[#This Row],[Prev.1]])</f>
        <v>0</v>
      </c>
      <c r="R847" s="24" t="s">
        <v>5</v>
      </c>
      <c r="S847" s="85"/>
      <c r="T847" s="86" t="str">
        <f ca="1">IF(ControleRNC[[#This Row],[Real.1]]&lt;&gt;"","Concluída",IF(ControleRNC[[#This Row],[Prev.1]]&lt;TODAY(),"Atraso","No prazo"))</f>
        <v>Concluída</v>
      </c>
      <c r="U847" s="87" t="s">
        <v>430</v>
      </c>
      <c r="V847" s="87"/>
      <c r="W847" s="84">
        <f>WORKDAY(ControleRNC[[#This Row],[Prev.1]],ControleRNC[[#This Row],[Dias Prev.2]])</f>
        <v>44971</v>
      </c>
      <c r="X847" s="84"/>
      <c r="Y847" s="84"/>
      <c r="Z847" s="85">
        <f>VLOOKUP(ControleRNC[[#This Row],[Crit.]],$F$1:$G$4,2,0)</f>
        <v>3</v>
      </c>
      <c r="AA847" s="85">
        <f ca="1">IF(ControleRNC[[#This Row],[Real.2]]="",TODAY()-ControleRNC[[#This Row],[Prev.2]],ControleRNC[[#This Row],[Real.2]]-ControleRNC[[#This Row],[Prev.2]])</f>
        <v>106</v>
      </c>
      <c r="AB847" s="24" t="s">
        <v>5</v>
      </c>
      <c r="AC847" s="86" t="str">
        <f ca="1">IF(ControleRNC[[#This Row],[Real.2]]&lt;&gt;"","Concluída",
IF(ControleRNC[[#This Row],[Prev.2]]&lt;TODAY(),"Atraso","No prazo"))</f>
        <v>Atraso</v>
      </c>
      <c r="AD847" s="85">
        <f ca="1">IF(ControleRNC[[#This Row],[Status Epata 2]]="Concluída","",IF(ControleRNC[[#This Row],[Real.2]]="",TODAY()-ControleRNC[[#This Row],[Data Emissão]],ControleRNC[[#This Row],[Real.2]]-ControleRNC[[#This Row],[Data Emissão]]))</f>
        <v>114</v>
      </c>
      <c r="AE847" s="24" t="str">
        <f ca="1">IF(ControleRNC[[#This Row],[Real.2]]&lt;&gt;"","Concluída",
IF(AND(ControleRNC[[#This Row],[Prev.2]]&lt;TODAY(),OR(ControleRNC[[#This Row],[Replan.2]]&lt;TODAY(),ControleRNC[[#This Row],[Replan.2]]="")),"Atraso","No prazo"))</f>
        <v>Atraso</v>
      </c>
      <c r="AF847" s="85"/>
      <c r="AG847" s="85" t="str">
        <f ca="1">IF(ControleRNC[[#This Row],[Área Responsável]]="Engenharia",ControleRNC[[#This Row],[Status Etapa 1]],"Contratada")</f>
        <v>Concluída</v>
      </c>
      <c r="AH847" s="85" t="str">
        <f>IF(ControleRNC[[#This Row],[Área Responsável]]="Contratada",ControleRNC[[#This Row],[Status DUCTOR]],"Engenharia")</f>
        <v>Engenharia</v>
      </c>
      <c r="AI847" s="85" t="str">
        <f ca="1">IF(ControleRNC[[#This Row],[Etapa Eng]]="Concluída","Fechado",IF(ControleRNC[[#This Row],[Etapa Eng]]="Contratada","Contratada","Aberto"))</f>
        <v>Fechado</v>
      </c>
      <c r="AJ847" s="85" t="str">
        <f>IF(ControleRNC[[#This Row],[Etapa contr]]="Concluída","Fechado",IF(ControleRNC[[#This Row],[Etapa contr]]="Engenharia","Engenharia","Aberto"))</f>
        <v>Engenharia</v>
      </c>
    </row>
    <row r="848" spans="1:36" ht="30" customHeight="1">
      <c r="A848" s="79" t="s">
        <v>431</v>
      </c>
      <c r="B848" s="5" t="s">
        <v>900</v>
      </c>
      <c r="C848" s="24" t="s">
        <v>860</v>
      </c>
      <c r="D848" s="5" t="s">
        <v>861</v>
      </c>
      <c r="E848" s="24" t="s">
        <v>281</v>
      </c>
      <c r="F848" s="65" t="s">
        <v>862</v>
      </c>
      <c r="G848" s="7" t="s">
        <v>827</v>
      </c>
      <c r="H848" s="80" t="s">
        <v>2888</v>
      </c>
      <c r="I848" s="80" t="s">
        <v>836</v>
      </c>
      <c r="J848" s="81" t="s">
        <v>432</v>
      </c>
      <c r="K848" s="82" t="s">
        <v>787</v>
      </c>
      <c r="L848" s="83">
        <v>44963</v>
      </c>
      <c r="M848" s="83">
        <f>WORKDAY(ControleRNC[[#This Row],[Data Emissão]],VLOOKUP(K848,$F$1:$G$4,2,0))</f>
        <v>44966</v>
      </c>
      <c r="N848" s="83"/>
      <c r="O848" s="84">
        <v>44965</v>
      </c>
      <c r="P848" s="85"/>
      <c r="Q848" s="85">
        <f ca="1">IF(ControleRNC[[#This Row],[Real.1]]="",TODAY()-ControleRNC[[#This Row],[Prev.1]],ControleRNC[[#This Row],[Real.1]]-ControleRNC[[#This Row],[Prev.1]])</f>
        <v>-1</v>
      </c>
      <c r="R848" s="24" t="s">
        <v>5</v>
      </c>
      <c r="S848" s="85"/>
      <c r="T848" s="86" t="str">
        <f ca="1">IF(ControleRNC[[#This Row],[Real.1]]&lt;&gt;"","Concluída",IF(ControleRNC[[#This Row],[Prev.1]]&lt;TODAY(),"Atraso","No prazo"))</f>
        <v>Concluída</v>
      </c>
      <c r="U848" s="87" t="s">
        <v>433</v>
      </c>
      <c r="V848" s="87"/>
      <c r="W848" s="84">
        <f>WORKDAY(ControleRNC[[#This Row],[Prev.1]],ControleRNC[[#This Row],[Dias Prev.2]])</f>
        <v>44971</v>
      </c>
      <c r="X848" s="84"/>
      <c r="Y848" s="84"/>
      <c r="Z848" s="85">
        <f>VLOOKUP(ControleRNC[[#This Row],[Crit.]],$F$1:$G$4,2,0)</f>
        <v>3</v>
      </c>
      <c r="AA848" s="85">
        <f ca="1">IF(ControleRNC[[#This Row],[Real.2]]="",TODAY()-ControleRNC[[#This Row],[Prev.2]],ControleRNC[[#This Row],[Real.2]]-ControleRNC[[#This Row],[Prev.2]])</f>
        <v>106</v>
      </c>
      <c r="AB848" s="24" t="s">
        <v>5</v>
      </c>
      <c r="AC848" s="86" t="str">
        <f ca="1">IF(ControleRNC[[#This Row],[Real.2]]&lt;&gt;"","Concluída",
IF(ControleRNC[[#This Row],[Prev.2]]&lt;TODAY(),"Atraso","No prazo"))</f>
        <v>Atraso</v>
      </c>
      <c r="AD848" s="85">
        <f ca="1">IF(ControleRNC[[#This Row],[Status Epata 2]]="Concluída","",IF(ControleRNC[[#This Row],[Real.2]]="",TODAY()-ControleRNC[[#This Row],[Data Emissão]],ControleRNC[[#This Row],[Real.2]]-ControleRNC[[#This Row],[Data Emissão]]))</f>
        <v>114</v>
      </c>
      <c r="AE848" s="24" t="str">
        <f ca="1">IF(ControleRNC[[#This Row],[Real.2]]&lt;&gt;"","Concluída",
IF(AND(ControleRNC[[#This Row],[Prev.2]]&lt;TODAY(),OR(ControleRNC[[#This Row],[Replan.2]]&lt;TODAY(),ControleRNC[[#This Row],[Replan.2]]="")),"Atraso","No prazo"))</f>
        <v>Atraso</v>
      </c>
      <c r="AF848" s="85"/>
      <c r="AG848" s="85" t="str">
        <f ca="1">IF(ControleRNC[[#This Row],[Área Responsável]]="Engenharia",ControleRNC[[#This Row],[Status Etapa 1]],"Contratada")</f>
        <v>Concluída</v>
      </c>
      <c r="AH848" s="85" t="str">
        <f>IF(ControleRNC[[#This Row],[Área Responsável]]="Contratada",ControleRNC[[#This Row],[Status DUCTOR]],"Engenharia")</f>
        <v>Engenharia</v>
      </c>
      <c r="AI848" s="85" t="str">
        <f ca="1">IF(ControleRNC[[#This Row],[Etapa Eng]]="Concluída","Fechado",IF(ControleRNC[[#This Row],[Etapa Eng]]="Contratada","Contratada","Aberto"))</f>
        <v>Fechado</v>
      </c>
      <c r="AJ848" s="85" t="str">
        <f>IF(ControleRNC[[#This Row],[Etapa contr]]="Concluída","Fechado",IF(ControleRNC[[#This Row],[Etapa contr]]="Engenharia","Engenharia","Aberto"))</f>
        <v>Engenharia</v>
      </c>
    </row>
    <row r="849" spans="1:36" ht="30" customHeight="1">
      <c r="A849" s="79" t="s">
        <v>2948</v>
      </c>
      <c r="B849" s="5" t="s">
        <v>900</v>
      </c>
      <c r="C849" s="24" t="s">
        <v>823</v>
      </c>
      <c r="D849" s="79" t="s">
        <v>824</v>
      </c>
      <c r="E849" s="24" t="s">
        <v>281</v>
      </c>
      <c r="F849" s="65" t="s">
        <v>826</v>
      </c>
      <c r="G849" s="7" t="s">
        <v>827</v>
      </c>
      <c r="H849" s="80" t="s">
        <v>2949</v>
      </c>
      <c r="I849" s="80" t="s">
        <v>1296</v>
      </c>
      <c r="J849" s="81" t="s">
        <v>2950</v>
      </c>
      <c r="K849" s="82" t="s">
        <v>787</v>
      </c>
      <c r="L849" s="83">
        <v>44963</v>
      </c>
      <c r="M849" s="83">
        <f>WORKDAY(ControleRNC[[#This Row],[Data Emissão]],VLOOKUP(K849,$F$1:$G$4,2,0))</f>
        <v>44966</v>
      </c>
      <c r="N849" s="83"/>
      <c r="O849" s="84">
        <v>44971</v>
      </c>
      <c r="P849" s="85"/>
      <c r="Q849" s="85">
        <f ca="1">IF(ControleRNC[[#This Row],[Real.1]]="",TODAY()-ControleRNC[[#This Row],[Prev.1]],ControleRNC[[#This Row],[Real.1]]-ControleRNC[[#This Row],[Prev.1]])</f>
        <v>5</v>
      </c>
      <c r="R849" s="24" t="s">
        <v>5</v>
      </c>
      <c r="S849" s="85"/>
      <c r="T849" s="86" t="str">
        <f ca="1">IF(ControleRNC[[#This Row],[Real.1]]&lt;&gt;"","Concluída",IF(ControleRNC[[#This Row],[Prev.1]]&lt;TODAY(),"Atraso","No prazo"))</f>
        <v>Concluída</v>
      </c>
      <c r="U849" s="87" t="s">
        <v>2951</v>
      </c>
      <c r="V849" s="87"/>
      <c r="W849" s="84">
        <f>WORKDAY(ControleRNC[[#This Row],[Prev.1]],ControleRNC[[#This Row],[Dias Prev.2]])</f>
        <v>44971</v>
      </c>
      <c r="X849" s="84"/>
      <c r="Y849" s="84">
        <v>44973</v>
      </c>
      <c r="Z849" s="85">
        <f>VLOOKUP(ControleRNC[[#This Row],[Crit.]],$F$1:$G$4,2,0)</f>
        <v>3</v>
      </c>
      <c r="AA849" s="85">
        <f ca="1">IF(ControleRNC[[#This Row],[Real.2]]="",TODAY()-ControleRNC[[#This Row],[Prev.2]],ControleRNC[[#This Row],[Real.2]]-ControleRNC[[#This Row],[Prev.2]])</f>
        <v>2</v>
      </c>
      <c r="AB849" s="24" t="s">
        <v>5</v>
      </c>
      <c r="AC849" s="86" t="str">
        <f ca="1">IF(ControleRNC[[#This Row],[Real.2]]&lt;&gt;"","Concluída",
IF(ControleRNC[[#This Row],[Prev.2]]&lt;TODAY(),"Atraso","No prazo"))</f>
        <v>Concluída</v>
      </c>
      <c r="AD849" s="85" t="str">
        <f ca="1">IF(ControleRNC[[#This Row],[Status Epata 2]]="Concluída","",IF(ControleRNC[[#This Row],[Real.2]]="",TODAY()-ControleRNC[[#This Row],[Data Emissão]],ControleRNC[[#This Row],[Real.2]]-ControleRNC[[#This Row],[Data Emissão]]))</f>
        <v/>
      </c>
      <c r="AE849" s="24" t="str">
        <f ca="1">IF(ControleRNC[[#This Row],[Real.2]]&lt;&gt;"","Concluída",
IF(AND(ControleRNC[[#This Row],[Prev.2]]&lt;TODAY(),OR(ControleRNC[[#This Row],[Replan.2]]&lt;TODAY(),ControleRNC[[#This Row],[Replan.2]]="")),"Atraso","No prazo"))</f>
        <v>Concluída</v>
      </c>
      <c r="AF849" s="85"/>
      <c r="AG849" s="85" t="str">
        <f>IF(ControleRNC[[#This Row],[Área Responsável]]="Engenharia",ControleRNC[[#This Row],[Status Etapa 1]],"Contratada")</f>
        <v>Contratada</v>
      </c>
      <c r="AH849" s="85" t="str">
        <f ca="1">IF(ControleRNC[[#This Row],[Área Responsável]]="Contratada",ControleRNC[[#This Row],[Status DUCTOR]],"Engenharia")</f>
        <v>Concluída</v>
      </c>
      <c r="AI849" s="85" t="str">
        <f>IF(ControleRNC[[#This Row],[Etapa Eng]]="Concluída","Fechado",IF(ControleRNC[[#This Row],[Etapa Eng]]="Contratada","Contratada","Aberto"))</f>
        <v>Contratada</v>
      </c>
      <c r="AJ849" s="85" t="str">
        <f ca="1">IF(ControleRNC[[#This Row],[Etapa contr]]="Concluída","Fechado",IF(ControleRNC[[#This Row],[Etapa contr]]="Engenharia","Engenharia","Aberto"))</f>
        <v>Fechado</v>
      </c>
    </row>
    <row r="850" spans="1:36" ht="30" customHeight="1">
      <c r="A850" s="79" t="s">
        <v>443</v>
      </c>
      <c r="B850" s="5" t="s">
        <v>900</v>
      </c>
      <c r="C850" s="24" t="s">
        <v>823</v>
      </c>
      <c r="D850" s="79" t="s">
        <v>824</v>
      </c>
      <c r="E850" s="24" t="s">
        <v>281</v>
      </c>
      <c r="F850" s="65" t="s">
        <v>826</v>
      </c>
      <c r="G850" s="7" t="s">
        <v>827</v>
      </c>
      <c r="H850" s="80" t="s">
        <v>2949</v>
      </c>
      <c r="I850" s="80" t="s">
        <v>1296</v>
      </c>
      <c r="J850" s="81" t="s">
        <v>444</v>
      </c>
      <c r="K850" s="82" t="s">
        <v>788</v>
      </c>
      <c r="L850" s="83">
        <v>44965</v>
      </c>
      <c r="M850" s="83">
        <f>WORKDAY(ControleRNC[[#This Row],[Data Emissão]],VLOOKUP(K850,$F$1:$G$4,2,0))</f>
        <v>44967</v>
      </c>
      <c r="N850" s="83"/>
      <c r="O850" s="84">
        <v>45015</v>
      </c>
      <c r="P850" s="85"/>
      <c r="Q850" s="85">
        <f ca="1">IF(ControleRNC[[#This Row],[Real.1]]="",TODAY()-ControleRNC[[#This Row],[Prev.1]],ControleRNC[[#This Row],[Real.1]]-ControleRNC[[#This Row],[Prev.1]])</f>
        <v>48</v>
      </c>
      <c r="R850" s="24" t="s">
        <v>5</v>
      </c>
      <c r="S850" s="85"/>
      <c r="T850" s="86" t="str">
        <f ca="1">IF(ControleRNC[[#This Row],[Real.1]]&lt;&gt;"","Concluída",IF(ControleRNC[[#This Row],[Prev.1]]&lt;TODAY(),"Atraso","No prazo"))</f>
        <v>Concluída</v>
      </c>
      <c r="U850" s="87" t="s">
        <v>445</v>
      </c>
      <c r="V850" s="87"/>
      <c r="W850" s="84">
        <f>WORKDAY(ControleRNC[[#This Row],[Prev.1]],ControleRNC[[#This Row],[Dias Prev.2]])</f>
        <v>44971</v>
      </c>
      <c r="X850" s="84"/>
      <c r="Y850" s="84"/>
      <c r="Z850" s="85">
        <f>VLOOKUP(ControleRNC[[#This Row],[Crit.]],$F$1:$G$4,2,0)</f>
        <v>2</v>
      </c>
      <c r="AA850" s="85">
        <f ca="1">IF(ControleRNC[[#This Row],[Real.2]]="",TODAY()-ControleRNC[[#This Row],[Prev.2]],ControleRNC[[#This Row],[Real.2]]-ControleRNC[[#This Row],[Prev.2]])</f>
        <v>106</v>
      </c>
      <c r="AB850" s="24" t="s">
        <v>5</v>
      </c>
      <c r="AC850" s="86" t="str">
        <f ca="1">IF(ControleRNC[[#This Row],[Real.2]]&lt;&gt;"","Concluída",
IF(ControleRNC[[#This Row],[Prev.2]]&lt;TODAY(),"Atraso","No prazo"))</f>
        <v>Atraso</v>
      </c>
      <c r="AD850" s="85">
        <f ca="1">IF(ControleRNC[[#This Row],[Status Epata 2]]="Concluída","",IF(ControleRNC[[#This Row],[Real.2]]="",TODAY()-ControleRNC[[#This Row],[Data Emissão]],ControleRNC[[#This Row],[Real.2]]-ControleRNC[[#This Row],[Data Emissão]]))</f>
        <v>112</v>
      </c>
      <c r="AE850" s="24" t="str">
        <f ca="1">IF(ControleRNC[[#This Row],[Real.2]]&lt;&gt;"","Concluída",
IF(AND(ControleRNC[[#This Row],[Prev.2]]&lt;TODAY(),OR(ControleRNC[[#This Row],[Replan.2]]&lt;TODAY(),ControleRNC[[#This Row],[Replan.2]]="")),"Atraso","No prazo"))</f>
        <v>Atraso</v>
      </c>
      <c r="AF850" s="85"/>
      <c r="AG850" s="85" t="str">
        <f>IF(ControleRNC[[#This Row],[Área Responsável]]="Engenharia",ControleRNC[[#This Row],[Status Etapa 1]],"Contratada")</f>
        <v>Contratada</v>
      </c>
      <c r="AH850" s="85" t="str">
        <f ca="1">IF(ControleRNC[[#This Row],[Área Responsável]]="Contratada",ControleRNC[[#This Row],[Status DUCTOR]],"Engenharia")</f>
        <v>Atraso</v>
      </c>
      <c r="AI850" s="85" t="str">
        <f>IF(ControleRNC[[#This Row],[Etapa Eng]]="Concluída","Fechado",IF(ControleRNC[[#This Row],[Etapa Eng]]="Contratada","Contratada","Aberto"))</f>
        <v>Contratada</v>
      </c>
      <c r="AJ850" s="85" t="str">
        <f ca="1">IF(ControleRNC[[#This Row],[Etapa contr]]="Concluída","Fechado",IF(ControleRNC[[#This Row],[Etapa contr]]="Engenharia","Engenharia","Aberto"))</f>
        <v>Aberto</v>
      </c>
    </row>
    <row r="851" spans="1:36" ht="30" customHeight="1">
      <c r="A851" s="79" t="s">
        <v>382</v>
      </c>
      <c r="B851" s="5" t="s">
        <v>900</v>
      </c>
      <c r="C851" s="24" t="s">
        <v>1280</v>
      </c>
      <c r="D851" s="5" t="s">
        <v>824</v>
      </c>
      <c r="E851" s="24" t="s">
        <v>87</v>
      </c>
      <c r="F851" s="65" t="s">
        <v>826</v>
      </c>
      <c r="G851" s="7" t="s">
        <v>827</v>
      </c>
      <c r="H851" s="80" t="s">
        <v>2952</v>
      </c>
      <c r="I851" s="7" t="s">
        <v>856</v>
      </c>
      <c r="J851" s="81" t="s">
        <v>441</v>
      </c>
      <c r="K851" s="82" t="s">
        <v>787</v>
      </c>
      <c r="L851" s="83">
        <v>44965</v>
      </c>
      <c r="M851" s="83">
        <f>WORKDAY(ControleRNC[[#This Row],[Data Emissão]],VLOOKUP(K851,$F$1:$G$4,2,0))</f>
        <v>44970</v>
      </c>
      <c r="N851" s="83"/>
      <c r="O851" s="84">
        <v>45015</v>
      </c>
      <c r="P851" s="85"/>
      <c r="Q851" s="85">
        <f ca="1">IF(ControleRNC[[#This Row],[Real.1]]="",TODAY()-ControleRNC[[#This Row],[Prev.1]],ControleRNC[[#This Row],[Real.1]]-ControleRNC[[#This Row],[Prev.1]])</f>
        <v>45</v>
      </c>
      <c r="R851" s="24" t="s">
        <v>5</v>
      </c>
      <c r="S851" s="85"/>
      <c r="T851" s="86" t="str">
        <f ca="1">IF(ControleRNC[[#This Row],[Real.1]]&lt;&gt;"","Concluída",IF(ControleRNC[[#This Row],[Prev.1]]&lt;TODAY(),"Atraso","No prazo"))</f>
        <v>Concluída</v>
      </c>
      <c r="U851" s="87" t="s">
        <v>442</v>
      </c>
      <c r="V851" s="87"/>
      <c r="W851" s="84">
        <f>WORKDAY(ControleRNC[[#This Row],[Prev.1]],ControleRNC[[#This Row],[Dias Prev.2]])</f>
        <v>44973</v>
      </c>
      <c r="X851" s="84"/>
      <c r="Y851" s="84"/>
      <c r="Z851" s="85">
        <f>VLOOKUP(ControleRNC[[#This Row],[Crit.]],$F$1:$G$4,2,0)</f>
        <v>3</v>
      </c>
      <c r="AA851" s="85">
        <f ca="1">IF(ControleRNC[[#This Row],[Real.2]]="",TODAY()-ControleRNC[[#This Row],[Prev.2]],ControleRNC[[#This Row],[Real.2]]-ControleRNC[[#This Row],[Prev.2]])</f>
        <v>104</v>
      </c>
      <c r="AB851" s="24" t="s">
        <v>5</v>
      </c>
      <c r="AC851" s="86" t="str">
        <f ca="1">IF(ControleRNC[[#This Row],[Real.2]]&lt;&gt;"","Concluída",
IF(ControleRNC[[#This Row],[Prev.2]]&lt;TODAY(),"Atraso","No prazo"))</f>
        <v>Atraso</v>
      </c>
      <c r="AD851" s="85">
        <f ca="1">IF(ControleRNC[[#This Row],[Status Epata 2]]="Concluída","",IF(ControleRNC[[#This Row],[Real.2]]="",TODAY()-ControleRNC[[#This Row],[Data Emissão]],ControleRNC[[#This Row],[Real.2]]-ControleRNC[[#This Row],[Data Emissão]]))</f>
        <v>112</v>
      </c>
      <c r="AE851" s="24" t="str">
        <f ca="1">IF(ControleRNC[[#This Row],[Real.2]]&lt;&gt;"","Concluída",
IF(AND(ControleRNC[[#This Row],[Prev.2]]&lt;TODAY(),OR(ControleRNC[[#This Row],[Replan.2]]&lt;TODAY(),ControleRNC[[#This Row],[Replan.2]]="")),"Atraso","No prazo"))</f>
        <v>Atraso</v>
      </c>
      <c r="AF851" s="85"/>
      <c r="AG851" s="85" t="str">
        <f>IF(ControleRNC[[#This Row],[Área Responsável]]="Engenharia",ControleRNC[[#This Row],[Status Etapa 1]],"Contratada")</f>
        <v>Contratada</v>
      </c>
      <c r="AH851" s="85" t="str">
        <f ca="1">IF(ControleRNC[[#This Row],[Área Responsável]]="Contratada",ControleRNC[[#This Row],[Status DUCTOR]],"Engenharia")</f>
        <v>Atraso</v>
      </c>
      <c r="AI851" s="85" t="str">
        <f>IF(ControleRNC[[#This Row],[Etapa Eng]]="Concluída","Fechado",IF(ControleRNC[[#This Row],[Etapa Eng]]="Contratada","Contratada","Aberto"))</f>
        <v>Contratada</v>
      </c>
      <c r="AJ851" s="85" t="str">
        <f ca="1">IF(ControleRNC[[#This Row],[Etapa contr]]="Concluída","Fechado",IF(ControleRNC[[#This Row],[Etapa contr]]="Engenharia","Engenharia","Aberto"))</f>
        <v>Aberto</v>
      </c>
    </row>
    <row r="852" spans="1:36" ht="30" customHeight="1">
      <c r="A852" s="79" t="s">
        <v>532</v>
      </c>
      <c r="B852" s="5" t="s">
        <v>900</v>
      </c>
      <c r="C852" s="24" t="s">
        <v>1283</v>
      </c>
      <c r="D852" s="5" t="s">
        <v>824</v>
      </c>
      <c r="E852" s="24" t="s">
        <v>29</v>
      </c>
      <c r="F852" s="65" t="s">
        <v>826</v>
      </c>
      <c r="G852" s="7" t="s">
        <v>844</v>
      </c>
      <c r="H852" s="7" t="s">
        <v>2953</v>
      </c>
      <c r="I852" s="80" t="s">
        <v>1449</v>
      </c>
      <c r="J852" s="81" t="s">
        <v>2954</v>
      </c>
      <c r="K852" s="82" t="s">
        <v>787</v>
      </c>
      <c r="L852" s="83">
        <v>44965</v>
      </c>
      <c r="M852" s="83">
        <f>WORKDAY(ControleRNC[[#This Row],[Data Emissão]],VLOOKUP(K852,$F$1:$G$4,2,0))</f>
        <v>44970</v>
      </c>
      <c r="N852" s="83"/>
      <c r="O852" s="84">
        <v>45047</v>
      </c>
      <c r="P852" s="85"/>
      <c r="Q852" s="85">
        <f ca="1">IF(ControleRNC[[#This Row],[Real.1]]="",TODAY()-ControleRNC[[#This Row],[Prev.1]],ControleRNC[[#This Row],[Real.1]]-ControleRNC[[#This Row],[Prev.1]])</f>
        <v>77</v>
      </c>
      <c r="R852" s="24" t="s">
        <v>6</v>
      </c>
      <c r="S852" s="85"/>
      <c r="T852" s="86" t="str">
        <f ca="1">IF(ControleRNC[[#This Row],[Real.1]]&lt;&gt;"","Concluída",IF(ControleRNC[[#This Row],[Prev.1]]&lt;TODAY(),"Atraso","No prazo"))</f>
        <v>Concluída</v>
      </c>
      <c r="U852" s="87" t="s">
        <v>2955</v>
      </c>
      <c r="V852" s="87"/>
      <c r="W852" s="84">
        <f>WORKDAY(ControleRNC[[#This Row],[Prev.1]],ControleRNC[[#This Row],[Dias Prev.2]])</f>
        <v>44973</v>
      </c>
      <c r="X852" s="84"/>
      <c r="Y852" s="84">
        <v>45054</v>
      </c>
      <c r="Z852" s="85">
        <f>VLOOKUP(ControleRNC[[#This Row],[Crit.]],$F$1:$G$4,2,0)</f>
        <v>3</v>
      </c>
      <c r="AA852" s="85">
        <f ca="1">IF(ControleRNC[[#This Row],[Real.2]]="",TODAY()-ControleRNC[[#This Row],[Prev.2]],ControleRNC[[#This Row],[Real.2]]-ControleRNC[[#This Row],[Prev.2]])</f>
        <v>81</v>
      </c>
      <c r="AB852" s="24" t="s">
        <v>6</v>
      </c>
      <c r="AC852" s="86" t="str">
        <f ca="1">IF(ControleRNC[[#This Row],[Real.2]]&lt;&gt;"","Concluída",
IF(ControleRNC[[#This Row],[Prev.2]]&lt;TODAY(),"Atraso","No prazo"))</f>
        <v>Concluída</v>
      </c>
      <c r="AD852" s="85" t="str">
        <f ca="1">IF(ControleRNC[[#This Row],[Status Epata 2]]="Concluída","",IF(ControleRNC[[#This Row],[Real.2]]="",TODAY()-ControleRNC[[#This Row],[Data Emissão]],ControleRNC[[#This Row],[Real.2]]-ControleRNC[[#This Row],[Data Emissão]]))</f>
        <v/>
      </c>
      <c r="AE852" s="24" t="str">
        <f ca="1">IF(ControleRNC[[#This Row],[Real.2]]&lt;&gt;"","Concluída",
IF(AND(ControleRNC[[#This Row],[Prev.2]]&lt;TODAY(),OR(ControleRNC[[#This Row],[Replan.2]]&lt;TODAY(),ControleRNC[[#This Row],[Replan.2]]="")),"Atraso","No prazo"))</f>
        <v>Concluída</v>
      </c>
      <c r="AF852" s="85"/>
      <c r="AG852" s="85" t="str">
        <f>IF(ControleRNC[[#This Row],[Área Responsável]]="Engenharia",ControleRNC[[#This Row],[Status Etapa 1]],"Contratada")</f>
        <v>Contratada</v>
      </c>
      <c r="AH852" s="85" t="str">
        <f ca="1">IF(ControleRNC[[#This Row],[Área Responsável]]="Contratada",ControleRNC[[#This Row],[Status DUCTOR]],"Engenharia")</f>
        <v>Concluída</v>
      </c>
      <c r="AI852" s="85" t="str">
        <f>IF(ControleRNC[[#This Row],[Etapa Eng]]="Concluída","Fechado",IF(ControleRNC[[#This Row],[Etapa Eng]]="Contratada","Contratada","Aberto"))</f>
        <v>Contratada</v>
      </c>
      <c r="AJ852" s="85" t="str">
        <f ca="1">IF(ControleRNC[[#This Row],[Etapa contr]]="Concluída","Fechado",IF(ControleRNC[[#This Row],[Etapa contr]]="Engenharia","Engenharia","Aberto"))</f>
        <v>Fechado</v>
      </c>
    </row>
    <row r="853" spans="1:36" ht="30" customHeight="1">
      <c r="A853" s="79" t="s">
        <v>446</v>
      </c>
      <c r="B853" s="5" t="s">
        <v>900</v>
      </c>
      <c r="C853" s="24" t="s">
        <v>860</v>
      </c>
      <c r="D853" s="5" t="s">
        <v>861</v>
      </c>
      <c r="E853" s="24" t="s">
        <v>281</v>
      </c>
      <c r="F853" s="65" t="s">
        <v>862</v>
      </c>
      <c r="G853" s="7" t="s">
        <v>827</v>
      </c>
      <c r="H853" s="80" t="s">
        <v>2888</v>
      </c>
      <c r="I853" s="80" t="s">
        <v>856</v>
      </c>
      <c r="J853" s="81" t="s">
        <v>447</v>
      </c>
      <c r="K853" s="82" t="s">
        <v>787</v>
      </c>
      <c r="L853" s="83">
        <v>44966</v>
      </c>
      <c r="M853" s="83">
        <f>WORKDAY(ControleRNC[[#This Row],[Data Emissão]],VLOOKUP(K853,$F$1:$G$4,2,0))</f>
        <v>44971</v>
      </c>
      <c r="N853" s="83"/>
      <c r="O853" s="84">
        <v>44967</v>
      </c>
      <c r="P853" s="85"/>
      <c r="Q853" s="85">
        <f ca="1">IF(ControleRNC[[#This Row],[Real.1]]="",TODAY()-ControleRNC[[#This Row],[Prev.1]],ControleRNC[[#This Row],[Real.1]]-ControleRNC[[#This Row],[Prev.1]])</f>
        <v>-4</v>
      </c>
      <c r="R853" s="24" t="s">
        <v>5</v>
      </c>
      <c r="S853" s="85"/>
      <c r="T853" s="86" t="str">
        <f ca="1">IF(ControleRNC[[#This Row],[Real.1]]&lt;&gt;"","Concluída",IF(ControleRNC[[#This Row],[Prev.1]]&lt;TODAY(),"Atraso","No prazo"))</f>
        <v>Concluída</v>
      </c>
      <c r="U853" s="87" t="s">
        <v>448</v>
      </c>
      <c r="V853" s="87"/>
      <c r="W853" s="84">
        <f>WORKDAY(ControleRNC[[#This Row],[Prev.1]],ControleRNC[[#This Row],[Dias Prev.2]])</f>
        <v>44974</v>
      </c>
      <c r="X853" s="84"/>
      <c r="Y853" s="84"/>
      <c r="Z853" s="85">
        <f>VLOOKUP(ControleRNC[[#This Row],[Crit.]],$F$1:$G$4,2,0)</f>
        <v>3</v>
      </c>
      <c r="AA853" s="85">
        <f ca="1">IF(ControleRNC[[#This Row],[Real.2]]="",TODAY()-ControleRNC[[#This Row],[Prev.2]],ControleRNC[[#This Row],[Real.2]]-ControleRNC[[#This Row],[Prev.2]])</f>
        <v>103</v>
      </c>
      <c r="AB853" s="24" t="s">
        <v>5</v>
      </c>
      <c r="AC853" s="86" t="str">
        <f ca="1">IF(ControleRNC[[#This Row],[Real.2]]&lt;&gt;"","Concluída",
IF(ControleRNC[[#This Row],[Prev.2]]&lt;TODAY(),"Atraso","No prazo"))</f>
        <v>Atraso</v>
      </c>
      <c r="AD853" s="85">
        <f ca="1">IF(ControleRNC[[#This Row],[Status Epata 2]]="Concluída","",IF(ControleRNC[[#This Row],[Real.2]]="",TODAY()-ControleRNC[[#This Row],[Data Emissão]],ControleRNC[[#This Row],[Real.2]]-ControleRNC[[#This Row],[Data Emissão]]))</f>
        <v>111</v>
      </c>
      <c r="AE853" s="24" t="str">
        <f ca="1">IF(ControleRNC[[#This Row],[Real.2]]&lt;&gt;"","Concluída",
IF(AND(ControleRNC[[#This Row],[Prev.2]]&lt;TODAY(),OR(ControleRNC[[#This Row],[Replan.2]]&lt;TODAY(),ControleRNC[[#This Row],[Replan.2]]="")),"Atraso","No prazo"))</f>
        <v>Atraso</v>
      </c>
      <c r="AF853" s="85"/>
      <c r="AG853" s="85" t="str">
        <f ca="1">IF(ControleRNC[[#This Row],[Área Responsável]]="Engenharia",ControleRNC[[#This Row],[Status Etapa 1]],"Contratada")</f>
        <v>Concluída</v>
      </c>
      <c r="AH853" s="85" t="str">
        <f>IF(ControleRNC[[#This Row],[Área Responsável]]="Contratada",ControleRNC[[#This Row],[Status DUCTOR]],"Engenharia")</f>
        <v>Engenharia</v>
      </c>
      <c r="AI853" s="85" t="str">
        <f ca="1">IF(ControleRNC[[#This Row],[Etapa Eng]]="Concluída","Fechado",IF(ControleRNC[[#This Row],[Etapa Eng]]="Contratada","Contratada","Aberto"))</f>
        <v>Fechado</v>
      </c>
      <c r="AJ853" s="85" t="str">
        <f>IF(ControleRNC[[#This Row],[Etapa contr]]="Concluída","Fechado",IF(ControleRNC[[#This Row],[Etapa contr]]="Engenharia","Engenharia","Aberto"))</f>
        <v>Engenharia</v>
      </c>
    </row>
    <row r="854" spans="1:36" ht="30" customHeight="1">
      <c r="A854" s="79" t="s">
        <v>2956</v>
      </c>
      <c r="B854" s="5" t="s">
        <v>900</v>
      </c>
      <c r="C854" s="24" t="s">
        <v>2778</v>
      </c>
      <c r="D854" s="5" t="s">
        <v>833</v>
      </c>
      <c r="E854" s="24" t="s">
        <v>645</v>
      </c>
      <c r="F854" s="65" t="s">
        <v>862</v>
      </c>
      <c r="G854" s="7" t="s">
        <v>844</v>
      </c>
      <c r="H854" s="80" t="s">
        <v>2957</v>
      </c>
      <c r="I854" s="7" t="s">
        <v>846</v>
      </c>
      <c r="J854" s="81" t="s">
        <v>2958</v>
      </c>
      <c r="K854" s="82" t="s">
        <v>787</v>
      </c>
      <c r="L854" s="83">
        <v>44967</v>
      </c>
      <c r="M854" s="83">
        <f>WORKDAY(ControleRNC[[#This Row],[Data Emissão]],VLOOKUP(K854,$F$1:$G$4,2,0))</f>
        <v>44972</v>
      </c>
      <c r="N854" s="83"/>
      <c r="O854" s="84">
        <v>44974</v>
      </c>
      <c r="P854" s="85"/>
      <c r="Q854" s="85">
        <f ca="1">IF(ControleRNC[[#This Row],[Real.1]]="",TODAY()-ControleRNC[[#This Row],[Prev.1]],ControleRNC[[#This Row],[Real.1]]-ControleRNC[[#This Row],[Prev.1]])</f>
        <v>2</v>
      </c>
      <c r="R854" s="24" t="s">
        <v>6</v>
      </c>
      <c r="S854" s="85"/>
      <c r="T854" s="86" t="str">
        <f ca="1">IF(ControleRNC[[#This Row],[Real.1]]&lt;&gt;"","Concluída",IF(ControleRNC[[#This Row],[Prev.1]]&lt;TODAY(),"Atraso","No prazo"))</f>
        <v>Concluída</v>
      </c>
      <c r="U854" s="87" t="s">
        <v>2959</v>
      </c>
      <c r="V854" s="87"/>
      <c r="W854" s="84">
        <f>WORKDAY(ControleRNC[[#This Row],[Prev.1]],ControleRNC[[#This Row],[Dias Prev.2]])</f>
        <v>44977</v>
      </c>
      <c r="X854" s="84"/>
      <c r="Y854" s="84">
        <v>44986</v>
      </c>
      <c r="Z854" s="85">
        <f>VLOOKUP(ControleRNC[[#This Row],[Crit.]],$F$1:$G$4,2,0)</f>
        <v>3</v>
      </c>
      <c r="AA854" s="85">
        <f ca="1">IF(ControleRNC[[#This Row],[Real.2]]="",TODAY()-ControleRNC[[#This Row],[Prev.2]],ControleRNC[[#This Row],[Real.2]]-ControleRNC[[#This Row],[Prev.2]])</f>
        <v>9</v>
      </c>
      <c r="AB854" s="24" t="s">
        <v>6</v>
      </c>
      <c r="AC854" s="86" t="str">
        <f ca="1">IF(ControleRNC[[#This Row],[Real.2]]&lt;&gt;"","Concluída",
IF(ControleRNC[[#This Row],[Prev.2]]&lt;TODAY(),"Atraso","No prazo"))</f>
        <v>Concluída</v>
      </c>
      <c r="AD854" s="85" t="str">
        <f ca="1">IF(ControleRNC[[#This Row],[Status Epata 2]]="Concluída","",IF(ControleRNC[[#This Row],[Real.2]]="",TODAY()-ControleRNC[[#This Row],[Data Emissão]],ControleRNC[[#This Row],[Real.2]]-ControleRNC[[#This Row],[Data Emissão]]))</f>
        <v/>
      </c>
      <c r="AE854" s="29" t="str">
        <f ca="1">IF(ControleRNC[[#This Row],[Real.2]]&lt;&gt;"","Concluída",
IF(AND(ControleRNC[[#This Row],[Prev.2]]&lt;TODAY(),OR(ControleRNC[[#This Row],[Replan.2]]&lt;TODAY(),ControleRNC[[#This Row],[Replan.2]]="")),"Atraso","No prazo"))</f>
        <v>Concluída</v>
      </c>
      <c r="AF854" s="85"/>
      <c r="AG854" s="85" t="str">
        <f ca="1">IF(ControleRNC[[#This Row],[Área Responsável]]="Engenharia",ControleRNC[[#This Row],[Status Etapa 1]],"Contratada")</f>
        <v>Concluída</v>
      </c>
      <c r="AH854" s="85" t="str">
        <f>IF(ControleRNC[[#This Row],[Área Responsável]]="Contratada",ControleRNC[[#This Row],[Status DUCTOR]],"Engenharia")</f>
        <v>Engenharia</v>
      </c>
      <c r="AI854" s="85" t="str">
        <f ca="1">IF(ControleRNC[[#This Row],[Etapa Eng]]="Concluída","Fechado",IF(ControleRNC[[#This Row],[Etapa Eng]]="Contratada","Contratada","Aberto"))</f>
        <v>Fechado</v>
      </c>
      <c r="AJ854" s="85" t="str">
        <f>IF(ControleRNC[[#This Row],[Etapa contr]]="Concluída","Fechado",IF(ControleRNC[[#This Row],[Etapa contr]]="Engenharia","Engenharia","Aberto"))</f>
        <v>Engenharia</v>
      </c>
    </row>
    <row r="855" spans="1:36" ht="30" customHeight="1">
      <c r="A855" s="79" t="s">
        <v>352</v>
      </c>
      <c r="B855" s="5" t="s">
        <v>900</v>
      </c>
      <c r="C855" s="24" t="s">
        <v>860</v>
      </c>
      <c r="D855" s="5" t="s">
        <v>861</v>
      </c>
      <c r="E855" s="24" t="s">
        <v>281</v>
      </c>
      <c r="F855" s="65" t="s">
        <v>862</v>
      </c>
      <c r="G855" s="7" t="s">
        <v>827</v>
      </c>
      <c r="H855" s="80" t="s">
        <v>2887</v>
      </c>
      <c r="I855" s="80" t="s">
        <v>836</v>
      </c>
      <c r="J855" s="81" t="s">
        <v>452</v>
      </c>
      <c r="K855" s="82" t="s">
        <v>787</v>
      </c>
      <c r="L855" s="83">
        <v>44967</v>
      </c>
      <c r="M855" s="83">
        <f>WORKDAY(ControleRNC[[#This Row],[Data Emissão]],VLOOKUP(K855,$F$1:$G$4,2,0))</f>
        <v>44972</v>
      </c>
      <c r="N855" s="83"/>
      <c r="O855" s="84">
        <v>44972</v>
      </c>
      <c r="P855" s="85"/>
      <c r="Q855" s="85">
        <f ca="1">IF(ControleRNC[[#This Row],[Real.1]]="",TODAY()-ControleRNC[[#This Row],[Prev.1]],ControleRNC[[#This Row],[Real.1]]-ControleRNC[[#This Row],[Prev.1]])</f>
        <v>0</v>
      </c>
      <c r="R855" s="24" t="s">
        <v>5</v>
      </c>
      <c r="S855" s="85"/>
      <c r="T855" s="86" t="str">
        <f ca="1">IF(ControleRNC[[#This Row],[Real.1]]&lt;&gt;"","Concluída",IF(ControleRNC[[#This Row],[Prev.1]]&lt;TODAY(),"Atraso","No prazo"))</f>
        <v>Concluída</v>
      </c>
      <c r="U855" s="87" t="s">
        <v>453</v>
      </c>
      <c r="V855" s="87"/>
      <c r="W855" s="84">
        <f>WORKDAY(ControleRNC[[#This Row],[Prev.1]],ControleRNC[[#This Row],[Dias Prev.2]])</f>
        <v>44977</v>
      </c>
      <c r="X855" s="84"/>
      <c r="Y855" s="84"/>
      <c r="Z855" s="85">
        <f>VLOOKUP(ControleRNC[[#This Row],[Crit.]],$F$1:$G$4,2,0)</f>
        <v>3</v>
      </c>
      <c r="AA855" s="85">
        <f ca="1">IF(ControleRNC[[#This Row],[Real.2]]="",TODAY()-ControleRNC[[#This Row],[Prev.2]],ControleRNC[[#This Row],[Real.2]]-ControleRNC[[#This Row],[Prev.2]])</f>
        <v>100</v>
      </c>
      <c r="AB855" s="24" t="s">
        <v>5</v>
      </c>
      <c r="AC855" s="86" t="str">
        <f ca="1">IF(ControleRNC[[#This Row],[Real.2]]&lt;&gt;"","Concluída",
IF(ControleRNC[[#This Row],[Prev.2]]&lt;TODAY(),"Atraso","No prazo"))</f>
        <v>Atraso</v>
      </c>
      <c r="AD855" s="85">
        <f ca="1">IF(ControleRNC[[#This Row],[Status Epata 2]]="Concluída","",IF(ControleRNC[[#This Row],[Real.2]]="",TODAY()-ControleRNC[[#This Row],[Data Emissão]],ControleRNC[[#This Row],[Real.2]]-ControleRNC[[#This Row],[Data Emissão]]))</f>
        <v>110</v>
      </c>
      <c r="AE855" s="24" t="str">
        <f ca="1">IF(ControleRNC[[#This Row],[Real.2]]&lt;&gt;"","Concluída",
IF(AND(ControleRNC[[#This Row],[Prev.2]]&lt;TODAY(),OR(ControleRNC[[#This Row],[Replan.2]]&lt;TODAY(),ControleRNC[[#This Row],[Replan.2]]="")),"Atraso","No prazo"))</f>
        <v>Atraso</v>
      </c>
      <c r="AF855" s="85"/>
      <c r="AG855" s="85" t="str">
        <f ca="1">IF(ControleRNC[[#This Row],[Área Responsável]]="Engenharia",ControleRNC[[#This Row],[Status Etapa 1]],"Contratada")</f>
        <v>Concluída</v>
      </c>
      <c r="AH855" s="85" t="str">
        <f>IF(ControleRNC[[#This Row],[Área Responsável]]="Contratada",ControleRNC[[#This Row],[Status DUCTOR]],"Engenharia")</f>
        <v>Engenharia</v>
      </c>
      <c r="AI855" s="85" t="str">
        <f ca="1">IF(ControleRNC[[#This Row],[Etapa Eng]]="Concluída","Fechado",IF(ControleRNC[[#This Row],[Etapa Eng]]="Contratada","Contratada","Aberto"))</f>
        <v>Fechado</v>
      </c>
      <c r="AJ855" s="85" t="str">
        <f>IF(ControleRNC[[#This Row],[Etapa contr]]="Concluída","Fechado",IF(ControleRNC[[#This Row],[Etapa contr]]="Engenharia","Engenharia","Aberto"))</f>
        <v>Engenharia</v>
      </c>
    </row>
    <row r="856" spans="1:36" ht="30" customHeight="1">
      <c r="A856" s="79" t="s">
        <v>449</v>
      </c>
      <c r="B856" s="5" t="s">
        <v>900</v>
      </c>
      <c r="C856" s="24" t="s">
        <v>860</v>
      </c>
      <c r="D856" s="5" t="s">
        <v>861</v>
      </c>
      <c r="E856" s="24" t="s">
        <v>281</v>
      </c>
      <c r="F856" s="65" t="s">
        <v>862</v>
      </c>
      <c r="G856" s="7" t="s">
        <v>827</v>
      </c>
      <c r="H856" s="80" t="s">
        <v>2960</v>
      </c>
      <c r="I856" s="80" t="s">
        <v>836</v>
      </c>
      <c r="J856" s="81" t="s">
        <v>450</v>
      </c>
      <c r="K856" s="82" t="s">
        <v>787</v>
      </c>
      <c r="L856" s="83">
        <v>44967</v>
      </c>
      <c r="M856" s="83">
        <f>WORKDAY(ControleRNC[[#This Row],[Data Emissão]],VLOOKUP(K856,$F$1:$G$4,2,0))</f>
        <v>44972</v>
      </c>
      <c r="N856" s="83"/>
      <c r="O856" s="84">
        <v>44974</v>
      </c>
      <c r="P856" s="85"/>
      <c r="Q856" s="85">
        <f ca="1">IF(ControleRNC[[#This Row],[Real.1]]="",TODAY()-ControleRNC[[#This Row],[Prev.1]],ControleRNC[[#This Row],[Real.1]]-ControleRNC[[#This Row],[Prev.1]])</f>
        <v>2</v>
      </c>
      <c r="R856" s="24" t="s">
        <v>5</v>
      </c>
      <c r="S856" s="85"/>
      <c r="T856" s="86" t="str">
        <f ca="1">IF(ControleRNC[[#This Row],[Real.1]]&lt;&gt;"","Concluída",IF(ControleRNC[[#This Row],[Prev.1]]&lt;TODAY(),"Atraso","No prazo"))</f>
        <v>Concluída</v>
      </c>
      <c r="U856" s="87" t="s">
        <v>451</v>
      </c>
      <c r="V856" s="87"/>
      <c r="W856" s="84">
        <f>WORKDAY(ControleRNC[[#This Row],[Prev.1]],ControleRNC[[#This Row],[Dias Prev.2]])</f>
        <v>44977</v>
      </c>
      <c r="X856" s="84"/>
      <c r="Y856" s="84"/>
      <c r="Z856" s="85">
        <f>VLOOKUP(ControleRNC[[#This Row],[Crit.]],$F$1:$G$4,2,0)</f>
        <v>3</v>
      </c>
      <c r="AA856" s="85">
        <f ca="1">IF(ControleRNC[[#This Row],[Real.2]]="",TODAY()-ControleRNC[[#This Row],[Prev.2]],ControleRNC[[#This Row],[Real.2]]-ControleRNC[[#This Row],[Prev.2]])</f>
        <v>100</v>
      </c>
      <c r="AB856" s="24" t="s">
        <v>5</v>
      </c>
      <c r="AC856" s="86" t="str">
        <f ca="1">IF(ControleRNC[[#This Row],[Real.2]]&lt;&gt;"","Concluída",
IF(ControleRNC[[#This Row],[Prev.2]]&lt;TODAY(),"Atraso","No prazo"))</f>
        <v>Atraso</v>
      </c>
      <c r="AD856" s="85">
        <f ca="1">IF(ControleRNC[[#This Row],[Status Epata 2]]="Concluída","",IF(ControleRNC[[#This Row],[Real.2]]="",TODAY()-ControleRNC[[#This Row],[Data Emissão]],ControleRNC[[#This Row],[Real.2]]-ControleRNC[[#This Row],[Data Emissão]]))</f>
        <v>110</v>
      </c>
      <c r="AE856" s="24" t="str">
        <f ca="1">IF(ControleRNC[[#This Row],[Real.2]]&lt;&gt;"","Concluída",
IF(AND(ControleRNC[[#This Row],[Prev.2]]&lt;TODAY(),OR(ControleRNC[[#This Row],[Replan.2]]&lt;TODAY(),ControleRNC[[#This Row],[Replan.2]]="")),"Atraso","No prazo"))</f>
        <v>Atraso</v>
      </c>
      <c r="AF856" s="85"/>
      <c r="AG856" s="85" t="str">
        <f ca="1">IF(ControleRNC[[#This Row],[Área Responsável]]="Engenharia",ControleRNC[[#This Row],[Status Etapa 1]],"Contratada")</f>
        <v>Concluída</v>
      </c>
      <c r="AH856" s="85" t="str">
        <f>IF(ControleRNC[[#This Row],[Área Responsável]]="Contratada",ControleRNC[[#This Row],[Status DUCTOR]],"Engenharia")</f>
        <v>Engenharia</v>
      </c>
      <c r="AI856" s="85" t="str">
        <f ca="1">IF(ControleRNC[[#This Row],[Etapa Eng]]="Concluída","Fechado",IF(ControleRNC[[#This Row],[Etapa Eng]]="Contratada","Contratada","Aberto"))</f>
        <v>Fechado</v>
      </c>
      <c r="AJ856" s="85" t="str">
        <f>IF(ControleRNC[[#This Row],[Etapa contr]]="Concluída","Fechado",IF(ControleRNC[[#This Row],[Etapa contr]]="Engenharia","Engenharia","Aberto"))</f>
        <v>Engenharia</v>
      </c>
    </row>
    <row r="857" spans="1:36" ht="30" customHeight="1">
      <c r="A857" s="79" t="s">
        <v>349</v>
      </c>
      <c r="B857" s="5" t="s">
        <v>900</v>
      </c>
      <c r="C857" s="24" t="s">
        <v>860</v>
      </c>
      <c r="D857" s="5" t="s">
        <v>861</v>
      </c>
      <c r="E857" s="24" t="s">
        <v>281</v>
      </c>
      <c r="F857" s="65" t="s">
        <v>862</v>
      </c>
      <c r="G857" s="7" t="s">
        <v>827</v>
      </c>
      <c r="H857" s="80" t="s">
        <v>2823</v>
      </c>
      <c r="I857" s="80" t="s">
        <v>856</v>
      </c>
      <c r="J857" s="81" t="s">
        <v>454</v>
      </c>
      <c r="K857" s="82" t="s">
        <v>787</v>
      </c>
      <c r="L857" s="83">
        <v>44968</v>
      </c>
      <c r="M857" s="83">
        <f>WORKDAY(ControleRNC[[#This Row],[Data Emissão]],VLOOKUP(K857,$F$1:$G$4,2,0))</f>
        <v>44972</v>
      </c>
      <c r="N857" s="83"/>
      <c r="O857" s="84">
        <v>44985</v>
      </c>
      <c r="P857" s="85"/>
      <c r="Q857" s="85">
        <f ca="1">IF(ControleRNC[[#This Row],[Real.1]]="",TODAY()-ControleRNC[[#This Row],[Prev.1]],ControleRNC[[#This Row],[Real.1]]-ControleRNC[[#This Row],[Prev.1]])</f>
        <v>13</v>
      </c>
      <c r="R857" s="24" t="s">
        <v>5</v>
      </c>
      <c r="S857" s="85"/>
      <c r="T857" s="86" t="str">
        <f ca="1">IF(ControleRNC[[#This Row],[Real.1]]&lt;&gt;"","Concluída",IF(ControleRNC[[#This Row],[Prev.1]]&lt;TODAY(),"Atraso","No prazo"))</f>
        <v>Concluída</v>
      </c>
      <c r="U857" s="87"/>
      <c r="V857" s="87"/>
      <c r="W857" s="84">
        <f>WORKDAY(ControleRNC[[#This Row],[Prev.1]],ControleRNC[[#This Row],[Dias Prev.2]])</f>
        <v>44977</v>
      </c>
      <c r="X857" s="84"/>
      <c r="Y857" s="84"/>
      <c r="Z857" s="85">
        <f>VLOOKUP(ControleRNC[[#This Row],[Crit.]],$F$1:$G$4,2,0)</f>
        <v>3</v>
      </c>
      <c r="AA857" s="85">
        <f ca="1">IF(ControleRNC[[#This Row],[Real.2]]="",TODAY()-ControleRNC[[#This Row],[Prev.2]],ControleRNC[[#This Row],[Real.2]]-ControleRNC[[#This Row],[Prev.2]])</f>
        <v>100</v>
      </c>
      <c r="AB857" s="24" t="s">
        <v>5</v>
      </c>
      <c r="AC857" s="86" t="str">
        <f ca="1">IF(ControleRNC[[#This Row],[Real.2]]&lt;&gt;"","Concluída",
IF(ControleRNC[[#This Row],[Prev.2]]&lt;TODAY(),"Atraso","No prazo"))</f>
        <v>Atraso</v>
      </c>
      <c r="AD857" s="85">
        <f ca="1">IF(ControleRNC[[#This Row],[Status Epata 2]]="Concluída","",IF(ControleRNC[[#This Row],[Real.2]]="",TODAY()-ControleRNC[[#This Row],[Data Emissão]],ControleRNC[[#This Row],[Real.2]]-ControleRNC[[#This Row],[Data Emissão]]))</f>
        <v>109</v>
      </c>
      <c r="AE857" s="24" t="str">
        <f ca="1">IF(ControleRNC[[#This Row],[Real.2]]&lt;&gt;"","Concluída",
IF(AND(ControleRNC[[#This Row],[Prev.2]]&lt;TODAY(),OR(ControleRNC[[#This Row],[Replan.2]]&lt;TODAY(),ControleRNC[[#This Row],[Replan.2]]="")),"Atraso","No prazo"))</f>
        <v>Atraso</v>
      </c>
      <c r="AF857" s="85"/>
      <c r="AG857" s="85" t="str">
        <f ca="1">IF(ControleRNC[[#This Row],[Área Responsável]]="Engenharia",ControleRNC[[#This Row],[Status Etapa 1]],"Contratada")</f>
        <v>Concluída</v>
      </c>
      <c r="AH857" s="85" t="str">
        <f>IF(ControleRNC[[#This Row],[Área Responsável]]="Contratada",ControleRNC[[#This Row],[Status DUCTOR]],"Engenharia")</f>
        <v>Engenharia</v>
      </c>
      <c r="AI857" s="85" t="str">
        <f ca="1">IF(ControleRNC[[#This Row],[Etapa Eng]]="Concluída","Fechado",IF(ControleRNC[[#This Row],[Etapa Eng]]="Contratada","Contratada","Aberto"))</f>
        <v>Fechado</v>
      </c>
      <c r="AJ857" s="85" t="str">
        <f>IF(ControleRNC[[#This Row],[Etapa contr]]="Concluída","Fechado",IF(ControleRNC[[#This Row],[Etapa contr]]="Engenharia","Engenharia","Aberto"))</f>
        <v>Engenharia</v>
      </c>
    </row>
    <row r="858" spans="1:36" ht="30" customHeight="1">
      <c r="A858" s="79" t="s">
        <v>455</v>
      </c>
      <c r="B858" s="5" t="s">
        <v>900</v>
      </c>
      <c r="C858" s="24" t="s">
        <v>860</v>
      </c>
      <c r="D858" s="5" t="s">
        <v>861</v>
      </c>
      <c r="E858" s="24" t="s">
        <v>281</v>
      </c>
      <c r="F858" s="65" t="s">
        <v>862</v>
      </c>
      <c r="G858" s="7" t="s">
        <v>827</v>
      </c>
      <c r="H858" s="80" t="s">
        <v>2766</v>
      </c>
      <c r="I858" s="80" t="s">
        <v>863</v>
      </c>
      <c r="J858" s="81" t="s">
        <v>456</v>
      </c>
      <c r="K858" s="82" t="s">
        <v>787</v>
      </c>
      <c r="L858" s="83">
        <v>44970</v>
      </c>
      <c r="M858" s="83">
        <f>WORKDAY(ControleRNC[[#This Row],[Data Emissão]],VLOOKUP(K858,$F$1:$G$4,2,0))</f>
        <v>44973</v>
      </c>
      <c r="N858" s="83"/>
      <c r="O858" s="84">
        <v>44971</v>
      </c>
      <c r="P858" s="85"/>
      <c r="Q858" s="85">
        <f ca="1">IF(ControleRNC[[#This Row],[Real.1]]="",TODAY()-ControleRNC[[#This Row],[Prev.1]],ControleRNC[[#This Row],[Real.1]]-ControleRNC[[#This Row],[Prev.1]])</f>
        <v>-2</v>
      </c>
      <c r="R858" s="24" t="s">
        <v>5</v>
      </c>
      <c r="S858" s="85" t="s">
        <v>2925</v>
      </c>
      <c r="T858" s="86" t="str">
        <f ca="1">IF(ControleRNC[[#This Row],[Real.1]]&lt;&gt;"","Concluída",IF(ControleRNC[[#This Row],[Prev.1]]&lt;TODAY(),"Atraso","No prazo"))</f>
        <v>Concluída</v>
      </c>
      <c r="U858" s="87" t="s">
        <v>378</v>
      </c>
      <c r="V858" s="87"/>
      <c r="W858" s="84">
        <f>WORKDAY(ControleRNC[[#This Row],[Prev.1]],ControleRNC[[#This Row],[Dias Prev.2]])</f>
        <v>44978</v>
      </c>
      <c r="X858" s="84"/>
      <c r="Y858" s="84"/>
      <c r="Z858" s="85">
        <f>VLOOKUP(ControleRNC[[#This Row],[Crit.]],$F$1:$G$4,2,0)</f>
        <v>3</v>
      </c>
      <c r="AA858" s="85">
        <f ca="1">IF(ControleRNC[[#This Row],[Real.2]]="",TODAY()-ControleRNC[[#This Row],[Prev.2]],ControleRNC[[#This Row],[Real.2]]-ControleRNC[[#This Row],[Prev.2]])</f>
        <v>99</v>
      </c>
      <c r="AB858" s="24" t="s">
        <v>5</v>
      </c>
      <c r="AC858" s="86" t="str">
        <f ca="1">IF(ControleRNC[[#This Row],[Real.2]]&lt;&gt;"","Concluída",
IF(ControleRNC[[#This Row],[Prev.2]]&lt;TODAY(),"Atraso","No prazo"))</f>
        <v>Atraso</v>
      </c>
      <c r="AD858" s="85">
        <f ca="1">IF(ControleRNC[[#This Row],[Status Epata 2]]="Concluída","",IF(ControleRNC[[#This Row],[Real.2]]="",TODAY()-ControleRNC[[#This Row],[Data Emissão]],ControleRNC[[#This Row],[Real.2]]-ControleRNC[[#This Row],[Data Emissão]]))</f>
        <v>107</v>
      </c>
      <c r="AE858" s="24" t="str">
        <f ca="1">IF(ControleRNC[[#This Row],[Real.2]]&lt;&gt;"","Concluída",
IF(AND(ControleRNC[[#This Row],[Prev.2]]&lt;TODAY(),OR(ControleRNC[[#This Row],[Replan.2]]&lt;TODAY(),ControleRNC[[#This Row],[Replan.2]]="")),"Atraso","No prazo"))</f>
        <v>Atraso</v>
      </c>
      <c r="AF858" s="85"/>
      <c r="AG858" s="85" t="str">
        <f ca="1">IF(ControleRNC[[#This Row],[Área Responsável]]="Engenharia",ControleRNC[[#This Row],[Status Etapa 1]],"Contratada")</f>
        <v>Concluída</v>
      </c>
      <c r="AH858" s="85" t="str">
        <f>IF(ControleRNC[[#This Row],[Área Responsável]]="Contratada",ControleRNC[[#This Row],[Status DUCTOR]],"Engenharia")</f>
        <v>Engenharia</v>
      </c>
      <c r="AI858" s="85" t="str">
        <f ca="1">IF(ControleRNC[[#This Row],[Etapa Eng]]="Concluída","Fechado",IF(ControleRNC[[#This Row],[Etapa Eng]]="Contratada","Contratada","Aberto"))</f>
        <v>Fechado</v>
      </c>
      <c r="AJ858" s="85" t="str">
        <f>IF(ControleRNC[[#This Row],[Etapa contr]]="Concluída","Fechado",IF(ControleRNC[[#This Row],[Etapa contr]]="Engenharia","Engenharia","Aberto"))</f>
        <v>Engenharia</v>
      </c>
    </row>
    <row r="859" spans="1:36" ht="30" customHeight="1">
      <c r="A859" s="79" t="s">
        <v>463</v>
      </c>
      <c r="B859" s="5" t="s">
        <v>900</v>
      </c>
      <c r="C859" s="24" t="s">
        <v>1283</v>
      </c>
      <c r="D859" s="5" t="s">
        <v>824</v>
      </c>
      <c r="E859" s="24" t="s">
        <v>29</v>
      </c>
      <c r="F859" s="65" t="s">
        <v>826</v>
      </c>
      <c r="G859" s="7" t="s">
        <v>844</v>
      </c>
      <c r="H859" s="80" t="s">
        <v>2961</v>
      </c>
      <c r="I859" s="80" t="s">
        <v>1449</v>
      </c>
      <c r="J859" s="81" t="s">
        <v>464</v>
      </c>
      <c r="K859" s="82" t="s">
        <v>787</v>
      </c>
      <c r="L859" s="83">
        <v>44972</v>
      </c>
      <c r="M859" s="83">
        <f>WORKDAY(ControleRNC[[#This Row],[Data Emissão]],VLOOKUP(K859,$F$1:$G$4,2,0))</f>
        <v>44977</v>
      </c>
      <c r="N859" s="83"/>
      <c r="O859" s="84">
        <v>45096</v>
      </c>
      <c r="P859" s="85"/>
      <c r="Q859" s="85">
        <f ca="1">IF(ControleRNC[[#This Row],[Real.1]]="",TODAY()-ControleRNC[[#This Row],[Prev.1]],ControleRNC[[#This Row],[Real.1]]-ControleRNC[[#This Row],[Prev.1]])</f>
        <v>119</v>
      </c>
      <c r="R859" s="24" t="s">
        <v>6</v>
      </c>
      <c r="S859" s="85"/>
      <c r="T859" s="86" t="str">
        <f ca="1">IF(ControleRNC[[#This Row],[Real.1]]&lt;&gt;"","Concluída",IF(ControleRNC[[#This Row],[Prev.1]]&lt;TODAY(),"Atraso","No prazo"))</f>
        <v>Concluída</v>
      </c>
      <c r="U859" s="87" t="s">
        <v>465</v>
      </c>
      <c r="V859" s="87"/>
      <c r="W859" s="84">
        <f>WORKDAY(ControleRNC[[#This Row],[Prev.1]],ControleRNC[[#This Row],[Dias Prev.2]])</f>
        <v>44980</v>
      </c>
      <c r="X859" s="84">
        <v>45076</v>
      </c>
      <c r="Y859" s="84"/>
      <c r="Z859" s="85">
        <f>VLOOKUP(ControleRNC[[#This Row],[Crit.]],$F$1:$G$4,2,0)</f>
        <v>3</v>
      </c>
      <c r="AA859" s="85">
        <f ca="1">IF(ControleRNC[[#This Row],[Real.2]]="",TODAY()-ControleRNC[[#This Row],[Prev.2]],ControleRNC[[#This Row],[Real.2]]-ControleRNC[[#This Row],[Prev.2]])</f>
        <v>97</v>
      </c>
      <c r="AB859" s="24" t="s">
        <v>6</v>
      </c>
      <c r="AC859" s="86" t="str">
        <f ca="1">IF(ControleRNC[[#This Row],[Real.2]]&lt;&gt;"","Concluída",
IF(ControleRNC[[#This Row],[Prev.2]]&lt;TODAY(),"Atraso","No prazo"))</f>
        <v>Atraso</v>
      </c>
      <c r="AD859" s="85">
        <f ca="1">IF(ControleRNC[[#This Row],[Status Epata 2]]="Concluída","",IF(ControleRNC[[#This Row],[Real.2]]="",TODAY()-ControleRNC[[#This Row],[Data Emissão]],ControleRNC[[#This Row],[Real.2]]-ControleRNC[[#This Row],[Data Emissão]]))</f>
        <v>105</v>
      </c>
      <c r="AE859" s="24" t="str">
        <f ca="1">IF(ControleRNC[[#This Row],[Real.2]]&lt;&gt;"","Concluída",
IF(AND(ControleRNC[[#This Row],[Prev.2]]&lt;TODAY(),OR(ControleRNC[[#This Row],[Replan.2]]&lt;TODAY(),ControleRNC[[#This Row],[Replan.2]]="")),"Atraso","No prazo"))</f>
        <v>Atraso</v>
      </c>
      <c r="AF859" s="85"/>
      <c r="AG859" s="85" t="str">
        <f>IF(ControleRNC[[#This Row],[Área Responsável]]="Engenharia",ControleRNC[[#This Row],[Status Etapa 1]],"Contratada")</f>
        <v>Contratada</v>
      </c>
      <c r="AH859" s="85" t="str">
        <f ca="1">IF(ControleRNC[[#This Row],[Área Responsável]]="Contratada",ControleRNC[[#This Row],[Status DUCTOR]],"Engenharia")</f>
        <v>Atraso</v>
      </c>
      <c r="AI859" s="85" t="str">
        <f>IF(ControleRNC[[#This Row],[Etapa Eng]]="Concluída","Fechado",IF(ControleRNC[[#This Row],[Etapa Eng]]="Contratada","Contratada","Aberto"))</f>
        <v>Contratada</v>
      </c>
      <c r="AJ859" s="85" t="str">
        <f ca="1">IF(ControleRNC[[#This Row],[Etapa contr]]="Concluída","Fechado",IF(ControleRNC[[#This Row],[Etapa contr]]="Engenharia","Engenharia","Aberto"))</f>
        <v>Aberto</v>
      </c>
    </row>
    <row r="860" spans="1:36" ht="30" customHeight="1">
      <c r="A860" s="79" t="s">
        <v>466</v>
      </c>
      <c r="B860" s="5" t="s">
        <v>900</v>
      </c>
      <c r="C860" s="24" t="s">
        <v>1283</v>
      </c>
      <c r="D860" s="5" t="s">
        <v>824</v>
      </c>
      <c r="E860" s="24" t="s">
        <v>29</v>
      </c>
      <c r="F860" s="65" t="s">
        <v>826</v>
      </c>
      <c r="G860" s="7" t="s">
        <v>844</v>
      </c>
      <c r="H860" s="80" t="s">
        <v>2953</v>
      </c>
      <c r="I860" s="80" t="s">
        <v>918</v>
      </c>
      <c r="J860" s="81" t="s">
        <v>467</v>
      </c>
      <c r="K860" s="82" t="s">
        <v>787</v>
      </c>
      <c r="L860" s="83">
        <v>44972</v>
      </c>
      <c r="M860" s="83">
        <f>WORKDAY(ControleRNC[[#This Row],[Data Emissão]],VLOOKUP(K860,$F$1:$G$4,2,0))</f>
        <v>44977</v>
      </c>
      <c r="N860" s="83"/>
      <c r="O860" s="84">
        <v>45096</v>
      </c>
      <c r="P860" s="85"/>
      <c r="Q860" s="85">
        <f ca="1">IF(ControleRNC[[#This Row],[Real.1]]="",TODAY()-ControleRNC[[#This Row],[Prev.1]],ControleRNC[[#This Row],[Real.1]]-ControleRNC[[#This Row],[Prev.1]])</f>
        <v>119</v>
      </c>
      <c r="R860" s="24" t="s">
        <v>6</v>
      </c>
      <c r="S860" s="85"/>
      <c r="T860" s="86" t="str">
        <f ca="1">IF(ControleRNC[[#This Row],[Real.1]]&lt;&gt;"","Concluída",IF(ControleRNC[[#This Row],[Prev.1]]&lt;TODAY(),"Atraso","No prazo"))</f>
        <v>Concluída</v>
      </c>
      <c r="U860" s="87" t="s">
        <v>468</v>
      </c>
      <c r="V860" s="87"/>
      <c r="W860" s="84">
        <f>WORKDAY(ControleRNC[[#This Row],[Prev.1]],ControleRNC[[#This Row],[Dias Prev.2]])</f>
        <v>44980</v>
      </c>
      <c r="X860" s="84">
        <v>45076</v>
      </c>
      <c r="Y860" s="84"/>
      <c r="Z860" s="85">
        <f>VLOOKUP(ControleRNC[[#This Row],[Crit.]],$F$1:$G$4,2,0)</f>
        <v>3</v>
      </c>
      <c r="AA860" s="85">
        <f ca="1">IF(ControleRNC[[#This Row],[Real.2]]="",TODAY()-ControleRNC[[#This Row],[Prev.2]],ControleRNC[[#This Row],[Real.2]]-ControleRNC[[#This Row],[Prev.2]])</f>
        <v>97</v>
      </c>
      <c r="AB860" s="24" t="s">
        <v>6</v>
      </c>
      <c r="AC860" s="86" t="str">
        <f ca="1">IF(ControleRNC[[#This Row],[Real.2]]&lt;&gt;"","Concluída",
IF(ControleRNC[[#This Row],[Prev.2]]&lt;TODAY(),"Atraso","No prazo"))</f>
        <v>Atraso</v>
      </c>
      <c r="AD860" s="85">
        <f ca="1">IF(ControleRNC[[#This Row],[Status Epata 2]]="Concluída","",IF(ControleRNC[[#This Row],[Real.2]]="",TODAY()-ControleRNC[[#This Row],[Data Emissão]],ControleRNC[[#This Row],[Real.2]]-ControleRNC[[#This Row],[Data Emissão]]))</f>
        <v>105</v>
      </c>
      <c r="AE860" s="24" t="str">
        <f ca="1">IF(ControleRNC[[#This Row],[Real.2]]&lt;&gt;"","Concluída",
IF(AND(ControleRNC[[#This Row],[Prev.2]]&lt;TODAY(),OR(ControleRNC[[#This Row],[Replan.2]]&lt;TODAY(),ControleRNC[[#This Row],[Replan.2]]="")),"Atraso","No prazo"))</f>
        <v>Atraso</v>
      </c>
      <c r="AF860" s="85"/>
      <c r="AG860" s="85" t="str">
        <f>IF(ControleRNC[[#This Row],[Área Responsável]]="Engenharia",ControleRNC[[#This Row],[Status Etapa 1]],"Contratada")</f>
        <v>Contratada</v>
      </c>
      <c r="AH860" s="85" t="str">
        <f ca="1">IF(ControleRNC[[#This Row],[Área Responsável]]="Contratada",ControleRNC[[#This Row],[Status DUCTOR]],"Engenharia")</f>
        <v>Atraso</v>
      </c>
      <c r="AI860" s="85" t="str">
        <f>IF(ControleRNC[[#This Row],[Etapa Eng]]="Concluída","Fechado",IF(ControleRNC[[#This Row],[Etapa Eng]]="Contratada","Contratada","Aberto"))</f>
        <v>Contratada</v>
      </c>
      <c r="AJ860" s="85" t="str">
        <f ca="1">IF(ControleRNC[[#This Row],[Etapa contr]]="Concluída","Fechado",IF(ControleRNC[[#This Row],[Etapa contr]]="Engenharia","Engenharia","Aberto"))</f>
        <v>Aberto</v>
      </c>
    </row>
    <row r="861" spans="1:36" ht="30" customHeight="1">
      <c r="A861" s="79" t="s">
        <v>457</v>
      </c>
      <c r="B861" s="5" t="s">
        <v>900</v>
      </c>
      <c r="C861" s="24" t="s">
        <v>860</v>
      </c>
      <c r="D861" s="5" t="s">
        <v>861</v>
      </c>
      <c r="E861" s="24" t="s">
        <v>281</v>
      </c>
      <c r="F861" s="65" t="s">
        <v>862</v>
      </c>
      <c r="G861" s="7" t="s">
        <v>827</v>
      </c>
      <c r="H861" s="80" t="s">
        <v>2867</v>
      </c>
      <c r="I861" s="80" t="s">
        <v>856</v>
      </c>
      <c r="J861" s="81" t="s">
        <v>458</v>
      </c>
      <c r="K861" s="82" t="s">
        <v>787</v>
      </c>
      <c r="L861" s="83">
        <v>44972</v>
      </c>
      <c r="M861" s="83">
        <f>WORKDAY(ControleRNC[[#This Row],[Data Emissão]],VLOOKUP(K861,$F$1:$G$4,2,0))</f>
        <v>44977</v>
      </c>
      <c r="N861" s="83"/>
      <c r="O861" s="84">
        <v>44972</v>
      </c>
      <c r="P861" s="85"/>
      <c r="Q861" s="85">
        <f ca="1">IF(ControleRNC[[#This Row],[Real.1]]="",TODAY()-ControleRNC[[#This Row],[Prev.1]],ControleRNC[[#This Row],[Real.1]]-ControleRNC[[#This Row],[Prev.1]])</f>
        <v>-5</v>
      </c>
      <c r="R861" s="24" t="s">
        <v>5</v>
      </c>
      <c r="S861" s="85"/>
      <c r="T861" s="86" t="str">
        <f ca="1">IF(ControleRNC[[#This Row],[Real.1]]&lt;&gt;"","Concluída",IF(ControleRNC[[#This Row],[Prev.1]]&lt;TODAY(),"Atraso","No prazo"))</f>
        <v>Concluída</v>
      </c>
      <c r="U861" s="87" t="s">
        <v>459</v>
      </c>
      <c r="V861" s="87"/>
      <c r="W861" s="84">
        <f>WORKDAY(ControleRNC[[#This Row],[Prev.1]],ControleRNC[[#This Row],[Dias Prev.2]])</f>
        <v>44980</v>
      </c>
      <c r="X861" s="84"/>
      <c r="Y861" s="84"/>
      <c r="Z861" s="85">
        <f>VLOOKUP(ControleRNC[[#This Row],[Crit.]],$F$1:$G$4,2,0)</f>
        <v>3</v>
      </c>
      <c r="AA861" s="85">
        <f ca="1">IF(ControleRNC[[#This Row],[Real.2]]="",TODAY()-ControleRNC[[#This Row],[Prev.2]],ControleRNC[[#This Row],[Real.2]]-ControleRNC[[#This Row],[Prev.2]])</f>
        <v>97</v>
      </c>
      <c r="AB861" s="24" t="s">
        <v>5</v>
      </c>
      <c r="AC861" s="86" t="str">
        <f ca="1">IF(ControleRNC[[#This Row],[Real.2]]&lt;&gt;"","Concluída",
IF(ControleRNC[[#This Row],[Prev.2]]&lt;TODAY(),"Atraso","No prazo"))</f>
        <v>Atraso</v>
      </c>
      <c r="AD861" s="85">
        <f ca="1">IF(ControleRNC[[#This Row],[Status Epata 2]]="Concluída","",IF(ControleRNC[[#This Row],[Real.2]]="",TODAY()-ControleRNC[[#This Row],[Data Emissão]],ControleRNC[[#This Row],[Real.2]]-ControleRNC[[#This Row],[Data Emissão]]))</f>
        <v>105</v>
      </c>
      <c r="AE861" s="24" t="str">
        <f ca="1">IF(ControleRNC[[#This Row],[Real.2]]&lt;&gt;"","Concluída",
IF(AND(ControleRNC[[#This Row],[Prev.2]]&lt;TODAY(),OR(ControleRNC[[#This Row],[Replan.2]]&lt;TODAY(),ControleRNC[[#This Row],[Replan.2]]="")),"Atraso","No prazo"))</f>
        <v>Atraso</v>
      </c>
      <c r="AF861" s="85"/>
      <c r="AG861" s="85" t="str">
        <f ca="1">IF(ControleRNC[[#This Row],[Área Responsável]]="Engenharia",ControleRNC[[#This Row],[Status Etapa 1]],"Contratada")</f>
        <v>Concluída</v>
      </c>
      <c r="AH861" s="85" t="str">
        <f>IF(ControleRNC[[#This Row],[Área Responsável]]="Contratada",ControleRNC[[#This Row],[Status DUCTOR]],"Engenharia")</f>
        <v>Engenharia</v>
      </c>
      <c r="AI861" s="85" t="str">
        <f ca="1">IF(ControleRNC[[#This Row],[Etapa Eng]]="Concluída","Fechado",IF(ControleRNC[[#This Row],[Etapa Eng]]="Contratada","Contratada","Aberto"))</f>
        <v>Fechado</v>
      </c>
      <c r="AJ861" s="85" t="str">
        <f>IF(ControleRNC[[#This Row],[Etapa contr]]="Concluída","Fechado",IF(ControleRNC[[#This Row],[Etapa contr]]="Engenharia","Engenharia","Aberto"))</f>
        <v>Engenharia</v>
      </c>
    </row>
    <row r="862" spans="1:36" ht="30" customHeight="1">
      <c r="A862" s="79" t="s">
        <v>460</v>
      </c>
      <c r="B862" s="5" t="s">
        <v>900</v>
      </c>
      <c r="C862" s="24" t="s">
        <v>860</v>
      </c>
      <c r="D862" s="5" t="s">
        <v>861</v>
      </c>
      <c r="E862" s="24" t="s">
        <v>281</v>
      </c>
      <c r="F862" s="65" t="s">
        <v>862</v>
      </c>
      <c r="G862" s="7" t="s">
        <v>827</v>
      </c>
      <c r="H862" s="80" t="s">
        <v>2962</v>
      </c>
      <c r="I862" s="80" t="s">
        <v>840</v>
      </c>
      <c r="J862" s="81" t="s">
        <v>461</v>
      </c>
      <c r="K862" s="82" t="s">
        <v>787</v>
      </c>
      <c r="L862" s="83">
        <v>44972</v>
      </c>
      <c r="M862" s="83">
        <f>WORKDAY(ControleRNC[[#This Row],[Data Emissão]],VLOOKUP(K862,$F$1:$G$4,2,0))</f>
        <v>44977</v>
      </c>
      <c r="N862" s="83"/>
      <c r="O862" s="84">
        <v>44974</v>
      </c>
      <c r="P862" s="85"/>
      <c r="Q862" s="85">
        <f ca="1">IF(ControleRNC[[#This Row],[Real.1]]="",TODAY()-ControleRNC[[#This Row],[Prev.1]],ControleRNC[[#This Row],[Real.1]]-ControleRNC[[#This Row],[Prev.1]])</f>
        <v>-3</v>
      </c>
      <c r="R862" s="24" t="s">
        <v>5</v>
      </c>
      <c r="S862" s="85"/>
      <c r="T862" s="86" t="str">
        <f ca="1">IF(ControleRNC[[#This Row],[Real.1]]&lt;&gt;"","Concluída",IF(ControleRNC[[#This Row],[Prev.1]]&lt;TODAY(),"Atraso","No prazo"))</f>
        <v>Concluída</v>
      </c>
      <c r="U862" s="87" t="s">
        <v>462</v>
      </c>
      <c r="V862" s="87"/>
      <c r="W862" s="84">
        <f>WORKDAY(ControleRNC[[#This Row],[Prev.1]],ControleRNC[[#This Row],[Dias Prev.2]])</f>
        <v>44980</v>
      </c>
      <c r="X862" s="84"/>
      <c r="Y862" s="84"/>
      <c r="Z862" s="85">
        <f>VLOOKUP(ControleRNC[[#This Row],[Crit.]],$F$1:$G$4,2,0)</f>
        <v>3</v>
      </c>
      <c r="AA862" s="85">
        <f ca="1">IF(ControleRNC[[#This Row],[Real.2]]="",TODAY()-ControleRNC[[#This Row],[Prev.2]],ControleRNC[[#This Row],[Real.2]]-ControleRNC[[#This Row],[Prev.2]])</f>
        <v>97</v>
      </c>
      <c r="AB862" s="24" t="s">
        <v>5</v>
      </c>
      <c r="AC862" s="86" t="str">
        <f ca="1">IF(ControleRNC[[#This Row],[Real.2]]&lt;&gt;"","Concluída",
IF(ControleRNC[[#This Row],[Prev.2]]&lt;TODAY(),"Atraso","No prazo"))</f>
        <v>Atraso</v>
      </c>
      <c r="AD862" s="85">
        <f ca="1">IF(ControleRNC[[#This Row],[Status Epata 2]]="Concluída","",IF(ControleRNC[[#This Row],[Real.2]]="",TODAY()-ControleRNC[[#This Row],[Data Emissão]],ControleRNC[[#This Row],[Real.2]]-ControleRNC[[#This Row],[Data Emissão]]))</f>
        <v>105</v>
      </c>
      <c r="AE862" s="24" t="str">
        <f ca="1">IF(ControleRNC[[#This Row],[Real.2]]&lt;&gt;"","Concluída",
IF(AND(ControleRNC[[#This Row],[Prev.2]]&lt;TODAY(),OR(ControleRNC[[#This Row],[Replan.2]]&lt;TODAY(),ControleRNC[[#This Row],[Replan.2]]="")),"Atraso","No prazo"))</f>
        <v>Atraso</v>
      </c>
      <c r="AF862" s="85"/>
      <c r="AG862" s="85" t="str">
        <f ca="1">IF(ControleRNC[[#This Row],[Área Responsável]]="Engenharia",ControleRNC[[#This Row],[Status Etapa 1]],"Contratada")</f>
        <v>Concluída</v>
      </c>
      <c r="AH862" s="85" t="str">
        <f>IF(ControleRNC[[#This Row],[Área Responsável]]="Contratada",ControleRNC[[#This Row],[Status DUCTOR]],"Engenharia")</f>
        <v>Engenharia</v>
      </c>
      <c r="AI862" s="85" t="str">
        <f ca="1">IF(ControleRNC[[#This Row],[Etapa Eng]]="Concluída","Fechado",IF(ControleRNC[[#This Row],[Etapa Eng]]="Contratada","Contratada","Aberto"))</f>
        <v>Fechado</v>
      </c>
      <c r="AJ862" s="85" t="str">
        <f>IF(ControleRNC[[#This Row],[Etapa contr]]="Concluída","Fechado",IF(ControleRNC[[#This Row],[Etapa contr]]="Engenharia","Engenharia","Aberto"))</f>
        <v>Engenharia</v>
      </c>
    </row>
    <row r="863" spans="1:36" ht="30" customHeight="1">
      <c r="A863" s="79" t="s">
        <v>414</v>
      </c>
      <c r="B863" s="5" t="s">
        <v>900</v>
      </c>
      <c r="C863" s="24" t="s">
        <v>1280</v>
      </c>
      <c r="D863" s="5" t="s">
        <v>824</v>
      </c>
      <c r="E863" s="24" t="s">
        <v>87</v>
      </c>
      <c r="F863" s="65" t="s">
        <v>826</v>
      </c>
      <c r="G863" s="7" t="s">
        <v>827</v>
      </c>
      <c r="H863" s="80" t="s">
        <v>2952</v>
      </c>
      <c r="I863" s="7" t="s">
        <v>856</v>
      </c>
      <c r="J863" s="81" t="s">
        <v>2963</v>
      </c>
      <c r="K863" s="82" t="s">
        <v>788</v>
      </c>
      <c r="L863" s="83">
        <v>44973</v>
      </c>
      <c r="M863" s="83">
        <f>WORKDAY(ControleRNC[[#This Row],[Data Emissão]],VLOOKUP(K863,$F$1:$G$4,2,0))</f>
        <v>44977</v>
      </c>
      <c r="N863" s="83"/>
      <c r="O863" s="84">
        <v>45071</v>
      </c>
      <c r="P863" s="85"/>
      <c r="Q863" s="85">
        <f ca="1">IF(ControleRNC[[#This Row],[Real.1]]="",TODAY()-ControleRNC[[#This Row],[Prev.1]],ControleRNC[[#This Row],[Real.1]]-ControleRNC[[#This Row],[Prev.1]])</f>
        <v>94</v>
      </c>
      <c r="R863" s="24" t="s">
        <v>5</v>
      </c>
      <c r="S863" s="85"/>
      <c r="T863" s="86" t="str">
        <f ca="1">IF(ControleRNC[[#This Row],[Real.1]]&lt;&gt;"","Concluída",IF(ControleRNC[[#This Row],[Prev.1]]&lt;TODAY(),"Atraso","No prazo"))</f>
        <v>Concluída</v>
      </c>
      <c r="U863" s="87"/>
      <c r="V863" s="87" t="s">
        <v>2891</v>
      </c>
      <c r="W863" s="84">
        <f>WORKDAY(ControleRNC[[#This Row],[Prev.1]],ControleRNC[[#This Row],[Dias Prev.2]])</f>
        <v>44979</v>
      </c>
      <c r="X863" s="84"/>
      <c r="Y863" s="84">
        <v>45071</v>
      </c>
      <c r="Z863" s="85">
        <f>VLOOKUP(ControleRNC[[#This Row],[Crit.]],$F$1:$G$4,2,0)</f>
        <v>2</v>
      </c>
      <c r="AA863" s="85">
        <f ca="1">IF(ControleRNC[[#This Row],[Real.2]]="",TODAY()-ControleRNC[[#This Row],[Prev.2]],ControleRNC[[#This Row],[Real.2]]-ControleRNC[[#This Row],[Prev.2]])</f>
        <v>92</v>
      </c>
      <c r="AB863" s="24" t="s">
        <v>5</v>
      </c>
      <c r="AC863" s="86" t="str">
        <f ca="1">IF(ControleRNC[[#This Row],[Real.2]]&lt;&gt;"","Concluída",
IF(ControleRNC[[#This Row],[Prev.2]]&lt;TODAY(),"Atraso","No prazo"))</f>
        <v>Concluída</v>
      </c>
      <c r="AD863" s="85" t="str">
        <f ca="1">IF(ControleRNC[[#This Row],[Status Epata 2]]="Concluída","",IF(ControleRNC[[#This Row],[Real.2]]="",TODAY()-ControleRNC[[#This Row],[Data Emissão]],ControleRNC[[#This Row],[Real.2]]-ControleRNC[[#This Row],[Data Emissão]]))</f>
        <v/>
      </c>
      <c r="AE863" s="24" t="str">
        <f ca="1">IF(ControleRNC[[#This Row],[Real.2]]&lt;&gt;"","Concluída",
IF(AND(ControleRNC[[#This Row],[Prev.2]]&lt;TODAY(),OR(ControleRNC[[#This Row],[Replan.2]]&lt;TODAY(),ControleRNC[[#This Row],[Replan.2]]="")),"Atraso","No prazo"))</f>
        <v>Concluída</v>
      </c>
      <c r="AF863" s="85"/>
      <c r="AG863" s="85" t="str">
        <f>IF(ControleRNC[[#This Row],[Área Responsável]]="Engenharia",ControleRNC[[#This Row],[Status Etapa 1]],"Contratada")</f>
        <v>Contratada</v>
      </c>
      <c r="AH863" s="85" t="str">
        <f ca="1">IF(ControleRNC[[#This Row],[Área Responsável]]="Contratada",ControleRNC[[#This Row],[Status DUCTOR]],"Engenharia")</f>
        <v>Concluída</v>
      </c>
      <c r="AI863" s="85" t="str">
        <f>IF(ControleRNC[[#This Row],[Etapa Eng]]="Concluída","Fechado",IF(ControleRNC[[#This Row],[Etapa Eng]]="Contratada","Contratada","Aberto"))</f>
        <v>Contratada</v>
      </c>
      <c r="AJ863" s="85" t="str">
        <f ca="1">IF(ControleRNC[[#This Row],[Etapa contr]]="Concluída","Fechado",IF(ControleRNC[[#This Row],[Etapa contr]]="Engenharia","Engenharia","Aberto"))</f>
        <v>Fechado</v>
      </c>
    </row>
    <row r="864" spans="1:36" ht="30" customHeight="1">
      <c r="A864" s="79" t="s">
        <v>417</v>
      </c>
      <c r="B864" s="5" t="s">
        <v>900</v>
      </c>
      <c r="C864" s="85" t="s">
        <v>823</v>
      </c>
      <c r="D864" s="5" t="s">
        <v>824</v>
      </c>
      <c r="E864" s="24" t="s">
        <v>87</v>
      </c>
      <c r="F864" s="65" t="s">
        <v>826</v>
      </c>
      <c r="G864" s="7" t="s">
        <v>827</v>
      </c>
      <c r="H864" s="80" t="s">
        <v>2964</v>
      </c>
      <c r="I864" s="80" t="s">
        <v>840</v>
      </c>
      <c r="J864" s="81" t="s">
        <v>477</v>
      </c>
      <c r="K864" s="82" t="s">
        <v>788</v>
      </c>
      <c r="L864" s="83">
        <v>44980</v>
      </c>
      <c r="M864" s="83">
        <f>WORKDAY(ControleRNC[[#This Row],[Data Emissão]],VLOOKUP(K864,$F$1:$G$4,2,0))</f>
        <v>44984</v>
      </c>
      <c r="N864" s="83"/>
      <c r="O864" s="84"/>
      <c r="P864" s="85"/>
      <c r="Q864" s="85">
        <f ca="1">IF(ControleRNC[[#This Row],[Real.1]]="",TODAY()-ControleRNC[[#This Row],[Prev.1]],ControleRNC[[#This Row],[Real.1]]-ControleRNC[[#This Row],[Prev.1]])</f>
        <v>93</v>
      </c>
      <c r="R864" s="24" t="s">
        <v>5</v>
      </c>
      <c r="S864" s="85"/>
      <c r="T864" s="86" t="str">
        <f ca="1">IF(ControleRNC[[#This Row],[Real.1]]&lt;&gt;"","Concluída",IF(ControleRNC[[#This Row],[Prev.1]]&lt;TODAY(),"Atraso","No prazo"))</f>
        <v>Atraso</v>
      </c>
      <c r="U864" s="87"/>
      <c r="V864" s="87"/>
      <c r="W864" s="84">
        <f>WORKDAY(ControleRNC[[#This Row],[Prev.1]],ControleRNC[[#This Row],[Dias Prev.2]])</f>
        <v>44986</v>
      </c>
      <c r="X864" s="84"/>
      <c r="Y864" s="84"/>
      <c r="Z864" s="85">
        <f>VLOOKUP(ControleRNC[[#This Row],[Crit.]],$F$1:$G$4,2,0)</f>
        <v>2</v>
      </c>
      <c r="AA864" s="85">
        <f ca="1">IF(ControleRNC[[#This Row],[Real.2]]="",TODAY()-ControleRNC[[#This Row],[Prev.2]],ControleRNC[[#This Row],[Real.2]]-ControleRNC[[#This Row],[Prev.2]])</f>
        <v>91</v>
      </c>
      <c r="AB864" s="24" t="s">
        <v>5</v>
      </c>
      <c r="AC864" s="86" t="str">
        <f ca="1">IF(ControleRNC[[#This Row],[Real.2]]&lt;&gt;"","Concluída",
IF(ControleRNC[[#This Row],[Prev.2]]&lt;TODAY(),"Atraso","No prazo"))</f>
        <v>Atraso</v>
      </c>
      <c r="AD864" s="85">
        <f ca="1">IF(ControleRNC[[#This Row],[Status Epata 2]]="Concluída","",IF(ControleRNC[[#This Row],[Real.2]]="",TODAY()-ControleRNC[[#This Row],[Data Emissão]],ControleRNC[[#This Row],[Real.2]]-ControleRNC[[#This Row],[Data Emissão]]))</f>
        <v>97</v>
      </c>
      <c r="AE864" s="24" t="str">
        <f ca="1">IF(ControleRNC[[#This Row],[Real.2]]&lt;&gt;"","Concluída",
IF(AND(ControleRNC[[#This Row],[Prev.2]]&lt;TODAY(),OR(ControleRNC[[#This Row],[Replan.2]]&lt;TODAY(),ControleRNC[[#This Row],[Replan.2]]="")),"Atraso","No prazo"))</f>
        <v>Atraso</v>
      </c>
      <c r="AF864" s="85"/>
      <c r="AG864" s="85" t="str">
        <f>IF(ControleRNC[[#This Row],[Área Responsável]]="Engenharia",ControleRNC[[#This Row],[Status Etapa 1]],"Contratada")</f>
        <v>Contratada</v>
      </c>
      <c r="AH864" s="85" t="str">
        <f ca="1">IF(ControleRNC[[#This Row],[Área Responsável]]="Contratada",ControleRNC[[#This Row],[Status DUCTOR]],"Engenharia")</f>
        <v>Atraso</v>
      </c>
      <c r="AI864" s="85" t="str">
        <f>IF(ControleRNC[[#This Row],[Etapa Eng]]="Concluída","Fechado",IF(ControleRNC[[#This Row],[Etapa Eng]]="Contratada","Contratada","Aberto"))</f>
        <v>Contratada</v>
      </c>
      <c r="AJ864" s="85" t="str">
        <f ca="1">IF(ControleRNC[[#This Row],[Etapa contr]]="Concluída","Fechado",IF(ControleRNC[[#This Row],[Etapa contr]]="Engenharia","Engenharia","Aberto"))</f>
        <v>Aberto</v>
      </c>
    </row>
    <row r="865" spans="1:36" ht="30" customHeight="1">
      <c r="A865" s="79" t="s">
        <v>382</v>
      </c>
      <c r="B865" s="5" t="s">
        <v>900</v>
      </c>
      <c r="C865" s="24" t="s">
        <v>860</v>
      </c>
      <c r="D865" s="5" t="s">
        <v>861</v>
      </c>
      <c r="E865" s="24" t="s">
        <v>281</v>
      </c>
      <c r="F865" s="65" t="s">
        <v>862</v>
      </c>
      <c r="G865" s="7" t="s">
        <v>827</v>
      </c>
      <c r="H865" s="80" t="s">
        <v>2962</v>
      </c>
      <c r="I865" s="80" t="s">
        <v>840</v>
      </c>
      <c r="J865" s="81" t="s">
        <v>471</v>
      </c>
      <c r="K865" s="82" t="s">
        <v>787</v>
      </c>
      <c r="L865" s="83">
        <v>44974</v>
      </c>
      <c r="M865" s="83">
        <f>WORKDAY(ControleRNC[[#This Row],[Data Emissão]],VLOOKUP(K865,$F$1:$G$4,2,0))</f>
        <v>44979</v>
      </c>
      <c r="N865" s="83"/>
      <c r="O865" s="84">
        <v>44985</v>
      </c>
      <c r="P865" s="85"/>
      <c r="Q865" s="85">
        <f ca="1">IF(ControleRNC[[#This Row],[Real.1]]="",TODAY()-ControleRNC[[#This Row],[Prev.1]],ControleRNC[[#This Row],[Real.1]]-ControleRNC[[#This Row],[Prev.1]])</f>
        <v>6</v>
      </c>
      <c r="R865" s="24" t="s">
        <v>5</v>
      </c>
      <c r="S865" s="85"/>
      <c r="T865" s="86" t="str">
        <f ca="1">IF(ControleRNC[[#This Row],[Real.1]]&lt;&gt;"","Concluída",IF(ControleRNC[[#This Row],[Prev.1]]&lt;TODAY(),"Atraso","No prazo"))</f>
        <v>Concluída</v>
      </c>
      <c r="U865" s="87" t="s">
        <v>472</v>
      </c>
      <c r="V865" s="87"/>
      <c r="W865" s="84">
        <f>WORKDAY(ControleRNC[[#This Row],[Prev.1]],ControleRNC[[#This Row],[Dias Prev.2]])</f>
        <v>44984</v>
      </c>
      <c r="X865" s="84"/>
      <c r="Y865" s="84"/>
      <c r="Z865" s="85">
        <f>VLOOKUP(ControleRNC[[#This Row],[Crit.]],$F$1:$G$4,2,0)</f>
        <v>3</v>
      </c>
      <c r="AA865" s="85">
        <f ca="1">IF(ControleRNC[[#This Row],[Real.2]]="",TODAY()-ControleRNC[[#This Row],[Prev.2]],ControleRNC[[#This Row],[Real.2]]-ControleRNC[[#This Row],[Prev.2]])</f>
        <v>93</v>
      </c>
      <c r="AB865" s="24" t="s">
        <v>5</v>
      </c>
      <c r="AC865" s="86" t="str">
        <f ca="1">IF(ControleRNC[[#This Row],[Real.2]]&lt;&gt;"","Concluída",
IF(ControleRNC[[#This Row],[Prev.2]]&lt;TODAY(),"Atraso","No prazo"))</f>
        <v>Atraso</v>
      </c>
      <c r="AD865" s="85">
        <f ca="1">IF(ControleRNC[[#This Row],[Status Epata 2]]="Concluída","",IF(ControleRNC[[#This Row],[Real.2]]="",TODAY()-ControleRNC[[#This Row],[Data Emissão]],ControleRNC[[#This Row],[Real.2]]-ControleRNC[[#This Row],[Data Emissão]]))</f>
        <v>103</v>
      </c>
      <c r="AE865" s="24" t="str">
        <f ca="1">IF(ControleRNC[[#This Row],[Real.2]]&lt;&gt;"","Concluída",
IF(AND(ControleRNC[[#This Row],[Prev.2]]&lt;TODAY(),OR(ControleRNC[[#This Row],[Replan.2]]&lt;TODAY(),ControleRNC[[#This Row],[Replan.2]]="")),"Atraso","No prazo"))</f>
        <v>Atraso</v>
      </c>
      <c r="AF865" s="85"/>
      <c r="AG865" s="85" t="str">
        <f ca="1">IF(ControleRNC[[#This Row],[Área Responsável]]="Engenharia",ControleRNC[[#This Row],[Status Etapa 1]],"Contratada")</f>
        <v>Concluída</v>
      </c>
      <c r="AH865" s="85" t="str">
        <f>IF(ControleRNC[[#This Row],[Área Responsável]]="Contratada",ControleRNC[[#This Row],[Status DUCTOR]],"Engenharia")</f>
        <v>Engenharia</v>
      </c>
      <c r="AI865" s="85" t="str">
        <f ca="1">IF(ControleRNC[[#This Row],[Etapa Eng]]="Concluída","Fechado",IF(ControleRNC[[#This Row],[Etapa Eng]]="Contratada","Contratada","Aberto"))</f>
        <v>Fechado</v>
      </c>
      <c r="AJ865" s="85" t="str">
        <f>IF(ControleRNC[[#This Row],[Etapa contr]]="Concluída","Fechado",IF(ControleRNC[[#This Row],[Etapa contr]]="Engenharia","Engenharia","Aberto"))</f>
        <v>Engenharia</v>
      </c>
    </row>
    <row r="866" spans="1:36" ht="30" customHeight="1">
      <c r="A866" s="79" t="s">
        <v>414</v>
      </c>
      <c r="B866" s="5" t="s">
        <v>900</v>
      </c>
      <c r="C866" s="24" t="s">
        <v>860</v>
      </c>
      <c r="D866" s="5" t="s">
        <v>861</v>
      </c>
      <c r="E866" s="24" t="s">
        <v>281</v>
      </c>
      <c r="F866" s="65" t="s">
        <v>862</v>
      </c>
      <c r="G866" s="7" t="s">
        <v>827</v>
      </c>
      <c r="H866" s="80" t="s">
        <v>2962</v>
      </c>
      <c r="I866" s="80" t="s">
        <v>856</v>
      </c>
      <c r="J866" s="81" t="s">
        <v>469</v>
      </c>
      <c r="K866" s="82" t="s">
        <v>787</v>
      </c>
      <c r="L866" s="83">
        <v>44974</v>
      </c>
      <c r="M866" s="83">
        <f>WORKDAY(ControleRNC[[#This Row],[Data Emissão]],VLOOKUP(K866,$F$1:$G$4,2,0))</f>
        <v>44979</v>
      </c>
      <c r="N866" s="83"/>
      <c r="O866" s="84">
        <v>44974</v>
      </c>
      <c r="P866" s="85"/>
      <c r="Q866" s="85">
        <f ca="1">IF(ControleRNC[[#This Row],[Real.1]]="",TODAY()-ControleRNC[[#This Row],[Prev.1]],ControleRNC[[#This Row],[Real.1]]-ControleRNC[[#This Row],[Prev.1]])</f>
        <v>-5</v>
      </c>
      <c r="R866" s="24" t="s">
        <v>5</v>
      </c>
      <c r="S866" s="85"/>
      <c r="T866" s="86" t="str">
        <f ca="1">IF(ControleRNC[[#This Row],[Real.1]]&lt;&gt;"","Concluída",IF(ControleRNC[[#This Row],[Prev.1]]&lt;TODAY(),"Atraso","No prazo"))</f>
        <v>Concluída</v>
      </c>
      <c r="U866" s="87" t="s">
        <v>470</v>
      </c>
      <c r="V866" s="87"/>
      <c r="W866" s="84">
        <f>WORKDAY(ControleRNC[[#This Row],[Prev.1]],ControleRNC[[#This Row],[Dias Prev.2]])</f>
        <v>44984</v>
      </c>
      <c r="X866" s="84"/>
      <c r="Y866" s="84"/>
      <c r="Z866" s="85">
        <f>VLOOKUP(ControleRNC[[#This Row],[Crit.]],$F$1:$G$4,2,0)</f>
        <v>3</v>
      </c>
      <c r="AA866" s="85">
        <f ca="1">IF(ControleRNC[[#This Row],[Real.2]]="",TODAY()-ControleRNC[[#This Row],[Prev.2]],ControleRNC[[#This Row],[Real.2]]-ControleRNC[[#This Row],[Prev.2]])</f>
        <v>93</v>
      </c>
      <c r="AB866" s="24" t="s">
        <v>5</v>
      </c>
      <c r="AC866" s="86" t="str">
        <f ca="1">IF(ControleRNC[[#This Row],[Real.2]]&lt;&gt;"","Concluída",
IF(ControleRNC[[#This Row],[Prev.2]]&lt;TODAY(),"Atraso","No prazo"))</f>
        <v>Atraso</v>
      </c>
      <c r="AD866" s="85">
        <f ca="1">IF(ControleRNC[[#This Row],[Status Epata 2]]="Concluída","",IF(ControleRNC[[#This Row],[Real.2]]="",TODAY()-ControleRNC[[#This Row],[Data Emissão]],ControleRNC[[#This Row],[Real.2]]-ControleRNC[[#This Row],[Data Emissão]]))</f>
        <v>103</v>
      </c>
      <c r="AE866" s="24" t="str">
        <f ca="1">IF(ControleRNC[[#This Row],[Real.2]]&lt;&gt;"","Concluída",
IF(AND(ControleRNC[[#This Row],[Prev.2]]&lt;TODAY(),OR(ControleRNC[[#This Row],[Replan.2]]&lt;TODAY(),ControleRNC[[#This Row],[Replan.2]]="")),"Atraso","No prazo"))</f>
        <v>Atraso</v>
      </c>
      <c r="AF866" s="85"/>
      <c r="AG866" s="85" t="str">
        <f ca="1">IF(ControleRNC[[#This Row],[Área Responsável]]="Engenharia",ControleRNC[[#This Row],[Status Etapa 1]],"Contratada")</f>
        <v>Concluída</v>
      </c>
      <c r="AH866" s="85" t="str">
        <f>IF(ControleRNC[[#This Row],[Área Responsável]]="Contratada",ControleRNC[[#This Row],[Status DUCTOR]],"Engenharia")</f>
        <v>Engenharia</v>
      </c>
      <c r="AI866" s="85" t="str">
        <f ca="1">IF(ControleRNC[[#This Row],[Etapa Eng]]="Concluída","Fechado",IF(ControleRNC[[#This Row],[Etapa Eng]]="Contratada","Contratada","Aberto"))</f>
        <v>Fechado</v>
      </c>
      <c r="AJ866" s="85" t="str">
        <f>IF(ControleRNC[[#This Row],[Etapa contr]]="Concluída","Fechado",IF(ControleRNC[[#This Row],[Etapa contr]]="Engenharia","Engenharia","Aberto"))</f>
        <v>Engenharia</v>
      </c>
    </row>
    <row r="867" spans="1:36" ht="30" customHeight="1">
      <c r="A867" s="79" t="s">
        <v>417</v>
      </c>
      <c r="B867" s="5" t="s">
        <v>900</v>
      </c>
      <c r="C867" s="24" t="s">
        <v>860</v>
      </c>
      <c r="D867" s="5" t="s">
        <v>861</v>
      </c>
      <c r="E867" s="24" t="s">
        <v>281</v>
      </c>
      <c r="F867" s="65" t="s">
        <v>862</v>
      </c>
      <c r="G867" s="7" t="s">
        <v>827</v>
      </c>
      <c r="H867" s="80" t="s">
        <v>2766</v>
      </c>
      <c r="I867" s="80" t="s">
        <v>840</v>
      </c>
      <c r="J867" s="81" t="s">
        <v>475</v>
      </c>
      <c r="K867" s="82" t="s">
        <v>787</v>
      </c>
      <c r="L867" s="83">
        <v>44980</v>
      </c>
      <c r="M867" s="83">
        <f>WORKDAY(ControleRNC[[#This Row],[Data Emissão]],VLOOKUP(K867,$F$1:$G$4,2,0))</f>
        <v>44985</v>
      </c>
      <c r="N867" s="83"/>
      <c r="O867" s="84">
        <v>45002</v>
      </c>
      <c r="P867" s="85"/>
      <c r="Q867" s="85">
        <f ca="1">IF(ControleRNC[[#This Row],[Real.1]]="",TODAY()-ControleRNC[[#This Row],[Prev.1]],ControleRNC[[#This Row],[Real.1]]-ControleRNC[[#This Row],[Prev.1]])</f>
        <v>17</v>
      </c>
      <c r="R867" s="24" t="s">
        <v>5</v>
      </c>
      <c r="S867" s="85"/>
      <c r="T867" s="86" t="str">
        <f ca="1">IF(ControleRNC[[#This Row],[Real.1]]&lt;&gt;"","Concluída",IF(ControleRNC[[#This Row],[Prev.1]]&lt;TODAY(),"Atraso","No prazo"))</f>
        <v>Concluída</v>
      </c>
      <c r="U867" s="87" t="s">
        <v>476</v>
      </c>
      <c r="V867" s="87"/>
      <c r="W867" s="84">
        <f>WORKDAY(ControleRNC[[#This Row],[Prev.1]],ControleRNC[[#This Row],[Dias Prev.2]])</f>
        <v>44988</v>
      </c>
      <c r="X867" s="84"/>
      <c r="Y867" s="84"/>
      <c r="Z867" s="85">
        <f>VLOOKUP(ControleRNC[[#This Row],[Crit.]],$F$1:$G$4,2,0)</f>
        <v>3</v>
      </c>
      <c r="AA867" s="85">
        <f ca="1">IF(ControleRNC[[#This Row],[Real.2]]="",TODAY()-ControleRNC[[#This Row],[Prev.2]],ControleRNC[[#This Row],[Real.2]]-ControleRNC[[#This Row],[Prev.2]])</f>
        <v>89</v>
      </c>
      <c r="AB867" s="24" t="s">
        <v>5</v>
      </c>
      <c r="AC867" s="86" t="str">
        <f ca="1">IF(ControleRNC[[#This Row],[Real.2]]&lt;&gt;"","Concluída",
IF(ControleRNC[[#This Row],[Prev.2]]&lt;TODAY(),"Atraso","No prazo"))</f>
        <v>Atraso</v>
      </c>
      <c r="AD867" s="85">
        <f ca="1">IF(ControleRNC[[#This Row],[Status Epata 2]]="Concluída","",IF(ControleRNC[[#This Row],[Real.2]]="",TODAY()-ControleRNC[[#This Row],[Data Emissão]],ControleRNC[[#This Row],[Real.2]]-ControleRNC[[#This Row],[Data Emissão]]))</f>
        <v>97</v>
      </c>
      <c r="AE867" s="24" t="str">
        <f ca="1">IF(ControleRNC[[#This Row],[Real.2]]&lt;&gt;"","Concluída",
IF(AND(ControleRNC[[#This Row],[Prev.2]]&lt;TODAY(),OR(ControleRNC[[#This Row],[Replan.2]]&lt;TODAY(),ControleRNC[[#This Row],[Replan.2]]="")),"Atraso","No prazo"))</f>
        <v>Atraso</v>
      </c>
      <c r="AF867" s="85"/>
      <c r="AG867" s="85" t="str">
        <f ca="1">IF(ControleRNC[[#This Row],[Área Responsável]]="Engenharia",ControleRNC[[#This Row],[Status Etapa 1]],"Contratada")</f>
        <v>Concluída</v>
      </c>
      <c r="AH867" s="85" t="str">
        <f>IF(ControleRNC[[#This Row],[Área Responsável]]="Contratada",ControleRNC[[#This Row],[Status DUCTOR]],"Engenharia")</f>
        <v>Engenharia</v>
      </c>
      <c r="AI867" s="85" t="str">
        <f ca="1">IF(ControleRNC[[#This Row],[Etapa Eng]]="Concluída","Fechado",IF(ControleRNC[[#This Row],[Etapa Eng]]="Contratada","Contratada","Aberto"))</f>
        <v>Fechado</v>
      </c>
      <c r="AJ867" s="85" t="str">
        <f>IF(ControleRNC[[#This Row],[Etapa contr]]="Concluída","Fechado",IF(ControleRNC[[#This Row],[Etapa contr]]="Engenharia","Engenharia","Aberto"))</f>
        <v>Engenharia</v>
      </c>
    </row>
    <row r="868" spans="1:36" ht="30" customHeight="1">
      <c r="A868" s="79" t="s">
        <v>408</v>
      </c>
      <c r="B868" s="5" t="s">
        <v>900</v>
      </c>
      <c r="C868" s="24" t="s">
        <v>860</v>
      </c>
      <c r="D868" s="5" t="s">
        <v>861</v>
      </c>
      <c r="E868" s="24" t="s">
        <v>281</v>
      </c>
      <c r="F868" s="65" t="s">
        <v>862</v>
      </c>
      <c r="G868" s="7" t="s">
        <v>827</v>
      </c>
      <c r="H868" s="80" t="s">
        <v>2191</v>
      </c>
      <c r="I868" s="80" t="s">
        <v>840</v>
      </c>
      <c r="J868" s="81" t="s">
        <v>473</v>
      </c>
      <c r="K868" s="82" t="s">
        <v>787</v>
      </c>
      <c r="L868" s="83">
        <v>44980</v>
      </c>
      <c r="M868" s="83">
        <f>WORKDAY(ControleRNC[[#This Row],[Data Emissão]],VLOOKUP(K868,$F$1:$G$4,2,0))</f>
        <v>44985</v>
      </c>
      <c r="N868" s="83"/>
      <c r="O868" s="84">
        <v>45041</v>
      </c>
      <c r="P868" s="85"/>
      <c r="Q868" s="85">
        <f ca="1">IF(ControleRNC[[#This Row],[Real.1]]="",TODAY()-ControleRNC[[#This Row],[Prev.1]],ControleRNC[[#This Row],[Real.1]]-ControleRNC[[#This Row],[Prev.1]])</f>
        <v>56</v>
      </c>
      <c r="R868" s="24" t="s">
        <v>5</v>
      </c>
      <c r="S868" s="85"/>
      <c r="T868" s="86" t="str">
        <f ca="1">IF(ControleRNC[[#This Row],[Real.1]]&lt;&gt;"","Concluída",IF(ControleRNC[[#This Row],[Prev.1]]&lt;TODAY(),"Atraso","No prazo"))</f>
        <v>Concluída</v>
      </c>
      <c r="U868" s="87" t="s">
        <v>474</v>
      </c>
      <c r="V868" s="87"/>
      <c r="W868" s="84">
        <f>WORKDAY(ControleRNC[[#This Row],[Prev.1]],ControleRNC[[#This Row],[Dias Prev.2]])</f>
        <v>44988</v>
      </c>
      <c r="X868" s="84"/>
      <c r="Y868" s="84"/>
      <c r="Z868" s="85">
        <f>VLOOKUP(ControleRNC[[#This Row],[Crit.]],$F$1:$G$4,2,0)</f>
        <v>3</v>
      </c>
      <c r="AA868" s="85">
        <f ca="1">IF(ControleRNC[[#This Row],[Real.2]]="",TODAY()-ControleRNC[[#This Row],[Prev.2]],ControleRNC[[#This Row],[Real.2]]-ControleRNC[[#This Row],[Prev.2]])</f>
        <v>89</v>
      </c>
      <c r="AB868" s="24" t="s">
        <v>5</v>
      </c>
      <c r="AC868" s="86" t="str">
        <f ca="1">IF(ControleRNC[[#This Row],[Real.2]]&lt;&gt;"","Concluída",
IF(ControleRNC[[#This Row],[Prev.2]]&lt;TODAY(),"Atraso","No prazo"))</f>
        <v>Atraso</v>
      </c>
      <c r="AD868" s="85">
        <f ca="1">IF(ControleRNC[[#This Row],[Status Epata 2]]="Concluída","",IF(ControleRNC[[#This Row],[Real.2]]="",TODAY()-ControleRNC[[#This Row],[Data Emissão]],ControleRNC[[#This Row],[Real.2]]-ControleRNC[[#This Row],[Data Emissão]]))</f>
        <v>97</v>
      </c>
      <c r="AE868" s="24" t="str">
        <f ca="1">IF(ControleRNC[[#This Row],[Real.2]]&lt;&gt;"","Concluída",
IF(AND(ControleRNC[[#This Row],[Prev.2]]&lt;TODAY(),OR(ControleRNC[[#This Row],[Replan.2]]&lt;TODAY(),ControleRNC[[#This Row],[Replan.2]]="")),"Atraso","No prazo"))</f>
        <v>Atraso</v>
      </c>
      <c r="AF868" s="85"/>
      <c r="AG868" s="85" t="str">
        <f ca="1">IF(ControleRNC[[#This Row],[Área Responsável]]="Engenharia",ControleRNC[[#This Row],[Status Etapa 1]],"Contratada")</f>
        <v>Concluída</v>
      </c>
      <c r="AH868" s="85" t="str">
        <f>IF(ControleRNC[[#This Row],[Área Responsável]]="Contratada",ControleRNC[[#This Row],[Status DUCTOR]],"Engenharia")</f>
        <v>Engenharia</v>
      </c>
      <c r="AI868" s="85" t="str">
        <f ca="1">IF(ControleRNC[[#This Row],[Etapa Eng]]="Concluída","Fechado",IF(ControleRNC[[#This Row],[Etapa Eng]]="Contratada","Contratada","Aberto"))</f>
        <v>Fechado</v>
      </c>
      <c r="AJ868" s="85" t="str">
        <f>IF(ControleRNC[[#This Row],[Etapa contr]]="Concluída","Fechado",IF(ControleRNC[[#This Row],[Etapa contr]]="Engenharia","Engenharia","Aberto"))</f>
        <v>Engenharia</v>
      </c>
    </row>
    <row r="869" spans="1:36" ht="30" customHeight="1">
      <c r="A869" s="79" t="s">
        <v>411</v>
      </c>
      <c r="B869" s="5" t="s">
        <v>900</v>
      </c>
      <c r="C869" s="24" t="s">
        <v>860</v>
      </c>
      <c r="D869" s="5" t="s">
        <v>861</v>
      </c>
      <c r="E869" s="24" t="s">
        <v>281</v>
      </c>
      <c r="F869" s="65" t="s">
        <v>862</v>
      </c>
      <c r="G869" s="7" t="s">
        <v>827</v>
      </c>
      <c r="H869" s="80" t="s">
        <v>2965</v>
      </c>
      <c r="I869" s="80" t="s">
        <v>856</v>
      </c>
      <c r="J869" s="81" t="s">
        <v>486</v>
      </c>
      <c r="K869" s="82" t="s">
        <v>787</v>
      </c>
      <c r="L869" s="83">
        <v>44984</v>
      </c>
      <c r="M869" s="83">
        <f>WORKDAY(ControleRNC[[#This Row],[Data Emissão]],VLOOKUP(K869,$F$1:$G$4,2,0))</f>
        <v>44987</v>
      </c>
      <c r="N869" s="83"/>
      <c r="O869" s="84">
        <v>44988</v>
      </c>
      <c r="P869" s="85"/>
      <c r="Q869" s="85">
        <f ca="1">IF(ControleRNC[[#This Row],[Real.1]]="",TODAY()-ControleRNC[[#This Row],[Prev.1]],ControleRNC[[#This Row],[Real.1]]-ControleRNC[[#This Row],[Prev.1]])</f>
        <v>1</v>
      </c>
      <c r="R869" s="24" t="s">
        <v>5</v>
      </c>
      <c r="S869" s="85"/>
      <c r="T869" s="86" t="str">
        <f ca="1">IF(ControleRNC[[#This Row],[Real.1]]&lt;&gt;"","Concluída",IF(ControleRNC[[#This Row],[Prev.1]]&lt;TODAY(),"Atraso","No prazo"))</f>
        <v>Concluída</v>
      </c>
      <c r="U869" s="87" t="s">
        <v>487</v>
      </c>
      <c r="V869" s="87"/>
      <c r="W869" s="84">
        <f>WORKDAY(ControleRNC[[#This Row],[Prev.1]],ControleRNC[[#This Row],[Dias Prev.2]])</f>
        <v>44992</v>
      </c>
      <c r="X869" s="84"/>
      <c r="Y869" s="84"/>
      <c r="Z869" s="85">
        <f>VLOOKUP(ControleRNC[[#This Row],[Crit.]],$F$1:$G$4,2,0)</f>
        <v>3</v>
      </c>
      <c r="AA869" s="85">
        <f ca="1">IF(ControleRNC[[#This Row],[Real.2]]="",TODAY()-ControleRNC[[#This Row],[Prev.2]],ControleRNC[[#This Row],[Real.2]]-ControleRNC[[#This Row],[Prev.2]])</f>
        <v>85</v>
      </c>
      <c r="AB869" s="24" t="s">
        <v>5</v>
      </c>
      <c r="AC869" s="86" t="str">
        <f ca="1">IF(ControleRNC[[#This Row],[Real.2]]&lt;&gt;"","Concluída",
IF(ControleRNC[[#This Row],[Prev.2]]&lt;TODAY(),"Atraso","No prazo"))</f>
        <v>Atraso</v>
      </c>
      <c r="AD869" s="85">
        <f ca="1">IF(ControleRNC[[#This Row],[Status Epata 2]]="Concluída","",IF(ControleRNC[[#This Row],[Real.2]]="",TODAY()-ControleRNC[[#This Row],[Data Emissão]],ControleRNC[[#This Row],[Real.2]]-ControleRNC[[#This Row],[Data Emissão]]))</f>
        <v>93</v>
      </c>
      <c r="AE869" s="24" t="str">
        <f ca="1">IF(ControleRNC[[#This Row],[Real.2]]&lt;&gt;"","Concluída",
IF(AND(ControleRNC[[#This Row],[Prev.2]]&lt;TODAY(),OR(ControleRNC[[#This Row],[Replan.2]]&lt;TODAY(),ControleRNC[[#This Row],[Replan.2]]="")),"Atraso","No prazo"))</f>
        <v>Atraso</v>
      </c>
      <c r="AF869" s="85"/>
      <c r="AG869" s="85" t="str">
        <f ca="1">IF(ControleRNC[[#This Row],[Área Responsável]]="Engenharia",ControleRNC[[#This Row],[Status Etapa 1]],"Contratada")</f>
        <v>Concluída</v>
      </c>
      <c r="AH869" s="85" t="str">
        <f>IF(ControleRNC[[#This Row],[Área Responsável]]="Contratada",ControleRNC[[#This Row],[Status DUCTOR]],"Engenharia")</f>
        <v>Engenharia</v>
      </c>
      <c r="AI869" s="85" t="str">
        <f ca="1">IF(ControleRNC[[#This Row],[Etapa Eng]]="Concluída","Fechado",IF(ControleRNC[[#This Row],[Etapa Eng]]="Contratada","Contratada","Aberto"))</f>
        <v>Fechado</v>
      </c>
      <c r="AJ869" s="85" t="str">
        <f>IF(ControleRNC[[#This Row],[Etapa contr]]="Concluída","Fechado",IF(ControleRNC[[#This Row],[Etapa contr]]="Engenharia","Engenharia","Aberto"))</f>
        <v>Engenharia</v>
      </c>
    </row>
    <row r="870" spans="1:36" ht="30" customHeight="1">
      <c r="A870" s="79" t="s">
        <v>488</v>
      </c>
      <c r="B870" s="5" t="s">
        <v>900</v>
      </c>
      <c r="C870" s="24" t="s">
        <v>860</v>
      </c>
      <c r="D870" s="5" t="s">
        <v>861</v>
      </c>
      <c r="E870" s="24" t="s">
        <v>281</v>
      </c>
      <c r="F870" s="65" t="s">
        <v>862</v>
      </c>
      <c r="G870" s="7" t="s">
        <v>827</v>
      </c>
      <c r="H870" s="80" t="s">
        <v>2766</v>
      </c>
      <c r="I870" s="80" t="s">
        <v>863</v>
      </c>
      <c r="J870" s="81" t="s">
        <v>489</v>
      </c>
      <c r="K870" s="82" t="s">
        <v>787</v>
      </c>
      <c r="L870" s="83">
        <v>44984</v>
      </c>
      <c r="M870" s="83">
        <f>WORKDAY(ControleRNC[[#This Row],[Data Emissão]],VLOOKUP(K870,$F$1:$G$4,2,0))</f>
        <v>44987</v>
      </c>
      <c r="N870" s="83"/>
      <c r="O870" s="84">
        <v>44993</v>
      </c>
      <c r="P870" s="85"/>
      <c r="Q870" s="85">
        <f ca="1">IF(ControleRNC[[#This Row],[Real.1]]="",TODAY()-ControleRNC[[#This Row],[Prev.1]],ControleRNC[[#This Row],[Real.1]]-ControleRNC[[#This Row],[Prev.1]])</f>
        <v>6</v>
      </c>
      <c r="R870" s="24" t="s">
        <v>5</v>
      </c>
      <c r="S870" s="85"/>
      <c r="T870" s="86" t="str">
        <f ca="1">IF(ControleRNC[[#This Row],[Real.1]]&lt;&gt;"","Concluída",IF(ControleRNC[[#This Row],[Prev.1]]&lt;TODAY(),"Atraso","No prazo"))</f>
        <v>Concluída</v>
      </c>
      <c r="U870" s="87" t="s">
        <v>378</v>
      </c>
      <c r="V870" s="87"/>
      <c r="W870" s="84">
        <f>WORKDAY(ControleRNC[[#This Row],[Prev.1]],ControleRNC[[#This Row],[Dias Prev.2]])</f>
        <v>44992</v>
      </c>
      <c r="X870" s="84"/>
      <c r="Y870" s="84"/>
      <c r="Z870" s="85">
        <f>VLOOKUP(ControleRNC[[#This Row],[Crit.]],$F$1:$G$4,2,0)</f>
        <v>3</v>
      </c>
      <c r="AA870" s="85">
        <f ca="1">IF(ControleRNC[[#This Row],[Real.2]]="",TODAY()-ControleRNC[[#This Row],[Prev.2]],ControleRNC[[#This Row],[Real.2]]-ControleRNC[[#This Row],[Prev.2]])</f>
        <v>85</v>
      </c>
      <c r="AB870" s="24" t="s">
        <v>5</v>
      </c>
      <c r="AC870" s="86" t="str">
        <f ca="1">IF(ControleRNC[[#This Row],[Real.2]]&lt;&gt;"","Concluída",
IF(ControleRNC[[#This Row],[Prev.2]]&lt;TODAY(),"Atraso","No prazo"))</f>
        <v>Atraso</v>
      </c>
      <c r="AD870" s="85">
        <f ca="1">IF(ControleRNC[[#This Row],[Status Epata 2]]="Concluída","",IF(ControleRNC[[#This Row],[Real.2]]="",TODAY()-ControleRNC[[#This Row],[Data Emissão]],ControleRNC[[#This Row],[Real.2]]-ControleRNC[[#This Row],[Data Emissão]]))</f>
        <v>93</v>
      </c>
      <c r="AE870" s="24" t="str">
        <f ca="1">IF(ControleRNC[[#This Row],[Real.2]]&lt;&gt;"","Concluída",
IF(AND(ControleRNC[[#This Row],[Prev.2]]&lt;TODAY(),OR(ControleRNC[[#This Row],[Replan.2]]&lt;TODAY(),ControleRNC[[#This Row],[Replan.2]]="")),"Atraso","No prazo"))</f>
        <v>Atraso</v>
      </c>
      <c r="AF870" s="85"/>
      <c r="AG870" s="85" t="str">
        <f ca="1">IF(ControleRNC[[#This Row],[Área Responsável]]="Engenharia",ControleRNC[[#This Row],[Status Etapa 1]],"Contratada")</f>
        <v>Concluída</v>
      </c>
      <c r="AH870" s="85" t="str">
        <f>IF(ControleRNC[[#This Row],[Área Responsável]]="Contratada",ControleRNC[[#This Row],[Status DUCTOR]],"Engenharia")</f>
        <v>Engenharia</v>
      </c>
      <c r="AI870" s="85" t="str">
        <f ca="1">IF(ControleRNC[[#This Row],[Etapa Eng]]="Concluída","Fechado",IF(ControleRNC[[#This Row],[Etapa Eng]]="Contratada","Contratada","Aberto"))</f>
        <v>Fechado</v>
      </c>
      <c r="AJ870" s="85" t="str">
        <f>IF(ControleRNC[[#This Row],[Etapa contr]]="Concluída","Fechado",IF(ControleRNC[[#This Row],[Etapa contr]]="Engenharia","Engenharia","Aberto"))</f>
        <v>Engenharia</v>
      </c>
    </row>
    <row r="871" spans="1:36" ht="30" customHeight="1">
      <c r="A871" s="79" t="s">
        <v>490</v>
      </c>
      <c r="B871" s="5" t="s">
        <v>900</v>
      </c>
      <c r="C871" s="24" t="s">
        <v>860</v>
      </c>
      <c r="D871" s="5" t="s">
        <v>861</v>
      </c>
      <c r="E871" s="24" t="s">
        <v>281</v>
      </c>
      <c r="F871" s="65" t="s">
        <v>862</v>
      </c>
      <c r="G871" s="7" t="s">
        <v>827</v>
      </c>
      <c r="H871" s="80" t="s">
        <v>2766</v>
      </c>
      <c r="I871" s="80" t="s">
        <v>863</v>
      </c>
      <c r="J871" s="81" t="s">
        <v>491</v>
      </c>
      <c r="K871" s="82" t="s">
        <v>787</v>
      </c>
      <c r="L871" s="83">
        <v>44984</v>
      </c>
      <c r="M871" s="83">
        <f>WORKDAY(ControleRNC[[#This Row],[Data Emissão]],VLOOKUP(K871,$F$1:$G$4,2,0))</f>
        <v>44987</v>
      </c>
      <c r="N871" s="83"/>
      <c r="O871" s="84">
        <v>44984</v>
      </c>
      <c r="P871" s="85"/>
      <c r="Q871" s="85">
        <f ca="1">IF(ControleRNC[[#This Row],[Real.1]]="",TODAY()-ControleRNC[[#This Row],[Prev.1]],ControleRNC[[#This Row],[Real.1]]-ControleRNC[[#This Row],[Prev.1]])</f>
        <v>-3</v>
      </c>
      <c r="R871" s="24" t="s">
        <v>5</v>
      </c>
      <c r="S871" s="85"/>
      <c r="T871" s="86" t="str">
        <f ca="1">IF(ControleRNC[[#This Row],[Real.1]]&lt;&gt;"","Concluída",IF(ControleRNC[[#This Row],[Prev.1]]&lt;TODAY(),"Atraso","No prazo"))</f>
        <v>Concluída</v>
      </c>
      <c r="U871" s="87" t="s">
        <v>492</v>
      </c>
      <c r="V871" s="87"/>
      <c r="W871" s="84">
        <f>WORKDAY(ControleRNC[[#This Row],[Prev.1]],ControleRNC[[#This Row],[Dias Prev.2]])</f>
        <v>44992</v>
      </c>
      <c r="X871" s="84"/>
      <c r="Y871" s="84"/>
      <c r="Z871" s="85">
        <f>VLOOKUP(ControleRNC[[#This Row],[Crit.]],$F$1:$G$4,2,0)</f>
        <v>3</v>
      </c>
      <c r="AA871" s="85">
        <f ca="1">IF(ControleRNC[[#This Row],[Real.2]]="",TODAY()-ControleRNC[[#This Row],[Prev.2]],ControleRNC[[#This Row],[Real.2]]-ControleRNC[[#This Row],[Prev.2]])</f>
        <v>85</v>
      </c>
      <c r="AB871" s="24" t="s">
        <v>5</v>
      </c>
      <c r="AC871" s="86" t="str">
        <f ca="1">IF(ControleRNC[[#This Row],[Real.2]]&lt;&gt;"","Concluída",
IF(ControleRNC[[#This Row],[Prev.2]]&lt;TODAY(),"Atraso","No prazo"))</f>
        <v>Atraso</v>
      </c>
      <c r="AD871" s="85">
        <f ca="1">IF(ControleRNC[[#This Row],[Status Epata 2]]="Concluída","",IF(ControleRNC[[#This Row],[Real.2]]="",TODAY()-ControleRNC[[#This Row],[Data Emissão]],ControleRNC[[#This Row],[Real.2]]-ControleRNC[[#This Row],[Data Emissão]]))</f>
        <v>93</v>
      </c>
      <c r="AE871" s="24" t="str">
        <f ca="1">IF(ControleRNC[[#This Row],[Real.2]]&lt;&gt;"","Concluída",
IF(AND(ControleRNC[[#This Row],[Prev.2]]&lt;TODAY(),OR(ControleRNC[[#This Row],[Replan.2]]&lt;TODAY(),ControleRNC[[#This Row],[Replan.2]]="")),"Atraso","No prazo"))</f>
        <v>Atraso</v>
      </c>
      <c r="AF871" s="85"/>
      <c r="AG871" s="85" t="str">
        <f ca="1">IF(ControleRNC[[#This Row],[Área Responsável]]="Engenharia",ControleRNC[[#This Row],[Status Etapa 1]],"Contratada")</f>
        <v>Concluída</v>
      </c>
      <c r="AH871" s="85" t="str">
        <f>IF(ControleRNC[[#This Row],[Área Responsável]]="Contratada",ControleRNC[[#This Row],[Status DUCTOR]],"Engenharia")</f>
        <v>Engenharia</v>
      </c>
      <c r="AI871" s="85" t="str">
        <f ca="1">IF(ControleRNC[[#This Row],[Etapa Eng]]="Concluída","Fechado",IF(ControleRNC[[#This Row],[Etapa Eng]]="Contratada","Contratada","Aberto"))</f>
        <v>Fechado</v>
      </c>
      <c r="AJ871" s="85" t="str">
        <f>IF(ControleRNC[[#This Row],[Etapa contr]]="Concluída","Fechado",IF(ControleRNC[[#This Row],[Etapa contr]]="Engenharia","Engenharia","Aberto"))</f>
        <v>Engenharia</v>
      </c>
    </row>
    <row r="872" spans="1:36" ht="30" customHeight="1">
      <c r="A872" s="79" t="s">
        <v>478</v>
      </c>
      <c r="B872" s="5" t="s">
        <v>900</v>
      </c>
      <c r="C872" s="24" t="s">
        <v>860</v>
      </c>
      <c r="D872" s="5" t="s">
        <v>861</v>
      </c>
      <c r="E872" s="24" t="s">
        <v>281</v>
      </c>
      <c r="F872" s="65" t="s">
        <v>862</v>
      </c>
      <c r="G872" s="7" t="s">
        <v>827</v>
      </c>
      <c r="H872" s="80" t="s">
        <v>2966</v>
      </c>
      <c r="I872" s="80" t="s">
        <v>846</v>
      </c>
      <c r="J872" s="81" t="s">
        <v>479</v>
      </c>
      <c r="K872" s="82" t="s">
        <v>788</v>
      </c>
      <c r="L872" s="83">
        <v>44984</v>
      </c>
      <c r="M872" s="83">
        <f>WORKDAY(ControleRNC[[#This Row],[Data Emissão]],VLOOKUP(K872,$F$1:$G$4,2,0))</f>
        <v>44986</v>
      </c>
      <c r="N872" s="83"/>
      <c r="O872" s="84">
        <v>44988</v>
      </c>
      <c r="P872" s="85"/>
      <c r="Q872" s="85">
        <f ca="1">IF(ControleRNC[[#This Row],[Real.1]]="",TODAY()-ControleRNC[[#This Row],[Prev.1]],ControleRNC[[#This Row],[Real.1]]-ControleRNC[[#This Row],[Prev.1]])</f>
        <v>2</v>
      </c>
      <c r="R872" s="24" t="s">
        <v>5</v>
      </c>
      <c r="S872" s="85"/>
      <c r="T872" s="86" t="str">
        <f ca="1">IF(ControleRNC[[#This Row],[Real.1]]&lt;&gt;"","Concluída",IF(ControleRNC[[#This Row],[Prev.1]]&lt;TODAY(),"Atraso","No prazo"))</f>
        <v>Concluída</v>
      </c>
      <c r="U872" s="87" t="s">
        <v>480</v>
      </c>
      <c r="V872" s="87"/>
      <c r="W872" s="84">
        <f>WORKDAY(ControleRNC[[#This Row],[Prev.1]],ControleRNC[[#This Row],[Dias Prev.2]])</f>
        <v>44988</v>
      </c>
      <c r="X872" s="84"/>
      <c r="Y872" s="84"/>
      <c r="Z872" s="85">
        <f>VLOOKUP(ControleRNC[[#This Row],[Crit.]],$F$1:$G$4,2,0)</f>
        <v>2</v>
      </c>
      <c r="AA872" s="85">
        <f ca="1">IF(ControleRNC[[#This Row],[Real.2]]="",TODAY()-ControleRNC[[#This Row],[Prev.2]],ControleRNC[[#This Row],[Real.2]]-ControleRNC[[#This Row],[Prev.2]])</f>
        <v>89</v>
      </c>
      <c r="AB872" s="24" t="s">
        <v>5</v>
      </c>
      <c r="AC872" s="86" t="str">
        <f ca="1">IF(ControleRNC[[#This Row],[Real.2]]&lt;&gt;"","Concluída",
IF(ControleRNC[[#This Row],[Prev.2]]&lt;TODAY(),"Atraso","No prazo"))</f>
        <v>Atraso</v>
      </c>
      <c r="AD872" s="85">
        <f ca="1">IF(ControleRNC[[#This Row],[Status Epata 2]]="Concluída","",IF(ControleRNC[[#This Row],[Real.2]]="",TODAY()-ControleRNC[[#This Row],[Data Emissão]],ControleRNC[[#This Row],[Real.2]]-ControleRNC[[#This Row],[Data Emissão]]))</f>
        <v>93</v>
      </c>
      <c r="AE872" s="24" t="str">
        <f ca="1">IF(ControleRNC[[#This Row],[Real.2]]&lt;&gt;"","Concluída",
IF(AND(ControleRNC[[#This Row],[Prev.2]]&lt;TODAY(),OR(ControleRNC[[#This Row],[Replan.2]]&lt;TODAY(),ControleRNC[[#This Row],[Replan.2]]="")),"Atraso","No prazo"))</f>
        <v>Atraso</v>
      </c>
      <c r="AF872" s="85"/>
      <c r="AG872" s="85" t="str">
        <f ca="1">IF(ControleRNC[[#This Row],[Área Responsável]]="Engenharia",ControleRNC[[#This Row],[Status Etapa 1]],"Contratada")</f>
        <v>Concluída</v>
      </c>
      <c r="AH872" s="85" t="str">
        <f>IF(ControleRNC[[#This Row],[Área Responsável]]="Contratada",ControleRNC[[#This Row],[Status DUCTOR]],"Engenharia")</f>
        <v>Engenharia</v>
      </c>
      <c r="AI872" s="85" t="str">
        <f ca="1">IF(ControleRNC[[#This Row],[Etapa Eng]]="Concluída","Fechado",IF(ControleRNC[[#This Row],[Etapa Eng]]="Contratada","Contratada","Aberto"))</f>
        <v>Fechado</v>
      </c>
      <c r="AJ872" s="85" t="str">
        <f>IF(ControleRNC[[#This Row],[Etapa contr]]="Concluída","Fechado",IF(ControleRNC[[#This Row],[Etapa contr]]="Engenharia","Engenharia","Aberto"))</f>
        <v>Engenharia</v>
      </c>
    </row>
    <row r="873" spans="1:36" ht="30" customHeight="1">
      <c r="A873" s="79" t="s">
        <v>481</v>
      </c>
      <c r="B873" s="5" t="s">
        <v>900</v>
      </c>
      <c r="C873" s="24" t="s">
        <v>860</v>
      </c>
      <c r="D873" s="5" t="s">
        <v>861</v>
      </c>
      <c r="E873" s="24" t="s">
        <v>281</v>
      </c>
      <c r="F873" s="65" t="s">
        <v>862</v>
      </c>
      <c r="G873" s="7" t="s">
        <v>827</v>
      </c>
      <c r="H873" s="80" t="s">
        <v>2191</v>
      </c>
      <c r="I873" s="80" t="s">
        <v>856</v>
      </c>
      <c r="J873" s="81" t="s">
        <v>482</v>
      </c>
      <c r="K873" s="82" t="s">
        <v>787</v>
      </c>
      <c r="L873" s="83">
        <v>44984</v>
      </c>
      <c r="M873" s="83">
        <f>WORKDAY(ControleRNC[[#This Row],[Data Emissão]],VLOOKUP(K873,$F$1:$G$4,2,0))</f>
        <v>44987</v>
      </c>
      <c r="N873" s="83"/>
      <c r="O873" s="84">
        <v>44988</v>
      </c>
      <c r="P873" s="85"/>
      <c r="Q873" s="85">
        <f ca="1">IF(ControleRNC[[#This Row],[Real.1]]="",TODAY()-ControleRNC[[#This Row],[Prev.1]],ControleRNC[[#This Row],[Real.1]]-ControleRNC[[#This Row],[Prev.1]])</f>
        <v>1</v>
      </c>
      <c r="R873" s="24" t="s">
        <v>5</v>
      </c>
      <c r="S873" s="85"/>
      <c r="T873" s="86" t="str">
        <f ca="1">IF(ControleRNC[[#This Row],[Real.1]]&lt;&gt;"","Concluída",IF(ControleRNC[[#This Row],[Prev.1]]&lt;TODAY(),"Atraso","No prazo"))</f>
        <v>Concluída</v>
      </c>
      <c r="U873" s="87" t="s">
        <v>483</v>
      </c>
      <c r="V873" s="87"/>
      <c r="W873" s="84">
        <f>WORKDAY(ControleRNC[[#This Row],[Prev.1]],ControleRNC[[#This Row],[Dias Prev.2]])</f>
        <v>44992</v>
      </c>
      <c r="X873" s="84"/>
      <c r="Y873" s="84"/>
      <c r="Z873" s="85">
        <f>VLOOKUP(ControleRNC[[#This Row],[Crit.]],$F$1:$G$4,2,0)</f>
        <v>3</v>
      </c>
      <c r="AA873" s="85">
        <f ca="1">IF(ControleRNC[[#This Row],[Real.2]]="",TODAY()-ControleRNC[[#This Row],[Prev.2]],ControleRNC[[#This Row],[Real.2]]-ControleRNC[[#This Row],[Prev.2]])</f>
        <v>85</v>
      </c>
      <c r="AB873" s="24" t="s">
        <v>5</v>
      </c>
      <c r="AC873" s="86" t="str">
        <f ca="1">IF(ControleRNC[[#This Row],[Real.2]]&lt;&gt;"","Concluída",
IF(ControleRNC[[#This Row],[Prev.2]]&lt;TODAY(),"Atraso","No prazo"))</f>
        <v>Atraso</v>
      </c>
      <c r="AD873" s="85">
        <f ca="1">IF(ControleRNC[[#This Row],[Status Epata 2]]="Concluída","",IF(ControleRNC[[#This Row],[Real.2]]="",TODAY()-ControleRNC[[#This Row],[Data Emissão]],ControleRNC[[#This Row],[Real.2]]-ControleRNC[[#This Row],[Data Emissão]]))</f>
        <v>93</v>
      </c>
      <c r="AE873" s="24" t="str">
        <f ca="1">IF(ControleRNC[[#This Row],[Real.2]]&lt;&gt;"","Concluída",
IF(AND(ControleRNC[[#This Row],[Prev.2]]&lt;TODAY(),OR(ControleRNC[[#This Row],[Replan.2]]&lt;TODAY(),ControleRNC[[#This Row],[Replan.2]]="")),"Atraso","No prazo"))</f>
        <v>Atraso</v>
      </c>
      <c r="AF873" s="85"/>
      <c r="AG873" s="85" t="str">
        <f ca="1">IF(ControleRNC[[#This Row],[Área Responsável]]="Engenharia",ControleRNC[[#This Row],[Status Etapa 1]],"Contratada")</f>
        <v>Concluída</v>
      </c>
      <c r="AH873" s="85" t="str">
        <f>IF(ControleRNC[[#This Row],[Área Responsável]]="Contratada",ControleRNC[[#This Row],[Status DUCTOR]],"Engenharia")</f>
        <v>Engenharia</v>
      </c>
      <c r="AI873" s="85" t="str">
        <f ca="1">IF(ControleRNC[[#This Row],[Etapa Eng]]="Concluída","Fechado",IF(ControleRNC[[#This Row],[Etapa Eng]]="Contratada","Contratada","Aberto"))</f>
        <v>Fechado</v>
      </c>
      <c r="AJ873" s="85" t="str">
        <f>IF(ControleRNC[[#This Row],[Etapa contr]]="Concluída","Fechado",IF(ControleRNC[[#This Row],[Etapa contr]]="Engenharia","Engenharia","Aberto"))</f>
        <v>Engenharia</v>
      </c>
    </row>
    <row r="874" spans="1:36" ht="30" customHeight="1">
      <c r="A874" s="79" t="s">
        <v>484</v>
      </c>
      <c r="B874" s="5" t="s">
        <v>900</v>
      </c>
      <c r="C874" s="24" t="s">
        <v>860</v>
      </c>
      <c r="D874" s="5" t="s">
        <v>861</v>
      </c>
      <c r="E874" s="24" t="s">
        <v>281</v>
      </c>
      <c r="F874" s="65" t="s">
        <v>862</v>
      </c>
      <c r="G874" s="7" t="s">
        <v>827</v>
      </c>
      <c r="H874" s="80" t="s">
        <v>2967</v>
      </c>
      <c r="I874" s="80" t="s">
        <v>856</v>
      </c>
      <c r="J874" s="81" t="s">
        <v>485</v>
      </c>
      <c r="K874" s="82" t="s">
        <v>787</v>
      </c>
      <c r="L874" s="83">
        <v>44984</v>
      </c>
      <c r="M874" s="83">
        <f>WORKDAY(ControleRNC[[#This Row],[Data Emissão]],VLOOKUP(K874,$F$1:$G$4,2,0))</f>
        <v>44987</v>
      </c>
      <c r="N874" s="83"/>
      <c r="O874" s="84">
        <v>45008</v>
      </c>
      <c r="P874" s="85"/>
      <c r="Q874" s="85">
        <f ca="1">IF(ControleRNC[[#This Row],[Real.1]]="",TODAY()-ControleRNC[[#This Row],[Prev.1]],ControleRNC[[#This Row],[Real.1]]-ControleRNC[[#This Row],[Prev.1]])</f>
        <v>21</v>
      </c>
      <c r="R874" s="24" t="s">
        <v>5</v>
      </c>
      <c r="S874" s="85"/>
      <c r="T874" s="86" t="str">
        <f ca="1">IF(ControleRNC[[#This Row],[Real.1]]&lt;&gt;"","Concluída",IF(ControleRNC[[#This Row],[Prev.1]]&lt;TODAY(),"Atraso","No prazo"))</f>
        <v>Concluída</v>
      </c>
      <c r="U874" s="87" t="s">
        <v>151</v>
      </c>
      <c r="V874" s="87"/>
      <c r="W874" s="84">
        <f>WORKDAY(ControleRNC[[#This Row],[Prev.1]],ControleRNC[[#This Row],[Dias Prev.2]])</f>
        <v>44992</v>
      </c>
      <c r="X874" s="84"/>
      <c r="Y874" s="84"/>
      <c r="Z874" s="85">
        <f>VLOOKUP(ControleRNC[[#This Row],[Crit.]],$F$1:$G$4,2,0)</f>
        <v>3</v>
      </c>
      <c r="AA874" s="85">
        <f ca="1">IF(ControleRNC[[#This Row],[Real.2]]="",TODAY()-ControleRNC[[#This Row],[Prev.2]],ControleRNC[[#This Row],[Real.2]]-ControleRNC[[#This Row],[Prev.2]])</f>
        <v>85</v>
      </c>
      <c r="AB874" s="24" t="s">
        <v>5</v>
      </c>
      <c r="AC874" s="86" t="str">
        <f ca="1">IF(ControleRNC[[#This Row],[Real.2]]&lt;&gt;"","Concluída",
IF(ControleRNC[[#This Row],[Prev.2]]&lt;TODAY(),"Atraso","No prazo"))</f>
        <v>Atraso</v>
      </c>
      <c r="AD874" s="85">
        <f ca="1">IF(ControleRNC[[#This Row],[Status Epata 2]]="Concluída","",IF(ControleRNC[[#This Row],[Real.2]]="",TODAY()-ControleRNC[[#This Row],[Data Emissão]],ControleRNC[[#This Row],[Real.2]]-ControleRNC[[#This Row],[Data Emissão]]))</f>
        <v>93</v>
      </c>
      <c r="AE874" s="24" t="str">
        <f ca="1">IF(ControleRNC[[#This Row],[Real.2]]&lt;&gt;"","Concluída",
IF(AND(ControleRNC[[#This Row],[Prev.2]]&lt;TODAY(),OR(ControleRNC[[#This Row],[Replan.2]]&lt;TODAY(),ControleRNC[[#This Row],[Replan.2]]="")),"Atraso","No prazo"))</f>
        <v>Atraso</v>
      </c>
      <c r="AF874" s="85"/>
      <c r="AG874" s="85" t="str">
        <f ca="1">IF(ControleRNC[[#This Row],[Área Responsável]]="Engenharia",ControleRNC[[#This Row],[Status Etapa 1]],"Contratada")</f>
        <v>Concluída</v>
      </c>
      <c r="AH874" s="85" t="str">
        <f>IF(ControleRNC[[#This Row],[Área Responsável]]="Contratada",ControleRNC[[#This Row],[Status DUCTOR]],"Engenharia")</f>
        <v>Engenharia</v>
      </c>
      <c r="AI874" s="85" t="str">
        <f ca="1">IF(ControleRNC[[#This Row],[Etapa Eng]]="Concluída","Fechado",IF(ControleRNC[[#This Row],[Etapa Eng]]="Contratada","Contratada","Aberto"))</f>
        <v>Fechado</v>
      </c>
      <c r="AJ874" s="85" t="str">
        <f>IF(ControleRNC[[#This Row],[Etapa contr]]="Concluída","Fechado",IF(ControleRNC[[#This Row],[Etapa contr]]="Engenharia","Engenharia","Aberto"))</f>
        <v>Engenharia</v>
      </c>
    </row>
    <row r="875" spans="1:36" ht="30" customHeight="1">
      <c r="A875" s="79" t="s">
        <v>493</v>
      </c>
      <c r="B875" s="5" t="s">
        <v>900</v>
      </c>
      <c r="C875" s="24" t="s">
        <v>860</v>
      </c>
      <c r="D875" s="5" t="s">
        <v>861</v>
      </c>
      <c r="E875" s="24" t="s">
        <v>281</v>
      </c>
      <c r="F875" s="65" t="s">
        <v>862</v>
      </c>
      <c r="G875" s="7" t="s">
        <v>827</v>
      </c>
      <c r="H875" s="80" t="s">
        <v>2968</v>
      </c>
      <c r="I875" s="80" t="s">
        <v>1425</v>
      </c>
      <c r="J875" s="81" t="s">
        <v>494</v>
      </c>
      <c r="K875" s="82" t="s">
        <v>787</v>
      </c>
      <c r="L875" s="83">
        <v>44985</v>
      </c>
      <c r="M875" s="83">
        <f>WORKDAY(ControleRNC[[#This Row],[Data Emissão]],VLOOKUP(K875,$F$1:$G$4,2,0))</f>
        <v>44988</v>
      </c>
      <c r="N875" s="83"/>
      <c r="O875" s="84">
        <v>44987</v>
      </c>
      <c r="P875" s="85"/>
      <c r="Q875" s="85">
        <f ca="1">IF(ControleRNC[[#This Row],[Real.1]]="",TODAY()-ControleRNC[[#This Row],[Prev.1]],ControleRNC[[#This Row],[Real.1]]-ControleRNC[[#This Row],[Prev.1]])</f>
        <v>-1</v>
      </c>
      <c r="R875" s="24" t="s">
        <v>5</v>
      </c>
      <c r="S875" s="85"/>
      <c r="T875" s="86" t="str">
        <f ca="1">IF(ControleRNC[[#This Row],[Real.1]]&lt;&gt;"","Concluída",IF(ControleRNC[[#This Row],[Prev.1]]&lt;TODAY(),"Atraso","No prazo"))</f>
        <v>Concluída</v>
      </c>
      <c r="U875" s="87" t="s">
        <v>495</v>
      </c>
      <c r="V875" s="87"/>
      <c r="W875" s="84">
        <f>WORKDAY(ControleRNC[[#This Row],[Prev.1]],ControleRNC[[#This Row],[Dias Prev.2]])</f>
        <v>44993</v>
      </c>
      <c r="X875" s="84"/>
      <c r="Y875" s="84"/>
      <c r="Z875" s="85">
        <f>VLOOKUP(ControleRNC[[#This Row],[Crit.]],$F$1:$G$4,2,0)</f>
        <v>3</v>
      </c>
      <c r="AA875" s="85">
        <f ca="1">IF(ControleRNC[[#This Row],[Real.2]]="",TODAY()-ControleRNC[[#This Row],[Prev.2]],ControleRNC[[#This Row],[Real.2]]-ControleRNC[[#This Row],[Prev.2]])</f>
        <v>84</v>
      </c>
      <c r="AB875" s="24" t="s">
        <v>5</v>
      </c>
      <c r="AC875" s="86" t="str">
        <f ca="1">IF(ControleRNC[[#This Row],[Real.2]]&lt;&gt;"","Concluída",
IF(ControleRNC[[#This Row],[Prev.2]]&lt;TODAY(),"Atraso","No prazo"))</f>
        <v>Atraso</v>
      </c>
      <c r="AD875" s="85">
        <f ca="1">IF(ControleRNC[[#This Row],[Status Epata 2]]="Concluída","",IF(ControleRNC[[#This Row],[Real.2]]="",TODAY()-ControleRNC[[#This Row],[Data Emissão]],ControleRNC[[#This Row],[Real.2]]-ControleRNC[[#This Row],[Data Emissão]]))</f>
        <v>92</v>
      </c>
      <c r="AE875" s="24" t="str">
        <f ca="1">IF(ControleRNC[[#This Row],[Real.2]]&lt;&gt;"","Concluída",
IF(AND(ControleRNC[[#This Row],[Prev.2]]&lt;TODAY(),OR(ControleRNC[[#This Row],[Replan.2]]&lt;TODAY(),ControleRNC[[#This Row],[Replan.2]]="")),"Atraso","No prazo"))</f>
        <v>Atraso</v>
      </c>
      <c r="AF875" s="85"/>
      <c r="AG875" s="85" t="str">
        <f ca="1">IF(ControleRNC[[#This Row],[Área Responsável]]="Engenharia",ControleRNC[[#This Row],[Status Etapa 1]],"Contratada")</f>
        <v>Concluída</v>
      </c>
      <c r="AH875" s="85" t="str">
        <f>IF(ControleRNC[[#This Row],[Área Responsável]]="Contratada",ControleRNC[[#This Row],[Status DUCTOR]],"Engenharia")</f>
        <v>Engenharia</v>
      </c>
      <c r="AI875" s="85" t="str">
        <f ca="1">IF(ControleRNC[[#This Row],[Etapa Eng]]="Concluída","Fechado",IF(ControleRNC[[#This Row],[Etapa Eng]]="Contratada","Contratada","Aberto"))</f>
        <v>Fechado</v>
      </c>
      <c r="AJ875" s="85" t="str">
        <f>IF(ControleRNC[[#This Row],[Etapa contr]]="Concluída","Fechado",IF(ControleRNC[[#This Row],[Etapa contr]]="Engenharia","Engenharia","Aberto"))</f>
        <v>Engenharia</v>
      </c>
    </row>
    <row r="876" spans="1:36" ht="30" customHeight="1">
      <c r="A876" s="79" t="s">
        <v>2969</v>
      </c>
      <c r="B876" s="5" t="s">
        <v>900</v>
      </c>
      <c r="C876" s="85" t="s">
        <v>1280</v>
      </c>
      <c r="D876" s="79" t="s">
        <v>824</v>
      </c>
      <c r="E876" s="24" t="s">
        <v>281</v>
      </c>
      <c r="F876" s="65" t="s">
        <v>826</v>
      </c>
      <c r="G876" s="7" t="s">
        <v>827</v>
      </c>
      <c r="H876" s="80" t="s">
        <v>2823</v>
      </c>
      <c r="I876" s="80" t="s">
        <v>1143</v>
      </c>
      <c r="J876" s="81" t="s">
        <v>2970</v>
      </c>
      <c r="K876" s="82" t="s">
        <v>788</v>
      </c>
      <c r="L876" s="83">
        <v>44985</v>
      </c>
      <c r="M876" s="83">
        <f>WORKDAY(ControleRNC[[#This Row],[Data Emissão]],VLOOKUP(K876,$F$1:$G$4,2,0))</f>
        <v>44987</v>
      </c>
      <c r="N876" s="83"/>
      <c r="O876" s="84">
        <v>45065</v>
      </c>
      <c r="P876" s="85"/>
      <c r="Q876" s="85">
        <f ca="1">IF(ControleRNC[[#This Row],[Real.1]]="",TODAY()-ControleRNC[[#This Row],[Prev.1]],ControleRNC[[#This Row],[Real.1]]-ControleRNC[[#This Row],[Prev.1]])</f>
        <v>78</v>
      </c>
      <c r="R876" s="24" t="s">
        <v>5</v>
      </c>
      <c r="S876" s="85"/>
      <c r="T876" s="86" t="str">
        <f ca="1">IF(ControleRNC[[#This Row],[Real.1]]&lt;&gt;"","Concluída",IF(ControleRNC[[#This Row],[Prev.1]]&lt;TODAY(),"Atraso","No prazo"))</f>
        <v>Concluída</v>
      </c>
      <c r="U876" s="39" t="s">
        <v>2971</v>
      </c>
      <c r="V876" s="87"/>
      <c r="W876" s="84">
        <f>WORKDAY(ControleRNC[[#This Row],[Prev.1]],ControleRNC[[#This Row],[Dias Prev.2]])</f>
        <v>44991</v>
      </c>
      <c r="X876" s="84"/>
      <c r="Y876" s="84">
        <v>45076</v>
      </c>
      <c r="Z876" s="85">
        <f>VLOOKUP(ControleRNC[[#This Row],[Crit.]],$F$1:$G$4,2,0)</f>
        <v>2</v>
      </c>
      <c r="AA876" s="85">
        <f ca="1">IF(ControleRNC[[#This Row],[Real.2]]="",TODAY()-ControleRNC[[#This Row],[Prev.2]],ControleRNC[[#This Row],[Real.2]]-ControleRNC[[#This Row],[Prev.2]])</f>
        <v>85</v>
      </c>
      <c r="AB876" s="24" t="s">
        <v>5</v>
      </c>
      <c r="AC876" s="86" t="str">
        <f ca="1">IF(ControleRNC[[#This Row],[Real.2]]&lt;&gt;"","Concluída",
IF(ControleRNC[[#This Row],[Prev.2]]&lt;TODAY(),"Atraso","No prazo"))</f>
        <v>Concluída</v>
      </c>
      <c r="AD876" s="85" t="str">
        <f ca="1">IF(ControleRNC[[#This Row],[Status Epata 2]]="Concluída","",IF(ControleRNC[[#This Row],[Real.2]]="",TODAY()-ControleRNC[[#This Row],[Data Emissão]],ControleRNC[[#This Row],[Real.2]]-ControleRNC[[#This Row],[Data Emissão]]))</f>
        <v/>
      </c>
      <c r="AE876" s="24" t="str">
        <f ca="1">IF(ControleRNC[[#This Row],[Real.2]]&lt;&gt;"","Concluída",
IF(AND(ControleRNC[[#This Row],[Prev.2]]&lt;TODAY(),OR(ControleRNC[[#This Row],[Replan.2]]&lt;TODAY(),ControleRNC[[#This Row],[Replan.2]]="")),"Atraso","No prazo"))</f>
        <v>Concluída</v>
      </c>
      <c r="AF876" s="85"/>
      <c r="AG876" s="85" t="str">
        <f>IF(ControleRNC[[#This Row],[Área Responsável]]="Engenharia",ControleRNC[[#This Row],[Status Etapa 1]],"Contratada")</f>
        <v>Contratada</v>
      </c>
      <c r="AH876" s="85" t="str">
        <f ca="1">IF(ControleRNC[[#This Row],[Área Responsável]]="Contratada",ControleRNC[[#This Row],[Status DUCTOR]],"Engenharia")</f>
        <v>Concluída</v>
      </c>
      <c r="AI876" s="85" t="str">
        <f>IF(ControleRNC[[#This Row],[Etapa Eng]]="Concluída","Fechado",IF(ControleRNC[[#This Row],[Etapa Eng]]="Contratada","Contratada","Aberto"))</f>
        <v>Contratada</v>
      </c>
      <c r="AJ876" s="85" t="str">
        <f ca="1">IF(ControleRNC[[#This Row],[Etapa contr]]="Concluída","Fechado",IF(ControleRNC[[#This Row],[Etapa contr]]="Engenharia","Engenharia","Aberto"))</f>
        <v>Fechado</v>
      </c>
    </row>
    <row r="877" spans="1:36" ht="30" customHeight="1">
      <c r="A877" s="79" t="s">
        <v>2972</v>
      </c>
      <c r="B877" s="5" t="s">
        <v>900</v>
      </c>
      <c r="C877" s="85" t="s">
        <v>823</v>
      </c>
      <c r="D877" s="79" t="s">
        <v>824</v>
      </c>
      <c r="E877" s="24" t="s">
        <v>281</v>
      </c>
      <c r="F877" s="65" t="s">
        <v>826</v>
      </c>
      <c r="G877" s="7" t="s">
        <v>827</v>
      </c>
      <c r="H877" s="80" t="s">
        <v>2973</v>
      </c>
      <c r="I877" s="80" t="s">
        <v>1125</v>
      </c>
      <c r="J877" s="81" t="s">
        <v>2974</v>
      </c>
      <c r="K877" s="82" t="s">
        <v>787</v>
      </c>
      <c r="L877" s="83">
        <v>44986</v>
      </c>
      <c r="M877" s="83">
        <f>WORKDAY(ControleRNC[[#This Row],[Data Emissão]],VLOOKUP(K877,$F$1:$G$4,2,0))</f>
        <v>44991</v>
      </c>
      <c r="N877" s="83"/>
      <c r="O877" s="84">
        <v>45071</v>
      </c>
      <c r="P877" s="85"/>
      <c r="Q877" s="85">
        <f ca="1">IF(ControleRNC[[#This Row],[Real.1]]="",TODAY()-ControleRNC[[#This Row],[Prev.1]],ControleRNC[[#This Row],[Real.1]]-ControleRNC[[#This Row],[Prev.1]])</f>
        <v>80</v>
      </c>
      <c r="R877" s="24" t="s">
        <v>5</v>
      </c>
      <c r="S877" s="85"/>
      <c r="T877" s="86" t="str">
        <f ca="1">IF(ControleRNC[[#This Row],[Real.1]]&lt;&gt;"","Concluída",IF(ControleRNC[[#This Row],[Prev.1]]&lt;TODAY(),"Atraso","No prazo"))</f>
        <v>Concluída</v>
      </c>
      <c r="U877" s="87"/>
      <c r="V877" s="87" t="s">
        <v>2891</v>
      </c>
      <c r="W877" s="84">
        <f>WORKDAY(ControleRNC[[#This Row],[Prev.1]],ControleRNC[[#This Row],[Dias Prev.2]])</f>
        <v>44994</v>
      </c>
      <c r="X877" s="84"/>
      <c r="Y877" s="84">
        <v>45071</v>
      </c>
      <c r="Z877" s="85">
        <f>VLOOKUP(ControleRNC[[#This Row],[Crit.]],$F$1:$G$4,2,0)</f>
        <v>3</v>
      </c>
      <c r="AA877" s="85">
        <f ca="1">IF(ControleRNC[[#This Row],[Real.2]]="",TODAY()-ControleRNC[[#This Row],[Prev.2]],ControleRNC[[#This Row],[Real.2]]-ControleRNC[[#This Row],[Prev.2]])</f>
        <v>77</v>
      </c>
      <c r="AB877" s="24" t="s">
        <v>5</v>
      </c>
      <c r="AC877" s="86" t="str">
        <f ca="1">IF(ControleRNC[[#This Row],[Real.2]]&lt;&gt;"","Concluída",
IF(ControleRNC[[#This Row],[Prev.2]]&lt;TODAY(),"Atraso","No prazo"))</f>
        <v>Concluída</v>
      </c>
      <c r="AD877" s="85" t="str">
        <f ca="1">IF(ControleRNC[[#This Row],[Status Epata 2]]="Concluída","",IF(ControleRNC[[#This Row],[Real.2]]="",TODAY()-ControleRNC[[#This Row],[Data Emissão]],ControleRNC[[#This Row],[Real.2]]-ControleRNC[[#This Row],[Data Emissão]]))</f>
        <v/>
      </c>
      <c r="AE877" s="24" t="str">
        <f ca="1">IF(ControleRNC[[#This Row],[Real.2]]&lt;&gt;"","Concluída",
IF(AND(ControleRNC[[#This Row],[Prev.2]]&lt;TODAY(),OR(ControleRNC[[#This Row],[Replan.2]]&lt;TODAY(),ControleRNC[[#This Row],[Replan.2]]="")),"Atraso","No prazo"))</f>
        <v>Concluída</v>
      </c>
      <c r="AF877" s="85"/>
      <c r="AG877" s="85" t="str">
        <f>IF(ControleRNC[[#This Row],[Área Responsável]]="Engenharia",ControleRNC[[#This Row],[Status Etapa 1]],"Contratada")</f>
        <v>Contratada</v>
      </c>
      <c r="AH877" s="85" t="str">
        <f ca="1">IF(ControleRNC[[#This Row],[Área Responsável]]="Contratada",ControleRNC[[#This Row],[Status DUCTOR]],"Engenharia")</f>
        <v>Concluída</v>
      </c>
      <c r="AI877" s="85" t="str">
        <f>IF(ControleRNC[[#This Row],[Etapa Eng]]="Concluída","Fechado",IF(ControleRNC[[#This Row],[Etapa Eng]]="Contratada","Contratada","Aberto"))</f>
        <v>Contratada</v>
      </c>
      <c r="AJ877" s="85" t="str">
        <f ca="1">IF(ControleRNC[[#This Row],[Etapa contr]]="Concluída","Fechado",IF(ControleRNC[[#This Row],[Etapa contr]]="Engenharia","Engenharia","Aberto"))</f>
        <v>Fechado</v>
      </c>
    </row>
    <row r="878" spans="1:36" ht="30" customHeight="1">
      <c r="A878" s="79" t="s">
        <v>499</v>
      </c>
      <c r="B878" s="5" t="s">
        <v>900</v>
      </c>
      <c r="C878" s="24" t="s">
        <v>860</v>
      </c>
      <c r="D878" s="5" t="s">
        <v>861</v>
      </c>
      <c r="E878" s="24" t="s">
        <v>281</v>
      </c>
      <c r="F878" s="65" t="s">
        <v>862</v>
      </c>
      <c r="G878" s="7" t="s">
        <v>827</v>
      </c>
      <c r="H878" s="80" t="s">
        <v>2191</v>
      </c>
      <c r="I878" s="80" t="s">
        <v>840</v>
      </c>
      <c r="J878" s="81" t="s">
        <v>500</v>
      </c>
      <c r="K878" s="82" t="s">
        <v>787</v>
      </c>
      <c r="L878" s="83">
        <v>44986</v>
      </c>
      <c r="M878" s="83">
        <f>WORKDAY(ControleRNC[[#This Row],[Data Emissão]],VLOOKUP(K878,$F$1:$G$4,2,0))</f>
        <v>44991</v>
      </c>
      <c r="N878" s="83"/>
      <c r="O878" s="84">
        <v>44987</v>
      </c>
      <c r="P878" s="85"/>
      <c r="Q878" s="85">
        <f ca="1">IF(ControleRNC[[#This Row],[Real.1]]="",TODAY()-ControleRNC[[#This Row],[Prev.1]],ControleRNC[[#This Row],[Real.1]]-ControleRNC[[#This Row],[Prev.1]])</f>
        <v>-4</v>
      </c>
      <c r="R878" s="24" t="s">
        <v>5</v>
      </c>
      <c r="S878" s="85"/>
      <c r="T878" s="86" t="str">
        <f ca="1">IF(ControleRNC[[#This Row],[Real.1]]&lt;&gt;"","Concluída",IF(ControleRNC[[#This Row],[Prev.1]]&lt;TODAY(),"Atraso","No prazo"))</f>
        <v>Concluída</v>
      </c>
      <c r="U878" s="87" t="s">
        <v>501</v>
      </c>
      <c r="V878" s="87"/>
      <c r="W878" s="84">
        <f>WORKDAY(ControleRNC[[#This Row],[Prev.1]],ControleRNC[[#This Row],[Dias Prev.2]])</f>
        <v>44994</v>
      </c>
      <c r="X878" s="84">
        <v>45022</v>
      </c>
      <c r="Y878" s="84"/>
      <c r="Z878" s="85">
        <f>VLOOKUP(ControleRNC[[#This Row],[Crit.]],$F$1:$G$4,2,0)</f>
        <v>3</v>
      </c>
      <c r="AA878" s="85">
        <f ca="1">IF(ControleRNC[[#This Row],[Real.2]]="",TODAY()-ControleRNC[[#This Row],[Prev.2]],ControleRNC[[#This Row],[Real.2]]-ControleRNC[[#This Row],[Prev.2]])</f>
        <v>83</v>
      </c>
      <c r="AB878" s="24" t="s">
        <v>5</v>
      </c>
      <c r="AC878" s="86" t="str">
        <f ca="1">IF(ControleRNC[[#This Row],[Real.2]]&lt;&gt;"","Concluída",
IF(ControleRNC[[#This Row],[Prev.2]]&lt;TODAY(),"Atraso","No prazo"))</f>
        <v>Atraso</v>
      </c>
      <c r="AD878" s="85">
        <f ca="1">IF(ControleRNC[[#This Row],[Status Epata 2]]="Concluída","",IF(ControleRNC[[#This Row],[Real.2]]="",TODAY()-ControleRNC[[#This Row],[Data Emissão]],ControleRNC[[#This Row],[Real.2]]-ControleRNC[[#This Row],[Data Emissão]]))</f>
        <v>91</v>
      </c>
      <c r="AE878" s="24" t="str">
        <f ca="1">IF(ControleRNC[[#This Row],[Real.2]]&lt;&gt;"","Concluída",
IF(AND(ControleRNC[[#This Row],[Prev.2]]&lt;TODAY(),OR(ControleRNC[[#This Row],[Replan.2]]&lt;TODAY(),ControleRNC[[#This Row],[Replan.2]]="")),"Atraso","No prazo"))</f>
        <v>Atraso</v>
      </c>
      <c r="AF878" s="85"/>
      <c r="AG878" s="85" t="str">
        <f ca="1">IF(ControleRNC[[#This Row],[Área Responsável]]="Engenharia",ControleRNC[[#This Row],[Status Etapa 1]],"Contratada")</f>
        <v>Concluída</v>
      </c>
      <c r="AH878" s="85" t="str">
        <f>IF(ControleRNC[[#This Row],[Área Responsável]]="Contratada",ControleRNC[[#This Row],[Status DUCTOR]],"Engenharia")</f>
        <v>Engenharia</v>
      </c>
      <c r="AI878" s="85" t="str">
        <f ca="1">IF(ControleRNC[[#This Row],[Etapa Eng]]="Concluída","Fechado",IF(ControleRNC[[#This Row],[Etapa Eng]]="Contratada","Contratada","Aberto"))</f>
        <v>Fechado</v>
      </c>
      <c r="AJ878" s="85" t="str">
        <f>IF(ControleRNC[[#This Row],[Etapa contr]]="Concluída","Fechado",IF(ControleRNC[[#This Row],[Etapa contr]]="Engenharia","Engenharia","Aberto"))</f>
        <v>Engenharia</v>
      </c>
    </row>
    <row r="879" spans="1:36" ht="30" customHeight="1">
      <c r="A879" s="79" t="s">
        <v>496</v>
      </c>
      <c r="B879" s="5" t="s">
        <v>900</v>
      </c>
      <c r="C879" s="24" t="s">
        <v>860</v>
      </c>
      <c r="D879" s="5" t="s">
        <v>861</v>
      </c>
      <c r="E879" s="24" t="s">
        <v>281</v>
      </c>
      <c r="F879" s="65" t="s">
        <v>862</v>
      </c>
      <c r="G879" s="7" t="s">
        <v>827</v>
      </c>
      <c r="H879" s="80" t="s">
        <v>2191</v>
      </c>
      <c r="I879" s="80" t="s">
        <v>1605</v>
      </c>
      <c r="J879" s="81" t="s">
        <v>497</v>
      </c>
      <c r="K879" s="82" t="s">
        <v>787</v>
      </c>
      <c r="L879" s="83">
        <v>44986</v>
      </c>
      <c r="M879" s="83">
        <f>WORKDAY(ControleRNC[[#This Row],[Data Emissão]],VLOOKUP(K879,$F$1:$G$4,2,0))</f>
        <v>44991</v>
      </c>
      <c r="N879" s="83"/>
      <c r="O879" s="84">
        <v>45000</v>
      </c>
      <c r="P879" s="85"/>
      <c r="Q879" s="85">
        <f ca="1">IF(ControleRNC[[#This Row],[Real.1]]="",TODAY()-ControleRNC[[#This Row],[Prev.1]],ControleRNC[[#This Row],[Real.1]]-ControleRNC[[#This Row],[Prev.1]])</f>
        <v>9</v>
      </c>
      <c r="R879" s="24" t="s">
        <v>5</v>
      </c>
      <c r="S879" s="85"/>
      <c r="T879" s="86" t="str">
        <f ca="1">IF(ControleRNC[[#This Row],[Real.1]]&lt;&gt;"","Concluída",IF(ControleRNC[[#This Row],[Prev.1]]&lt;TODAY(),"Atraso","No prazo"))</f>
        <v>Concluída</v>
      </c>
      <c r="U879" s="87" t="s">
        <v>498</v>
      </c>
      <c r="V879" s="87"/>
      <c r="W879" s="84">
        <f>WORKDAY(ControleRNC[[#This Row],[Prev.1]],ControleRNC[[#This Row],[Dias Prev.2]])</f>
        <v>44994</v>
      </c>
      <c r="X879" s="84"/>
      <c r="Y879" s="84"/>
      <c r="Z879" s="85">
        <f>VLOOKUP(ControleRNC[[#This Row],[Crit.]],$F$1:$G$4,2,0)</f>
        <v>3</v>
      </c>
      <c r="AA879" s="85">
        <f ca="1">IF(ControleRNC[[#This Row],[Real.2]]="",TODAY()-ControleRNC[[#This Row],[Prev.2]],ControleRNC[[#This Row],[Real.2]]-ControleRNC[[#This Row],[Prev.2]])</f>
        <v>83</v>
      </c>
      <c r="AB879" s="24" t="s">
        <v>5</v>
      </c>
      <c r="AC879" s="86" t="str">
        <f ca="1">IF(ControleRNC[[#This Row],[Real.2]]&lt;&gt;"","Concluída",
IF(ControleRNC[[#This Row],[Prev.2]]&lt;TODAY(),"Atraso","No prazo"))</f>
        <v>Atraso</v>
      </c>
      <c r="AD879" s="85">
        <f ca="1">IF(ControleRNC[[#This Row],[Status Epata 2]]="Concluída","",IF(ControleRNC[[#This Row],[Real.2]]="",TODAY()-ControleRNC[[#This Row],[Data Emissão]],ControleRNC[[#This Row],[Real.2]]-ControleRNC[[#This Row],[Data Emissão]]))</f>
        <v>91</v>
      </c>
      <c r="AE879" s="24" t="str">
        <f ca="1">IF(ControleRNC[[#This Row],[Real.2]]&lt;&gt;"","Concluída",
IF(AND(ControleRNC[[#This Row],[Prev.2]]&lt;TODAY(),OR(ControleRNC[[#This Row],[Replan.2]]&lt;TODAY(),ControleRNC[[#This Row],[Replan.2]]="")),"Atraso","No prazo"))</f>
        <v>Atraso</v>
      </c>
      <c r="AF879" s="85"/>
      <c r="AG879" s="85" t="str">
        <f ca="1">IF(ControleRNC[[#This Row],[Área Responsável]]="Engenharia",ControleRNC[[#This Row],[Status Etapa 1]],"Contratada")</f>
        <v>Concluída</v>
      </c>
      <c r="AH879" s="85" t="str">
        <f>IF(ControleRNC[[#This Row],[Área Responsável]]="Contratada",ControleRNC[[#This Row],[Status DUCTOR]],"Engenharia")</f>
        <v>Engenharia</v>
      </c>
      <c r="AI879" s="85" t="str">
        <f ca="1">IF(ControleRNC[[#This Row],[Etapa Eng]]="Concluída","Fechado",IF(ControleRNC[[#This Row],[Etapa Eng]]="Contratada","Contratada","Aberto"))</f>
        <v>Fechado</v>
      </c>
      <c r="AJ879" s="85" t="str">
        <f>IF(ControleRNC[[#This Row],[Etapa contr]]="Concluída","Fechado",IF(ControleRNC[[#This Row],[Etapa contr]]="Engenharia","Engenharia","Aberto"))</f>
        <v>Engenharia</v>
      </c>
    </row>
    <row r="880" spans="1:36" ht="30" customHeight="1">
      <c r="A880" s="79" t="s">
        <v>502</v>
      </c>
      <c r="B880" s="5" t="s">
        <v>900</v>
      </c>
      <c r="C880" s="85" t="s">
        <v>823</v>
      </c>
      <c r="D880" s="79" t="s">
        <v>824</v>
      </c>
      <c r="E880" s="24" t="s">
        <v>281</v>
      </c>
      <c r="F880" s="65" t="s">
        <v>826</v>
      </c>
      <c r="G880" s="7" t="s">
        <v>827</v>
      </c>
      <c r="H880" s="80" t="s">
        <v>2975</v>
      </c>
      <c r="I880" s="80" t="s">
        <v>829</v>
      </c>
      <c r="J880" s="81" t="s">
        <v>503</v>
      </c>
      <c r="K880" s="82" t="s">
        <v>788</v>
      </c>
      <c r="L880" s="83">
        <v>44987</v>
      </c>
      <c r="M880" s="83">
        <f>WORKDAY(ControleRNC[[#This Row],[Data Emissão]],VLOOKUP(K880,$F$1:$G$4,2,0))</f>
        <v>44991</v>
      </c>
      <c r="N880" s="83"/>
      <c r="O880" s="84"/>
      <c r="P880" s="85"/>
      <c r="Q880" s="85">
        <f ca="1">IF(ControleRNC[[#This Row],[Real.1]]="",TODAY()-ControleRNC[[#This Row],[Prev.1]],ControleRNC[[#This Row],[Real.1]]-ControleRNC[[#This Row],[Prev.1]])</f>
        <v>86</v>
      </c>
      <c r="R880" s="24" t="s">
        <v>5</v>
      </c>
      <c r="S880" s="85"/>
      <c r="T880" s="86" t="str">
        <f ca="1">IF(ControleRNC[[#This Row],[Real.1]]&lt;&gt;"","Concluída",IF(ControleRNC[[#This Row],[Prev.1]]&lt;TODAY(),"Atraso","No prazo"))</f>
        <v>Atraso</v>
      </c>
      <c r="U880" s="87"/>
      <c r="V880" s="87"/>
      <c r="W880" s="84">
        <f>WORKDAY(ControleRNC[[#This Row],[Prev.1]],ControleRNC[[#This Row],[Dias Prev.2]])</f>
        <v>44993</v>
      </c>
      <c r="X880" s="84"/>
      <c r="Y880" s="84"/>
      <c r="Z880" s="85">
        <f>VLOOKUP(ControleRNC[[#This Row],[Crit.]],$F$1:$G$4,2,0)</f>
        <v>2</v>
      </c>
      <c r="AA880" s="85">
        <f ca="1">IF(ControleRNC[[#This Row],[Real.2]]="",TODAY()-ControleRNC[[#This Row],[Prev.2]],ControleRNC[[#This Row],[Real.2]]-ControleRNC[[#This Row],[Prev.2]])</f>
        <v>84</v>
      </c>
      <c r="AB880" s="24" t="s">
        <v>5</v>
      </c>
      <c r="AC880" s="86" t="str">
        <f ca="1">IF(ControleRNC[[#This Row],[Real.2]]&lt;&gt;"","Concluída",
IF(ControleRNC[[#This Row],[Prev.2]]&lt;TODAY(),"Atraso","No prazo"))</f>
        <v>Atraso</v>
      </c>
      <c r="AD880" s="85">
        <f ca="1">IF(ControleRNC[[#This Row],[Status Epata 2]]="Concluída","",IF(ControleRNC[[#This Row],[Real.2]]="",TODAY()-ControleRNC[[#This Row],[Data Emissão]],ControleRNC[[#This Row],[Real.2]]-ControleRNC[[#This Row],[Data Emissão]]))</f>
        <v>90</v>
      </c>
      <c r="AE880" s="24" t="str">
        <f ca="1">IF(ControleRNC[[#This Row],[Real.2]]&lt;&gt;"","Concluída",
IF(AND(ControleRNC[[#This Row],[Prev.2]]&lt;TODAY(),OR(ControleRNC[[#This Row],[Replan.2]]&lt;TODAY(),ControleRNC[[#This Row],[Replan.2]]="")),"Atraso","No prazo"))</f>
        <v>Atraso</v>
      </c>
      <c r="AF880" s="85"/>
      <c r="AG880" s="85" t="str">
        <f>IF(ControleRNC[[#This Row],[Área Responsável]]="Engenharia",ControleRNC[[#This Row],[Status Etapa 1]],"Contratada")</f>
        <v>Contratada</v>
      </c>
      <c r="AH880" s="85" t="str">
        <f ca="1">IF(ControleRNC[[#This Row],[Área Responsável]]="Contratada",ControleRNC[[#This Row],[Status DUCTOR]],"Engenharia")</f>
        <v>Atraso</v>
      </c>
      <c r="AI880" s="85" t="str">
        <f>IF(ControleRNC[[#This Row],[Etapa Eng]]="Concluída","Fechado",IF(ControleRNC[[#This Row],[Etapa Eng]]="Contratada","Contratada","Aberto"))</f>
        <v>Contratada</v>
      </c>
      <c r="AJ880" s="85" t="str">
        <f ca="1">IF(ControleRNC[[#This Row],[Etapa contr]]="Concluída","Fechado",IF(ControleRNC[[#This Row],[Etapa contr]]="Engenharia","Engenharia","Aberto"))</f>
        <v>Aberto</v>
      </c>
    </row>
    <row r="881" spans="1:36" ht="30" customHeight="1">
      <c r="A881" s="79" t="s">
        <v>510</v>
      </c>
      <c r="B881" s="5" t="s">
        <v>900</v>
      </c>
      <c r="C881" s="24" t="s">
        <v>860</v>
      </c>
      <c r="D881" s="5" t="s">
        <v>861</v>
      </c>
      <c r="E881" s="24" t="s">
        <v>281</v>
      </c>
      <c r="F881" s="65" t="s">
        <v>862</v>
      </c>
      <c r="G881" s="7" t="s">
        <v>827</v>
      </c>
      <c r="H881" s="80" t="s">
        <v>2191</v>
      </c>
      <c r="I881" s="80" t="s">
        <v>856</v>
      </c>
      <c r="J881" s="81" t="s">
        <v>511</v>
      </c>
      <c r="K881" s="82" t="s">
        <v>787</v>
      </c>
      <c r="L881" s="83">
        <v>44991</v>
      </c>
      <c r="M881" s="83">
        <f>WORKDAY(ControleRNC[[#This Row],[Data Emissão]],VLOOKUP(K881,$F$1:$G$4,2,0))</f>
        <v>44994</v>
      </c>
      <c r="N881" s="83"/>
      <c r="O881" s="84">
        <v>44992</v>
      </c>
      <c r="P881" s="85"/>
      <c r="Q881" s="85">
        <f ca="1">IF(ControleRNC[[#This Row],[Real.1]]="",TODAY()-ControleRNC[[#This Row],[Prev.1]],ControleRNC[[#This Row],[Real.1]]-ControleRNC[[#This Row],[Prev.1]])</f>
        <v>-2</v>
      </c>
      <c r="R881" s="24" t="s">
        <v>5</v>
      </c>
      <c r="S881" s="85"/>
      <c r="T881" s="86" t="str">
        <f ca="1">IF(ControleRNC[[#This Row],[Real.1]]&lt;&gt;"","Concluída",IF(ControleRNC[[#This Row],[Prev.1]]&lt;TODAY(),"Atraso","No prazo"))</f>
        <v>Concluída</v>
      </c>
      <c r="U881" s="87" t="s">
        <v>512</v>
      </c>
      <c r="V881" s="87"/>
      <c r="W881" s="84">
        <f>WORKDAY(ControleRNC[[#This Row],[Prev.1]],ControleRNC[[#This Row],[Dias Prev.2]])</f>
        <v>44999</v>
      </c>
      <c r="X881" s="84"/>
      <c r="Y881" s="84"/>
      <c r="Z881" s="85">
        <f>VLOOKUP(ControleRNC[[#This Row],[Crit.]],$F$1:$G$4,2,0)</f>
        <v>3</v>
      </c>
      <c r="AA881" s="85">
        <f ca="1">IF(ControleRNC[[#This Row],[Real.2]]="",TODAY()-ControleRNC[[#This Row],[Prev.2]],ControleRNC[[#This Row],[Real.2]]-ControleRNC[[#This Row],[Prev.2]])</f>
        <v>78</v>
      </c>
      <c r="AB881" s="24" t="s">
        <v>5</v>
      </c>
      <c r="AC881" s="86" t="str">
        <f ca="1">IF(ControleRNC[[#This Row],[Real.2]]&lt;&gt;"","Concluída",
IF(ControleRNC[[#This Row],[Prev.2]]&lt;TODAY(),"Atraso","No prazo"))</f>
        <v>Atraso</v>
      </c>
      <c r="AD881" s="85">
        <f ca="1">IF(ControleRNC[[#This Row],[Status Epata 2]]="Concluída","",IF(ControleRNC[[#This Row],[Real.2]]="",TODAY()-ControleRNC[[#This Row],[Data Emissão]],ControleRNC[[#This Row],[Real.2]]-ControleRNC[[#This Row],[Data Emissão]]))</f>
        <v>86</v>
      </c>
      <c r="AE881" s="24" t="str">
        <f ca="1">IF(ControleRNC[[#This Row],[Real.2]]&lt;&gt;"","Concluída",
IF(AND(ControleRNC[[#This Row],[Prev.2]]&lt;TODAY(),OR(ControleRNC[[#This Row],[Replan.2]]&lt;TODAY(),ControleRNC[[#This Row],[Replan.2]]="")),"Atraso","No prazo"))</f>
        <v>Atraso</v>
      </c>
      <c r="AF881" s="85"/>
      <c r="AG881" s="85" t="str">
        <f ca="1">IF(ControleRNC[[#This Row],[Área Responsável]]="Engenharia",ControleRNC[[#This Row],[Status Etapa 1]],"Contratada")</f>
        <v>Concluída</v>
      </c>
      <c r="AH881" s="85" t="str">
        <f>IF(ControleRNC[[#This Row],[Área Responsável]]="Contratada",ControleRNC[[#This Row],[Status DUCTOR]],"Engenharia")</f>
        <v>Engenharia</v>
      </c>
      <c r="AI881" s="85" t="str">
        <f ca="1">IF(ControleRNC[[#This Row],[Etapa Eng]]="Concluída","Fechado",IF(ControleRNC[[#This Row],[Etapa Eng]]="Contratada","Contratada","Aberto"))</f>
        <v>Fechado</v>
      </c>
      <c r="AJ881" s="85" t="str">
        <f>IF(ControleRNC[[#This Row],[Etapa contr]]="Concluída","Fechado",IF(ControleRNC[[#This Row],[Etapa contr]]="Engenharia","Engenharia","Aberto"))</f>
        <v>Engenharia</v>
      </c>
    </row>
    <row r="882" spans="1:36" ht="30" customHeight="1">
      <c r="A882" s="79" t="s">
        <v>507</v>
      </c>
      <c r="B882" s="5" t="s">
        <v>900</v>
      </c>
      <c r="C882" s="24" t="s">
        <v>860</v>
      </c>
      <c r="D882" s="5" t="s">
        <v>861</v>
      </c>
      <c r="E882" s="24" t="s">
        <v>281</v>
      </c>
      <c r="F882" s="65" t="s">
        <v>862</v>
      </c>
      <c r="G882" s="7" t="s">
        <v>827</v>
      </c>
      <c r="H882" s="80" t="s">
        <v>2191</v>
      </c>
      <c r="I882" s="80" t="s">
        <v>846</v>
      </c>
      <c r="J882" s="81" t="s">
        <v>508</v>
      </c>
      <c r="K882" s="82" t="s">
        <v>787</v>
      </c>
      <c r="L882" s="83">
        <v>44991</v>
      </c>
      <c r="M882" s="83">
        <f>WORKDAY(ControleRNC[[#This Row],[Data Emissão]],VLOOKUP(K882,$F$1:$G$4,2,0))</f>
        <v>44994</v>
      </c>
      <c r="N882" s="83"/>
      <c r="O882" s="84">
        <v>44992</v>
      </c>
      <c r="P882" s="85"/>
      <c r="Q882" s="85">
        <f ca="1">IF(ControleRNC[[#This Row],[Real.1]]="",TODAY()-ControleRNC[[#This Row],[Prev.1]],ControleRNC[[#This Row],[Real.1]]-ControleRNC[[#This Row],[Prev.1]])</f>
        <v>-2</v>
      </c>
      <c r="R882" s="24" t="s">
        <v>5</v>
      </c>
      <c r="S882" s="85"/>
      <c r="T882" s="86" t="str">
        <f ca="1">IF(ControleRNC[[#This Row],[Real.1]]&lt;&gt;"","Concluída",IF(ControleRNC[[#This Row],[Prev.1]]&lt;TODAY(),"Atraso","No prazo"))</f>
        <v>Concluída</v>
      </c>
      <c r="U882" s="87" t="s">
        <v>509</v>
      </c>
      <c r="V882" s="87"/>
      <c r="W882" s="84">
        <f>WORKDAY(ControleRNC[[#This Row],[Prev.1]],ControleRNC[[#This Row],[Dias Prev.2]])</f>
        <v>44999</v>
      </c>
      <c r="X882" s="84"/>
      <c r="Y882" s="84"/>
      <c r="Z882" s="85">
        <f>VLOOKUP(ControleRNC[[#This Row],[Crit.]],$F$1:$G$4,2,0)</f>
        <v>3</v>
      </c>
      <c r="AA882" s="85">
        <f ca="1">IF(ControleRNC[[#This Row],[Real.2]]="",TODAY()-ControleRNC[[#This Row],[Prev.2]],ControleRNC[[#This Row],[Real.2]]-ControleRNC[[#This Row],[Prev.2]])</f>
        <v>78</v>
      </c>
      <c r="AB882" s="24" t="s">
        <v>5</v>
      </c>
      <c r="AC882" s="86" t="str">
        <f ca="1">IF(ControleRNC[[#This Row],[Real.2]]&lt;&gt;"","Concluída",
IF(ControleRNC[[#This Row],[Prev.2]]&lt;TODAY(),"Atraso","No prazo"))</f>
        <v>Atraso</v>
      </c>
      <c r="AD882" s="85">
        <f ca="1">IF(ControleRNC[[#This Row],[Status Epata 2]]="Concluída","",IF(ControleRNC[[#This Row],[Real.2]]="",TODAY()-ControleRNC[[#This Row],[Data Emissão]],ControleRNC[[#This Row],[Real.2]]-ControleRNC[[#This Row],[Data Emissão]]))</f>
        <v>86</v>
      </c>
      <c r="AE882" s="24" t="str">
        <f ca="1">IF(ControleRNC[[#This Row],[Real.2]]&lt;&gt;"","Concluída",
IF(AND(ControleRNC[[#This Row],[Prev.2]]&lt;TODAY(),OR(ControleRNC[[#This Row],[Replan.2]]&lt;TODAY(),ControleRNC[[#This Row],[Replan.2]]="")),"Atraso","No prazo"))</f>
        <v>Atraso</v>
      </c>
      <c r="AF882" s="85"/>
      <c r="AG882" s="85" t="str">
        <f ca="1">IF(ControleRNC[[#This Row],[Área Responsável]]="Engenharia",ControleRNC[[#This Row],[Status Etapa 1]],"Contratada")</f>
        <v>Concluída</v>
      </c>
      <c r="AH882" s="85" t="str">
        <f>IF(ControleRNC[[#This Row],[Área Responsável]]="Contratada",ControleRNC[[#This Row],[Status DUCTOR]],"Engenharia")</f>
        <v>Engenharia</v>
      </c>
      <c r="AI882" s="85" t="str">
        <f ca="1">IF(ControleRNC[[#This Row],[Etapa Eng]]="Concluída","Fechado",IF(ControleRNC[[#This Row],[Etapa Eng]]="Contratada","Contratada","Aberto"))</f>
        <v>Fechado</v>
      </c>
      <c r="AJ882" s="85" t="str">
        <f>IF(ControleRNC[[#This Row],[Etapa contr]]="Concluída","Fechado",IF(ControleRNC[[#This Row],[Etapa contr]]="Engenharia","Engenharia","Aberto"))</f>
        <v>Engenharia</v>
      </c>
    </row>
    <row r="883" spans="1:36" ht="30" customHeight="1">
      <c r="A883" s="79" t="s">
        <v>504</v>
      </c>
      <c r="B883" s="5" t="s">
        <v>900</v>
      </c>
      <c r="C883" s="24" t="s">
        <v>860</v>
      </c>
      <c r="D883" s="5" t="s">
        <v>861</v>
      </c>
      <c r="E883" s="24" t="s">
        <v>281</v>
      </c>
      <c r="F883" s="65" t="s">
        <v>862</v>
      </c>
      <c r="G883" s="7" t="s">
        <v>827</v>
      </c>
      <c r="H883" s="80" t="s">
        <v>2191</v>
      </c>
      <c r="I883" s="80" t="s">
        <v>856</v>
      </c>
      <c r="J883" s="81" t="s">
        <v>505</v>
      </c>
      <c r="K883" s="82" t="s">
        <v>787</v>
      </c>
      <c r="L883" s="83">
        <v>44991</v>
      </c>
      <c r="M883" s="83">
        <f>WORKDAY(ControleRNC[[#This Row],[Data Emissão]],VLOOKUP(K883,$F$1:$G$4,2,0))</f>
        <v>44994</v>
      </c>
      <c r="N883" s="83"/>
      <c r="O883" s="84">
        <v>44992</v>
      </c>
      <c r="P883" s="85"/>
      <c r="Q883" s="85">
        <f ca="1">IF(ControleRNC[[#This Row],[Real.1]]="",TODAY()-ControleRNC[[#This Row],[Prev.1]],ControleRNC[[#This Row],[Real.1]]-ControleRNC[[#This Row],[Prev.1]])</f>
        <v>-2</v>
      </c>
      <c r="R883" s="24" t="s">
        <v>5</v>
      </c>
      <c r="S883" s="85"/>
      <c r="T883" s="86" t="str">
        <f ca="1">IF(ControleRNC[[#This Row],[Real.1]]&lt;&gt;"","Concluída",IF(ControleRNC[[#This Row],[Prev.1]]&lt;TODAY(),"Atraso","No prazo"))</f>
        <v>Concluída</v>
      </c>
      <c r="U883" s="87" t="s">
        <v>506</v>
      </c>
      <c r="V883" s="87"/>
      <c r="W883" s="84">
        <f>WORKDAY(ControleRNC[[#This Row],[Prev.1]],ControleRNC[[#This Row],[Dias Prev.2]])</f>
        <v>44999</v>
      </c>
      <c r="X883" s="84"/>
      <c r="Y883" s="84"/>
      <c r="Z883" s="85">
        <f>VLOOKUP(ControleRNC[[#This Row],[Crit.]],$F$1:$G$4,2,0)</f>
        <v>3</v>
      </c>
      <c r="AA883" s="85">
        <f ca="1">IF(ControleRNC[[#This Row],[Real.2]]="",TODAY()-ControleRNC[[#This Row],[Prev.2]],ControleRNC[[#This Row],[Real.2]]-ControleRNC[[#This Row],[Prev.2]])</f>
        <v>78</v>
      </c>
      <c r="AB883" s="24" t="s">
        <v>5</v>
      </c>
      <c r="AC883" s="86" t="str">
        <f ca="1">IF(ControleRNC[[#This Row],[Real.2]]&lt;&gt;"","Concluída",
IF(ControleRNC[[#This Row],[Prev.2]]&lt;TODAY(),"Atraso","No prazo"))</f>
        <v>Atraso</v>
      </c>
      <c r="AD883" s="85">
        <f ca="1">IF(ControleRNC[[#This Row],[Status Epata 2]]="Concluída","",IF(ControleRNC[[#This Row],[Real.2]]="",TODAY()-ControleRNC[[#This Row],[Data Emissão]],ControleRNC[[#This Row],[Real.2]]-ControleRNC[[#This Row],[Data Emissão]]))</f>
        <v>86</v>
      </c>
      <c r="AE883" s="24" t="str">
        <f ca="1">IF(ControleRNC[[#This Row],[Real.2]]&lt;&gt;"","Concluída",
IF(AND(ControleRNC[[#This Row],[Prev.2]]&lt;TODAY(),OR(ControleRNC[[#This Row],[Replan.2]]&lt;TODAY(),ControleRNC[[#This Row],[Replan.2]]="")),"Atraso","No prazo"))</f>
        <v>Atraso</v>
      </c>
      <c r="AF883" s="85"/>
      <c r="AG883" s="85" t="str">
        <f ca="1">IF(ControleRNC[[#This Row],[Área Responsável]]="Engenharia",ControleRNC[[#This Row],[Status Etapa 1]],"Contratada")</f>
        <v>Concluída</v>
      </c>
      <c r="AH883" s="85" t="str">
        <f>IF(ControleRNC[[#This Row],[Área Responsável]]="Contratada",ControleRNC[[#This Row],[Status DUCTOR]],"Engenharia")</f>
        <v>Engenharia</v>
      </c>
      <c r="AI883" s="85" t="str">
        <f ca="1">IF(ControleRNC[[#This Row],[Etapa Eng]]="Concluída","Fechado",IF(ControleRNC[[#This Row],[Etapa Eng]]="Contratada","Contratada","Aberto"))</f>
        <v>Fechado</v>
      </c>
      <c r="AJ883" s="85" t="str">
        <f>IF(ControleRNC[[#This Row],[Etapa contr]]="Concluída","Fechado",IF(ControleRNC[[#This Row],[Etapa contr]]="Engenharia","Engenharia","Aberto"))</f>
        <v>Engenharia</v>
      </c>
    </row>
    <row r="884" spans="1:36" ht="30" customHeight="1">
      <c r="A884" s="79" t="s">
        <v>521</v>
      </c>
      <c r="B884" s="5" t="s">
        <v>900</v>
      </c>
      <c r="C884" s="24" t="s">
        <v>860</v>
      </c>
      <c r="D884" s="5" t="s">
        <v>861</v>
      </c>
      <c r="E884" s="24" t="s">
        <v>281</v>
      </c>
      <c r="F884" s="65" t="s">
        <v>862</v>
      </c>
      <c r="G884" s="7" t="s">
        <v>827</v>
      </c>
      <c r="H884" s="80" t="s">
        <v>2867</v>
      </c>
      <c r="I884" s="80" t="s">
        <v>1425</v>
      </c>
      <c r="J884" s="81" t="s">
        <v>522</v>
      </c>
      <c r="K884" s="82" t="s">
        <v>787</v>
      </c>
      <c r="L884" s="83">
        <v>44992</v>
      </c>
      <c r="M884" s="83">
        <f>WORKDAY(ControleRNC[[#This Row],[Data Emissão]],VLOOKUP(K884,$F$1:$G$4,2,0))</f>
        <v>44995</v>
      </c>
      <c r="N884" s="83"/>
      <c r="O884" s="84">
        <v>44992</v>
      </c>
      <c r="P884" s="85"/>
      <c r="Q884" s="85">
        <f ca="1">IF(ControleRNC[[#This Row],[Real.1]]="",TODAY()-ControleRNC[[#This Row],[Prev.1]],ControleRNC[[#This Row],[Real.1]]-ControleRNC[[#This Row],[Prev.1]])</f>
        <v>-3</v>
      </c>
      <c r="R884" s="24" t="s">
        <v>5</v>
      </c>
      <c r="S884" s="85"/>
      <c r="T884" s="86" t="str">
        <f ca="1">IF(ControleRNC[[#This Row],[Real.1]]&lt;&gt;"","Concluída",IF(ControleRNC[[#This Row],[Prev.1]]&lt;TODAY(),"Atraso","No prazo"))</f>
        <v>Concluída</v>
      </c>
      <c r="U884" s="87" t="s">
        <v>523</v>
      </c>
      <c r="V884" s="87"/>
      <c r="W884" s="84">
        <f>WORKDAY(ControleRNC[[#This Row],[Prev.1]],ControleRNC[[#This Row],[Dias Prev.2]])</f>
        <v>45000</v>
      </c>
      <c r="X884" s="84"/>
      <c r="Y884" s="84"/>
      <c r="Z884" s="85">
        <f>VLOOKUP(ControleRNC[[#This Row],[Crit.]],$F$1:$G$4,2,0)</f>
        <v>3</v>
      </c>
      <c r="AA884" s="85">
        <f ca="1">IF(ControleRNC[[#This Row],[Real.2]]="",TODAY()-ControleRNC[[#This Row],[Prev.2]],ControleRNC[[#This Row],[Real.2]]-ControleRNC[[#This Row],[Prev.2]])</f>
        <v>77</v>
      </c>
      <c r="AB884" s="24" t="s">
        <v>5</v>
      </c>
      <c r="AC884" s="86" t="str">
        <f ca="1">IF(ControleRNC[[#This Row],[Real.2]]&lt;&gt;"","Concluída",
IF(ControleRNC[[#This Row],[Prev.2]]&lt;TODAY(),"Atraso","No prazo"))</f>
        <v>Atraso</v>
      </c>
      <c r="AD884" s="85">
        <f ca="1">IF(ControleRNC[[#This Row],[Status Epata 2]]="Concluída","",IF(ControleRNC[[#This Row],[Real.2]]="",TODAY()-ControleRNC[[#This Row],[Data Emissão]],ControleRNC[[#This Row],[Real.2]]-ControleRNC[[#This Row],[Data Emissão]]))</f>
        <v>85</v>
      </c>
      <c r="AE884" s="24" t="str">
        <f ca="1">IF(ControleRNC[[#This Row],[Real.2]]&lt;&gt;"","Concluída",
IF(AND(ControleRNC[[#This Row],[Prev.2]]&lt;TODAY(),OR(ControleRNC[[#This Row],[Replan.2]]&lt;TODAY(),ControleRNC[[#This Row],[Replan.2]]="")),"Atraso","No prazo"))</f>
        <v>Atraso</v>
      </c>
      <c r="AF884" s="85"/>
      <c r="AG884" s="85" t="str">
        <f ca="1">IF(ControleRNC[[#This Row],[Área Responsável]]="Engenharia",ControleRNC[[#This Row],[Status Etapa 1]],"Contratada")</f>
        <v>Concluída</v>
      </c>
      <c r="AH884" s="85" t="str">
        <f>IF(ControleRNC[[#This Row],[Área Responsável]]="Contratada",ControleRNC[[#This Row],[Status DUCTOR]],"Engenharia")</f>
        <v>Engenharia</v>
      </c>
      <c r="AI884" s="85" t="str">
        <f ca="1">IF(ControleRNC[[#This Row],[Etapa Eng]]="Concluída","Fechado",IF(ControleRNC[[#This Row],[Etapa Eng]]="Contratada","Contratada","Aberto"))</f>
        <v>Fechado</v>
      </c>
      <c r="AJ884" s="85" t="str">
        <f>IF(ControleRNC[[#This Row],[Etapa contr]]="Concluída","Fechado",IF(ControleRNC[[#This Row],[Etapa contr]]="Engenharia","Engenharia","Aberto"))</f>
        <v>Engenharia</v>
      </c>
    </row>
    <row r="885" spans="1:36" ht="30" customHeight="1">
      <c r="A885" s="79" t="s">
        <v>488</v>
      </c>
      <c r="B885" s="5" t="s">
        <v>900</v>
      </c>
      <c r="C885" s="24" t="s">
        <v>2720</v>
      </c>
      <c r="D885" s="5" t="s">
        <v>943</v>
      </c>
      <c r="E885" s="24" t="s">
        <v>29</v>
      </c>
      <c r="F885" s="65" t="s">
        <v>826</v>
      </c>
      <c r="G885" s="7" t="s">
        <v>844</v>
      </c>
      <c r="H885" s="80" t="s">
        <v>2976</v>
      </c>
      <c r="I885" s="7" t="s">
        <v>1449</v>
      </c>
      <c r="J885" s="81" t="s">
        <v>2977</v>
      </c>
      <c r="K885" s="82" t="s">
        <v>787</v>
      </c>
      <c r="L885" s="83">
        <v>44992</v>
      </c>
      <c r="M885" s="83">
        <f>WORKDAY(ControleRNC[[#This Row],[Data Emissão]],VLOOKUP(K885,$F$1:$G$4,2,0))</f>
        <v>44995</v>
      </c>
      <c r="N885" s="83"/>
      <c r="O885" s="84">
        <v>44992</v>
      </c>
      <c r="P885" s="85"/>
      <c r="Q885" s="85">
        <f ca="1">IF(ControleRNC[[#This Row],[Real.1]]="",TODAY()-ControleRNC[[#This Row],[Prev.1]],ControleRNC[[#This Row],[Real.1]]-ControleRNC[[#This Row],[Prev.1]])</f>
        <v>-3</v>
      </c>
      <c r="R885" s="24" t="s">
        <v>6</v>
      </c>
      <c r="S885" s="85"/>
      <c r="T885" s="86" t="str">
        <f ca="1">IF(ControleRNC[[#This Row],[Real.1]]&lt;&gt;"","Concluída",IF(ControleRNC[[#This Row],[Prev.1]]&lt;TODAY(),"Atraso","No prazo"))</f>
        <v>Concluída</v>
      </c>
      <c r="U885" s="87" t="s">
        <v>2978</v>
      </c>
      <c r="V885" s="87"/>
      <c r="W885" s="84">
        <f>WORKDAY(ControleRNC[[#This Row],[Prev.1]],ControleRNC[[#This Row],[Dias Prev.2]])</f>
        <v>45000</v>
      </c>
      <c r="X885" s="84"/>
      <c r="Y885" s="84">
        <v>44992</v>
      </c>
      <c r="Z885" s="85">
        <f>VLOOKUP(ControleRNC[[#This Row],[Crit.]],$F$1:$G$4,2,0)</f>
        <v>3</v>
      </c>
      <c r="AA885" s="85">
        <f ca="1">IF(ControleRNC[[#This Row],[Real.2]]="",TODAY()-ControleRNC[[#This Row],[Prev.2]],ControleRNC[[#This Row],[Real.2]]-ControleRNC[[#This Row],[Prev.2]])</f>
        <v>-8</v>
      </c>
      <c r="AB885" s="24" t="s">
        <v>6</v>
      </c>
      <c r="AC885" s="86" t="str">
        <f ca="1">IF(ControleRNC[[#This Row],[Real.2]]&lt;&gt;"","Concluída",
IF(ControleRNC[[#This Row],[Prev.2]]&lt;TODAY(),"Atraso","No prazo"))</f>
        <v>Concluída</v>
      </c>
      <c r="AD885" s="85" t="str">
        <f ca="1">IF(ControleRNC[[#This Row],[Status Epata 2]]="Concluída","",IF(ControleRNC[[#This Row],[Real.2]]="",TODAY()-ControleRNC[[#This Row],[Data Emissão]],ControleRNC[[#This Row],[Real.2]]-ControleRNC[[#This Row],[Data Emissão]]))</f>
        <v/>
      </c>
      <c r="AE885" s="24" t="str">
        <f ca="1">IF(ControleRNC[[#This Row],[Real.2]]&lt;&gt;"","Concluída",
IF(AND(ControleRNC[[#This Row],[Prev.2]]&lt;TODAY(),OR(ControleRNC[[#This Row],[Replan.2]]&lt;TODAY(),ControleRNC[[#This Row],[Replan.2]]="")),"Atraso","No prazo"))</f>
        <v>Concluída</v>
      </c>
      <c r="AF885" s="85"/>
      <c r="AG885" s="85" t="str">
        <f>IF(ControleRNC[[#This Row],[Área Responsável]]="Engenharia",ControleRNC[[#This Row],[Status Etapa 1]],"Contratada")</f>
        <v>Contratada</v>
      </c>
      <c r="AH885" s="85" t="str">
        <f ca="1">IF(ControleRNC[[#This Row],[Área Responsável]]="Contratada",ControleRNC[[#This Row],[Status DUCTOR]],"Engenharia")</f>
        <v>Concluída</v>
      </c>
      <c r="AI885" s="85" t="str">
        <f>IF(ControleRNC[[#This Row],[Etapa Eng]]="Concluída","Fechado",IF(ControleRNC[[#This Row],[Etapa Eng]]="Contratada","Contratada","Aberto"))</f>
        <v>Contratada</v>
      </c>
      <c r="AJ885" s="85" t="str">
        <f ca="1">IF(ControleRNC[[#This Row],[Etapa contr]]="Concluída","Fechado",IF(ControleRNC[[#This Row],[Etapa contr]]="Engenharia","Engenharia","Aberto"))</f>
        <v>Fechado</v>
      </c>
    </row>
    <row r="886" spans="1:36" s="40" customFormat="1" ht="30" customHeight="1">
      <c r="A886" s="96" t="s">
        <v>490</v>
      </c>
      <c r="B886" s="63" t="s">
        <v>900</v>
      </c>
      <c r="C886" s="77" t="s">
        <v>2720</v>
      </c>
      <c r="D886" s="63" t="s">
        <v>943</v>
      </c>
      <c r="E886" s="77" t="s">
        <v>29</v>
      </c>
      <c r="F886" s="112" t="s">
        <v>826</v>
      </c>
      <c r="G886" s="97" t="s">
        <v>844</v>
      </c>
      <c r="H886" s="98" t="s">
        <v>2979</v>
      </c>
      <c r="I886" s="97" t="s">
        <v>1449</v>
      </c>
      <c r="J886" s="99" t="s">
        <v>2980</v>
      </c>
      <c r="K886" s="100" t="s">
        <v>787</v>
      </c>
      <c r="L886" s="101">
        <v>44992</v>
      </c>
      <c r="M886" s="101">
        <f>WORKDAY(ControleRNC[[#This Row],[Data Emissão]],VLOOKUP(K886,$F$1:$G$4,2,0))</f>
        <v>44995</v>
      </c>
      <c r="N886" s="101"/>
      <c r="O886" s="102">
        <v>44992</v>
      </c>
      <c r="P886" s="103"/>
      <c r="Q886" s="103">
        <f ca="1">IF(ControleRNC[[#This Row],[Real.1]]="",TODAY()-ControleRNC[[#This Row],[Prev.1]],ControleRNC[[#This Row],[Real.1]]-ControleRNC[[#This Row],[Prev.1]])</f>
        <v>-3</v>
      </c>
      <c r="R886" s="77" t="s">
        <v>6</v>
      </c>
      <c r="S886" s="103"/>
      <c r="T886" s="104" t="str">
        <f ca="1">IF(ControleRNC[[#This Row],[Real.1]]&lt;&gt;"","Concluída",IF(ControleRNC[[#This Row],[Prev.1]]&lt;TODAY(),"Atraso","No prazo"))</f>
        <v>Concluída</v>
      </c>
      <c r="U886" s="105" t="s">
        <v>2981</v>
      </c>
      <c r="V886" s="105" t="s">
        <v>2982</v>
      </c>
      <c r="W886" s="102">
        <f>WORKDAY(ControleRNC[[#This Row],[Prev.1]],ControleRNC[[#This Row],[Dias Prev.2]])</f>
        <v>45000</v>
      </c>
      <c r="X886" s="102"/>
      <c r="Y886" s="102">
        <v>45065</v>
      </c>
      <c r="Z886" s="103">
        <f>VLOOKUP(ControleRNC[[#This Row],[Crit.]],$F$1:$G$4,2,0)</f>
        <v>3</v>
      </c>
      <c r="AA886" s="103">
        <f ca="1">IF(ControleRNC[[#This Row],[Real.2]]="",TODAY()-ControleRNC[[#This Row],[Prev.2]],ControleRNC[[#This Row],[Real.2]]-ControleRNC[[#This Row],[Prev.2]])</f>
        <v>65</v>
      </c>
      <c r="AB886" s="77" t="s">
        <v>6</v>
      </c>
      <c r="AC886" s="104" t="str">
        <f ca="1">IF(ControleRNC[[#This Row],[Real.2]]&lt;&gt;"","Concluída",
IF(ControleRNC[[#This Row],[Prev.2]]&lt;TODAY(),"Atraso","No prazo"))</f>
        <v>Concluída</v>
      </c>
      <c r="AD886" s="103" t="str">
        <f ca="1">IF(ControleRNC[[#This Row],[Status Epata 2]]="Concluída","",IF(ControleRNC[[#This Row],[Real.2]]="",TODAY()-ControleRNC[[#This Row],[Data Emissão]],ControleRNC[[#This Row],[Real.2]]-ControleRNC[[#This Row],[Data Emissão]]))</f>
        <v/>
      </c>
      <c r="AE886" s="77" t="str">
        <f ca="1">IF(ControleRNC[[#This Row],[Real.2]]&lt;&gt;"","Concluída",
IF(AND(ControleRNC[[#This Row],[Prev.2]]&lt;TODAY(),OR(ControleRNC[[#This Row],[Replan.2]]&lt;TODAY(),ControleRNC[[#This Row],[Replan.2]]="")),"Atraso","No prazo"))</f>
        <v>Concluída</v>
      </c>
      <c r="AF886" s="103"/>
      <c r="AG886" s="103" t="str">
        <f>IF(ControleRNC[[#This Row],[Área Responsável]]="Engenharia",ControleRNC[[#This Row],[Status Etapa 1]],"Contratada")</f>
        <v>Contratada</v>
      </c>
      <c r="AH886" s="103" t="str">
        <f ca="1">IF(ControleRNC[[#This Row],[Área Responsável]]="Contratada",ControleRNC[[#This Row],[Status DUCTOR]],"Engenharia")</f>
        <v>Concluída</v>
      </c>
      <c r="AI886" s="103" t="str">
        <f>IF(ControleRNC[[#This Row],[Etapa Eng]]="Concluída","Fechado",IF(ControleRNC[[#This Row],[Etapa Eng]]="Contratada","Contratada","Aberto"))</f>
        <v>Contratada</v>
      </c>
      <c r="AJ886" s="103" t="str">
        <f ca="1">IF(ControleRNC[[#This Row],[Etapa contr]]="Concluída","Fechado",IF(ControleRNC[[#This Row],[Etapa contr]]="Engenharia","Engenharia","Aberto"))</f>
        <v>Fechado</v>
      </c>
    </row>
    <row r="887" spans="1:36" ht="30" customHeight="1">
      <c r="A887" s="79" t="s">
        <v>478</v>
      </c>
      <c r="B887" s="5" t="s">
        <v>900</v>
      </c>
      <c r="C887" s="24" t="s">
        <v>2720</v>
      </c>
      <c r="D887" s="5" t="s">
        <v>943</v>
      </c>
      <c r="E887" s="24" t="s">
        <v>29</v>
      </c>
      <c r="F887" s="65" t="s">
        <v>826</v>
      </c>
      <c r="G887" s="7" t="s">
        <v>844</v>
      </c>
      <c r="H887" s="80" t="s">
        <v>2983</v>
      </c>
      <c r="I887" s="7" t="s">
        <v>1449</v>
      </c>
      <c r="J887" s="81" t="s">
        <v>2984</v>
      </c>
      <c r="K887" s="82" t="s">
        <v>787</v>
      </c>
      <c r="L887" s="83">
        <v>44992</v>
      </c>
      <c r="M887" s="83">
        <f>WORKDAY(ControleRNC[[#This Row],[Data Emissão]],VLOOKUP(K887,$F$1:$G$4,2,0))</f>
        <v>44995</v>
      </c>
      <c r="N887" s="83"/>
      <c r="O887" s="84">
        <v>44992</v>
      </c>
      <c r="P887" s="85"/>
      <c r="Q887" s="85">
        <f ca="1">IF(ControleRNC[[#This Row],[Real.1]]="",TODAY()-ControleRNC[[#This Row],[Prev.1]],ControleRNC[[#This Row],[Real.1]]-ControleRNC[[#This Row],[Prev.1]])</f>
        <v>-3</v>
      </c>
      <c r="R887" s="24" t="s">
        <v>6</v>
      </c>
      <c r="S887" s="85"/>
      <c r="T887" s="86" t="str">
        <f ca="1">IF(ControleRNC[[#This Row],[Real.1]]&lt;&gt;"","Concluída",IF(ControleRNC[[#This Row],[Prev.1]]&lt;TODAY(),"Atraso","No prazo"))</f>
        <v>Concluída</v>
      </c>
      <c r="U887" s="87" t="s">
        <v>2985</v>
      </c>
      <c r="V887" s="87"/>
      <c r="W887" s="84">
        <f>WORKDAY(ControleRNC[[#This Row],[Prev.1]],ControleRNC[[#This Row],[Dias Prev.2]])</f>
        <v>45000</v>
      </c>
      <c r="X887" s="84"/>
      <c r="Y887" s="84">
        <v>44993</v>
      </c>
      <c r="Z887" s="85">
        <f>VLOOKUP(ControleRNC[[#This Row],[Crit.]],$F$1:$G$4,2,0)</f>
        <v>3</v>
      </c>
      <c r="AA887" s="85">
        <f ca="1">IF(ControleRNC[[#This Row],[Real.2]]="",TODAY()-ControleRNC[[#This Row],[Prev.2]],ControleRNC[[#This Row],[Real.2]]-ControleRNC[[#This Row],[Prev.2]])</f>
        <v>-7</v>
      </c>
      <c r="AB887" s="24" t="s">
        <v>6</v>
      </c>
      <c r="AC887" s="86" t="str">
        <f ca="1">IF(ControleRNC[[#This Row],[Real.2]]&lt;&gt;"","Concluída",
IF(ControleRNC[[#This Row],[Prev.2]]&lt;TODAY(),"Atraso","No prazo"))</f>
        <v>Concluída</v>
      </c>
      <c r="AD887" s="85" t="str">
        <f ca="1">IF(ControleRNC[[#This Row],[Status Epata 2]]="Concluída","",IF(ControleRNC[[#This Row],[Real.2]]="",TODAY()-ControleRNC[[#This Row],[Data Emissão]],ControleRNC[[#This Row],[Real.2]]-ControleRNC[[#This Row],[Data Emissão]]))</f>
        <v/>
      </c>
      <c r="AE887" s="24" t="str">
        <f ca="1">IF(ControleRNC[[#This Row],[Real.2]]&lt;&gt;"","Concluída",
IF(AND(ControleRNC[[#This Row],[Prev.2]]&lt;TODAY(),OR(ControleRNC[[#This Row],[Replan.2]]&lt;TODAY(),ControleRNC[[#This Row],[Replan.2]]="")),"Atraso","No prazo"))</f>
        <v>Concluída</v>
      </c>
      <c r="AF887" s="85"/>
      <c r="AG887" s="85" t="str">
        <f>IF(ControleRNC[[#This Row],[Área Responsável]]="Engenharia",ControleRNC[[#This Row],[Status Etapa 1]],"Contratada")</f>
        <v>Contratada</v>
      </c>
      <c r="AH887" s="85" t="str">
        <f ca="1">IF(ControleRNC[[#This Row],[Área Responsável]]="Contratada",ControleRNC[[#This Row],[Status DUCTOR]],"Engenharia")</f>
        <v>Concluída</v>
      </c>
      <c r="AI887" s="85" t="str">
        <f>IF(ControleRNC[[#This Row],[Etapa Eng]]="Concluída","Fechado",IF(ControleRNC[[#This Row],[Etapa Eng]]="Contratada","Contratada","Aberto"))</f>
        <v>Contratada</v>
      </c>
      <c r="AJ887" s="85" t="str">
        <f ca="1">IF(ControleRNC[[#This Row],[Etapa contr]]="Concluída","Fechado",IF(ControleRNC[[#This Row],[Etapa contr]]="Engenharia","Engenharia","Aberto"))</f>
        <v>Fechado</v>
      </c>
    </row>
    <row r="888" spans="1:36" ht="30" customHeight="1">
      <c r="A888" s="79" t="s">
        <v>481</v>
      </c>
      <c r="B888" s="5" t="s">
        <v>900</v>
      </c>
      <c r="C888" s="24" t="s">
        <v>2720</v>
      </c>
      <c r="D888" s="5" t="s">
        <v>943</v>
      </c>
      <c r="E888" s="24" t="s">
        <v>29</v>
      </c>
      <c r="F888" s="65" t="s">
        <v>826</v>
      </c>
      <c r="G888" s="7" t="s">
        <v>844</v>
      </c>
      <c r="H888" s="80" t="s">
        <v>2986</v>
      </c>
      <c r="I888" s="80" t="s">
        <v>846</v>
      </c>
      <c r="J888" s="81" t="s">
        <v>524</v>
      </c>
      <c r="K888" s="82" t="s">
        <v>787</v>
      </c>
      <c r="L888" s="83">
        <v>44992</v>
      </c>
      <c r="M888" s="83">
        <f>WORKDAY(ControleRNC[[#This Row],[Data Emissão]],VLOOKUP(K888,$F$1:$G$4,2,0))</f>
        <v>44995</v>
      </c>
      <c r="N888" s="83"/>
      <c r="O888" s="84">
        <v>44992</v>
      </c>
      <c r="P888" s="85"/>
      <c r="Q888" s="85">
        <f ca="1">IF(ControleRNC[[#This Row],[Real.1]]="",TODAY()-ControleRNC[[#This Row],[Prev.1]],ControleRNC[[#This Row],[Real.1]]-ControleRNC[[#This Row],[Prev.1]])</f>
        <v>-3</v>
      </c>
      <c r="R888" s="24" t="s">
        <v>6</v>
      </c>
      <c r="S888" s="85"/>
      <c r="T888" s="86" t="str">
        <f ca="1">IF(ControleRNC[[#This Row],[Real.1]]&lt;&gt;"","Concluída",IF(ControleRNC[[#This Row],[Prev.1]]&lt;TODAY(),"Atraso","No prazo"))</f>
        <v>Concluída</v>
      </c>
      <c r="U888" s="87" t="s">
        <v>525</v>
      </c>
      <c r="V888" s="87"/>
      <c r="W888" s="84">
        <f>WORKDAY(ControleRNC[[#This Row],[Prev.1]],ControleRNC[[#This Row],[Dias Prev.2]])</f>
        <v>45000</v>
      </c>
      <c r="X888" s="84">
        <v>45076</v>
      </c>
      <c r="Y888" s="84"/>
      <c r="Z888" s="85">
        <f>VLOOKUP(ControleRNC[[#This Row],[Crit.]],$F$1:$G$4,2,0)</f>
        <v>3</v>
      </c>
      <c r="AA888" s="85">
        <f ca="1">IF(ControleRNC[[#This Row],[Real.2]]="",TODAY()-ControleRNC[[#This Row],[Prev.2]],ControleRNC[[#This Row],[Real.2]]-ControleRNC[[#This Row],[Prev.2]])</f>
        <v>77</v>
      </c>
      <c r="AB888" s="24" t="s">
        <v>6</v>
      </c>
      <c r="AC888" s="86" t="str">
        <f ca="1">IF(ControleRNC[[#This Row],[Real.2]]&lt;&gt;"","Concluída",
IF(ControleRNC[[#This Row],[Prev.2]]&lt;TODAY(),"Atraso","No prazo"))</f>
        <v>Atraso</v>
      </c>
      <c r="AD888" s="85">
        <f ca="1">IF(ControleRNC[[#This Row],[Status Epata 2]]="Concluída","",IF(ControleRNC[[#This Row],[Real.2]]="",TODAY()-ControleRNC[[#This Row],[Data Emissão]],ControleRNC[[#This Row],[Real.2]]-ControleRNC[[#This Row],[Data Emissão]]))</f>
        <v>85</v>
      </c>
      <c r="AE888" s="24" t="str">
        <f ca="1">IF(ControleRNC[[#This Row],[Real.2]]&lt;&gt;"","Concluída",
IF(AND(ControleRNC[[#This Row],[Prev.2]]&lt;TODAY(),OR(ControleRNC[[#This Row],[Replan.2]]&lt;TODAY(),ControleRNC[[#This Row],[Replan.2]]="")),"Atraso","No prazo"))</f>
        <v>Atraso</v>
      </c>
      <c r="AF888" s="85"/>
      <c r="AG888" s="85" t="str">
        <f>IF(ControleRNC[[#This Row],[Área Responsável]]="Engenharia",ControleRNC[[#This Row],[Status Etapa 1]],"Contratada")</f>
        <v>Contratada</v>
      </c>
      <c r="AH888" s="85" t="str">
        <f ca="1">IF(ControleRNC[[#This Row],[Área Responsável]]="Contratada",ControleRNC[[#This Row],[Status DUCTOR]],"Engenharia")</f>
        <v>Atraso</v>
      </c>
      <c r="AI888" s="85" t="str">
        <f>IF(ControleRNC[[#This Row],[Etapa Eng]]="Concluída","Fechado",IF(ControleRNC[[#This Row],[Etapa Eng]]="Contratada","Contratada","Aberto"))</f>
        <v>Contratada</v>
      </c>
      <c r="AJ888" s="85" t="str">
        <f ca="1">IF(ControleRNC[[#This Row],[Etapa contr]]="Concluída","Fechado",IF(ControleRNC[[#This Row],[Etapa contr]]="Engenharia","Engenharia","Aberto"))</f>
        <v>Aberto</v>
      </c>
    </row>
    <row r="889" spans="1:36" ht="30" customHeight="1">
      <c r="A889" s="79" t="s">
        <v>335</v>
      </c>
      <c r="B889" s="5" t="s">
        <v>900</v>
      </c>
      <c r="C889" s="85" t="s">
        <v>1280</v>
      </c>
      <c r="D889" s="79" t="s">
        <v>824</v>
      </c>
      <c r="E889" s="24" t="s">
        <v>281</v>
      </c>
      <c r="F889" s="65" t="s">
        <v>826</v>
      </c>
      <c r="G889" s="7" t="s">
        <v>827</v>
      </c>
      <c r="H889" s="80" t="s">
        <v>2987</v>
      </c>
      <c r="I889" s="80" t="s">
        <v>1425</v>
      </c>
      <c r="J889" s="81" t="s">
        <v>526</v>
      </c>
      <c r="K889" s="82" t="s">
        <v>788</v>
      </c>
      <c r="L889" s="83">
        <v>44992</v>
      </c>
      <c r="M889" s="83">
        <f>WORKDAY(ControleRNC[[#This Row],[Data Emissão]],VLOOKUP(K889,$F$1:$G$4,2,0))</f>
        <v>44994</v>
      </c>
      <c r="N889" s="83"/>
      <c r="O889" s="84"/>
      <c r="P889" s="85"/>
      <c r="Q889" s="85">
        <f ca="1">IF(ControleRNC[[#This Row],[Real.1]]="",TODAY()-ControleRNC[[#This Row],[Prev.1]],ControleRNC[[#This Row],[Real.1]]-ControleRNC[[#This Row],[Prev.1]])</f>
        <v>83</v>
      </c>
      <c r="R889" s="24" t="s">
        <v>5</v>
      </c>
      <c r="S889" s="85"/>
      <c r="T889" s="86" t="str">
        <f ca="1">IF(ControleRNC[[#This Row],[Real.1]]&lt;&gt;"","Concluída",IF(ControleRNC[[#This Row],[Prev.1]]&lt;TODAY(),"Atraso","No prazo"))</f>
        <v>Atraso</v>
      </c>
      <c r="U889" s="87"/>
      <c r="V889" s="87"/>
      <c r="W889" s="84">
        <f>WORKDAY(ControleRNC[[#This Row],[Prev.1]],ControleRNC[[#This Row],[Dias Prev.2]])</f>
        <v>44998</v>
      </c>
      <c r="X889" s="84"/>
      <c r="Y889" s="84"/>
      <c r="Z889" s="85">
        <f>VLOOKUP(ControleRNC[[#This Row],[Crit.]],$F$1:$G$4,2,0)</f>
        <v>2</v>
      </c>
      <c r="AA889" s="85">
        <f ca="1">IF(ControleRNC[[#This Row],[Real.2]]="",TODAY()-ControleRNC[[#This Row],[Prev.2]],ControleRNC[[#This Row],[Real.2]]-ControleRNC[[#This Row],[Prev.2]])</f>
        <v>79</v>
      </c>
      <c r="AB889" s="24" t="s">
        <v>5</v>
      </c>
      <c r="AC889" s="86" t="str">
        <f ca="1">IF(ControleRNC[[#This Row],[Real.2]]&lt;&gt;"","Concluída",
IF(ControleRNC[[#This Row],[Prev.2]]&lt;TODAY(),"Atraso","No prazo"))</f>
        <v>Atraso</v>
      </c>
      <c r="AD889" s="85">
        <f ca="1">IF(ControleRNC[[#This Row],[Status Epata 2]]="Concluída","",IF(ControleRNC[[#This Row],[Real.2]]="",TODAY()-ControleRNC[[#This Row],[Data Emissão]],ControleRNC[[#This Row],[Real.2]]-ControleRNC[[#This Row],[Data Emissão]]))</f>
        <v>85</v>
      </c>
      <c r="AE889" s="24" t="str">
        <f ca="1">IF(ControleRNC[[#This Row],[Real.2]]&lt;&gt;"","Concluída",
IF(AND(ControleRNC[[#This Row],[Prev.2]]&lt;TODAY(),OR(ControleRNC[[#This Row],[Replan.2]]&lt;TODAY(),ControleRNC[[#This Row],[Replan.2]]="")),"Atraso","No prazo"))</f>
        <v>Atraso</v>
      </c>
      <c r="AF889" s="85"/>
      <c r="AG889" s="85" t="str">
        <f>IF(ControleRNC[[#This Row],[Área Responsável]]="Engenharia",ControleRNC[[#This Row],[Status Etapa 1]],"Contratada")</f>
        <v>Contratada</v>
      </c>
      <c r="AH889" s="85" t="str">
        <f ca="1">IF(ControleRNC[[#This Row],[Área Responsável]]="Contratada",ControleRNC[[#This Row],[Status DUCTOR]],"Engenharia")</f>
        <v>Atraso</v>
      </c>
      <c r="AI889" s="85" t="str">
        <f>IF(ControleRNC[[#This Row],[Etapa Eng]]="Concluída","Fechado",IF(ControleRNC[[#This Row],[Etapa Eng]]="Contratada","Contratada","Aberto"))</f>
        <v>Contratada</v>
      </c>
      <c r="AJ889" s="85" t="str">
        <f ca="1">IF(ControleRNC[[#This Row],[Etapa contr]]="Concluída","Fechado",IF(ControleRNC[[#This Row],[Etapa contr]]="Engenharia","Engenharia","Aberto"))</f>
        <v>Aberto</v>
      </c>
    </row>
    <row r="890" spans="1:36" ht="30" customHeight="1">
      <c r="A890" s="79" t="s">
        <v>484</v>
      </c>
      <c r="B890" s="5" t="s">
        <v>900</v>
      </c>
      <c r="C890" s="24" t="s">
        <v>2720</v>
      </c>
      <c r="D890" s="5" t="s">
        <v>943</v>
      </c>
      <c r="E890" s="24" t="s">
        <v>29</v>
      </c>
      <c r="F890" s="65" t="s">
        <v>826</v>
      </c>
      <c r="G890" s="7" t="s">
        <v>844</v>
      </c>
      <c r="H890" s="80" t="s">
        <v>2988</v>
      </c>
      <c r="I890" s="80" t="s">
        <v>1449</v>
      </c>
      <c r="J890" s="81" t="s">
        <v>2989</v>
      </c>
      <c r="K890" s="82" t="s">
        <v>787</v>
      </c>
      <c r="L890" s="83">
        <v>44992</v>
      </c>
      <c r="M890" s="83">
        <f>WORKDAY(ControleRNC[[#This Row],[Data Emissão]],VLOOKUP(K890,$F$1:$G$4,2,0))</f>
        <v>44995</v>
      </c>
      <c r="N890" s="83"/>
      <c r="O890" s="84">
        <v>44992</v>
      </c>
      <c r="P890" s="85"/>
      <c r="Q890" s="85">
        <f ca="1">IF(ControleRNC[[#This Row],[Real.1]]="",TODAY()-ControleRNC[[#This Row],[Prev.1]],ControleRNC[[#This Row],[Real.1]]-ControleRNC[[#This Row],[Prev.1]])</f>
        <v>-3</v>
      </c>
      <c r="R890" s="24" t="s">
        <v>6</v>
      </c>
      <c r="S890" s="85"/>
      <c r="T890" s="86" t="str">
        <f ca="1">IF(ControleRNC[[#This Row],[Real.1]]&lt;&gt;"","Concluída",IF(ControleRNC[[#This Row],[Prev.1]]&lt;TODAY(),"Atraso","No prazo"))</f>
        <v>Concluída</v>
      </c>
      <c r="U890" s="87" t="s">
        <v>2990</v>
      </c>
      <c r="V890" s="87"/>
      <c r="W890" s="84">
        <f>WORKDAY(ControleRNC[[#This Row],[Prev.1]],ControleRNC[[#This Row],[Dias Prev.2]])</f>
        <v>45000</v>
      </c>
      <c r="X890" s="84"/>
      <c r="Y890" s="84">
        <v>45054</v>
      </c>
      <c r="Z890" s="85">
        <f>VLOOKUP(ControleRNC[[#This Row],[Crit.]],$F$1:$G$4,2,0)</f>
        <v>3</v>
      </c>
      <c r="AA890" s="85">
        <f ca="1">IF(ControleRNC[[#This Row],[Real.2]]="",TODAY()-ControleRNC[[#This Row],[Prev.2]],ControleRNC[[#This Row],[Real.2]]-ControleRNC[[#This Row],[Prev.2]])</f>
        <v>54</v>
      </c>
      <c r="AB890" s="24" t="s">
        <v>6</v>
      </c>
      <c r="AC890" s="86" t="str">
        <f ca="1">IF(ControleRNC[[#This Row],[Real.2]]&lt;&gt;"","Concluída",
IF(ControleRNC[[#This Row],[Prev.2]]&lt;TODAY(),"Atraso","No prazo"))</f>
        <v>Concluída</v>
      </c>
      <c r="AD890" s="85" t="str">
        <f ca="1">IF(ControleRNC[[#This Row],[Status Epata 2]]="Concluída","",IF(ControleRNC[[#This Row],[Real.2]]="",TODAY()-ControleRNC[[#This Row],[Data Emissão]],ControleRNC[[#This Row],[Real.2]]-ControleRNC[[#This Row],[Data Emissão]]))</f>
        <v/>
      </c>
      <c r="AE890" s="24" t="str">
        <f ca="1">IF(ControleRNC[[#This Row],[Real.2]]&lt;&gt;"","Concluída",
IF(AND(ControleRNC[[#This Row],[Prev.2]]&lt;TODAY(),OR(ControleRNC[[#This Row],[Replan.2]]&lt;TODAY(),ControleRNC[[#This Row],[Replan.2]]="")),"Atraso","No prazo"))</f>
        <v>Concluída</v>
      </c>
      <c r="AF890" s="85"/>
      <c r="AG890" s="85" t="str">
        <f>IF(ControleRNC[[#This Row],[Área Responsável]]="Engenharia",ControleRNC[[#This Row],[Status Etapa 1]],"Contratada")</f>
        <v>Contratada</v>
      </c>
      <c r="AH890" s="85" t="str">
        <f ca="1">IF(ControleRNC[[#This Row],[Área Responsável]]="Contratada",ControleRNC[[#This Row],[Status DUCTOR]],"Engenharia")</f>
        <v>Concluída</v>
      </c>
      <c r="AI890" s="85" t="str">
        <f>IF(ControleRNC[[#This Row],[Etapa Eng]]="Concluída","Fechado",IF(ControleRNC[[#This Row],[Etapa Eng]]="Contratada","Contratada","Aberto"))</f>
        <v>Contratada</v>
      </c>
      <c r="AJ890" s="85" t="str">
        <f ca="1">IF(ControleRNC[[#This Row],[Etapa contr]]="Concluída","Fechado",IF(ControleRNC[[#This Row],[Etapa contr]]="Engenharia","Engenharia","Aberto"))</f>
        <v>Fechado</v>
      </c>
    </row>
    <row r="891" spans="1:36" ht="30" customHeight="1">
      <c r="A891" s="79" t="s">
        <v>493</v>
      </c>
      <c r="B891" s="5" t="s">
        <v>900</v>
      </c>
      <c r="C891" s="24" t="s">
        <v>2720</v>
      </c>
      <c r="D891" s="5" t="s">
        <v>943</v>
      </c>
      <c r="E891" s="24" t="s">
        <v>29</v>
      </c>
      <c r="F891" s="65" t="s">
        <v>826</v>
      </c>
      <c r="G891" s="7" t="s">
        <v>844</v>
      </c>
      <c r="H891" s="80" t="s">
        <v>2991</v>
      </c>
      <c r="I891" s="80" t="s">
        <v>921</v>
      </c>
      <c r="J891" s="81" t="s">
        <v>519</v>
      </c>
      <c r="K891" s="82" t="s">
        <v>787</v>
      </c>
      <c r="L891" s="83">
        <v>44992</v>
      </c>
      <c r="M891" s="83">
        <f>WORKDAY(ControleRNC[[#This Row],[Data Emissão]],VLOOKUP(K891,$F$1:$G$4,2,0))</f>
        <v>44995</v>
      </c>
      <c r="N891" s="83"/>
      <c r="O891" s="84">
        <v>44992</v>
      </c>
      <c r="P891" s="85"/>
      <c r="Q891" s="85">
        <f ca="1">IF(ControleRNC[[#This Row],[Real.1]]="",TODAY()-ControleRNC[[#This Row],[Prev.1]],ControleRNC[[#This Row],[Real.1]]-ControleRNC[[#This Row],[Prev.1]])</f>
        <v>-3</v>
      </c>
      <c r="R891" s="24" t="s">
        <v>6</v>
      </c>
      <c r="S891" s="85"/>
      <c r="T891" s="86" t="str">
        <f ca="1">IF(ControleRNC[[#This Row],[Real.1]]&lt;&gt;"","Concluída",IF(ControleRNC[[#This Row],[Prev.1]]&lt;TODAY(),"Atraso","No prazo"))</f>
        <v>Concluída</v>
      </c>
      <c r="U891" s="87" t="s">
        <v>520</v>
      </c>
      <c r="V891" s="87"/>
      <c r="W891" s="84">
        <f>WORKDAY(ControleRNC[[#This Row],[Prev.1]],ControleRNC[[#This Row],[Dias Prev.2]])</f>
        <v>45000</v>
      </c>
      <c r="X891" s="84">
        <v>45076</v>
      </c>
      <c r="Y891" s="84"/>
      <c r="Z891" s="85">
        <f>VLOOKUP(ControleRNC[[#This Row],[Crit.]],$F$1:$G$4,2,0)</f>
        <v>3</v>
      </c>
      <c r="AA891" s="85">
        <f ca="1">IF(ControleRNC[[#This Row],[Real.2]]="",TODAY()-ControleRNC[[#This Row],[Prev.2]],ControleRNC[[#This Row],[Real.2]]-ControleRNC[[#This Row],[Prev.2]])</f>
        <v>77</v>
      </c>
      <c r="AB891" s="24" t="s">
        <v>6</v>
      </c>
      <c r="AC891" s="86" t="str">
        <f ca="1">IF(ControleRNC[[#This Row],[Real.2]]&lt;&gt;"","Concluída",
IF(ControleRNC[[#This Row],[Prev.2]]&lt;TODAY(),"Atraso","No prazo"))</f>
        <v>Atraso</v>
      </c>
      <c r="AD891" s="85">
        <f ca="1">IF(ControleRNC[[#This Row],[Status Epata 2]]="Concluída","",IF(ControleRNC[[#This Row],[Real.2]]="",TODAY()-ControleRNC[[#This Row],[Data Emissão]],ControleRNC[[#This Row],[Real.2]]-ControleRNC[[#This Row],[Data Emissão]]))</f>
        <v>85</v>
      </c>
      <c r="AE891" s="24" t="str">
        <f ca="1">IF(ControleRNC[[#This Row],[Real.2]]&lt;&gt;"","Concluída",
IF(AND(ControleRNC[[#This Row],[Prev.2]]&lt;TODAY(),OR(ControleRNC[[#This Row],[Replan.2]]&lt;TODAY(),ControleRNC[[#This Row],[Replan.2]]="")),"Atraso","No prazo"))</f>
        <v>Atraso</v>
      </c>
      <c r="AF891" s="85"/>
      <c r="AG891" s="85" t="str">
        <f>IF(ControleRNC[[#This Row],[Área Responsável]]="Engenharia",ControleRNC[[#This Row],[Status Etapa 1]],"Contratada")</f>
        <v>Contratada</v>
      </c>
      <c r="AH891" s="85" t="str">
        <f ca="1">IF(ControleRNC[[#This Row],[Área Responsável]]="Contratada",ControleRNC[[#This Row],[Status DUCTOR]],"Engenharia")</f>
        <v>Atraso</v>
      </c>
      <c r="AI891" s="85" t="str">
        <f>IF(ControleRNC[[#This Row],[Etapa Eng]]="Concluída","Fechado",IF(ControleRNC[[#This Row],[Etapa Eng]]="Contratada","Contratada","Aberto"))</f>
        <v>Contratada</v>
      </c>
      <c r="AJ891" s="85" t="str">
        <f ca="1">IF(ControleRNC[[#This Row],[Etapa contr]]="Concluída","Fechado",IF(ControleRNC[[#This Row],[Etapa contr]]="Engenharia","Engenharia","Aberto"))</f>
        <v>Aberto</v>
      </c>
    </row>
    <row r="892" spans="1:36" ht="30" customHeight="1">
      <c r="A892" s="79" t="s">
        <v>499</v>
      </c>
      <c r="B892" s="5" t="s">
        <v>900</v>
      </c>
      <c r="C892" s="24" t="s">
        <v>2720</v>
      </c>
      <c r="D892" s="5" t="s">
        <v>943</v>
      </c>
      <c r="E892" s="24" t="s">
        <v>29</v>
      </c>
      <c r="F892" s="65" t="s">
        <v>826</v>
      </c>
      <c r="G892" s="7" t="s">
        <v>844</v>
      </c>
      <c r="H892" s="80" t="s">
        <v>2992</v>
      </c>
      <c r="I892" s="80" t="s">
        <v>921</v>
      </c>
      <c r="J892" s="81" t="s">
        <v>513</v>
      </c>
      <c r="K892" s="82" t="s">
        <v>787</v>
      </c>
      <c r="L892" s="83">
        <v>44992</v>
      </c>
      <c r="M892" s="83">
        <f>WORKDAY(ControleRNC[[#This Row],[Data Emissão]],VLOOKUP(K892,$F$1:$G$4,2,0))</f>
        <v>44995</v>
      </c>
      <c r="N892" s="83"/>
      <c r="O892" s="84">
        <v>44992</v>
      </c>
      <c r="P892" s="85"/>
      <c r="Q892" s="85">
        <f ca="1">IF(ControleRNC[[#This Row],[Real.1]]="",TODAY()-ControleRNC[[#This Row],[Prev.1]],ControleRNC[[#This Row],[Real.1]]-ControleRNC[[#This Row],[Prev.1]])</f>
        <v>-3</v>
      </c>
      <c r="R892" s="24" t="s">
        <v>6</v>
      </c>
      <c r="S892" s="85"/>
      <c r="T892" s="86" t="str">
        <f ca="1">IF(ControleRNC[[#This Row],[Real.1]]&lt;&gt;"","Concluída",IF(ControleRNC[[#This Row],[Prev.1]]&lt;TODAY(),"Atraso","No prazo"))</f>
        <v>Concluída</v>
      </c>
      <c r="U892" s="87" t="s">
        <v>514</v>
      </c>
      <c r="V892" s="87"/>
      <c r="W892" s="84">
        <f>WORKDAY(ControleRNC[[#This Row],[Prev.1]],ControleRNC[[#This Row],[Dias Prev.2]])</f>
        <v>45000</v>
      </c>
      <c r="X892" s="84">
        <v>45079</v>
      </c>
      <c r="Y892" s="84"/>
      <c r="Z892" s="85">
        <f>VLOOKUP(ControleRNC[[#This Row],[Crit.]],$F$1:$G$4,2,0)</f>
        <v>3</v>
      </c>
      <c r="AA892" s="85">
        <f ca="1">IF(ControleRNC[[#This Row],[Real.2]]="",TODAY()-ControleRNC[[#This Row],[Prev.2]],ControleRNC[[#This Row],[Real.2]]-ControleRNC[[#This Row],[Prev.2]])</f>
        <v>77</v>
      </c>
      <c r="AB892" s="24" t="s">
        <v>6</v>
      </c>
      <c r="AC892" s="86" t="str">
        <f ca="1">IF(ControleRNC[[#This Row],[Real.2]]&lt;&gt;"","Concluída",
IF(ControleRNC[[#This Row],[Prev.2]]&lt;TODAY(),"Atraso","No prazo"))</f>
        <v>Atraso</v>
      </c>
      <c r="AD892" s="85">
        <f ca="1">IF(ControleRNC[[#This Row],[Status Epata 2]]="Concluída","",IF(ControleRNC[[#This Row],[Real.2]]="",TODAY()-ControleRNC[[#This Row],[Data Emissão]],ControleRNC[[#This Row],[Real.2]]-ControleRNC[[#This Row],[Data Emissão]]))</f>
        <v>85</v>
      </c>
      <c r="AE892" s="24" t="str">
        <f ca="1">IF(ControleRNC[[#This Row],[Real.2]]&lt;&gt;"","Concluída",
IF(AND(ControleRNC[[#This Row],[Prev.2]]&lt;TODAY(),OR(ControleRNC[[#This Row],[Replan.2]]&lt;TODAY(),ControleRNC[[#This Row],[Replan.2]]="")),"Atraso","No prazo"))</f>
        <v>No prazo</v>
      </c>
      <c r="AF892" s="85"/>
      <c r="AG892" s="85" t="str">
        <f>IF(ControleRNC[[#This Row],[Área Responsável]]="Engenharia",ControleRNC[[#This Row],[Status Etapa 1]],"Contratada")</f>
        <v>Contratada</v>
      </c>
      <c r="AH892" s="85" t="str">
        <f ca="1">IF(ControleRNC[[#This Row],[Área Responsável]]="Contratada",ControleRNC[[#This Row],[Status DUCTOR]],"Engenharia")</f>
        <v>No prazo</v>
      </c>
      <c r="AI892" s="85" t="str">
        <f>IF(ControleRNC[[#This Row],[Etapa Eng]]="Concluída","Fechado",IF(ControleRNC[[#This Row],[Etapa Eng]]="Contratada","Contratada","Aberto"))</f>
        <v>Contratada</v>
      </c>
      <c r="AJ892" s="85" t="str">
        <f ca="1">IF(ControleRNC[[#This Row],[Etapa contr]]="Concluída","Fechado",IF(ControleRNC[[#This Row],[Etapa contr]]="Engenharia","Engenharia","Aberto"))</f>
        <v>Aberto</v>
      </c>
    </row>
    <row r="893" spans="1:36" ht="30" customHeight="1">
      <c r="A893" s="79" t="s">
        <v>496</v>
      </c>
      <c r="B893" s="5" t="s">
        <v>900</v>
      </c>
      <c r="C893" s="24" t="s">
        <v>2720</v>
      </c>
      <c r="D893" s="5" t="s">
        <v>943</v>
      </c>
      <c r="E893" s="24" t="s">
        <v>29</v>
      </c>
      <c r="F893" s="65" t="s">
        <v>826</v>
      </c>
      <c r="G893" s="7" t="s">
        <v>844</v>
      </c>
      <c r="H893" s="80" t="s">
        <v>2993</v>
      </c>
      <c r="I893" s="80" t="s">
        <v>1449</v>
      </c>
      <c r="J893" s="81" t="s">
        <v>515</v>
      </c>
      <c r="K893" s="82" t="s">
        <v>787</v>
      </c>
      <c r="L893" s="83">
        <v>44992</v>
      </c>
      <c r="M893" s="83">
        <f>WORKDAY(ControleRNC[[#This Row],[Data Emissão]],VLOOKUP(K893,$F$1:$G$4,2,0))</f>
        <v>44995</v>
      </c>
      <c r="N893" s="83"/>
      <c r="O893" s="84">
        <v>44992</v>
      </c>
      <c r="P893" s="85"/>
      <c r="Q893" s="85">
        <f ca="1">IF(ControleRNC[[#This Row],[Real.1]]="",TODAY()-ControleRNC[[#This Row],[Prev.1]],ControleRNC[[#This Row],[Real.1]]-ControleRNC[[#This Row],[Prev.1]])</f>
        <v>-3</v>
      </c>
      <c r="R893" s="24" t="s">
        <v>6</v>
      </c>
      <c r="S893" s="85"/>
      <c r="T893" s="86" t="str">
        <f ca="1">IF(ControleRNC[[#This Row],[Real.1]]&lt;&gt;"","Concluída",IF(ControleRNC[[#This Row],[Prev.1]]&lt;TODAY(),"Atraso","No prazo"))</f>
        <v>Concluída</v>
      </c>
      <c r="U893" s="87" t="s">
        <v>516</v>
      </c>
      <c r="V893" s="87"/>
      <c r="W893" s="84">
        <f>WORKDAY(ControleRNC[[#This Row],[Prev.1]],ControleRNC[[#This Row],[Dias Prev.2]])</f>
        <v>45000</v>
      </c>
      <c r="X893" s="84">
        <v>45076</v>
      </c>
      <c r="Y893" s="84"/>
      <c r="Z893" s="85">
        <f>VLOOKUP(ControleRNC[[#This Row],[Crit.]],$F$1:$G$4,2,0)</f>
        <v>3</v>
      </c>
      <c r="AA893" s="85">
        <f ca="1">IF(ControleRNC[[#This Row],[Real.2]]="",TODAY()-ControleRNC[[#This Row],[Prev.2]],ControleRNC[[#This Row],[Real.2]]-ControleRNC[[#This Row],[Prev.2]])</f>
        <v>77</v>
      </c>
      <c r="AB893" s="24" t="s">
        <v>6</v>
      </c>
      <c r="AC893" s="86" t="str">
        <f ca="1">IF(ControleRNC[[#This Row],[Real.2]]&lt;&gt;"","Concluída",
IF(ControleRNC[[#This Row],[Prev.2]]&lt;TODAY(),"Atraso","No prazo"))</f>
        <v>Atraso</v>
      </c>
      <c r="AD893" s="85">
        <f ca="1">IF(ControleRNC[[#This Row],[Status Epata 2]]="Concluída","",IF(ControleRNC[[#This Row],[Real.2]]="",TODAY()-ControleRNC[[#This Row],[Data Emissão]],ControleRNC[[#This Row],[Real.2]]-ControleRNC[[#This Row],[Data Emissão]]))</f>
        <v>85</v>
      </c>
      <c r="AE893" s="24" t="str">
        <f ca="1">IF(ControleRNC[[#This Row],[Real.2]]&lt;&gt;"","Concluída",
IF(AND(ControleRNC[[#This Row],[Prev.2]]&lt;TODAY(),OR(ControleRNC[[#This Row],[Replan.2]]&lt;TODAY(),ControleRNC[[#This Row],[Replan.2]]="")),"Atraso","No prazo"))</f>
        <v>Atraso</v>
      </c>
      <c r="AF893" s="85"/>
      <c r="AG893" s="85" t="str">
        <f>IF(ControleRNC[[#This Row],[Área Responsável]]="Engenharia",ControleRNC[[#This Row],[Status Etapa 1]],"Contratada")</f>
        <v>Contratada</v>
      </c>
      <c r="AH893" s="85" t="str">
        <f ca="1">IF(ControleRNC[[#This Row],[Área Responsável]]="Contratada",ControleRNC[[#This Row],[Status DUCTOR]],"Engenharia")</f>
        <v>Atraso</v>
      </c>
      <c r="AI893" s="85" t="str">
        <f>IF(ControleRNC[[#This Row],[Etapa Eng]]="Concluída","Fechado",IF(ControleRNC[[#This Row],[Etapa Eng]]="Contratada","Contratada","Aberto"))</f>
        <v>Contratada</v>
      </c>
      <c r="AJ893" s="85" t="str">
        <f ca="1">IF(ControleRNC[[#This Row],[Etapa contr]]="Concluída","Fechado",IF(ControleRNC[[#This Row],[Etapa contr]]="Engenharia","Engenharia","Aberto"))</f>
        <v>Aberto</v>
      </c>
    </row>
    <row r="894" spans="1:36" ht="30" customHeight="1">
      <c r="A894" s="79" t="s">
        <v>510</v>
      </c>
      <c r="B894" s="5" t="s">
        <v>900</v>
      </c>
      <c r="C894" s="24" t="s">
        <v>2720</v>
      </c>
      <c r="D894" s="5" t="s">
        <v>943</v>
      </c>
      <c r="E894" s="24" t="s">
        <v>29</v>
      </c>
      <c r="F894" s="65" t="s">
        <v>826</v>
      </c>
      <c r="G894" s="7" t="s">
        <v>844</v>
      </c>
      <c r="H894" s="80" t="s">
        <v>2994</v>
      </c>
      <c r="I894" s="80" t="s">
        <v>1449</v>
      </c>
      <c r="J894" s="81" t="s">
        <v>517</v>
      </c>
      <c r="K894" s="82" t="s">
        <v>787</v>
      </c>
      <c r="L894" s="83">
        <v>44992</v>
      </c>
      <c r="M894" s="83">
        <f>WORKDAY(ControleRNC[[#This Row],[Data Emissão]],VLOOKUP(K894,$F$1:$G$4,2,0))</f>
        <v>44995</v>
      </c>
      <c r="N894" s="83"/>
      <c r="O894" s="84">
        <v>44992</v>
      </c>
      <c r="P894" s="85"/>
      <c r="Q894" s="85">
        <f ca="1">IF(ControleRNC[[#This Row],[Real.1]]="",TODAY()-ControleRNC[[#This Row],[Prev.1]],ControleRNC[[#This Row],[Real.1]]-ControleRNC[[#This Row],[Prev.1]])</f>
        <v>-3</v>
      </c>
      <c r="R894" s="24" t="s">
        <v>6</v>
      </c>
      <c r="S894" s="85"/>
      <c r="T894" s="86" t="str">
        <f ca="1">IF(ControleRNC[[#This Row],[Real.1]]&lt;&gt;"","Concluída",IF(ControleRNC[[#This Row],[Prev.1]]&lt;TODAY(),"Atraso","No prazo"))</f>
        <v>Concluída</v>
      </c>
      <c r="U894" s="87" t="s">
        <v>518</v>
      </c>
      <c r="V894" s="87"/>
      <c r="W894" s="84">
        <f>WORKDAY(ControleRNC[[#This Row],[Prev.1]],ControleRNC[[#This Row],[Dias Prev.2]])</f>
        <v>45000</v>
      </c>
      <c r="X894" s="84">
        <v>45087</v>
      </c>
      <c r="Y894" s="84"/>
      <c r="Z894" s="85">
        <f>VLOOKUP(ControleRNC[[#This Row],[Crit.]],$F$1:$G$4,2,0)</f>
        <v>3</v>
      </c>
      <c r="AA894" s="85">
        <f ca="1">IF(ControleRNC[[#This Row],[Real.2]]="",TODAY()-ControleRNC[[#This Row],[Prev.2]],ControleRNC[[#This Row],[Real.2]]-ControleRNC[[#This Row],[Prev.2]])</f>
        <v>77</v>
      </c>
      <c r="AB894" s="24" t="s">
        <v>6</v>
      </c>
      <c r="AC894" s="86" t="str">
        <f ca="1">IF(ControleRNC[[#This Row],[Real.2]]&lt;&gt;"","Concluída",
IF(ControleRNC[[#This Row],[Prev.2]]&lt;TODAY(),"Atraso","No prazo"))</f>
        <v>Atraso</v>
      </c>
      <c r="AD894" s="85">
        <f ca="1">IF(ControleRNC[[#This Row],[Status Epata 2]]="Concluída","",IF(ControleRNC[[#This Row],[Real.2]]="",TODAY()-ControleRNC[[#This Row],[Data Emissão]],ControleRNC[[#This Row],[Real.2]]-ControleRNC[[#This Row],[Data Emissão]]))</f>
        <v>85</v>
      </c>
      <c r="AE894" s="24" t="str">
        <f ca="1">IF(ControleRNC[[#This Row],[Real.2]]&lt;&gt;"","Concluída",
IF(AND(ControleRNC[[#This Row],[Prev.2]]&lt;TODAY(),OR(ControleRNC[[#This Row],[Replan.2]]&lt;TODAY(),ControleRNC[[#This Row],[Replan.2]]="")),"Atraso","No prazo"))</f>
        <v>No prazo</v>
      </c>
      <c r="AF894" s="85"/>
      <c r="AG894" s="85" t="str">
        <f>IF(ControleRNC[[#This Row],[Área Responsável]]="Engenharia",ControleRNC[[#This Row],[Status Etapa 1]],"Contratada")</f>
        <v>Contratada</v>
      </c>
      <c r="AH894" s="85" t="str">
        <f ca="1">IF(ControleRNC[[#This Row],[Área Responsável]]="Contratada",ControleRNC[[#This Row],[Status DUCTOR]],"Engenharia")</f>
        <v>No prazo</v>
      </c>
      <c r="AI894" s="85" t="str">
        <f>IF(ControleRNC[[#This Row],[Etapa Eng]]="Concluída","Fechado",IF(ControleRNC[[#This Row],[Etapa Eng]]="Contratada","Contratada","Aberto"))</f>
        <v>Contratada</v>
      </c>
      <c r="AJ894" s="85" t="str">
        <f ca="1">IF(ControleRNC[[#This Row],[Etapa contr]]="Concluída","Fechado",IF(ControleRNC[[#This Row],[Etapa contr]]="Engenharia","Engenharia","Aberto"))</f>
        <v>Aberto</v>
      </c>
    </row>
    <row r="895" spans="1:36" ht="30" customHeight="1">
      <c r="A895" s="79" t="s">
        <v>507</v>
      </c>
      <c r="B895" s="5" t="s">
        <v>900</v>
      </c>
      <c r="C895" s="24" t="s">
        <v>2720</v>
      </c>
      <c r="D895" s="5" t="s">
        <v>943</v>
      </c>
      <c r="E895" s="24" t="s">
        <v>29</v>
      </c>
      <c r="F895" s="65" t="s">
        <v>826</v>
      </c>
      <c r="G895" s="7" t="s">
        <v>844</v>
      </c>
      <c r="H895" s="80" t="s">
        <v>2995</v>
      </c>
      <c r="I895" s="80" t="s">
        <v>1449</v>
      </c>
      <c r="J895" s="81" t="s">
        <v>2996</v>
      </c>
      <c r="K895" s="82" t="s">
        <v>787</v>
      </c>
      <c r="L895" s="83">
        <v>44992</v>
      </c>
      <c r="M895" s="83">
        <f>WORKDAY(ControleRNC[[#This Row],[Data Emissão]],VLOOKUP(K895,$F$1:$G$4,2,0))</f>
        <v>44995</v>
      </c>
      <c r="N895" s="83"/>
      <c r="O895" s="84">
        <v>44992</v>
      </c>
      <c r="P895" s="85"/>
      <c r="Q895" s="85">
        <f ca="1">IF(ControleRNC[[#This Row],[Real.1]]="",TODAY()-ControleRNC[[#This Row],[Prev.1]],ControleRNC[[#This Row],[Real.1]]-ControleRNC[[#This Row],[Prev.1]])</f>
        <v>-3</v>
      </c>
      <c r="R895" s="24" t="s">
        <v>6</v>
      </c>
      <c r="S895" s="85"/>
      <c r="T895" s="86" t="str">
        <f ca="1">IF(ControleRNC[[#This Row],[Real.1]]&lt;&gt;"","Concluída",IF(ControleRNC[[#This Row],[Prev.1]]&lt;TODAY(),"Atraso","No prazo"))</f>
        <v>Concluída</v>
      </c>
      <c r="U895" s="87" t="s">
        <v>2997</v>
      </c>
      <c r="V895" s="87"/>
      <c r="W895" s="84">
        <f>WORKDAY(ControleRNC[[#This Row],[Prev.1]],ControleRNC[[#This Row],[Dias Prev.2]])</f>
        <v>45000</v>
      </c>
      <c r="X895" s="84"/>
      <c r="Y895" s="84">
        <v>45002</v>
      </c>
      <c r="Z895" s="85">
        <f>VLOOKUP(ControleRNC[[#This Row],[Crit.]],$F$1:$G$4,2,0)</f>
        <v>3</v>
      </c>
      <c r="AA895" s="85">
        <f ca="1">IF(ControleRNC[[#This Row],[Real.2]]="",TODAY()-ControleRNC[[#This Row],[Prev.2]],ControleRNC[[#This Row],[Real.2]]-ControleRNC[[#This Row],[Prev.2]])</f>
        <v>2</v>
      </c>
      <c r="AB895" s="24" t="s">
        <v>6</v>
      </c>
      <c r="AC895" s="86" t="str">
        <f ca="1">IF(ControleRNC[[#This Row],[Real.2]]&lt;&gt;"","Concluída",
IF(ControleRNC[[#This Row],[Prev.2]]&lt;TODAY(),"Atraso","No prazo"))</f>
        <v>Concluída</v>
      </c>
      <c r="AD895" s="85" t="str">
        <f ca="1">IF(ControleRNC[[#This Row],[Status Epata 2]]="Concluída","",IF(ControleRNC[[#This Row],[Real.2]]="",TODAY()-ControleRNC[[#This Row],[Data Emissão]],ControleRNC[[#This Row],[Real.2]]-ControleRNC[[#This Row],[Data Emissão]]))</f>
        <v/>
      </c>
      <c r="AE895" s="24" t="str">
        <f ca="1">IF(ControleRNC[[#This Row],[Real.2]]&lt;&gt;"","Concluída",
IF(AND(ControleRNC[[#This Row],[Prev.2]]&lt;TODAY(),OR(ControleRNC[[#This Row],[Replan.2]]&lt;TODAY(),ControleRNC[[#This Row],[Replan.2]]="")),"Atraso","No prazo"))</f>
        <v>Concluída</v>
      </c>
      <c r="AF895" s="85"/>
      <c r="AG895" s="85" t="str">
        <f>IF(ControleRNC[[#This Row],[Área Responsável]]="Engenharia",ControleRNC[[#This Row],[Status Etapa 1]],"Contratada")</f>
        <v>Contratada</v>
      </c>
      <c r="AH895" s="85" t="str">
        <f ca="1">IF(ControleRNC[[#This Row],[Área Responsável]]="Contratada",ControleRNC[[#This Row],[Status DUCTOR]],"Engenharia")</f>
        <v>Concluída</v>
      </c>
      <c r="AI895" s="85" t="str">
        <f>IF(ControleRNC[[#This Row],[Etapa Eng]]="Concluída","Fechado",IF(ControleRNC[[#This Row],[Etapa Eng]]="Contratada","Contratada","Aberto"))</f>
        <v>Contratada</v>
      </c>
      <c r="AJ895" s="85" t="str">
        <f ca="1">IF(ControleRNC[[#This Row],[Etapa contr]]="Concluída","Fechado",IF(ControleRNC[[#This Row],[Etapa contr]]="Engenharia","Engenharia","Aberto"))</f>
        <v>Fechado</v>
      </c>
    </row>
    <row r="896" spans="1:36" ht="30" customHeight="1">
      <c r="A896" s="79" t="s">
        <v>420</v>
      </c>
      <c r="B896" s="5" t="s">
        <v>900</v>
      </c>
      <c r="C896" s="85" t="s">
        <v>823</v>
      </c>
      <c r="D896" s="79" t="s">
        <v>824</v>
      </c>
      <c r="E896" s="85" t="s">
        <v>540</v>
      </c>
      <c r="F896" s="65" t="s">
        <v>826</v>
      </c>
      <c r="G896" s="80" t="s">
        <v>827</v>
      </c>
      <c r="H896" s="80" t="s">
        <v>2998</v>
      </c>
      <c r="I896" s="80" t="s">
        <v>829</v>
      </c>
      <c r="J896" s="81" t="s">
        <v>541</v>
      </c>
      <c r="K896" s="82" t="s">
        <v>788</v>
      </c>
      <c r="L896" s="83">
        <v>44993</v>
      </c>
      <c r="M896" s="83">
        <f>WORKDAY(ControleRNC[[#This Row],[Data Emissão]],VLOOKUP(K896,$F$1:$G$4,2,0))</f>
        <v>44995</v>
      </c>
      <c r="N896" s="83"/>
      <c r="O896" s="84"/>
      <c r="P896" s="85"/>
      <c r="Q896" s="85">
        <f ca="1">IF(ControleRNC[[#This Row],[Real.1]]="",TODAY()-ControleRNC[[#This Row],[Prev.1]],ControleRNC[[#This Row],[Real.1]]-ControleRNC[[#This Row],[Prev.1]])</f>
        <v>82</v>
      </c>
      <c r="R896" s="24" t="s">
        <v>11</v>
      </c>
      <c r="S896" s="85"/>
      <c r="T896" s="86" t="str">
        <f ca="1">IF(ControleRNC[[#This Row],[Real.1]]&lt;&gt;"","Concluída",IF(ControleRNC[[#This Row],[Prev.1]]&lt;TODAY(),"Atraso","No prazo"))</f>
        <v>Atraso</v>
      </c>
      <c r="U896" s="87"/>
      <c r="V896" s="87"/>
      <c r="W896" s="84">
        <f>WORKDAY(ControleRNC[[#This Row],[Prev.1]],ControleRNC[[#This Row],[Dias Prev.2]])</f>
        <v>44999</v>
      </c>
      <c r="X896" s="84"/>
      <c r="Y896" s="84"/>
      <c r="Z896" s="85">
        <f>VLOOKUP(ControleRNC[[#This Row],[Crit.]],$F$1:$G$4,2,0)</f>
        <v>2</v>
      </c>
      <c r="AA896" s="85">
        <f ca="1">IF(ControleRNC[[#This Row],[Real.2]]="",TODAY()-ControleRNC[[#This Row],[Prev.2]],ControleRNC[[#This Row],[Real.2]]-ControleRNC[[#This Row],[Prev.2]])</f>
        <v>78</v>
      </c>
      <c r="AB896" s="24" t="s">
        <v>11</v>
      </c>
      <c r="AC896" s="86" t="str">
        <f ca="1">IF(ControleRNC[[#This Row],[Real.2]]&lt;&gt;"","Concluída",
IF(ControleRNC[[#This Row],[Prev.2]]&lt;TODAY(),"Atraso","No prazo"))</f>
        <v>Atraso</v>
      </c>
      <c r="AD896" s="85">
        <f ca="1">IF(ControleRNC[[#This Row],[Status Epata 2]]="Concluída","",IF(ControleRNC[[#This Row],[Real.2]]="",TODAY()-ControleRNC[[#This Row],[Data Emissão]],ControleRNC[[#This Row],[Real.2]]-ControleRNC[[#This Row],[Data Emissão]]))</f>
        <v>84</v>
      </c>
      <c r="AE896" s="24" t="str">
        <f ca="1">IF(ControleRNC[[#This Row],[Real.2]]&lt;&gt;"","Concluída",
IF(AND(ControleRNC[[#This Row],[Prev.2]]&lt;TODAY(),OR(ControleRNC[[#This Row],[Replan.2]]&lt;TODAY(),ControleRNC[[#This Row],[Replan.2]]="")),"Atraso","No prazo"))</f>
        <v>Atraso</v>
      </c>
      <c r="AF896" s="85"/>
      <c r="AG896" s="85" t="str">
        <f>IF(ControleRNC[[#This Row],[Área Responsável]]="Engenharia",ControleRNC[[#This Row],[Status Etapa 1]],"Contratada")</f>
        <v>Contratada</v>
      </c>
      <c r="AH896" s="85" t="str">
        <f ca="1">IF(ControleRNC[[#This Row],[Área Responsável]]="Contratada",ControleRNC[[#This Row],[Status DUCTOR]],"Engenharia")</f>
        <v>Atraso</v>
      </c>
      <c r="AI896" s="85" t="str">
        <f>IF(ControleRNC[[#This Row],[Etapa Eng]]="Concluída","Fechado",IF(ControleRNC[[#This Row],[Etapa Eng]]="Contratada","Contratada","Aberto"))</f>
        <v>Contratada</v>
      </c>
      <c r="AJ896" s="85" t="str">
        <f ca="1">IF(ControleRNC[[#This Row],[Etapa contr]]="Concluída","Fechado",IF(ControleRNC[[#This Row],[Etapa contr]]="Engenharia","Engenharia","Aberto"))</f>
        <v>Aberto</v>
      </c>
    </row>
    <row r="897" spans="1:36" ht="30" customHeight="1">
      <c r="A897" s="79" t="s">
        <v>420</v>
      </c>
      <c r="B897" s="5" t="s">
        <v>822</v>
      </c>
      <c r="C897" s="85" t="s">
        <v>1283</v>
      </c>
      <c r="D897" s="79" t="s">
        <v>824</v>
      </c>
      <c r="E897" s="85" t="s">
        <v>551</v>
      </c>
      <c r="F897" s="65" t="s">
        <v>826</v>
      </c>
      <c r="G897" s="80" t="s">
        <v>844</v>
      </c>
      <c r="H897" s="80" t="s">
        <v>2999</v>
      </c>
      <c r="I897" s="80" t="s">
        <v>952</v>
      </c>
      <c r="J897" s="81" t="s">
        <v>3000</v>
      </c>
      <c r="K897" s="82" t="s">
        <v>788</v>
      </c>
      <c r="L897" s="83">
        <v>44993</v>
      </c>
      <c r="M897" s="83">
        <f>WORKDAY(ControleRNC[[#This Row],[Data Emissão]],VLOOKUP(K897,$F$1:$G$4,2,0))</f>
        <v>44995</v>
      </c>
      <c r="N897" s="83"/>
      <c r="O897" s="84">
        <v>45009</v>
      </c>
      <c r="P897" s="85"/>
      <c r="Q897" s="85">
        <f ca="1">IF(ControleRNC[[#This Row],[Real.1]]="",TODAY()-ControleRNC[[#This Row],[Prev.1]],ControleRNC[[#This Row],[Real.1]]-ControleRNC[[#This Row],[Prev.1]])</f>
        <v>14</v>
      </c>
      <c r="R897" s="85" t="s">
        <v>10</v>
      </c>
      <c r="S897" s="85"/>
      <c r="T897" s="86" t="str">
        <f ca="1">IF(ControleRNC[[#This Row],[Real.1]]&lt;&gt;"","Concluída",IF(ControleRNC[[#This Row],[Prev.1]]&lt;TODAY(),"Atraso","No prazo"))</f>
        <v>Concluída</v>
      </c>
      <c r="U897" s="87" t="s">
        <v>3001</v>
      </c>
      <c r="V897" s="87"/>
      <c r="W897" s="84">
        <f>WORKDAY(ControleRNC[[#This Row],[Prev.1]],ControleRNC[[#This Row],[Dias Prev.2]])</f>
        <v>44999</v>
      </c>
      <c r="X897" s="84"/>
      <c r="Y897" s="84">
        <v>45055</v>
      </c>
      <c r="Z897" s="85">
        <f>VLOOKUP(ControleRNC[[#This Row],[Crit.]],$F$1:$G$4,2,0)</f>
        <v>2</v>
      </c>
      <c r="AA897" s="85">
        <f ca="1">IF(ControleRNC[[#This Row],[Real.2]]="",TODAY()-ControleRNC[[#This Row],[Prev.2]],ControleRNC[[#This Row],[Real.2]]-ControleRNC[[#This Row],[Prev.2]])</f>
        <v>56</v>
      </c>
      <c r="AB897" s="85" t="s">
        <v>10</v>
      </c>
      <c r="AC897" s="86" t="str">
        <f ca="1">IF(ControleRNC[[#This Row],[Real.2]]&lt;&gt;"","Concluída",
IF(ControleRNC[[#This Row],[Prev.2]]&lt;TODAY(),"Atraso","No prazo"))</f>
        <v>Concluída</v>
      </c>
      <c r="AD897" s="85" t="str">
        <f ca="1">IF(ControleRNC[[#This Row],[Status Epata 2]]="Concluída","",IF(ControleRNC[[#This Row],[Real.2]]="",TODAY()-ControleRNC[[#This Row],[Data Emissão]],ControleRNC[[#This Row],[Real.2]]-ControleRNC[[#This Row],[Data Emissão]]))</f>
        <v/>
      </c>
      <c r="AE897" s="24" t="str">
        <f ca="1">IF(ControleRNC[[#This Row],[Real.2]]&lt;&gt;"","Concluída",
IF(AND(ControleRNC[[#This Row],[Prev.2]]&lt;TODAY(),OR(ControleRNC[[#This Row],[Replan.2]]&lt;TODAY(),ControleRNC[[#This Row],[Replan.2]]="")),"Atraso","No prazo"))</f>
        <v>Concluída</v>
      </c>
      <c r="AF897" s="85"/>
      <c r="AG897" s="85" t="str">
        <f>IF(ControleRNC[[#This Row],[Área Responsável]]="Engenharia",ControleRNC[[#This Row],[Status Etapa 1]],"Contratada")</f>
        <v>Contratada</v>
      </c>
      <c r="AH897" s="85" t="str">
        <f ca="1">IF(ControleRNC[[#This Row],[Área Responsável]]="Contratada",ControleRNC[[#This Row],[Status DUCTOR]],"Engenharia")</f>
        <v>Concluída</v>
      </c>
      <c r="AI897" s="85" t="str">
        <f>IF(ControleRNC[[#This Row],[Etapa Eng]]="Concluída","Fechado",IF(ControleRNC[[#This Row],[Etapa Eng]]="Contratada","Contratada","Aberto"))</f>
        <v>Contratada</v>
      </c>
      <c r="AJ897" s="85" t="str">
        <f ca="1">IF(ControleRNC[[#This Row],[Etapa contr]]="Concluída","Fechado",IF(ControleRNC[[#This Row],[Etapa contr]]="Engenharia","Engenharia","Aberto"))</f>
        <v>Fechado</v>
      </c>
    </row>
    <row r="898" spans="1:36" ht="30" customHeight="1">
      <c r="A898" s="79" t="s">
        <v>537</v>
      </c>
      <c r="B898" s="5" t="s">
        <v>900</v>
      </c>
      <c r="C898" s="24" t="s">
        <v>860</v>
      </c>
      <c r="D898" s="5" t="s">
        <v>861</v>
      </c>
      <c r="E898" s="24" t="s">
        <v>281</v>
      </c>
      <c r="F898" s="65" t="s">
        <v>862</v>
      </c>
      <c r="G898" s="7" t="s">
        <v>827</v>
      </c>
      <c r="H898" s="80" t="s">
        <v>3002</v>
      </c>
      <c r="I898" s="80" t="s">
        <v>856</v>
      </c>
      <c r="J898" s="81" t="s">
        <v>538</v>
      </c>
      <c r="K898" s="82" t="s">
        <v>787</v>
      </c>
      <c r="L898" s="83">
        <v>44993</v>
      </c>
      <c r="M898" s="83">
        <f>WORKDAY(ControleRNC[[#This Row],[Data Emissão]],VLOOKUP(K898,$F$1:$G$4,2,0))</f>
        <v>44998</v>
      </c>
      <c r="N898" s="83"/>
      <c r="O898" s="84">
        <v>44995</v>
      </c>
      <c r="P898" s="85"/>
      <c r="Q898" s="85">
        <f ca="1">IF(ControleRNC[[#This Row],[Real.1]]="",TODAY()-ControleRNC[[#This Row],[Prev.1]],ControleRNC[[#This Row],[Real.1]]-ControleRNC[[#This Row],[Prev.1]])</f>
        <v>-3</v>
      </c>
      <c r="R898" s="24" t="s">
        <v>5</v>
      </c>
      <c r="S898" s="85"/>
      <c r="T898" s="86" t="str">
        <f ca="1">IF(ControleRNC[[#This Row],[Real.1]]&lt;&gt;"","Concluída",IF(ControleRNC[[#This Row],[Prev.1]]&lt;TODAY(),"Atraso","No prazo"))</f>
        <v>Concluída</v>
      </c>
      <c r="U898" s="87" t="s">
        <v>539</v>
      </c>
      <c r="V898" s="87"/>
      <c r="W898" s="84">
        <f>WORKDAY(ControleRNC[[#This Row],[Prev.1]],ControleRNC[[#This Row],[Dias Prev.2]])</f>
        <v>45001</v>
      </c>
      <c r="X898" s="84"/>
      <c r="Y898" s="84"/>
      <c r="Z898" s="85">
        <f>VLOOKUP(ControleRNC[[#This Row],[Crit.]],$F$1:$G$4,2,0)</f>
        <v>3</v>
      </c>
      <c r="AA898" s="85">
        <f ca="1">IF(ControleRNC[[#This Row],[Real.2]]="",TODAY()-ControleRNC[[#This Row],[Prev.2]],ControleRNC[[#This Row],[Real.2]]-ControleRNC[[#This Row],[Prev.2]])</f>
        <v>76</v>
      </c>
      <c r="AB898" s="24" t="s">
        <v>5</v>
      </c>
      <c r="AC898" s="86" t="str">
        <f ca="1">IF(ControleRNC[[#This Row],[Real.2]]&lt;&gt;"","Concluída",
IF(ControleRNC[[#This Row],[Prev.2]]&lt;TODAY(),"Atraso","No prazo"))</f>
        <v>Atraso</v>
      </c>
      <c r="AD898" s="85">
        <f ca="1">IF(ControleRNC[[#This Row],[Status Epata 2]]="Concluída","",IF(ControleRNC[[#This Row],[Real.2]]="",TODAY()-ControleRNC[[#This Row],[Data Emissão]],ControleRNC[[#This Row],[Real.2]]-ControleRNC[[#This Row],[Data Emissão]]))</f>
        <v>84</v>
      </c>
      <c r="AE898" s="24" t="str">
        <f ca="1">IF(ControleRNC[[#This Row],[Real.2]]&lt;&gt;"","Concluída",
IF(AND(ControleRNC[[#This Row],[Prev.2]]&lt;TODAY(),OR(ControleRNC[[#This Row],[Replan.2]]&lt;TODAY(),ControleRNC[[#This Row],[Replan.2]]="")),"Atraso","No prazo"))</f>
        <v>Atraso</v>
      </c>
      <c r="AF898" s="85"/>
      <c r="AG898" s="85" t="str">
        <f ca="1">IF(ControleRNC[[#This Row],[Área Responsável]]="Engenharia",ControleRNC[[#This Row],[Status Etapa 1]],"Contratada")</f>
        <v>Concluída</v>
      </c>
      <c r="AH898" s="85" t="str">
        <f>IF(ControleRNC[[#This Row],[Área Responsável]]="Contratada",ControleRNC[[#This Row],[Status DUCTOR]],"Engenharia")</f>
        <v>Engenharia</v>
      </c>
      <c r="AI898" s="85" t="str">
        <f ca="1">IF(ControleRNC[[#This Row],[Etapa Eng]]="Concluída","Fechado",IF(ControleRNC[[#This Row],[Etapa Eng]]="Contratada","Contratada","Aberto"))</f>
        <v>Fechado</v>
      </c>
      <c r="AJ898" s="85" t="str">
        <f>IF(ControleRNC[[#This Row],[Etapa contr]]="Concluída","Fechado",IF(ControleRNC[[#This Row],[Etapa contr]]="Engenharia","Engenharia","Aberto"))</f>
        <v>Engenharia</v>
      </c>
    </row>
    <row r="899" spans="1:36" ht="30" customHeight="1">
      <c r="A899" s="79" t="s">
        <v>364</v>
      </c>
      <c r="B899" s="5" t="s">
        <v>900</v>
      </c>
      <c r="C899" s="24" t="s">
        <v>860</v>
      </c>
      <c r="D899" s="5" t="s">
        <v>861</v>
      </c>
      <c r="E899" s="24" t="s">
        <v>281</v>
      </c>
      <c r="F899" s="65" t="s">
        <v>862</v>
      </c>
      <c r="G899" s="7" t="s">
        <v>827</v>
      </c>
      <c r="H899" s="80" t="s">
        <v>3002</v>
      </c>
      <c r="I899" s="80" t="s">
        <v>840</v>
      </c>
      <c r="J899" s="81" t="s">
        <v>544</v>
      </c>
      <c r="K899" s="82" t="s">
        <v>787</v>
      </c>
      <c r="L899" s="83">
        <v>44993</v>
      </c>
      <c r="M899" s="83">
        <f>WORKDAY(ControleRNC[[#This Row],[Data Emissão]],VLOOKUP(K899,$F$1:$G$4,2,0))</f>
        <v>44998</v>
      </c>
      <c r="N899" s="83"/>
      <c r="O899" s="84">
        <v>44999</v>
      </c>
      <c r="P899" s="85"/>
      <c r="Q899" s="85">
        <f ca="1">IF(ControleRNC[[#This Row],[Real.1]]="",TODAY()-ControleRNC[[#This Row],[Prev.1]],ControleRNC[[#This Row],[Real.1]]-ControleRNC[[#This Row],[Prev.1]])</f>
        <v>1</v>
      </c>
      <c r="R899" s="24" t="s">
        <v>5</v>
      </c>
      <c r="S899" s="85"/>
      <c r="T899" s="86" t="str">
        <f ca="1">IF(ControleRNC[[#This Row],[Real.1]]&lt;&gt;"","Concluída",IF(ControleRNC[[#This Row],[Prev.1]]&lt;TODAY(),"Atraso","No prazo"))</f>
        <v>Concluída</v>
      </c>
      <c r="U899" s="87" t="s">
        <v>545</v>
      </c>
      <c r="V899" s="87"/>
      <c r="W899" s="84">
        <f>WORKDAY(ControleRNC[[#This Row],[Prev.1]],ControleRNC[[#This Row],[Dias Prev.2]])</f>
        <v>45001</v>
      </c>
      <c r="X899" s="84"/>
      <c r="Y899" s="84"/>
      <c r="Z899" s="85">
        <f>VLOOKUP(ControleRNC[[#This Row],[Crit.]],$F$1:$G$4,2,0)</f>
        <v>3</v>
      </c>
      <c r="AA899" s="85">
        <f ca="1">IF(ControleRNC[[#This Row],[Real.2]]="",TODAY()-ControleRNC[[#This Row],[Prev.2]],ControleRNC[[#This Row],[Real.2]]-ControleRNC[[#This Row],[Prev.2]])</f>
        <v>76</v>
      </c>
      <c r="AB899" s="24" t="s">
        <v>5</v>
      </c>
      <c r="AC899" s="86" t="str">
        <f ca="1">IF(ControleRNC[[#This Row],[Real.2]]&lt;&gt;"","Concluída",
IF(ControleRNC[[#This Row],[Prev.2]]&lt;TODAY(),"Atraso","No prazo"))</f>
        <v>Atraso</v>
      </c>
      <c r="AD899" s="85">
        <f ca="1">IF(ControleRNC[[#This Row],[Status Epata 2]]="Concluída","",IF(ControleRNC[[#This Row],[Real.2]]="",TODAY()-ControleRNC[[#This Row],[Data Emissão]],ControleRNC[[#This Row],[Real.2]]-ControleRNC[[#This Row],[Data Emissão]]))</f>
        <v>84</v>
      </c>
      <c r="AE899" s="24" t="str">
        <f ca="1">IF(ControleRNC[[#This Row],[Real.2]]&lt;&gt;"","Concluída",
IF(AND(ControleRNC[[#This Row],[Prev.2]]&lt;TODAY(),OR(ControleRNC[[#This Row],[Replan.2]]&lt;TODAY(),ControleRNC[[#This Row],[Replan.2]]="")),"Atraso","No prazo"))</f>
        <v>Atraso</v>
      </c>
      <c r="AF899" s="85"/>
      <c r="AG899" s="85" t="str">
        <f ca="1">IF(ControleRNC[[#This Row],[Área Responsável]]="Engenharia",ControleRNC[[#This Row],[Status Etapa 1]],"Contratada")</f>
        <v>Concluída</v>
      </c>
      <c r="AH899" s="85" t="str">
        <f>IF(ControleRNC[[#This Row],[Área Responsável]]="Contratada",ControleRNC[[#This Row],[Status DUCTOR]],"Engenharia")</f>
        <v>Engenharia</v>
      </c>
      <c r="AI899" s="85" t="str">
        <f ca="1">IF(ControleRNC[[#This Row],[Etapa Eng]]="Concluída","Fechado",IF(ControleRNC[[#This Row],[Etapa Eng]]="Contratada","Contratada","Aberto"))</f>
        <v>Fechado</v>
      </c>
      <c r="AJ899" s="85" t="str">
        <f>IF(ControleRNC[[#This Row],[Etapa contr]]="Concluída","Fechado",IF(ControleRNC[[#This Row],[Etapa contr]]="Engenharia","Engenharia","Aberto"))</f>
        <v>Engenharia</v>
      </c>
    </row>
    <row r="900" spans="1:36" ht="30" customHeight="1">
      <c r="A900" s="79" t="s">
        <v>370</v>
      </c>
      <c r="B900" s="5" t="s">
        <v>900</v>
      </c>
      <c r="C900" s="24" t="s">
        <v>860</v>
      </c>
      <c r="D900" s="5" t="s">
        <v>861</v>
      </c>
      <c r="E900" s="24" t="s">
        <v>281</v>
      </c>
      <c r="F900" s="65" t="s">
        <v>862</v>
      </c>
      <c r="G900" s="7" t="s">
        <v>827</v>
      </c>
      <c r="H900" s="80" t="s">
        <v>2766</v>
      </c>
      <c r="I900" s="80" t="s">
        <v>1229</v>
      </c>
      <c r="J900" s="81" t="s">
        <v>542</v>
      </c>
      <c r="K900" s="82" t="s">
        <v>787</v>
      </c>
      <c r="L900" s="83">
        <v>44993</v>
      </c>
      <c r="M900" s="83">
        <f>WORKDAY(ControleRNC[[#This Row],[Data Emissão]],VLOOKUP(K900,$F$1:$G$4,2,0))</f>
        <v>44998</v>
      </c>
      <c r="N900" s="83"/>
      <c r="O900" s="84">
        <v>45013</v>
      </c>
      <c r="P900" s="85"/>
      <c r="Q900" s="85">
        <f ca="1">IF(ControleRNC[[#This Row],[Real.1]]="",TODAY()-ControleRNC[[#This Row],[Prev.1]],ControleRNC[[#This Row],[Real.1]]-ControleRNC[[#This Row],[Prev.1]])</f>
        <v>15</v>
      </c>
      <c r="R900" s="24" t="s">
        <v>5</v>
      </c>
      <c r="S900" s="85"/>
      <c r="T900" s="86" t="str">
        <f ca="1">IF(ControleRNC[[#This Row],[Real.1]]&lt;&gt;"","Concluída",IF(ControleRNC[[#This Row],[Prev.1]]&lt;TODAY(),"Atraso","No prazo"))</f>
        <v>Concluída</v>
      </c>
      <c r="U900" s="39" t="s">
        <v>543</v>
      </c>
      <c r="V900" s="87"/>
      <c r="W900" s="84">
        <f>WORKDAY(ControleRNC[[#This Row],[Prev.1]],ControleRNC[[#This Row],[Dias Prev.2]])</f>
        <v>45001</v>
      </c>
      <c r="X900" s="84"/>
      <c r="Y900" s="84"/>
      <c r="Z900" s="85">
        <f>VLOOKUP(ControleRNC[[#This Row],[Crit.]],$F$1:$G$4,2,0)</f>
        <v>3</v>
      </c>
      <c r="AA900" s="85">
        <f ca="1">IF(ControleRNC[[#This Row],[Real.2]]="",TODAY()-ControleRNC[[#This Row],[Prev.2]],ControleRNC[[#This Row],[Real.2]]-ControleRNC[[#This Row],[Prev.2]])</f>
        <v>76</v>
      </c>
      <c r="AB900" s="24" t="s">
        <v>5</v>
      </c>
      <c r="AC900" s="86" t="str">
        <f ca="1">IF(ControleRNC[[#This Row],[Real.2]]&lt;&gt;"","Concluída",
IF(ControleRNC[[#This Row],[Prev.2]]&lt;TODAY(),"Atraso","No prazo"))</f>
        <v>Atraso</v>
      </c>
      <c r="AD900" s="85">
        <f ca="1">IF(ControleRNC[[#This Row],[Status Epata 2]]="Concluída","",IF(ControleRNC[[#This Row],[Real.2]]="",TODAY()-ControleRNC[[#This Row],[Data Emissão]],ControleRNC[[#This Row],[Real.2]]-ControleRNC[[#This Row],[Data Emissão]]))</f>
        <v>84</v>
      </c>
      <c r="AE900" s="24" t="str">
        <f ca="1">IF(ControleRNC[[#This Row],[Real.2]]&lt;&gt;"","Concluída",
IF(AND(ControleRNC[[#This Row],[Prev.2]]&lt;TODAY(),OR(ControleRNC[[#This Row],[Replan.2]]&lt;TODAY(),ControleRNC[[#This Row],[Replan.2]]="")),"Atraso","No prazo"))</f>
        <v>Atraso</v>
      </c>
      <c r="AF900" s="85"/>
      <c r="AG900" s="85" t="str">
        <f ca="1">IF(ControleRNC[[#This Row],[Área Responsável]]="Engenharia",ControleRNC[[#This Row],[Status Etapa 1]],"Contratada")</f>
        <v>Concluída</v>
      </c>
      <c r="AH900" s="85" t="str">
        <f>IF(ControleRNC[[#This Row],[Área Responsável]]="Contratada",ControleRNC[[#This Row],[Status DUCTOR]],"Engenharia")</f>
        <v>Engenharia</v>
      </c>
      <c r="AI900" s="85" t="str">
        <f ca="1">IF(ControleRNC[[#This Row],[Etapa Eng]]="Concluída","Fechado",IF(ControleRNC[[#This Row],[Etapa Eng]]="Contratada","Contratada","Aberto"))</f>
        <v>Fechado</v>
      </c>
      <c r="AJ900" s="85" t="str">
        <f>IF(ControleRNC[[#This Row],[Etapa contr]]="Concluída","Fechado",IF(ControleRNC[[#This Row],[Etapa contr]]="Engenharia","Engenharia","Aberto"))</f>
        <v>Engenharia</v>
      </c>
    </row>
    <row r="901" spans="1:36" ht="30" customHeight="1">
      <c r="A901" s="79" t="s">
        <v>529</v>
      </c>
      <c r="B901" s="5" t="s">
        <v>900</v>
      </c>
      <c r="C901" s="24" t="s">
        <v>860</v>
      </c>
      <c r="D901" s="5" t="s">
        <v>861</v>
      </c>
      <c r="E901" s="24" t="s">
        <v>281</v>
      </c>
      <c r="F901" s="65" t="s">
        <v>862</v>
      </c>
      <c r="G901" s="7" t="s">
        <v>827</v>
      </c>
      <c r="H901" s="80" t="s">
        <v>2766</v>
      </c>
      <c r="I901" s="80" t="s">
        <v>863</v>
      </c>
      <c r="J901" s="81" t="s">
        <v>530</v>
      </c>
      <c r="K901" s="82" t="s">
        <v>787</v>
      </c>
      <c r="L901" s="83">
        <v>44993</v>
      </c>
      <c r="M901" s="83">
        <f>WORKDAY(ControleRNC[[#This Row],[Data Emissão]],VLOOKUP(K901,$F$1:$G$4,2,0))</f>
        <v>44998</v>
      </c>
      <c r="N901" s="83"/>
      <c r="O901" s="84">
        <v>45008</v>
      </c>
      <c r="P901" s="85"/>
      <c r="Q901" s="85">
        <f ca="1">IF(ControleRNC[[#This Row],[Real.1]]="",TODAY()-ControleRNC[[#This Row],[Prev.1]],ControleRNC[[#This Row],[Real.1]]-ControleRNC[[#This Row],[Prev.1]])</f>
        <v>10</v>
      </c>
      <c r="R901" s="24" t="s">
        <v>5</v>
      </c>
      <c r="S901" s="85"/>
      <c r="T901" s="86" t="str">
        <f ca="1">IF(ControleRNC[[#This Row],[Real.1]]&lt;&gt;"","Concluída",IF(ControleRNC[[#This Row],[Prev.1]]&lt;TODAY(),"Atraso","No prazo"))</f>
        <v>Concluída</v>
      </c>
      <c r="U901" s="87" t="s">
        <v>531</v>
      </c>
      <c r="V901" s="87"/>
      <c r="W901" s="84">
        <f>WORKDAY(ControleRNC[[#This Row],[Prev.1]],ControleRNC[[#This Row],[Dias Prev.2]])</f>
        <v>45001</v>
      </c>
      <c r="X901" s="84"/>
      <c r="Y901" s="84"/>
      <c r="Z901" s="85">
        <f>VLOOKUP(ControleRNC[[#This Row],[Crit.]],$F$1:$G$4,2,0)</f>
        <v>3</v>
      </c>
      <c r="AA901" s="85">
        <f ca="1">IF(ControleRNC[[#This Row],[Real.2]]="",TODAY()-ControleRNC[[#This Row],[Prev.2]],ControleRNC[[#This Row],[Real.2]]-ControleRNC[[#This Row],[Prev.2]])</f>
        <v>76</v>
      </c>
      <c r="AB901" s="24" t="s">
        <v>5</v>
      </c>
      <c r="AC901" s="86" t="str">
        <f ca="1">IF(ControleRNC[[#This Row],[Real.2]]&lt;&gt;"","Concluída",
IF(ControleRNC[[#This Row],[Prev.2]]&lt;TODAY(),"Atraso","No prazo"))</f>
        <v>Atraso</v>
      </c>
      <c r="AD901" s="85">
        <f ca="1">IF(ControleRNC[[#This Row],[Status Epata 2]]="Concluída","",IF(ControleRNC[[#This Row],[Real.2]]="",TODAY()-ControleRNC[[#This Row],[Data Emissão]],ControleRNC[[#This Row],[Real.2]]-ControleRNC[[#This Row],[Data Emissão]]))</f>
        <v>84</v>
      </c>
      <c r="AE901" s="24" t="str">
        <f ca="1">IF(ControleRNC[[#This Row],[Real.2]]&lt;&gt;"","Concluída",
IF(AND(ControleRNC[[#This Row],[Prev.2]]&lt;TODAY(),OR(ControleRNC[[#This Row],[Replan.2]]&lt;TODAY(),ControleRNC[[#This Row],[Replan.2]]="")),"Atraso","No prazo"))</f>
        <v>Atraso</v>
      </c>
      <c r="AF901" s="85"/>
      <c r="AG901" s="85" t="str">
        <f ca="1">IF(ControleRNC[[#This Row],[Área Responsável]]="Engenharia",ControleRNC[[#This Row],[Status Etapa 1]],"Contratada")</f>
        <v>Concluída</v>
      </c>
      <c r="AH901" s="85" t="str">
        <f>IF(ControleRNC[[#This Row],[Área Responsável]]="Contratada",ControleRNC[[#This Row],[Status DUCTOR]],"Engenharia")</f>
        <v>Engenharia</v>
      </c>
      <c r="AI901" s="85" t="str">
        <f ca="1">IF(ControleRNC[[#This Row],[Etapa Eng]]="Concluída","Fechado",IF(ControleRNC[[#This Row],[Etapa Eng]]="Contratada","Contratada","Aberto"))</f>
        <v>Fechado</v>
      </c>
      <c r="AJ901" s="85" t="str">
        <f>IF(ControleRNC[[#This Row],[Etapa contr]]="Concluída","Fechado",IF(ControleRNC[[#This Row],[Etapa contr]]="Engenharia","Engenharia","Aberto"))</f>
        <v>Engenharia</v>
      </c>
    </row>
    <row r="902" spans="1:36" ht="30" customHeight="1">
      <c r="A902" s="79" t="s">
        <v>405</v>
      </c>
      <c r="B902" s="5" t="s">
        <v>900</v>
      </c>
      <c r="C902" s="24" t="s">
        <v>860</v>
      </c>
      <c r="D902" s="5" t="s">
        <v>861</v>
      </c>
      <c r="E902" s="24" t="s">
        <v>281</v>
      </c>
      <c r="F902" s="65" t="s">
        <v>862</v>
      </c>
      <c r="G902" s="7" t="s">
        <v>827</v>
      </c>
      <c r="H902" s="80" t="s">
        <v>2968</v>
      </c>
      <c r="I902" s="80" t="s">
        <v>893</v>
      </c>
      <c r="J902" s="81" t="s">
        <v>527</v>
      </c>
      <c r="K902" s="82" t="s">
        <v>787</v>
      </c>
      <c r="L902" s="83">
        <v>44993</v>
      </c>
      <c r="M902" s="83">
        <f>WORKDAY(ControleRNC[[#This Row],[Data Emissão]],VLOOKUP(K902,$F$1:$G$4,2,0))</f>
        <v>44998</v>
      </c>
      <c r="N902" s="83"/>
      <c r="O902" s="84">
        <v>45000</v>
      </c>
      <c r="P902" s="85"/>
      <c r="Q902" s="85">
        <f ca="1">IF(ControleRNC[[#This Row],[Real.1]]="",TODAY()-ControleRNC[[#This Row],[Prev.1]],ControleRNC[[#This Row],[Real.1]]-ControleRNC[[#This Row],[Prev.1]])</f>
        <v>2</v>
      </c>
      <c r="R902" s="24" t="s">
        <v>5</v>
      </c>
      <c r="S902" s="85"/>
      <c r="T902" s="86" t="str">
        <f ca="1">IF(ControleRNC[[#This Row],[Real.1]]&lt;&gt;"","Concluída",IF(ControleRNC[[#This Row],[Prev.1]]&lt;TODAY(),"Atraso","No prazo"))</f>
        <v>Concluída</v>
      </c>
      <c r="U902" s="87" t="s">
        <v>528</v>
      </c>
      <c r="V902" s="87"/>
      <c r="W902" s="84">
        <f>WORKDAY(ControleRNC[[#This Row],[Prev.1]],ControleRNC[[#This Row],[Dias Prev.2]])</f>
        <v>45001</v>
      </c>
      <c r="X902" s="84"/>
      <c r="Y902" s="84"/>
      <c r="Z902" s="85">
        <f>VLOOKUP(ControleRNC[[#This Row],[Crit.]],$F$1:$G$4,2,0)</f>
        <v>3</v>
      </c>
      <c r="AA902" s="85">
        <f ca="1">IF(ControleRNC[[#This Row],[Real.2]]="",TODAY()-ControleRNC[[#This Row],[Prev.2]],ControleRNC[[#This Row],[Real.2]]-ControleRNC[[#This Row],[Prev.2]])</f>
        <v>76</v>
      </c>
      <c r="AB902" s="24" t="s">
        <v>5</v>
      </c>
      <c r="AC902" s="86" t="str">
        <f ca="1">IF(ControleRNC[[#This Row],[Real.2]]&lt;&gt;"","Concluída",
IF(ControleRNC[[#This Row],[Prev.2]]&lt;TODAY(),"Atraso","No prazo"))</f>
        <v>Atraso</v>
      </c>
      <c r="AD902" s="85">
        <f ca="1">IF(ControleRNC[[#This Row],[Status Epata 2]]="Concluída","",IF(ControleRNC[[#This Row],[Real.2]]="",TODAY()-ControleRNC[[#This Row],[Data Emissão]],ControleRNC[[#This Row],[Real.2]]-ControleRNC[[#This Row],[Data Emissão]]))</f>
        <v>84</v>
      </c>
      <c r="AE902" s="24" t="str">
        <f ca="1">IF(ControleRNC[[#This Row],[Real.2]]&lt;&gt;"","Concluída",
IF(AND(ControleRNC[[#This Row],[Prev.2]]&lt;TODAY(),OR(ControleRNC[[#This Row],[Replan.2]]&lt;TODAY(),ControleRNC[[#This Row],[Replan.2]]="")),"Atraso","No prazo"))</f>
        <v>Atraso</v>
      </c>
      <c r="AF902" s="85"/>
      <c r="AG902" s="85" t="str">
        <f ca="1">IF(ControleRNC[[#This Row],[Área Responsável]]="Engenharia",ControleRNC[[#This Row],[Status Etapa 1]],"Contratada")</f>
        <v>Concluída</v>
      </c>
      <c r="AH902" s="85" t="str">
        <f>IF(ControleRNC[[#This Row],[Área Responsável]]="Contratada",ControleRNC[[#This Row],[Status DUCTOR]],"Engenharia")</f>
        <v>Engenharia</v>
      </c>
      <c r="AI902" s="85" t="str">
        <f ca="1">IF(ControleRNC[[#This Row],[Etapa Eng]]="Concluída","Fechado",IF(ControleRNC[[#This Row],[Etapa Eng]]="Contratada","Contratada","Aberto"))</f>
        <v>Fechado</v>
      </c>
      <c r="AJ902" s="85" t="str">
        <f>IF(ControleRNC[[#This Row],[Etapa contr]]="Concluída","Fechado",IF(ControleRNC[[#This Row],[Etapa contr]]="Engenharia","Engenharia","Aberto"))</f>
        <v>Engenharia</v>
      </c>
    </row>
    <row r="903" spans="1:36" ht="30" customHeight="1">
      <c r="A903" s="79" t="s">
        <v>422</v>
      </c>
      <c r="B903" s="5" t="s">
        <v>900</v>
      </c>
      <c r="C903" s="24" t="s">
        <v>860</v>
      </c>
      <c r="D903" s="5" t="s">
        <v>861</v>
      </c>
      <c r="E903" s="24" t="s">
        <v>281</v>
      </c>
      <c r="F903" s="65" t="s">
        <v>862</v>
      </c>
      <c r="G903" s="7" t="s">
        <v>827</v>
      </c>
      <c r="H903" s="80" t="s">
        <v>2867</v>
      </c>
      <c r="I903" s="80" t="s">
        <v>829</v>
      </c>
      <c r="J903" s="81" t="s">
        <v>535</v>
      </c>
      <c r="K903" s="82" t="s">
        <v>787</v>
      </c>
      <c r="L903" s="83">
        <v>44993</v>
      </c>
      <c r="M903" s="83">
        <f>WORKDAY(ControleRNC[[#This Row],[Data Emissão]],VLOOKUP(K903,$F$1:$G$4,2,0))</f>
        <v>44998</v>
      </c>
      <c r="N903" s="83"/>
      <c r="O903" s="84">
        <v>44999</v>
      </c>
      <c r="P903" s="85"/>
      <c r="Q903" s="85">
        <f ca="1">IF(ControleRNC[[#This Row],[Real.1]]="",TODAY()-ControleRNC[[#This Row],[Prev.1]],ControleRNC[[#This Row],[Real.1]]-ControleRNC[[#This Row],[Prev.1]])</f>
        <v>1</v>
      </c>
      <c r="R903" s="24" t="s">
        <v>5</v>
      </c>
      <c r="S903" s="85"/>
      <c r="T903" s="86" t="str">
        <f ca="1">IF(ControleRNC[[#This Row],[Real.1]]&lt;&gt;"","Concluída",IF(ControleRNC[[#This Row],[Prev.1]]&lt;TODAY(),"Atraso","No prazo"))</f>
        <v>Concluída</v>
      </c>
      <c r="U903" s="87" t="s">
        <v>536</v>
      </c>
      <c r="V903" s="87"/>
      <c r="W903" s="84">
        <f>WORKDAY(ControleRNC[[#This Row],[Prev.1]],ControleRNC[[#This Row],[Dias Prev.2]])</f>
        <v>45001</v>
      </c>
      <c r="X903" s="84"/>
      <c r="Y903" s="84"/>
      <c r="Z903" s="85">
        <f>VLOOKUP(ControleRNC[[#This Row],[Crit.]],$F$1:$G$4,2,0)</f>
        <v>3</v>
      </c>
      <c r="AA903" s="85">
        <f ca="1">IF(ControleRNC[[#This Row],[Real.2]]="",TODAY()-ControleRNC[[#This Row],[Prev.2]],ControleRNC[[#This Row],[Real.2]]-ControleRNC[[#This Row],[Prev.2]])</f>
        <v>76</v>
      </c>
      <c r="AB903" s="24" t="s">
        <v>5</v>
      </c>
      <c r="AC903" s="86" t="str">
        <f ca="1">IF(ControleRNC[[#This Row],[Real.2]]&lt;&gt;"","Concluída",
IF(ControleRNC[[#This Row],[Prev.2]]&lt;TODAY(),"Atraso","No prazo"))</f>
        <v>Atraso</v>
      </c>
      <c r="AD903" s="85">
        <f ca="1">IF(ControleRNC[[#This Row],[Status Epata 2]]="Concluída","",IF(ControleRNC[[#This Row],[Real.2]]="",TODAY()-ControleRNC[[#This Row],[Data Emissão]],ControleRNC[[#This Row],[Real.2]]-ControleRNC[[#This Row],[Data Emissão]]))</f>
        <v>84</v>
      </c>
      <c r="AE903" s="24" t="str">
        <f ca="1">IF(ControleRNC[[#This Row],[Real.2]]&lt;&gt;"","Concluída",
IF(AND(ControleRNC[[#This Row],[Prev.2]]&lt;TODAY(),OR(ControleRNC[[#This Row],[Replan.2]]&lt;TODAY(),ControleRNC[[#This Row],[Replan.2]]="")),"Atraso","No prazo"))</f>
        <v>Atraso</v>
      </c>
      <c r="AF903" s="85"/>
      <c r="AG903" s="85" t="str">
        <f ca="1">IF(ControleRNC[[#This Row],[Área Responsável]]="Engenharia",ControleRNC[[#This Row],[Status Etapa 1]],"Contratada")</f>
        <v>Concluída</v>
      </c>
      <c r="AH903" s="85" t="str">
        <f>IF(ControleRNC[[#This Row],[Área Responsável]]="Contratada",ControleRNC[[#This Row],[Status DUCTOR]],"Engenharia")</f>
        <v>Engenharia</v>
      </c>
      <c r="AI903" s="85" t="str">
        <f ca="1">IF(ControleRNC[[#This Row],[Etapa Eng]]="Concluída","Fechado",IF(ControleRNC[[#This Row],[Etapa Eng]]="Contratada","Contratada","Aberto"))</f>
        <v>Fechado</v>
      </c>
      <c r="AJ903" s="85" t="str">
        <f>IF(ControleRNC[[#This Row],[Etapa contr]]="Concluída","Fechado",IF(ControleRNC[[#This Row],[Etapa contr]]="Engenharia","Engenharia","Aberto"))</f>
        <v>Engenharia</v>
      </c>
    </row>
    <row r="904" spans="1:36" ht="30" customHeight="1">
      <c r="A904" s="79" t="s">
        <v>532</v>
      </c>
      <c r="B904" s="5" t="s">
        <v>900</v>
      </c>
      <c r="C904" s="24" t="s">
        <v>860</v>
      </c>
      <c r="D904" s="5" t="s">
        <v>861</v>
      </c>
      <c r="E904" s="24" t="s">
        <v>281</v>
      </c>
      <c r="F904" s="65" t="s">
        <v>862</v>
      </c>
      <c r="G904" s="7" t="s">
        <v>827</v>
      </c>
      <c r="H904" s="80" t="s">
        <v>3003</v>
      </c>
      <c r="I904" s="80" t="s">
        <v>904</v>
      </c>
      <c r="J904" s="81" t="s">
        <v>533</v>
      </c>
      <c r="K904" s="82" t="s">
        <v>787</v>
      </c>
      <c r="L904" s="83">
        <v>44993</v>
      </c>
      <c r="M904" s="83">
        <f>WORKDAY(ControleRNC[[#This Row],[Data Emissão]],VLOOKUP(K904,$F$1:$G$4,2,0))</f>
        <v>44998</v>
      </c>
      <c r="N904" s="83"/>
      <c r="O904" s="84">
        <v>44995</v>
      </c>
      <c r="P904" s="85"/>
      <c r="Q904" s="85">
        <f ca="1">IF(ControleRNC[[#This Row],[Real.1]]="",TODAY()-ControleRNC[[#This Row],[Prev.1]],ControleRNC[[#This Row],[Real.1]]-ControleRNC[[#This Row],[Prev.1]])</f>
        <v>-3</v>
      </c>
      <c r="R904" s="24" t="s">
        <v>5</v>
      </c>
      <c r="S904" s="85"/>
      <c r="T904" s="86" t="str">
        <f ca="1">IF(ControleRNC[[#This Row],[Real.1]]&lt;&gt;"","Concluída",IF(ControleRNC[[#This Row],[Prev.1]]&lt;TODAY(),"Atraso","No prazo"))</f>
        <v>Concluída</v>
      </c>
      <c r="U904" s="87" t="s">
        <v>534</v>
      </c>
      <c r="V904" s="87"/>
      <c r="W904" s="84">
        <f>WORKDAY(ControleRNC[[#This Row],[Prev.1]],ControleRNC[[#This Row],[Dias Prev.2]])</f>
        <v>45001</v>
      </c>
      <c r="X904" s="84"/>
      <c r="Y904" s="84"/>
      <c r="Z904" s="85">
        <f>VLOOKUP(ControleRNC[[#This Row],[Crit.]],$F$1:$G$4,2,0)</f>
        <v>3</v>
      </c>
      <c r="AA904" s="85">
        <f ca="1">IF(ControleRNC[[#This Row],[Real.2]]="",TODAY()-ControleRNC[[#This Row],[Prev.2]],ControleRNC[[#This Row],[Real.2]]-ControleRNC[[#This Row],[Prev.2]])</f>
        <v>76</v>
      </c>
      <c r="AB904" s="24" t="s">
        <v>5</v>
      </c>
      <c r="AC904" s="86" t="str">
        <f ca="1">IF(ControleRNC[[#This Row],[Real.2]]&lt;&gt;"","Concluída",
IF(ControleRNC[[#This Row],[Prev.2]]&lt;TODAY(),"Atraso","No prazo"))</f>
        <v>Atraso</v>
      </c>
      <c r="AD904" s="85">
        <f ca="1">IF(ControleRNC[[#This Row],[Status Epata 2]]="Concluída","",IF(ControleRNC[[#This Row],[Real.2]]="",TODAY()-ControleRNC[[#This Row],[Data Emissão]],ControleRNC[[#This Row],[Real.2]]-ControleRNC[[#This Row],[Data Emissão]]))</f>
        <v>84</v>
      </c>
      <c r="AE904" s="24" t="str">
        <f ca="1">IF(ControleRNC[[#This Row],[Real.2]]&lt;&gt;"","Concluída",
IF(AND(ControleRNC[[#This Row],[Prev.2]]&lt;TODAY(),OR(ControleRNC[[#This Row],[Replan.2]]&lt;TODAY(),ControleRNC[[#This Row],[Replan.2]]="")),"Atraso","No prazo"))</f>
        <v>Atraso</v>
      </c>
      <c r="AF904" s="85"/>
      <c r="AG904" s="85" t="str">
        <f ca="1">IF(ControleRNC[[#This Row],[Área Responsável]]="Engenharia",ControleRNC[[#This Row],[Status Etapa 1]],"Contratada")</f>
        <v>Concluída</v>
      </c>
      <c r="AH904" s="85" t="str">
        <f>IF(ControleRNC[[#This Row],[Área Responsável]]="Contratada",ControleRNC[[#This Row],[Status DUCTOR]],"Engenharia")</f>
        <v>Engenharia</v>
      </c>
      <c r="AI904" s="85" t="str">
        <f ca="1">IF(ControleRNC[[#This Row],[Etapa Eng]]="Concluída","Fechado",IF(ControleRNC[[#This Row],[Etapa Eng]]="Contratada","Contratada","Aberto"))</f>
        <v>Fechado</v>
      </c>
      <c r="AJ904" s="85" t="str">
        <f>IF(ControleRNC[[#This Row],[Etapa contr]]="Concluída","Fechado",IF(ControleRNC[[#This Row],[Etapa contr]]="Engenharia","Engenharia","Aberto"))</f>
        <v>Engenharia</v>
      </c>
    </row>
    <row r="905" spans="1:36" ht="30" customHeight="1">
      <c r="A905" s="79" t="s">
        <v>463</v>
      </c>
      <c r="B905" s="5" t="s">
        <v>900</v>
      </c>
      <c r="C905" s="24" t="s">
        <v>860</v>
      </c>
      <c r="D905" s="5" t="s">
        <v>861</v>
      </c>
      <c r="E905" s="24" t="s">
        <v>281</v>
      </c>
      <c r="F905" s="65" t="s">
        <v>862</v>
      </c>
      <c r="G905" s="7" t="s">
        <v>827</v>
      </c>
      <c r="H905" s="80" t="s">
        <v>2867</v>
      </c>
      <c r="I905" s="80" t="s">
        <v>856</v>
      </c>
      <c r="J905" s="81" t="s">
        <v>561</v>
      </c>
      <c r="K905" s="82" t="s">
        <v>787</v>
      </c>
      <c r="L905" s="83">
        <v>44994</v>
      </c>
      <c r="M905" s="83">
        <f>WORKDAY(ControleRNC[[#This Row],[Data Emissão]],VLOOKUP(K905,$F$1:$G$4,2,0))</f>
        <v>44999</v>
      </c>
      <c r="N905" s="83"/>
      <c r="O905" s="84">
        <v>44995</v>
      </c>
      <c r="P905" s="85"/>
      <c r="Q905" s="85">
        <f ca="1">IF(ControleRNC[[#This Row],[Real.1]]="",TODAY()-ControleRNC[[#This Row],[Prev.1]],ControleRNC[[#This Row],[Real.1]]-ControleRNC[[#This Row],[Prev.1]])</f>
        <v>-4</v>
      </c>
      <c r="R905" s="24" t="s">
        <v>5</v>
      </c>
      <c r="S905" s="85"/>
      <c r="T905" s="86" t="str">
        <f ca="1">IF(ControleRNC[[#This Row],[Real.1]]&lt;&gt;"","Concluída",IF(ControleRNC[[#This Row],[Prev.1]]&lt;TODAY(),"Atraso","No prazo"))</f>
        <v>Concluída</v>
      </c>
      <c r="U905" s="87" t="s">
        <v>562</v>
      </c>
      <c r="V905" s="87"/>
      <c r="W905" s="84">
        <f>WORKDAY(ControleRNC[[#This Row],[Prev.1]],ControleRNC[[#This Row],[Dias Prev.2]])</f>
        <v>45002</v>
      </c>
      <c r="X905" s="84"/>
      <c r="Y905" s="84"/>
      <c r="Z905" s="85">
        <f>VLOOKUP(ControleRNC[[#This Row],[Crit.]],$F$1:$G$4,2,0)</f>
        <v>3</v>
      </c>
      <c r="AA905" s="85">
        <f ca="1">IF(ControleRNC[[#This Row],[Real.2]]="",TODAY()-ControleRNC[[#This Row],[Prev.2]],ControleRNC[[#This Row],[Real.2]]-ControleRNC[[#This Row],[Prev.2]])</f>
        <v>75</v>
      </c>
      <c r="AB905" s="24" t="s">
        <v>5</v>
      </c>
      <c r="AC905" s="86" t="str">
        <f ca="1">IF(ControleRNC[[#This Row],[Real.2]]&lt;&gt;"","Concluída",
IF(ControleRNC[[#This Row],[Prev.2]]&lt;TODAY(),"Atraso","No prazo"))</f>
        <v>Atraso</v>
      </c>
      <c r="AD905" s="85">
        <f ca="1">IF(ControleRNC[[#This Row],[Status Epata 2]]="Concluída","",IF(ControleRNC[[#This Row],[Real.2]]="",TODAY()-ControleRNC[[#This Row],[Data Emissão]],ControleRNC[[#This Row],[Real.2]]-ControleRNC[[#This Row],[Data Emissão]]))</f>
        <v>83</v>
      </c>
      <c r="AE905" s="24" t="str">
        <f ca="1">IF(ControleRNC[[#This Row],[Real.2]]&lt;&gt;"","Concluída",
IF(AND(ControleRNC[[#This Row],[Prev.2]]&lt;TODAY(),OR(ControleRNC[[#This Row],[Replan.2]]&lt;TODAY(),ControleRNC[[#This Row],[Replan.2]]="")),"Atraso","No prazo"))</f>
        <v>Atraso</v>
      </c>
      <c r="AF905" s="85"/>
      <c r="AG905" s="85" t="str">
        <f ca="1">IF(ControleRNC[[#This Row],[Área Responsável]]="Engenharia",ControleRNC[[#This Row],[Status Etapa 1]],"Contratada")</f>
        <v>Concluída</v>
      </c>
      <c r="AH905" s="85" t="str">
        <f>IF(ControleRNC[[#This Row],[Área Responsável]]="Contratada",ControleRNC[[#This Row],[Status DUCTOR]],"Engenharia")</f>
        <v>Engenharia</v>
      </c>
      <c r="AI905" s="85" t="str">
        <f ca="1">IF(ControleRNC[[#This Row],[Etapa Eng]]="Concluída","Fechado",IF(ControleRNC[[#This Row],[Etapa Eng]]="Contratada","Contratada","Aberto"))</f>
        <v>Fechado</v>
      </c>
      <c r="AJ905" s="85" t="str">
        <f>IF(ControleRNC[[#This Row],[Etapa contr]]="Concluída","Fechado",IF(ControleRNC[[#This Row],[Etapa contr]]="Engenharia","Engenharia","Aberto"))</f>
        <v>Engenharia</v>
      </c>
    </row>
    <row r="906" spans="1:36" ht="30" customHeight="1">
      <c r="A906" s="79" t="s">
        <v>466</v>
      </c>
      <c r="B906" s="5" t="s">
        <v>900</v>
      </c>
      <c r="C906" s="24" t="s">
        <v>860</v>
      </c>
      <c r="D906" s="5" t="s">
        <v>861</v>
      </c>
      <c r="E906" s="24" t="s">
        <v>281</v>
      </c>
      <c r="F906" s="65" t="s">
        <v>862</v>
      </c>
      <c r="G906" s="7" t="s">
        <v>827</v>
      </c>
      <c r="H906" s="80" t="s">
        <v>3004</v>
      </c>
      <c r="I906" s="80" t="s">
        <v>836</v>
      </c>
      <c r="J906" s="81" t="s">
        <v>559</v>
      </c>
      <c r="K906" s="82" t="s">
        <v>787</v>
      </c>
      <c r="L906" s="83">
        <v>44994</v>
      </c>
      <c r="M906" s="83">
        <f>WORKDAY(ControleRNC[[#This Row],[Data Emissão]],VLOOKUP(K906,$F$1:$G$4,2,0))</f>
        <v>44999</v>
      </c>
      <c r="N906" s="83"/>
      <c r="O906" s="84">
        <v>45002</v>
      </c>
      <c r="P906" s="85"/>
      <c r="Q906" s="85">
        <f ca="1">IF(ControleRNC[[#This Row],[Real.1]]="",TODAY()-ControleRNC[[#This Row],[Prev.1]],ControleRNC[[#This Row],[Real.1]]-ControleRNC[[#This Row],[Prev.1]])</f>
        <v>3</v>
      </c>
      <c r="R906" s="24" t="s">
        <v>5</v>
      </c>
      <c r="S906" s="85"/>
      <c r="T906" s="86" t="str">
        <f ca="1">IF(ControleRNC[[#This Row],[Real.1]]&lt;&gt;"","Concluída",IF(ControleRNC[[#This Row],[Prev.1]]&lt;TODAY(),"Atraso","No prazo"))</f>
        <v>Concluída</v>
      </c>
      <c r="U906" s="87" t="s">
        <v>560</v>
      </c>
      <c r="V906" s="87"/>
      <c r="W906" s="84">
        <f>WORKDAY(ControleRNC[[#This Row],[Prev.1]],ControleRNC[[#This Row],[Dias Prev.2]])</f>
        <v>45002</v>
      </c>
      <c r="X906" s="84"/>
      <c r="Y906" s="84"/>
      <c r="Z906" s="85">
        <f>VLOOKUP(ControleRNC[[#This Row],[Crit.]],$F$1:$G$4,2,0)</f>
        <v>3</v>
      </c>
      <c r="AA906" s="85">
        <f ca="1">IF(ControleRNC[[#This Row],[Real.2]]="",TODAY()-ControleRNC[[#This Row],[Prev.2]],ControleRNC[[#This Row],[Real.2]]-ControleRNC[[#This Row],[Prev.2]])</f>
        <v>75</v>
      </c>
      <c r="AB906" s="24" t="s">
        <v>5</v>
      </c>
      <c r="AC906" s="86" t="str">
        <f ca="1">IF(ControleRNC[[#This Row],[Real.2]]&lt;&gt;"","Concluída",
IF(ControleRNC[[#This Row],[Prev.2]]&lt;TODAY(),"Atraso","No prazo"))</f>
        <v>Atraso</v>
      </c>
      <c r="AD906" s="85">
        <f ca="1">IF(ControleRNC[[#This Row],[Status Epata 2]]="Concluída","",IF(ControleRNC[[#This Row],[Real.2]]="",TODAY()-ControleRNC[[#This Row],[Data Emissão]],ControleRNC[[#This Row],[Real.2]]-ControleRNC[[#This Row],[Data Emissão]]))</f>
        <v>83</v>
      </c>
      <c r="AE906" s="24" t="str">
        <f ca="1">IF(ControleRNC[[#This Row],[Real.2]]&lt;&gt;"","Concluída",
IF(AND(ControleRNC[[#This Row],[Prev.2]]&lt;TODAY(),OR(ControleRNC[[#This Row],[Replan.2]]&lt;TODAY(),ControleRNC[[#This Row],[Replan.2]]="")),"Atraso","No prazo"))</f>
        <v>Atraso</v>
      </c>
      <c r="AF906" s="85"/>
      <c r="AG906" s="85" t="str">
        <f ca="1">IF(ControleRNC[[#This Row],[Área Responsável]]="Engenharia",ControleRNC[[#This Row],[Status Etapa 1]],"Contratada")</f>
        <v>Concluída</v>
      </c>
      <c r="AH906" s="85" t="str">
        <f>IF(ControleRNC[[#This Row],[Área Responsável]]="Contratada",ControleRNC[[#This Row],[Status DUCTOR]],"Engenharia")</f>
        <v>Engenharia</v>
      </c>
      <c r="AI906" s="85" t="str">
        <f ca="1">IF(ControleRNC[[#This Row],[Etapa Eng]]="Concluída","Fechado",IF(ControleRNC[[#This Row],[Etapa Eng]]="Contratada","Contratada","Aberto"))</f>
        <v>Fechado</v>
      </c>
      <c r="AJ906" s="85" t="str">
        <f>IF(ControleRNC[[#This Row],[Etapa contr]]="Concluída","Fechado",IF(ControleRNC[[#This Row],[Etapa contr]]="Engenharia","Engenharia","Aberto"))</f>
        <v>Engenharia</v>
      </c>
    </row>
    <row r="907" spans="1:36" ht="30" customHeight="1">
      <c r="A907" s="79" t="s">
        <v>566</v>
      </c>
      <c r="B907" s="5" t="s">
        <v>900</v>
      </c>
      <c r="C907" s="24" t="s">
        <v>860</v>
      </c>
      <c r="D907" s="5" t="s">
        <v>861</v>
      </c>
      <c r="E907" s="24" t="s">
        <v>281</v>
      </c>
      <c r="F907" s="65" t="s">
        <v>862</v>
      </c>
      <c r="G907" s="7" t="s">
        <v>827</v>
      </c>
      <c r="H907" s="80" t="s">
        <v>3002</v>
      </c>
      <c r="I907" s="80" t="s">
        <v>856</v>
      </c>
      <c r="J907" s="81" t="s">
        <v>567</v>
      </c>
      <c r="K907" s="82" t="s">
        <v>787</v>
      </c>
      <c r="L907" s="83">
        <v>44994</v>
      </c>
      <c r="M907" s="83">
        <f>WORKDAY(ControleRNC[[#This Row],[Data Emissão]],VLOOKUP(K907,$F$1:$G$4,2,0))</f>
        <v>44999</v>
      </c>
      <c r="N907" s="83"/>
      <c r="O907" s="84">
        <v>45008</v>
      </c>
      <c r="P907" s="85"/>
      <c r="Q907" s="85">
        <f ca="1">IF(ControleRNC[[#This Row],[Real.1]]="",TODAY()-ControleRNC[[#This Row],[Prev.1]],ControleRNC[[#This Row],[Real.1]]-ControleRNC[[#This Row],[Prev.1]])</f>
        <v>9</v>
      </c>
      <c r="R907" s="24" t="s">
        <v>5</v>
      </c>
      <c r="S907" s="85"/>
      <c r="T907" s="86" t="str">
        <f ca="1">IF(ControleRNC[[#This Row],[Real.1]]&lt;&gt;"","Concluída",IF(ControleRNC[[#This Row],[Prev.1]]&lt;TODAY(),"Atraso","No prazo"))</f>
        <v>Concluída</v>
      </c>
      <c r="U907" s="87" t="s">
        <v>151</v>
      </c>
      <c r="V907" s="87"/>
      <c r="W907" s="84">
        <f>WORKDAY(ControleRNC[[#This Row],[Prev.1]],ControleRNC[[#This Row],[Dias Prev.2]])</f>
        <v>45002</v>
      </c>
      <c r="X907" s="84"/>
      <c r="Y907" s="84"/>
      <c r="Z907" s="85">
        <f>VLOOKUP(ControleRNC[[#This Row],[Crit.]],$F$1:$G$4,2,0)</f>
        <v>3</v>
      </c>
      <c r="AA907" s="85">
        <f ca="1">IF(ControleRNC[[#This Row],[Real.2]]="",TODAY()-ControleRNC[[#This Row],[Prev.2]],ControleRNC[[#This Row],[Real.2]]-ControleRNC[[#This Row],[Prev.2]])</f>
        <v>75</v>
      </c>
      <c r="AB907" s="24" t="s">
        <v>5</v>
      </c>
      <c r="AC907" s="86" t="str">
        <f ca="1">IF(ControleRNC[[#This Row],[Real.2]]&lt;&gt;"","Concluída",
IF(ControleRNC[[#This Row],[Prev.2]]&lt;TODAY(),"Atraso","No prazo"))</f>
        <v>Atraso</v>
      </c>
      <c r="AD907" s="85">
        <f ca="1">IF(ControleRNC[[#This Row],[Status Epata 2]]="Concluída","",IF(ControleRNC[[#This Row],[Real.2]]="",TODAY()-ControleRNC[[#This Row],[Data Emissão]],ControleRNC[[#This Row],[Real.2]]-ControleRNC[[#This Row],[Data Emissão]]))</f>
        <v>83</v>
      </c>
      <c r="AE907" s="24" t="str">
        <f ca="1">IF(ControleRNC[[#This Row],[Real.2]]&lt;&gt;"","Concluída",
IF(AND(ControleRNC[[#This Row],[Prev.2]]&lt;TODAY(),OR(ControleRNC[[#This Row],[Replan.2]]&lt;TODAY(),ControleRNC[[#This Row],[Replan.2]]="")),"Atraso","No prazo"))</f>
        <v>Atraso</v>
      </c>
      <c r="AF907" s="85"/>
      <c r="AG907" s="85" t="str">
        <f ca="1">IF(ControleRNC[[#This Row],[Área Responsável]]="Engenharia",ControleRNC[[#This Row],[Status Etapa 1]],"Contratada")</f>
        <v>Concluída</v>
      </c>
      <c r="AH907" s="85" t="str">
        <f>IF(ControleRNC[[#This Row],[Área Responsável]]="Contratada",ControleRNC[[#This Row],[Status DUCTOR]],"Engenharia")</f>
        <v>Engenharia</v>
      </c>
      <c r="AI907" s="85" t="str">
        <f ca="1">IF(ControleRNC[[#This Row],[Etapa Eng]]="Concluída","Fechado",IF(ControleRNC[[#This Row],[Etapa Eng]]="Contratada","Contratada","Aberto"))</f>
        <v>Fechado</v>
      </c>
      <c r="AJ907" s="85" t="str">
        <f>IF(ControleRNC[[#This Row],[Etapa contr]]="Concluída","Fechado",IF(ControleRNC[[#This Row],[Etapa contr]]="Engenharia","Engenharia","Aberto"))</f>
        <v>Engenharia</v>
      </c>
    </row>
    <row r="908" spans="1:36" ht="30" customHeight="1">
      <c r="A908" s="79" t="s">
        <v>563</v>
      </c>
      <c r="B908" s="5" t="s">
        <v>822</v>
      </c>
      <c r="C908" s="85" t="s">
        <v>1283</v>
      </c>
      <c r="D908" s="79" t="s">
        <v>824</v>
      </c>
      <c r="E908" s="85" t="s">
        <v>551</v>
      </c>
      <c r="F908" s="65" t="s">
        <v>826</v>
      </c>
      <c r="G908" s="80" t="s">
        <v>844</v>
      </c>
      <c r="H908" s="80" t="s">
        <v>3005</v>
      </c>
      <c r="I908" s="80" t="s">
        <v>952</v>
      </c>
      <c r="J908" s="81" t="s">
        <v>564</v>
      </c>
      <c r="K908" s="82" t="s">
        <v>787</v>
      </c>
      <c r="L908" s="83">
        <v>44994</v>
      </c>
      <c r="M908" s="83">
        <f>WORKDAY(ControleRNC[[#This Row],[Data Emissão]],VLOOKUP(K908,$F$1:$G$4,2,0))</f>
        <v>44999</v>
      </c>
      <c r="N908" s="83"/>
      <c r="O908" s="84">
        <v>45009</v>
      </c>
      <c r="P908" s="85"/>
      <c r="Q908" s="85">
        <f ca="1">IF(ControleRNC[[#This Row],[Real.1]]="",TODAY()-ControleRNC[[#This Row],[Prev.1]],ControleRNC[[#This Row],[Real.1]]-ControleRNC[[#This Row],[Prev.1]])</f>
        <v>10</v>
      </c>
      <c r="R908" s="85" t="s">
        <v>10</v>
      </c>
      <c r="S908" s="85"/>
      <c r="T908" s="86" t="str">
        <f ca="1">IF(ControleRNC[[#This Row],[Real.1]]&lt;&gt;"","Concluída",IF(ControleRNC[[#This Row],[Prev.1]]&lt;TODAY(),"Atraso","No prazo"))</f>
        <v>Concluída</v>
      </c>
      <c r="U908" s="87" t="s">
        <v>565</v>
      </c>
      <c r="V908" s="87"/>
      <c r="W908" s="84">
        <f>WORKDAY(ControleRNC[[#This Row],[Prev.1]],ControleRNC[[#This Row],[Dias Prev.2]])</f>
        <v>45002</v>
      </c>
      <c r="X908" s="84"/>
      <c r="Y908" s="84"/>
      <c r="Z908" s="85">
        <f>VLOOKUP(ControleRNC[[#This Row],[Crit.]],$F$1:$G$4,2,0)</f>
        <v>3</v>
      </c>
      <c r="AA908" s="85">
        <f ca="1">IF(ControleRNC[[#This Row],[Real.2]]="",TODAY()-ControleRNC[[#This Row],[Prev.2]],ControleRNC[[#This Row],[Real.2]]-ControleRNC[[#This Row],[Prev.2]])</f>
        <v>75</v>
      </c>
      <c r="AB908" s="85" t="s">
        <v>10</v>
      </c>
      <c r="AC908" s="86" t="str">
        <f ca="1">IF(ControleRNC[[#This Row],[Real.2]]&lt;&gt;"","Concluída",
IF(ControleRNC[[#This Row],[Prev.2]]&lt;TODAY(),"Atraso","No prazo"))</f>
        <v>Atraso</v>
      </c>
      <c r="AD908" s="85">
        <f ca="1">IF(ControleRNC[[#This Row],[Status Epata 2]]="Concluída","",IF(ControleRNC[[#This Row],[Real.2]]="",TODAY()-ControleRNC[[#This Row],[Data Emissão]],ControleRNC[[#This Row],[Real.2]]-ControleRNC[[#This Row],[Data Emissão]]))</f>
        <v>83</v>
      </c>
      <c r="AE908" s="24" t="str">
        <f ca="1">IF(ControleRNC[[#This Row],[Real.2]]&lt;&gt;"","Concluída",
IF(AND(ControleRNC[[#This Row],[Prev.2]]&lt;TODAY(),OR(ControleRNC[[#This Row],[Replan.2]]&lt;TODAY(),ControleRNC[[#This Row],[Replan.2]]="")),"Atraso","No prazo"))</f>
        <v>Atraso</v>
      </c>
      <c r="AF908" s="85"/>
      <c r="AG908" s="85" t="str">
        <f>IF(ControleRNC[[#This Row],[Área Responsável]]="Engenharia",ControleRNC[[#This Row],[Status Etapa 1]],"Contratada")</f>
        <v>Contratada</v>
      </c>
      <c r="AH908" s="85" t="str">
        <f ca="1">IF(ControleRNC[[#This Row],[Área Responsável]]="Contratada",ControleRNC[[#This Row],[Status DUCTOR]],"Engenharia")</f>
        <v>Atraso</v>
      </c>
      <c r="AI908" s="85" t="str">
        <f>IF(ControleRNC[[#This Row],[Etapa Eng]]="Concluída","Fechado",IF(ControleRNC[[#This Row],[Etapa Eng]]="Contratada","Contratada","Aberto"))</f>
        <v>Contratada</v>
      </c>
      <c r="AJ908" s="85" t="str">
        <f ca="1">IF(ControleRNC[[#This Row],[Etapa contr]]="Concluída","Fechado",IF(ControleRNC[[#This Row],[Etapa contr]]="Engenharia","Engenharia","Aberto"))</f>
        <v>Aberto</v>
      </c>
    </row>
    <row r="909" spans="1:36" ht="30" customHeight="1">
      <c r="A909" s="79" t="s">
        <v>556</v>
      </c>
      <c r="B909" s="5" t="s">
        <v>900</v>
      </c>
      <c r="C909" s="24" t="s">
        <v>860</v>
      </c>
      <c r="D909" s="5" t="s">
        <v>861</v>
      </c>
      <c r="E909" s="24" t="s">
        <v>281</v>
      </c>
      <c r="F909" s="65" t="s">
        <v>862</v>
      </c>
      <c r="G909" s="7" t="s">
        <v>827</v>
      </c>
      <c r="H909" s="80" t="s">
        <v>3002</v>
      </c>
      <c r="I909" s="80" t="s">
        <v>1125</v>
      </c>
      <c r="J909" s="81" t="s">
        <v>557</v>
      </c>
      <c r="K909" s="82" t="s">
        <v>787</v>
      </c>
      <c r="L909" s="83">
        <v>44994</v>
      </c>
      <c r="M909" s="83">
        <f>WORKDAY(ControleRNC[[#This Row],[Data Emissão]],VLOOKUP(K909,$F$1:$G$4,2,0))</f>
        <v>44999</v>
      </c>
      <c r="N909" s="83"/>
      <c r="O909" s="84">
        <v>45015</v>
      </c>
      <c r="P909" s="85"/>
      <c r="Q909" s="85">
        <f ca="1">IF(ControleRNC[[#This Row],[Real.1]]="",TODAY()-ControleRNC[[#This Row],[Prev.1]],ControleRNC[[#This Row],[Real.1]]-ControleRNC[[#This Row],[Prev.1]])</f>
        <v>16</v>
      </c>
      <c r="R909" s="24" t="s">
        <v>5</v>
      </c>
      <c r="S909" s="85"/>
      <c r="T909" s="86" t="str">
        <f ca="1">IF(ControleRNC[[#This Row],[Real.1]]&lt;&gt;"","Concluída",IF(ControleRNC[[#This Row],[Prev.1]]&lt;TODAY(),"Atraso","No prazo"))</f>
        <v>Concluída</v>
      </c>
      <c r="U909" s="87" t="s">
        <v>558</v>
      </c>
      <c r="V909" s="87"/>
      <c r="W909" s="84">
        <f>WORKDAY(ControleRNC[[#This Row],[Prev.1]],ControleRNC[[#This Row],[Dias Prev.2]])</f>
        <v>45002</v>
      </c>
      <c r="X909" s="84"/>
      <c r="Y909" s="84"/>
      <c r="Z909" s="85">
        <f>VLOOKUP(ControleRNC[[#This Row],[Crit.]],$F$1:$G$4,2,0)</f>
        <v>3</v>
      </c>
      <c r="AA909" s="85">
        <f ca="1">IF(ControleRNC[[#This Row],[Real.2]]="",TODAY()-ControleRNC[[#This Row],[Prev.2]],ControleRNC[[#This Row],[Real.2]]-ControleRNC[[#This Row],[Prev.2]])</f>
        <v>75</v>
      </c>
      <c r="AB909" s="24" t="s">
        <v>5</v>
      </c>
      <c r="AC909" s="86" t="str">
        <f ca="1">IF(ControleRNC[[#This Row],[Real.2]]&lt;&gt;"","Concluída",
IF(ControleRNC[[#This Row],[Prev.2]]&lt;TODAY(),"Atraso","No prazo"))</f>
        <v>Atraso</v>
      </c>
      <c r="AD909" s="85">
        <f ca="1">IF(ControleRNC[[#This Row],[Status Epata 2]]="Concluída","",IF(ControleRNC[[#This Row],[Real.2]]="",TODAY()-ControleRNC[[#This Row],[Data Emissão]],ControleRNC[[#This Row],[Real.2]]-ControleRNC[[#This Row],[Data Emissão]]))</f>
        <v>83</v>
      </c>
      <c r="AE909" s="24" t="str">
        <f ca="1">IF(ControleRNC[[#This Row],[Real.2]]&lt;&gt;"","Concluída",
IF(AND(ControleRNC[[#This Row],[Prev.2]]&lt;TODAY(),OR(ControleRNC[[#This Row],[Replan.2]]&lt;TODAY(),ControleRNC[[#This Row],[Replan.2]]="")),"Atraso","No prazo"))</f>
        <v>Atraso</v>
      </c>
      <c r="AF909" s="85"/>
      <c r="AG909" s="85" t="str">
        <f ca="1">IF(ControleRNC[[#This Row],[Área Responsável]]="Engenharia",ControleRNC[[#This Row],[Status Etapa 1]],"Contratada")</f>
        <v>Concluída</v>
      </c>
      <c r="AH909" s="85" t="str">
        <f>IF(ControleRNC[[#This Row],[Área Responsável]]="Contratada",ControleRNC[[#This Row],[Status DUCTOR]],"Engenharia")</f>
        <v>Engenharia</v>
      </c>
      <c r="AI909" s="85" t="str">
        <f ca="1">IF(ControleRNC[[#This Row],[Etapa Eng]]="Concluída","Fechado",IF(ControleRNC[[#This Row],[Etapa Eng]]="Contratada","Contratada","Aberto"))</f>
        <v>Fechado</v>
      </c>
      <c r="AJ909" s="85" t="str">
        <f>IF(ControleRNC[[#This Row],[Etapa contr]]="Concluída","Fechado",IF(ControleRNC[[#This Row],[Etapa contr]]="Engenharia","Engenharia","Aberto"))</f>
        <v>Engenharia</v>
      </c>
    </row>
    <row r="910" spans="1:36" ht="30" customHeight="1">
      <c r="A910" s="79" t="s">
        <v>549</v>
      </c>
      <c r="B910" s="5" t="s">
        <v>900</v>
      </c>
      <c r="C910" s="24" t="s">
        <v>860</v>
      </c>
      <c r="D910" s="5" t="s">
        <v>861</v>
      </c>
      <c r="E910" s="24" t="s">
        <v>281</v>
      </c>
      <c r="F910" s="65" t="s">
        <v>862</v>
      </c>
      <c r="G910" s="7" t="s">
        <v>827</v>
      </c>
      <c r="H910" s="80" t="s">
        <v>3002</v>
      </c>
      <c r="I910" s="80" t="s">
        <v>863</v>
      </c>
      <c r="J910" s="81" t="s">
        <v>550</v>
      </c>
      <c r="K910" s="82" t="s">
        <v>787</v>
      </c>
      <c r="L910" s="83">
        <v>44994</v>
      </c>
      <c r="M910" s="83">
        <f>WORKDAY(ControleRNC[[#This Row],[Data Emissão]],VLOOKUP(K910,$F$1:$G$4,2,0))</f>
        <v>44999</v>
      </c>
      <c r="N910" s="83"/>
      <c r="O910" s="84">
        <v>45008</v>
      </c>
      <c r="P910" s="85"/>
      <c r="Q910" s="85">
        <f ca="1">IF(ControleRNC[[#This Row],[Real.1]]="",TODAY()-ControleRNC[[#This Row],[Prev.1]],ControleRNC[[#This Row],[Real.1]]-ControleRNC[[#This Row],[Prev.1]])</f>
        <v>9</v>
      </c>
      <c r="R910" s="24" t="s">
        <v>5</v>
      </c>
      <c r="S910" s="85"/>
      <c r="T910" s="86" t="str">
        <f ca="1">IF(ControleRNC[[#This Row],[Real.1]]&lt;&gt;"","Concluída",IF(ControleRNC[[#This Row],[Prev.1]]&lt;TODAY(),"Atraso","No prazo"))</f>
        <v>Concluída</v>
      </c>
      <c r="U910" s="87" t="s">
        <v>151</v>
      </c>
      <c r="V910" s="87"/>
      <c r="W910" s="84">
        <f>WORKDAY(ControleRNC[[#This Row],[Prev.1]],ControleRNC[[#This Row],[Dias Prev.2]])</f>
        <v>45002</v>
      </c>
      <c r="X910" s="84"/>
      <c r="Y910" s="84"/>
      <c r="Z910" s="85">
        <f>VLOOKUP(ControleRNC[[#This Row],[Crit.]],$F$1:$G$4,2,0)</f>
        <v>3</v>
      </c>
      <c r="AA910" s="85">
        <f ca="1">IF(ControleRNC[[#This Row],[Real.2]]="",TODAY()-ControleRNC[[#This Row],[Prev.2]],ControleRNC[[#This Row],[Real.2]]-ControleRNC[[#This Row],[Prev.2]])</f>
        <v>75</v>
      </c>
      <c r="AB910" s="24" t="s">
        <v>5</v>
      </c>
      <c r="AC910" s="86" t="str">
        <f ca="1">IF(ControleRNC[[#This Row],[Real.2]]&lt;&gt;"","Concluída",
IF(ControleRNC[[#This Row],[Prev.2]]&lt;TODAY(),"Atraso","No prazo"))</f>
        <v>Atraso</v>
      </c>
      <c r="AD910" s="85">
        <f ca="1">IF(ControleRNC[[#This Row],[Status Epata 2]]="Concluída","",IF(ControleRNC[[#This Row],[Real.2]]="",TODAY()-ControleRNC[[#This Row],[Data Emissão]],ControleRNC[[#This Row],[Real.2]]-ControleRNC[[#This Row],[Data Emissão]]))</f>
        <v>83</v>
      </c>
      <c r="AE910" s="24" t="str">
        <f ca="1">IF(ControleRNC[[#This Row],[Real.2]]&lt;&gt;"","Concluída",
IF(AND(ControleRNC[[#This Row],[Prev.2]]&lt;TODAY(),OR(ControleRNC[[#This Row],[Replan.2]]&lt;TODAY(),ControleRNC[[#This Row],[Replan.2]]="")),"Atraso","No prazo"))</f>
        <v>Atraso</v>
      </c>
      <c r="AF910" s="85"/>
      <c r="AG910" s="85" t="str">
        <f ca="1">IF(ControleRNC[[#This Row],[Área Responsável]]="Engenharia",ControleRNC[[#This Row],[Status Etapa 1]],"Contratada")</f>
        <v>Concluída</v>
      </c>
      <c r="AH910" s="85" t="str">
        <f>IF(ControleRNC[[#This Row],[Área Responsável]]="Contratada",ControleRNC[[#This Row],[Status DUCTOR]],"Engenharia")</f>
        <v>Engenharia</v>
      </c>
      <c r="AI910" s="85" t="str">
        <f ca="1">IF(ControleRNC[[#This Row],[Etapa Eng]]="Concluída","Fechado",IF(ControleRNC[[#This Row],[Etapa Eng]]="Contratada","Contratada","Aberto"))</f>
        <v>Fechado</v>
      </c>
      <c r="AJ910" s="85" t="str">
        <f>IF(ControleRNC[[#This Row],[Etapa contr]]="Concluída","Fechado",IF(ControleRNC[[#This Row],[Etapa contr]]="Engenharia","Engenharia","Aberto"))</f>
        <v>Engenharia</v>
      </c>
    </row>
    <row r="911" spans="1:36" ht="30" customHeight="1">
      <c r="A911" s="79" t="s">
        <v>546</v>
      </c>
      <c r="B911" s="5" t="s">
        <v>900</v>
      </c>
      <c r="C911" s="24" t="s">
        <v>860</v>
      </c>
      <c r="D911" s="5" t="s">
        <v>861</v>
      </c>
      <c r="E911" s="24" t="s">
        <v>281</v>
      </c>
      <c r="F911" s="65" t="s">
        <v>862</v>
      </c>
      <c r="G911" s="7" t="s">
        <v>827</v>
      </c>
      <c r="H911" s="80" t="s">
        <v>3002</v>
      </c>
      <c r="I911" s="80" t="s">
        <v>1171</v>
      </c>
      <c r="J911" s="81" t="s">
        <v>547</v>
      </c>
      <c r="K911" s="82" t="s">
        <v>787</v>
      </c>
      <c r="L911" s="83">
        <v>44994</v>
      </c>
      <c r="M911" s="83">
        <f>WORKDAY(ControleRNC[[#This Row],[Data Emissão]],VLOOKUP(K911,$F$1:$G$4,2,0))</f>
        <v>44999</v>
      </c>
      <c r="N911" s="83"/>
      <c r="O911" s="84">
        <v>44998</v>
      </c>
      <c r="P911" s="85"/>
      <c r="Q911" s="85">
        <f ca="1">IF(ControleRNC[[#This Row],[Real.1]]="",TODAY()-ControleRNC[[#This Row],[Prev.1]],ControleRNC[[#This Row],[Real.1]]-ControleRNC[[#This Row],[Prev.1]])</f>
        <v>-1</v>
      </c>
      <c r="R911" s="24" t="s">
        <v>5</v>
      </c>
      <c r="S911" s="85" t="s">
        <v>3006</v>
      </c>
      <c r="T911" s="86" t="str">
        <f ca="1">IF(ControleRNC[[#This Row],[Real.1]]&lt;&gt;"","Concluída",IF(ControleRNC[[#This Row],[Prev.1]]&lt;TODAY(),"Atraso","No prazo"))</f>
        <v>Concluída</v>
      </c>
      <c r="U911" s="87" t="s">
        <v>548</v>
      </c>
      <c r="V911" s="87"/>
      <c r="W911" s="84">
        <f>WORKDAY(ControleRNC[[#This Row],[Prev.1]],ControleRNC[[#This Row],[Dias Prev.2]])</f>
        <v>45002</v>
      </c>
      <c r="X911" s="84"/>
      <c r="Y911" s="84"/>
      <c r="Z911" s="85">
        <f>VLOOKUP(ControleRNC[[#This Row],[Crit.]],$F$1:$G$4,2,0)</f>
        <v>3</v>
      </c>
      <c r="AA911" s="85">
        <f ca="1">IF(ControleRNC[[#This Row],[Real.2]]="",TODAY()-ControleRNC[[#This Row],[Prev.2]],ControleRNC[[#This Row],[Real.2]]-ControleRNC[[#This Row],[Prev.2]])</f>
        <v>75</v>
      </c>
      <c r="AB911" s="24" t="s">
        <v>5</v>
      </c>
      <c r="AC911" s="86" t="str">
        <f ca="1">IF(ControleRNC[[#This Row],[Real.2]]&lt;&gt;"","Concluída",
IF(ControleRNC[[#This Row],[Prev.2]]&lt;TODAY(),"Atraso","No prazo"))</f>
        <v>Atraso</v>
      </c>
      <c r="AD911" s="85">
        <f ca="1">IF(ControleRNC[[#This Row],[Status Epata 2]]="Concluída","",IF(ControleRNC[[#This Row],[Real.2]]="",TODAY()-ControleRNC[[#This Row],[Data Emissão]],ControleRNC[[#This Row],[Real.2]]-ControleRNC[[#This Row],[Data Emissão]]))</f>
        <v>83</v>
      </c>
      <c r="AE911" s="24" t="str">
        <f ca="1">IF(ControleRNC[[#This Row],[Real.2]]&lt;&gt;"","Concluída",
IF(AND(ControleRNC[[#This Row],[Prev.2]]&lt;TODAY(),OR(ControleRNC[[#This Row],[Replan.2]]&lt;TODAY(),ControleRNC[[#This Row],[Replan.2]]="")),"Atraso","No prazo"))</f>
        <v>Atraso</v>
      </c>
      <c r="AF911" s="85"/>
      <c r="AG911" s="85" t="str">
        <f ca="1">IF(ControleRNC[[#This Row],[Área Responsável]]="Engenharia",ControleRNC[[#This Row],[Status Etapa 1]],"Contratada")</f>
        <v>Concluída</v>
      </c>
      <c r="AH911" s="85" t="str">
        <f>IF(ControleRNC[[#This Row],[Área Responsável]]="Contratada",ControleRNC[[#This Row],[Status DUCTOR]],"Engenharia")</f>
        <v>Engenharia</v>
      </c>
      <c r="AI911" s="85" t="str">
        <f ca="1">IF(ControleRNC[[#This Row],[Etapa Eng]]="Concluída","Fechado",IF(ControleRNC[[#This Row],[Etapa Eng]]="Contratada","Contratada","Aberto"))</f>
        <v>Fechado</v>
      </c>
      <c r="AJ911" s="85" t="str">
        <f>IF(ControleRNC[[#This Row],[Etapa contr]]="Concluída","Fechado",IF(ControleRNC[[#This Row],[Etapa contr]]="Engenharia","Engenharia","Aberto"))</f>
        <v>Engenharia</v>
      </c>
    </row>
    <row r="912" spans="1:36" ht="30" customHeight="1">
      <c r="A912" s="79" t="s">
        <v>554</v>
      </c>
      <c r="B912" s="5" t="s">
        <v>900</v>
      </c>
      <c r="C912" s="24" t="s">
        <v>860</v>
      </c>
      <c r="D912" s="5" t="s">
        <v>861</v>
      </c>
      <c r="E912" s="24" t="s">
        <v>281</v>
      </c>
      <c r="F912" s="65" t="s">
        <v>862</v>
      </c>
      <c r="G912" s="7" t="s">
        <v>827</v>
      </c>
      <c r="H912" s="80" t="s">
        <v>2947</v>
      </c>
      <c r="I912" s="80" t="s">
        <v>856</v>
      </c>
      <c r="J912" s="81" t="s">
        <v>555</v>
      </c>
      <c r="K912" s="82" t="s">
        <v>787</v>
      </c>
      <c r="L912" s="83">
        <v>44994</v>
      </c>
      <c r="M912" s="83">
        <f>WORKDAY(ControleRNC[[#This Row],[Data Emissão]],VLOOKUP(K912,$F$1:$G$4,2,0))</f>
        <v>44999</v>
      </c>
      <c r="N912" s="83"/>
      <c r="O912" s="84">
        <v>45008</v>
      </c>
      <c r="P912" s="85"/>
      <c r="Q912" s="85">
        <f ca="1">IF(ControleRNC[[#This Row],[Real.1]]="",TODAY()-ControleRNC[[#This Row],[Prev.1]],ControleRNC[[#This Row],[Real.1]]-ControleRNC[[#This Row],[Prev.1]])</f>
        <v>9</v>
      </c>
      <c r="R912" s="24" t="s">
        <v>5</v>
      </c>
      <c r="S912" s="85"/>
      <c r="T912" s="86" t="str">
        <f ca="1">IF(ControleRNC[[#This Row],[Real.1]]&lt;&gt;"","Concluída",IF(ControleRNC[[#This Row],[Prev.1]]&lt;TODAY(),"Atraso","No prazo"))</f>
        <v>Concluída</v>
      </c>
      <c r="U912" s="87" t="s">
        <v>151</v>
      </c>
      <c r="V912" s="87"/>
      <c r="W912" s="84">
        <f>WORKDAY(ControleRNC[[#This Row],[Prev.1]],ControleRNC[[#This Row],[Dias Prev.2]])</f>
        <v>45002</v>
      </c>
      <c r="X912" s="84"/>
      <c r="Y912" s="84"/>
      <c r="Z912" s="85">
        <f>VLOOKUP(ControleRNC[[#This Row],[Crit.]],$F$1:$G$4,2,0)</f>
        <v>3</v>
      </c>
      <c r="AA912" s="85">
        <f ca="1">IF(ControleRNC[[#This Row],[Real.2]]="",TODAY()-ControleRNC[[#This Row],[Prev.2]],ControleRNC[[#This Row],[Real.2]]-ControleRNC[[#This Row],[Prev.2]])</f>
        <v>75</v>
      </c>
      <c r="AB912" s="24" t="s">
        <v>5</v>
      </c>
      <c r="AC912" s="86" t="str">
        <f ca="1">IF(ControleRNC[[#This Row],[Real.2]]&lt;&gt;"","Concluída",
IF(ControleRNC[[#This Row],[Prev.2]]&lt;TODAY(),"Atraso","No prazo"))</f>
        <v>Atraso</v>
      </c>
      <c r="AD912" s="85">
        <f ca="1">IF(ControleRNC[[#This Row],[Status Epata 2]]="Concluída","",IF(ControleRNC[[#This Row],[Real.2]]="",TODAY()-ControleRNC[[#This Row],[Data Emissão]],ControleRNC[[#This Row],[Real.2]]-ControleRNC[[#This Row],[Data Emissão]]))</f>
        <v>83</v>
      </c>
      <c r="AE912" s="24" t="str">
        <f ca="1">IF(ControleRNC[[#This Row],[Real.2]]&lt;&gt;"","Concluída",
IF(AND(ControleRNC[[#This Row],[Prev.2]]&lt;TODAY(),OR(ControleRNC[[#This Row],[Replan.2]]&lt;TODAY(),ControleRNC[[#This Row],[Replan.2]]="")),"Atraso","No prazo"))</f>
        <v>Atraso</v>
      </c>
      <c r="AF912" s="85"/>
      <c r="AG912" s="85" t="str">
        <f ca="1">IF(ControleRNC[[#This Row],[Área Responsável]]="Engenharia",ControleRNC[[#This Row],[Status Etapa 1]],"Contratada")</f>
        <v>Concluída</v>
      </c>
      <c r="AH912" s="85" t="str">
        <f>IF(ControleRNC[[#This Row],[Área Responsável]]="Contratada",ControleRNC[[#This Row],[Status DUCTOR]],"Engenharia")</f>
        <v>Engenharia</v>
      </c>
      <c r="AI912" s="85" t="str">
        <f ca="1">IF(ControleRNC[[#This Row],[Etapa Eng]]="Concluída","Fechado",IF(ControleRNC[[#This Row],[Etapa Eng]]="Contratada","Contratada","Aberto"))</f>
        <v>Fechado</v>
      </c>
      <c r="AJ912" s="85" t="str">
        <f>IF(ControleRNC[[#This Row],[Etapa contr]]="Concluída","Fechado",IF(ControleRNC[[#This Row],[Etapa contr]]="Engenharia","Engenharia","Aberto"))</f>
        <v>Engenharia</v>
      </c>
    </row>
    <row r="913" spans="1:36" ht="30" customHeight="1">
      <c r="A913" s="79" t="s">
        <v>504</v>
      </c>
      <c r="B913" s="5" t="s">
        <v>900</v>
      </c>
      <c r="C913" s="24" t="s">
        <v>2720</v>
      </c>
      <c r="D913" s="5" t="s">
        <v>943</v>
      </c>
      <c r="E913" s="24" t="s">
        <v>29</v>
      </c>
      <c r="F913" s="65" t="s">
        <v>826</v>
      </c>
      <c r="G913" s="7" t="s">
        <v>844</v>
      </c>
      <c r="H913" s="80" t="s">
        <v>3007</v>
      </c>
      <c r="I913" s="80" t="s">
        <v>1449</v>
      </c>
      <c r="J913" s="81" t="s">
        <v>581</v>
      </c>
      <c r="K913" s="82" t="s">
        <v>787</v>
      </c>
      <c r="L913" s="83">
        <v>45000</v>
      </c>
      <c r="M913" s="83">
        <f>WORKDAY(ControleRNC[[#This Row],[Data Emissão]],VLOOKUP(K913,$F$1:$G$4,2,0))</f>
        <v>45005</v>
      </c>
      <c r="N913" s="83"/>
      <c r="O913" s="84">
        <v>45000</v>
      </c>
      <c r="P913" s="85"/>
      <c r="Q913" s="85">
        <f ca="1">IF(ControleRNC[[#This Row],[Real.1]]="",TODAY()-ControleRNC[[#This Row],[Prev.1]],ControleRNC[[#This Row],[Real.1]]-ControleRNC[[#This Row],[Prev.1]])</f>
        <v>-5</v>
      </c>
      <c r="R913" s="24" t="s">
        <v>6</v>
      </c>
      <c r="S913" s="85"/>
      <c r="T913" s="86" t="str">
        <f ca="1">IF(ControleRNC[[#This Row],[Real.1]]&lt;&gt;"","Concluída",IF(ControleRNC[[#This Row],[Prev.1]]&lt;TODAY(),"Atraso","No prazo"))</f>
        <v>Concluída</v>
      </c>
      <c r="U913" s="87" t="s">
        <v>582</v>
      </c>
      <c r="V913" s="87"/>
      <c r="W913" s="84">
        <f>WORKDAY(ControleRNC[[#This Row],[Prev.1]],ControleRNC[[#This Row],[Dias Prev.2]])</f>
        <v>45008</v>
      </c>
      <c r="X913" s="84">
        <v>45076</v>
      </c>
      <c r="Y913" s="84"/>
      <c r="Z913" s="85">
        <f>VLOOKUP(ControleRNC[[#This Row],[Crit.]],$F$1:$G$4,2,0)</f>
        <v>3</v>
      </c>
      <c r="AA913" s="85">
        <f ca="1">IF(ControleRNC[[#This Row],[Real.2]]="",TODAY()-ControleRNC[[#This Row],[Prev.2]],ControleRNC[[#This Row],[Real.2]]-ControleRNC[[#This Row],[Prev.2]])</f>
        <v>69</v>
      </c>
      <c r="AB913" s="24" t="s">
        <v>6</v>
      </c>
      <c r="AC913" s="86" t="str">
        <f ca="1">IF(ControleRNC[[#This Row],[Real.2]]&lt;&gt;"","Concluída",
IF(ControleRNC[[#This Row],[Prev.2]]&lt;TODAY(),"Atraso","No prazo"))</f>
        <v>Atraso</v>
      </c>
      <c r="AD913" s="85">
        <f ca="1">IF(ControleRNC[[#This Row],[Status Epata 2]]="Concluída","",IF(ControleRNC[[#This Row],[Real.2]]="",TODAY()-ControleRNC[[#This Row],[Data Emissão]],ControleRNC[[#This Row],[Real.2]]-ControleRNC[[#This Row],[Data Emissão]]))</f>
        <v>77</v>
      </c>
      <c r="AE913" s="24" t="str">
        <f ca="1">IF(ControleRNC[[#This Row],[Real.2]]&lt;&gt;"","Concluída",
IF(AND(ControleRNC[[#This Row],[Prev.2]]&lt;TODAY(),OR(ControleRNC[[#This Row],[Replan.2]]&lt;TODAY(),ControleRNC[[#This Row],[Replan.2]]="")),"Atraso","No prazo"))</f>
        <v>Atraso</v>
      </c>
      <c r="AF913" s="85"/>
      <c r="AG913" s="85" t="str">
        <f>IF(ControleRNC[[#This Row],[Área Responsável]]="Engenharia",ControleRNC[[#This Row],[Status Etapa 1]],"Contratada")</f>
        <v>Contratada</v>
      </c>
      <c r="AH913" s="85" t="str">
        <f ca="1">IF(ControleRNC[[#This Row],[Área Responsável]]="Contratada",ControleRNC[[#This Row],[Status DUCTOR]],"Engenharia")</f>
        <v>Atraso</v>
      </c>
      <c r="AI913" s="85" t="str">
        <f>IF(ControleRNC[[#This Row],[Etapa Eng]]="Concluída","Fechado",IF(ControleRNC[[#This Row],[Etapa Eng]]="Contratada","Contratada","Aberto"))</f>
        <v>Contratada</v>
      </c>
      <c r="AJ913" s="85" t="str">
        <f ca="1">IF(ControleRNC[[#This Row],[Etapa contr]]="Concluída","Fechado",IF(ControleRNC[[#This Row],[Etapa contr]]="Engenharia","Engenharia","Aberto"))</f>
        <v>Aberto</v>
      </c>
    </row>
    <row r="914" spans="1:36" ht="21.6" customHeight="1">
      <c r="A914" s="79" t="s">
        <v>521</v>
      </c>
      <c r="B914" s="5" t="s">
        <v>900</v>
      </c>
      <c r="C914" s="24" t="s">
        <v>2720</v>
      </c>
      <c r="D914" s="5" t="s">
        <v>943</v>
      </c>
      <c r="E914" s="24" t="s">
        <v>29</v>
      </c>
      <c r="F914" s="65" t="s">
        <v>826</v>
      </c>
      <c r="G914" s="7" t="s">
        <v>844</v>
      </c>
      <c r="H914" s="80" t="s">
        <v>3008</v>
      </c>
      <c r="I914" s="80" t="s">
        <v>958</v>
      </c>
      <c r="J914" s="81" t="s">
        <v>579</v>
      </c>
      <c r="K914" s="82" t="s">
        <v>787</v>
      </c>
      <c r="L914" s="83">
        <v>45000</v>
      </c>
      <c r="M914" s="83">
        <f>WORKDAY(ControleRNC[[#This Row],[Data Emissão]],VLOOKUP(K914,$F$1:$G$4,2,0))</f>
        <v>45005</v>
      </c>
      <c r="N914" s="83"/>
      <c r="O914" s="84">
        <v>45000</v>
      </c>
      <c r="P914" s="85"/>
      <c r="Q914" s="85">
        <f ca="1">IF(ControleRNC[[#This Row],[Real.1]]="",TODAY()-ControleRNC[[#This Row],[Prev.1]],ControleRNC[[#This Row],[Real.1]]-ControleRNC[[#This Row],[Prev.1]])</f>
        <v>-5</v>
      </c>
      <c r="R914" s="24" t="s">
        <v>6</v>
      </c>
      <c r="S914" s="85"/>
      <c r="T914" s="86" t="str">
        <f ca="1">IF(ControleRNC[[#This Row],[Real.1]]&lt;&gt;"","Concluída",IF(ControleRNC[[#This Row],[Prev.1]]&lt;TODAY(),"Atraso","No prazo"))</f>
        <v>Concluída</v>
      </c>
      <c r="U914" s="87" t="s">
        <v>580</v>
      </c>
      <c r="V914" s="87"/>
      <c r="W914" s="84">
        <f>WORKDAY(ControleRNC[[#This Row],[Prev.1]],ControleRNC[[#This Row],[Dias Prev.2]])</f>
        <v>45008</v>
      </c>
      <c r="X914" s="84">
        <v>45087</v>
      </c>
      <c r="Y914" s="84"/>
      <c r="Z914" s="85">
        <f>VLOOKUP(ControleRNC[[#This Row],[Crit.]],$F$1:$G$4,2,0)</f>
        <v>3</v>
      </c>
      <c r="AA914" s="85">
        <f ca="1">IF(ControleRNC[[#This Row],[Real.2]]="",TODAY()-ControleRNC[[#This Row],[Prev.2]],ControleRNC[[#This Row],[Real.2]]-ControleRNC[[#This Row],[Prev.2]])</f>
        <v>69</v>
      </c>
      <c r="AB914" s="24" t="s">
        <v>6</v>
      </c>
      <c r="AC914" s="86" t="str">
        <f ca="1">IF(ControleRNC[[#This Row],[Real.2]]&lt;&gt;"","Concluída",
IF(ControleRNC[[#This Row],[Prev.2]]&lt;TODAY(),"Atraso","No prazo"))</f>
        <v>Atraso</v>
      </c>
      <c r="AD914" s="85">
        <f ca="1">IF(ControleRNC[[#This Row],[Status Epata 2]]="Concluída","",IF(ControleRNC[[#This Row],[Real.2]]="",TODAY()-ControleRNC[[#This Row],[Data Emissão]],ControleRNC[[#This Row],[Real.2]]-ControleRNC[[#This Row],[Data Emissão]]))</f>
        <v>77</v>
      </c>
      <c r="AE914" s="24" t="str">
        <f ca="1">IF(ControleRNC[[#This Row],[Real.2]]&lt;&gt;"","Concluída",
IF(AND(ControleRNC[[#This Row],[Prev.2]]&lt;TODAY(),OR(ControleRNC[[#This Row],[Replan.2]]&lt;TODAY(),ControleRNC[[#This Row],[Replan.2]]="")),"Atraso","No prazo"))</f>
        <v>No prazo</v>
      </c>
      <c r="AF914" s="85"/>
      <c r="AG914" s="85" t="str">
        <f>IF(ControleRNC[[#This Row],[Área Responsável]]="Engenharia",ControleRNC[[#This Row],[Status Etapa 1]],"Contratada")</f>
        <v>Contratada</v>
      </c>
      <c r="AH914" s="85" t="str">
        <f ca="1">IF(ControleRNC[[#This Row],[Área Responsável]]="Contratada",ControleRNC[[#This Row],[Status DUCTOR]],"Engenharia")</f>
        <v>No prazo</v>
      </c>
      <c r="AI914" s="85" t="str">
        <f>IF(ControleRNC[[#This Row],[Etapa Eng]]="Concluída","Fechado",IF(ControleRNC[[#This Row],[Etapa Eng]]="Contratada","Contratada","Aberto"))</f>
        <v>Contratada</v>
      </c>
      <c r="AJ914" s="85" t="str">
        <f ca="1">IF(ControleRNC[[#This Row],[Etapa contr]]="Concluída","Fechado",IF(ControleRNC[[#This Row],[Etapa contr]]="Engenharia","Engenharia","Aberto"))</f>
        <v>Aberto</v>
      </c>
    </row>
    <row r="915" spans="1:36" ht="30" customHeight="1">
      <c r="A915" s="79" t="s">
        <v>537</v>
      </c>
      <c r="B915" s="5" t="s">
        <v>900</v>
      </c>
      <c r="C915" s="24" t="s">
        <v>2720</v>
      </c>
      <c r="D915" s="5" t="s">
        <v>943</v>
      </c>
      <c r="E915" s="24" t="s">
        <v>29</v>
      </c>
      <c r="F915" s="65" t="s">
        <v>826</v>
      </c>
      <c r="G915" s="7" t="s">
        <v>844</v>
      </c>
      <c r="H915" s="80" t="s">
        <v>3009</v>
      </c>
      <c r="I915" s="80" t="s">
        <v>1449</v>
      </c>
      <c r="J915" s="81" t="s">
        <v>3010</v>
      </c>
      <c r="K915" s="82" t="s">
        <v>787</v>
      </c>
      <c r="L915" s="83">
        <v>45000</v>
      </c>
      <c r="M915" s="83">
        <f>WORKDAY(ControleRNC[[#This Row],[Data Emissão]],VLOOKUP(K915,$F$1:$G$4,2,0))</f>
        <v>45005</v>
      </c>
      <c r="N915" s="83"/>
      <c r="O915" s="84">
        <v>45000</v>
      </c>
      <c r="P915" s="85"/>
      <c r="Q915" s="85">
        <f ca="1">IF(ControleRNC[[#This Row],[Real.1]]="",TODAY()-ControleRNC[[#This Row],[Prev.1]],ControleRNC[[#This Row],[Real.1]]-ControleRNC[[#This Row],[Prev.1]])</f>
        <v>-5</v>
      </c>
      <c r="R915" s="24" t="s">
        <v>6</v>
      </c>
      <c r="S915" s="85"/>
      <c r="T915" s="86" t="str">
        <f ca="1">IF(ControleRNC[[#This Row],[Real.1]]&lt;&gt;"","Concluída",IF(ControleRNC[[#This Row],[Prev.1]]&lt;TODAY(),"Atraso","No prazo"))</f>
        <v>Concluída</v>
      </c>
      <c r="U915" s="87" t="s">
        <v>3011</v>
      </c>
      <c r="V915" s="87"/>
      <c r="W915" s="84">
        <f>WORKDAY(ControleRNC[[#This Row],[Prev.1]],ControleRNC[[#This Row],[Dias Prev.2]])</f>
        <v>45008</v>
      </c>
      <c r="X915" s="84"/>
      <c r="Y915" s="84">
        <v>45000</v>
      </c>
      <c r="Z915" s="85">
        <f>VLOOKUP(ControleRNC[[#This Row],[Crit.]],$F$1:$G$4,2,0)</f>
        <v>3</v>
      </c>
      <c r="AA915" s="85">
        <f ca="1">IF(ControleRNC[[#This Row],[Real.2]]="",TODAY()-ControleRNC[[#This Row],[Prev.2]],ControleRNC[[#This Row],[Real.2]]-ControleRNC[[#This Row],[Prev.2]])</f>
        <v>-8</v>
      </c>
      <c r="AB915" s="24" t="s">
        <v>6</v>
      </c>
      <c r="AC915" s="86" t="str">
        <f ca="1">IF(ControleRNC[[#This Row],[Real.2]]&lt;&gt;"","Concluída",
IF(ControleRNC[[#This Row],[Prev.2]]&lt;TODAY(),"Atraso","No prazo"))</f>
        <v>Concluída</v>
      </c>
      <c r="AD915" s="85" t="str">
        <f ca="1">IF(ControleRNC[[#This Row],[Status Epata 2]]="Concluída","",IF(ControleRNC[[#This Row],[Real.2]]="",TODAY()-ControleRNC[[#This Row],[Data Emissão]],ControleRNC[[#This Row],[Real.2]]-ControleRNC[[#This Row],[Data Emissão]]))</f>
        <v/>
      </c>
      <c r="AE915" s="24" t="str">
        <f ca="1">IF(ControleRNC[[#This Row],[Real.2]]&lt;&gt;"","Concluída",
IF(AND(ControleRNC[[#This Row],[Prev.2]]&lt;TODAY(),OR(ControleRNC[[#This Row],[Replan.2]]&lt;TODAY(),ControleRNC[[#This Row],[Replan.2]]="")),"Atraso","No prazo"))</f>
        <v>Concluída</v>
      </c>
      <c r="AF915" s="85"/>
      <c r="AG915" s="85" t="str">
        <f>IF(ControleRNC[[#This Row],[Área Responsável]]="Engenharia",ControleRNC[[#This Row],[Status Etapa 1]],"Contratada")</f>
        <v>Contratada</v>
      </c>
      <c r="AH915" s="85" t="str">
        <f ca="1">IF(ControleRNC[[#This Row],[Área Responsável]]="Contratada",ControleRNC[[#This Row],[Status DUCTOR]],"Engenharia")</f>
        <v>Concluída</v>
      </c>
      <c r="AI915" s="85" t="str">
        <f>IF(ControleRNC[[#This Row],[Etapa Eng]]="Concluída","Fechado",IF(ControleRNC[[#This Row],[Etapa Eng]]="Contratada","Contratada","Aberto"))</f>
        <v>Contratada</v>
      </c>
      <c r="AJ915" s="85" t="str">
        <f ca="1">IF(ControleRNC[[#This Row],[Etapa contr]]="Concluída","Fechado",IF(ControleRNC[[#This Row],[Etapa contr]]="Engenharia","Engenharia","Aberto"))</f>
        <v>Fechado</v>
      </c>
    </row>
    <row r="916" spans="1:36" ht="30" customHeight="1">
      <c r="A916" s="79" t="s">
        <v>408</v>
      </c>
      <c r="B916" s="5" t="s">
        <v>900</v>
      </c>
      <c r="C916" s="85" t="s">
        <v>1280</v>
      </c>
      <c r="D916" s="5" t="s">
        <v>824</v>
      </c>
      <c r="E916" s="24" t="s">
        <v>87</v>
      </c>
      <c r="F916" s="65" t="s">
        <v>826</v>
      </c>
      <c r="G916" s="7" t="s">
        <v>827</v>
      </c>
      <c r="H916" s="80" t="s">
        <v>1307</v>
      </c>
      <c r="I916" s="80" t="s">
        <v>856</v>
      </c>
      <c r="J916" s="81" t="s">
        <v>586</v>
      </c>
      <c r="K916" s="82" t="s">
        <v>788</v>
      </c>
      <c r="L916" s="83">
        <v>45000</v>
      </c>
      <c r="M916" s="83">
        <f>WORKDAY(ControleRNC[[#This Row],[Data Emissão]],VLOOKUP(K916,$F$1:$G$4,2,0))</f>
        <v>45002</v>
      </c>
      <c r="N916" s="83"/>
      <c r="O916" s="84"/>
      <c r="P916" s="85"/>
      <c r="Q916" s="85">
        <f ca="1">IF(ControleRNC[[#This Row],[Real.1]]="",TODAY()-ControleRNC[[#This Row],[Prev.1]],ControleRNC[[#This Row],[Real.1]]-ControleRNC[[#This Row],[Prev.1]])</f>
        <v>75</v>
      </c>
      <c r="R916" s="24" t="s">
        <v>5</v>
      </c>
      <c r="S916" s="85"/>
      <c r="T916" s="86" t="str">
        <f ca="1">IF(ControleRNC[[#This Row],[Real.1]]&lt;&gt;"","Concluída",IF(ControleRNC[[#This Row],[Prev.1]]&lt;TODAY(),"Atraso","No prazo"))</f>
        <v>Atraso</v>
      </c>
      <c r="U916" s="87"/>
      <c r="V916" s="87"/>
      <c r="W916" s="84">
        <f>WORKDAY(ControleRNC[[#This Row],[Prev.1]],ControleRNC[[#This Row],[Dias Prev.2]])</f>
        <v>45006</v>
      </c>
      <c r="X916" s="84"/>
      <c r="Y916" s="84"/>
      <c r="Z916" s="85">
        <f>VLOOKUP(ControleRNC[[#This Row],[Crit.]],$F$1:$G$4,2,0)</f>
        <v>2</v>
      </c>
      <c r="AA916" s="85">
        <f ca="1">IF(ControleRNC[[#This Row],[Real.2]]="",TODAY()-ControleRNC[[#This Row],[Prev.2]],ControleRNC[[#This Row],[Real.2]]-ControleRNC[[#This Row],[Prev.2]])</f>
        <v>71</v>
      </c>
      <c r="AB916" s="24" t="s">
        <v>5</v>
      </c>
      <c r="AC916" s="86" t="str">
        <f ca="1">IF(ControleRNC[[#This Row],[Real.2]]&lt;&gt;"","Concluída",
IF(ControleRNC[[#This Row],[Prev.2]]&lt;TODAY(),"Atraso","No prazo"))</f>
        <v>Atraso</v>
      </c>
      <c r="AD916" s="85">
        <f ca="1">IF(ControleRNC[[#This Row],[Status Epata 2]]="Concluída","",IF(ControleRNC[[#This Row],[Real.2]]="",TODAY()-ControleRNC[[#This Row],[Data Emissão]],ControleRNC[[#This Row],[Real.2]]-ControleRNC[[#This Row],[Data Emissão]]))</f>
        <v>77</v>
      </c>
      <c r="AE916" s="24" t="str">
        <f ca="1">IF(ControleRNC[[#This Row],[Real.2]]&lt;&gt;"","Concluída",
IF(AND(ControleRNC[[#This Row],[Prev.2]]&lt;TODAY(),OR(ControleRNC[[#This Row],[Replan.2]]&lt;TODAY(),ControleRNC[[#This Row],[Replan.2]]="")),"Atraso","No prazo"))</f>
        <v>Atraso</v>
      </c>
      <c r="AF916" s="85"/>
      <c r="AG916" s="85" t="str">
        <f>IF(ControleRNC[[#This Row],[Área Responsável]]="Engenharia",ControleRNC[[#This Row],[Status Etapa 1]],"Contratada")</f>
        <v>Contratada</v>
      </c>
      <c r="AH916" s="85" t="str">
        <f ca="1">IF(ControleRNC[[#This Row],[Área Responsável]]="Contratada",ControleRNC[[#This Row],[Status DUCTOR]],"Engenharia")</f>
        <v>Atraso</v>
      </c>
      <c r="AI916" s="85" t="str">
        <f>IF(ControleRNC[[#This Row],[Etapa Eng]]="Concluída","Fechado",IF(ControleRNC[[#This Row],[Etapa Eng]]="Contratada","Contratada","Aberto"))</f>
        <v>Contratada</v>
      </c>
      <c r="AJ916" s="85" t="str">
        <f ca="1">IF(ControleRNC[[#This Row],[Etapa contr]]="Concluída","Fechado",IF(ControleRNC[[#This Row],[Etapa contr]]="Engenharia","Engenharia","Aberto"))</f>
        <v>Aberto</v>
      </c>
    </row>
    <row r="917" spans="1:36" ht="28.15" customHeight="1">
      <c r="A917" s="79" t="s">
        <v>552</v>
      </c>
      <c r="B917" s="79" t="s">
        <v>822</v>
      </c>
      <c r="C917" s="85" t="s">
        <v>1283</v>
      </c>
      <c r="D917" s="79" t="s">
        <v>824</v>
      </c>
      <c r="E917" s="85" t="s">
        <v>551</v>
      </c>
      <c r="F917" s="88" t="s">
        <v>826</v>
      </c>
      <c r="G917" s="80" t="s">
        <v>844</v>
      </c>
      <c r="H917" s="80" t="s">
        <v>2999</v>
      </c>
      <c r="I917" s="80" t="s">
        <v>952</v>
      </c>
      <c r="J917" s="81" t="s">
        <v>553</v>
      </c>
      <c r="K917" s="82" t="s">
        <v>787</v>
      </c>
      <c r="L917" s="83">
        <v>44994</v>
      </c>
      <c r="M917" s="83">
        <f>WORKDAY(ControleRNC[[#This Row],[Data Emissão]],VLOOKUP(K917,$F$1:$G$4,2,0))</f>
        <v>44999</v>
      </c>
      <c r="N917" s="83"/>
      <c r="O917" s="84"/>
      <c r="P917" s="85"/>
      <c r="Q917" s="85">
        <f ca="1">IF(ControleRNC[[#This Row],[Real.1]]="",TODAY()-ControleRNC[[#This Row],[Prev.1]],ControleRNC[[#This Row],[Real.1]]-ControleRNC[[#This Row],[Prev.1]])</f>
        <v>78</v>
      </c>
      <c r="R917" s="85" t="s">
        <v>10</v>
      </c>
      <c r="S917" s="85"/>
      <c r="T917" s="86" t="str">
        <f ca="1">IF(ControleRNC[[#This Row],[Real.1]]&lt;&gt;"","Concluída",IF(ControleRNC[[#This Row],[Prev.1]]&lt;TODAY(),"Atraso","No prazo"))</f>
        <v>Atraso</v>
      </c>
      <c r="U917" s="87"/>
      <c r="V917" s="87"/>
      <c r="W917" s="84">
        <f>WORKDAY(ControleRNC[[#This Row],[Prev.1]],ControleRNC[[#This Row],[Dias Prev.2]])</f>
        <v>45002</v>
      </c>
      <c r="X917" s="84"/>
      <c r="Y917" s="84"/>
      <c r="Z917" s="85">
        <f>VLOOKUP(ControleRNC[[#This Row],[Crit.]],$F$1:$G$4,2,0)</f>
        <v>3</v>
      </c>
      <c r="AA917" s="85">
        <f ca="1">IF(ControleRNC[[#This Row],[Real.2]]="",TODAY()-ControleRNC[[#This Row],[Prev.2]],ControleRNC[[#This Row],[Real.2]]-ControleRNC[[#This Row],[Prev.2]])</f>
        <v>75</v>
      </c>
      <c r="AB917" s="85" t="s">
        <v>10</v>
      </c>
      <c r="AC917" s="86" t="str">
        <f ca="1">IF(ControleRNC[[#This Row],[Real.2]]&lt;&gt;"","Concluída",
IF(ControleRNC[[#This Row],[Prev.2]]&lt;TODAY(),"Atraso","No prazo"))</f>
        <v>Atraso</v>
      </c>
      <c r="AD917" s="85">
        <f ca="1">IF(ControleRNC[[#This Row],[Status Epata 2]]="Concluída","",IF(ControleRNC[[#This Row],[Real.2]]="",TODAY()-ControleRNC[[#This Row],[Data Emissão]],ControleRNC[[#This Row],[Real.2]]-ControleRNC[[#This Row],[Data Emissão]]))</f>
        <v>83</v>
      </c>
      <c r="AE917" s="85" t="str">
        <f ca="1">IF(ControleRNC[[#This Row],[Real.2]]&lt;&gt;"","Concluída",
IF(AND(ControleRNC[[#This Row],[Prev.2]]&lt;TODAY(),OR(ControleRNC[[#This Row],[Replan.2]]&lt;TODAY(),ControleRNC[[#This Row],[Replan.2]]="")),"Atraso","No prazo"))</f>
        <v>Atraso</v>
      </c>
      <c r="AF917" s="85"/>
      <c r="AG917" s="85" t="str">
        <f>IF(ControleRNC[[#This Row],[Área Responsável]]="Engenharia",ControleRNC[[#This Row],[Status Etapa 1]],"Contratada")</f>
        <v>Contratada</v>
      </c>
      <c r="AH917" s="85" t="str">
        <f ca="1">IF(ControleRNC[[#This Row],[Área Responsável]]="Contratada",ControleRNC[[#This Row],[Status DUCTOR]],"Engenharia")</f>
        <v>Atraso</v>
      </c>
      <c r="AI917" s="85" t="str">
        <f>IF(ControleRNC[[#This Row],[Etapa Eng]]="Concluída","Fechado",IF(ControleRNC[[#This Row],[Etapa Eng]]="Contratada","Contratada","Aberto"))</f>
        <v>Contratada</v>
      </c>
      <c r="AJ917" s="85" t="str">
        <f ca="1">IF(ControleRNC[[#This Row],[Etapa contr]]="Concluída","Fechado",IF(ControleRNC[[#This Row],[Etapa contr]]="Engenharia","Engenharia","Aberto"))</f>
        <v>Aberto</v>
      </c>
    </row>
    <row r="918" spans="1:36" ht="30" customHeight="1">
      <c r="A918" s="79" t="s">
        <v>583</v>
      </c>
      <c r="B918" s="5" t="s">
        <v>822</v>
      </c>
      <c r="C918" s="85" t="s">
        <v>1299</v>
      </c>
      <c r="D918" s="79" t="s">
        <v>824</v>
      </c>
      <c r="E918" s="85" t="s">
        <v>551</v>
      </c>
      <c r="F918" s="65" t="s">
        <v>826</v>
      </c>
      <c r="G918" s="80" t="s">
        <v>844</v>
      </c>
      <c r="H918" s="80" t="s">
        <v>3012</v>
      </c>
      <c r="I918" s="80" t="s">
        <v>1449</v>
      </c>
      <c r="J918" s="81" t="s">
        <v>584</v>
      </c>
      <c r="K918" s="82" t="s">
        <v>788</v>
      </c>
      <c r="L918" s="83">
        <v>45000</v>
      </c>
      <c r="M918" s="83">
        <f>WORKDAY(ControleRNC[[#This Row],[Data Emissão]],VLOOKUP(K918,$F$1:$G$4,2,0))</f>
        <v>45002</v>
      </c>
      <c r="N918" s="83"/>
      <c r="O918" s="84">
        <v>45001</v>
      </c>
      <c r="P918" s="85"/>
      <c r="Q918" s="85">
        <f ca="1">IF(ControleRNC[[#This Row],[Real.1]]="",TODAY()-ControleRNC[[#This Row],[Prev.1]],ControleRNC[[#This Row],[Real.1]]-ControleRNC[[#This Row],[Prev.1]])</f>
        <v>-1</v>
      </c>
      <c r="R918" s="85" t="s">
        <v>10</v>
      </c>
      <c r="S918" s="85"/>
      <c r="T918" s="86" t="str">
        <f ca="1">IF(ControleRNC[[#This Row],[Real.1]]&lt;&gt;"","Concluída",IF(ControleRNC[[#This Row],[Prev.1]]&lt;TODAY(),"Atraso","No prazo"))</f>
        <v>Concluída</v>
      </c>
      <c r="U918" s="87" t="s">
        <v>585</v>
      </c>
      <c r="V918" s="87"/>
      <c r="W918" s="84">
        <f>WORKDAY(ControleRNC[[#This Row],[Prev.1]],ControleRNC[[#This Row],[Dias Prev.2]])</f>
        <v>45006</v>
      </c>
      <c r="X918" s="84"/>
      <c r="Y918" s="84"/>
      <c r="Z918" s="85">
        <f>VLOOKUP(ControleRNC[[#This Row],[Crit.]],$F$1:$G$4,2,0)</f>
        <v>2</v>
      </c>
      <c r="AA918" s="85">
        <f ca="1">IF(ControleRNC[[#This Row],[Real.2]]="",TODAY()-ControleRNC[[#This Row],[Prev.2]],ControleRNC[[#This Row],[Real.2]]-ControleRNC[[#This Row],[Prev.2]])</f>
        <v>71</v>
      </c>
      <c r="AB918" s="85" t="s">
        <v>10</v>
      </c>
      <c r="AC918" s="86" t="str">
        <f ca="1">IF(ControleRNC[[#This Row],[Real.2]]&lt;&gt;"","Concluída",
IF(ControleRNC[[#This Row],[Prev.2]]&lt;TODAY(),"Atraso","No prazo"))</f>
        <v>Atraso</v>
      </c>
      <c r="AD918" s="85">
        <f ca="1">IF(ControleRNC[[#This Row],[Status Epata 2]]="Concluída","",IF(ControleRNC[[#This Row],[Real.2]]="",TODAY()-ControleRNC[[#This Row],[Data Emissão]],ControleRNC[[#This Row],[Real.2]]-ControleRNC[[#This Row],[Data Emissão]]))</f>
        <v>77</v>
      </c>
      <c r="AE918" s="24" t="str">
        <f ca="1">IF(ControleRNC[[#This Row],[Real.2]]&lt;&gt;"","Concluída",
IF(AND(ControleRNC[[#This Row],[Prev.2]]&lt;TODAY(),OR(ControleRNC[[#This Row],[Replan.2]]&lt;TODAY(),ControleRNC[[#This Row],[Replan.2]]="")),"Atraso","No prazo"))</f>
        <v>Atraso</v>
      </c>
      <c r="AF918" s="85"/>
      <c r="AG918" s="85" t="str">
        <f>IF(ControleRNC[[#This Row],[Área Responsável]]="Engenharia",ControleRNC[[#This Row],[Status Etapa 1]],"Contratada")</f>
        <v>Contratada</v>
      </c>
      <c r="AH918" s="85" t="str">
        <f ca="1">IF(ControleRNC[[#This Row],[Área Responsável]]="Contratada",ControleRNC[[#This Row],[Status DUCTOR]],"Engenharia")</f>
        <v>Atraso</v>
      </c>
      <c r="AI918" s="85" t="str">
        <f>IF(ControleRNC[[#This Row],[Etapa Eng]]="Concluída","Fechado",IF(ControleRNC[[#This Row],[Etapa Eng]]="Contratada","Contratada","Aberto"))</f>
        <v>Contratada</v>
      </c>
      <c r="AJ918" s="85" t="str">
        <f ca="1">IF(ControleRNC[[#This Row],[Etapa contr]]="Concluída","Fechado",IF(ControleRNC[[#This Row],[Etapa contr]]="Engenharia","Engenharia","Aberto"))</f>
        <v>Aberto</v>
      </c>
    </row>
    <row r="919" spans="1:36" ht="30" customHeight="1">
      <c r="A919" s="79" t="s">
        <v>570</v>
      </c>
      <c r="B919" s="5" t="s">
        <v>900</v>
      </c>
      <c r="C919" s="24" t="s">
        <v>860</v>
      </c>
      <c r="D919" s="5" t="s">
        <v>861</v>
      </c>
      <c r="E919" s="24" t="s">
        <v>281</v>
      </c>
      <c r="F919" s="65" t="s">
        <v>862</v>
      </c>
      <c r="G919" s="7" t="s">
        <v>827</v>
      </c>
      <c r="H919" s="80" t="s">
        <v>3002</v>
      </c>
      <c r="I919" s="80" t="s">
        <v>856</v>
      </c>
      <c r="J919" s="81" t="s">
        <v>571</v>
      </c>
      <c r="K919" s="82" t="s">
        <v>787</v>
      </c>
      <c r="L919" s="83">
        <v>44995</v>
      </c>
      <c r="M919" s="83">
        <f>WORKDAY(ControleRNC[[#This Row],[Data Emissão]],VLOOKUP(K919,$F$1:$G$4,2,0))</f>
        <v>45000</v>
      </c>
      <c r="N919" s="83"/>
      <c r="O919" s="84">
        <v>45015</v>
      </c>
      <c r="P919" s="85"/>
      <c r="Q919" s="85">
        <f ca="1">IF(ControleRNC[[#This Row],[Real.1]]="",TODAY()-ControleRNC[[#This Row],[Prev.1]],ControleRNC[[#This Row],[Real.1]]-ControleRNC[[#This Row],[Prev.1]])</f>
        <v>15</v>
      </c>
      <c r="R919" s="24" t="s">
        <v>5</v>
      </c>
      <c r="S919" s="85"/>
      <c r="T919" s="86" t="str">
        <f ca="1">IF(ControleRNC[[#This Row],[Real.1]]&lt;&gt;"","Concluída",IF(ControleRNC[[#This Row],[Prev.1]]&lt;TODAY(),"Atraso","No prazo"))</f>
        <v>Concluída</v>
      </c>
      <c r="U919" s="87" t="s">
        <v>572</v>
      </c>
      <c r="V919" s="87"/>
      <c r="W919" s="84">
        <f>WORKDAY(ControleRNC[[#This Row],[Prev.1]],ControleRNC[[#This Row],[Dias Prev.2]])</f>
        <v>45005</v>
      </c>
      <c r="X919" s="84"/>
      <c r="Y919" s="84"/>
      <c r="Z919" s="85">
        <f>VLOOKUP(ControleRNC[[#This Row],[Crit.]],$F$1:$G$4,2,0)</f>
        <v>3</v>
      </c>
      <c r="AA919" s="85">
        <f ca="1">IF(ControleRNC[[#This Row],[Real.2]]="",TODAY()-ControleRNC[[#This Row],[Prev.2]],ControleRNC[[#This Row],[Real.2]]-ControleRNC[[#This Row],[Prev.2]])</f>
        <v>72</v>
      </c>
      <c r="AB919" s="24" t="s">
        <v>5</v>
      </c>
      <c r="AC919" s="86" t="str">
        <f ca="1">IF(ControleRNC[[#This Row],[Real.2]]&lt;&gt;"","Concluída",
IF(ControleRNC[[#This Row],[Prev.2]]&lt;TODAY(),"Atraso","No prazo"))</f>
        <v>Atraso</v>
      </c>
      <c r="AD919" s="85">
        <f ca="1">IF(ControleRNC[[#This Row],[Status Epata 2]]="Concluída","",IF(ControleRNC[[#This Row],[Real.2]]="",TODAY()-ControleRNC[[#This Row],[Data Emissão]],ControleRNC[[#This Row],[Real.2]]-ControleRNC[[#This Row],[Data Emissão]]))</f>
        <v>82</v>
      </c>
      <c r="AE919" s="24" t="str">
        <f ca="1">IF(ControleRNC[[#This Row],[Real.2]]&lt;&gt;"","Concluída",
IF(AND(ControleRNC[[#This Row],[Prev.2]]&lt;TODAY(),OR(ControleRNC[[#This Row],[Replan.2]]&lt;TODAY(),ControleRNC[[#This Row],[Replan.2]]="")),"Atraso","No prazo"))</f>
        <v>Atraso</v>
      </c>
      <c r="AF919" s="85"/>
      <c r="AG919" s="85" t="str">
        <f ca="1">IF(ControleRNC[[#This Row],[Área Responsável]]="Engenharia",ControleRNC[[#This Row],[Status Etapa 1]],"Contratada")</f>
        <v>Concluída</v>
      </c>
      <c r="AH919" s="85" t="str">
        <f>IF(ControleRNC[[#This Row],[Área Responsável]]="Contratada",ControleRNC[[#This Row],[Status DUCTOR]],"Engenharia")</f>
        <v>Engenharia</v>
      </c>
      <c r="AI919" s="85" t="str">
        <f ca="1">IF(ControleRNC[[#This Row],[Etapa Eng]]="Concluída","Fechado",IF(ControleRNC[[#This Row],[Etapa Eng]]="Contratada","Contratada","Aberto"))</f>
        <v>Fechado</v>
      </c>
      <c r="AJ919" s="85" t="str">
        <f>IF(ControleRNC[[#This Row],[Etapa contr]]="Concluída","Fechado",IF(ControleRNC[[#This Row],[Etapa contr]]="Engenharia","Engenharia","Aberto"))</f>
        <v>Engenharia</v>
      </c>
    </row>
    <row r="920" spans="1:36" ht="30" customHeight="1">
      <c r="A920" s="79" t="s">
        <v>568</v>
      </c>
      <c r="B920" s="5" t="s">
        <v>900</v>
      </c>
      <c r="C920" s="24" t="s">
        <v>860</v>
      </c>
      <c r="D920" s="5" t="s">
        <v>861</v>
      </c>
      <c r="E920" s="24" t="s">
        <v>281</v>
      </c>
      <c r="F920" s="65" t="s">
        <v>862</v>
      </c>
      <c r="G920" s="7" t="s">
        <v>827</v>
      </c>
      <c r="H920" s="80" t="s">
        <v>3013</v>
      </c>
      <c r="I920" s="80" t="s">
        <v>904</v>
      </c>
      <c r="J920" s="81" t="s">
        <v>569</v>
      </c>
      <c r="K920" s="82" t="s">
        <v>787</v>
      </c>
      <c r="L920" s="83">
        <v>44995</v>
      </c>
      <c r="M920" s="83">
        <f>WORKDAY(ControleRNC[[#This Row],[Data Emissão]],VLOOKUP(K920,$F$1:$G$4,2,0))</f>
        <v>45000</v>
      </c>
      <c r="N920" s="83"/>
      <c r="O920" s="84">
        <v>45008</v>
      </c>
      <c r="P920" s="85"/>
      <c r="Q920" s="85">
        <f ca="1">IF(ControleRNC[[#This Row],[Real.1]]="",TODAY()-ControleRNC[[#This Row],[Prev.1]],ControleRNC[[#This Row],[Real.1]]-ControleRNC[[#This Row],[Prev.1]])</f>
        <v>8</v>
      </c>
      <c r="R920" s="24" t="s">
        <v>5</v>
      </c>
      <c r="S920" s="85"/>
      <c r="T920" s="86" t="str">
        <f ca="1">IF(ControleRNC[[#This Row],[Real.1]]&lt;&gt;"","Concluída",IF(ControleRNC[[#This Row],[Prev.1]]&lt;TODAY(),"Atraso","No prazo"))</f>
        <v>Concluída</v>
      </c>
      <c r="U920" s="87" t="s">
        <v>151</v>
      </c>
      <c r="V920" s="87"/>
      <c r="W920" s="84">
        <f>WORKDAY(ControleRNC[[#This Row],[Prev.1]],ControleRNC[[#This Row],[Dias Prev.2]])</f>
        <v>45005</v>
      </c>
      <c r="X920" s="84"/>
      <c r="Y920" s="84"/>
      <c r="Z920" s="85">
        <f>VLOOKUP(ControleRNC[[#This Row],[Crit.]],$F$1:$G$4,2,0)</f>
        <v>3</v>
      </c>
      <c r="AA920" s="85">
        <f ca="1">IF(ControleRNC[[#This Row],[Real.2]]="",TODAY()-ControleRNC[[#This Row],[Prev.2]],ControleRNC[[#This Row],[Real.2]]-ControleRNC[[#This Row],[Prev.2]])</f>
        <v>72</v>
      </c>
      <c r="AB920" s="24" t="s">
        <v>5</v>
      </c>
      <c r="AC920" s="86" t="str">
        <f ca="1">IF(ControleRNC[[#This Row],[Real.2]]&lt;&gt;"","Concluída",
IF(ControleRNC[[#This Row],[Prev.2]]&lt;TODAY(),"Atraso","No prazo"))</f>
        <v>Atraso</v>
      </c>
      <c r="AD920" s="85">
        <f ca="1">IF(ControleRNC[[#This Row],[Status Epata 2]]="Concluída","",IF(ControleRNC[[#This Row],[Real.2]]="",TODAY()-ControleRNC[[#This Row],[Data Emissão]],ControleRNC[[#This Row],[Real.2]]-ControleRNC[[#This Row],[Data Emissão]]))</f>
        <v>82</v>
      </c>
      <c r="AE920" s="24" t="str">
        <f ca="1">IF(ControleRNC[[#This Row],[Real.2]]&lt;&gt;"","Concluída",
IF(AND(ControleRNC[[#This Row],[Prev.2]]&lt;TODAY(),OR(ControleRNC[[#This Row],[Replan.2]]&lt;TODAY(),ControleRNC[[#This Row],[Replan.2]]="")),"Atraso","No prazo"))</f>
        <v>Atraso</v>
      </c>
      <c r="AF920" s="85"/>
      <c r="AG920" s="85" t="str">
        <f ca="1">IF(ControleRNC[[#This Row],[Área Responsável]]="Engenharia",ControleRNC[[#This Row],[Status Etapa 1]],"Contratada")</f>
        <v>Concluída</v>
      </c>
      <c r="AH920" s="85" t="str">
        <f>IF(ControleRNC[[#This Row],[Área Responsável]]="Contratada",ControleRNC[[#This Row],[Status DUCTOR]],"Engenharia")</f>
        <v>Engenharia</v>
      </c>
      <c r="AI920" s="85" t="str">
        <f ca="1">IF(ControleRNC[[#This Row],[Etapa Eng]]="Concluída","Fechado",IF(ControleRNC[[#This Row],[Etapa Eng]]="Contratada","Contratada","Aberto"))</f>
        <v>Fechado</v>
      </c>
      <c r="AJ920" s="85" t="str">
        <f>IF(ControleRNC[[#This Row],[Etapa contr]]="Concluída","Fechado",IF(ControleRNC[[#This Row],[Etapa contr]]="Engenharia","Engenharia","Aberto"))</f>
        <v>Engenharia</v>
      </c>
    </row>
    <row r="921" spans="1:36" ht="30" customHeight="1">
      <c r="A921" s="79" t="s">
        <v>576</v>
      </c>
      <c r="B921" s="5" t="s">
        <v>900</v>
      </c>
      <c r="C921" s="24" t="s">
        <v>860</v>
      </c>
      <c r="D921" s="5" t="s">
        <v>861</v>
      </c>
      <c r="E921" s="24" t="s">
        <v>281</v>
      </c>
      <c r="F921" s="65" t="s">
        <v>862</v>
      </c>
      <c r="G921" s="7" t="s">
        <v>827</v>
      </c>
      <c r="H921" s="80" t="s">
        <v>2867</v>
      </c>
      <c r="I921" s="80" t="s">
        <v>856</v>
      </c>
      <c r="J921" s="81" t="s">
        <v>577</v>
      </c>
      <c r="K921" s="82" t="s">
        <v>787</v>
      </c>
      <c r="L921" s="83">
        <v>45000</v>
      </c>
      <c r="M921" s="83">
        <f>WORKDAY(ControleRNC[[#This Row],[Data Emissão]],VLOOKUP(K921,$F$1:$G$4,2,0))</f>
        <v>45005</v>
      </c>
      <c r="N921" s="83"/>
      <c r="O921" s="84">
        <v>45005</v>
      </c>
      <c r="P921" s="85"/>
      <c r="Q921" s="85">
        <f ca="1">IF(ControleRNC[[#This Row],[Real.1]]="",TODAY()-ControleRNC[[#This Row],[Prev.1]],ControleRNC[[#This Row],[Real.1]]-ControleRNC[[#This Row],[Prev.1]])</f>
        <v>0</v>
      </c>
      <c r="R921" s="24" t="s">
        <v>5</v>
      </c>
      <c r="S921" s="85"/>
      <c r="T921" s="86" t="str">
        <f ca="1">IF(ControleRNC[[#This Row],[Real.1]]&lt;&gt;"","Concluída",IF(ControleRNC[[#This Row],[Prev.1]]&lt;TODAY(),"Atraso","No prazo"))</f>
        <v>Concluída</v>
      </c>
      <c r="U921" s="87" t="s">
        <v>578</v>
      </c>
      <c r="V921" s="87"/>
      <c r="W921" s="84">
        <f>WORKDAY(ControleRNC[[#This Row],[Prev.1]],ControleRNC[[#This Row],[Dias Prev.2]])</f>
        <v>45008</v>
      </c>
      <c r="X921" s="84"/>
      <c r="Y921" s="84"/>
      <c r="Z921" s="85">
        <f>VLOOKUP(ControleRNC[[#This Row],[Crit.]],$F$1:$G$4,2,0)</f>
        <v>3</v>
      </c>
      <c r="AA921" s="85">
        <f ca="1">IF(ControleRNC[[#This Row],[Real.2]]="",TODAY()-ControleRNC[[#This Row],[Prev.2]],ControleRNC[[#This Row],[Real.2]]-ControleRNC[[#This Row],[Prev.2]])</f>
        <v>69</v>
      </c>
      <c r="AB921" s="24" t="s">
        <v>5</v>
      </c>
      <c r="AC921" s="86" t="str">
        <f ca="1">IF(ControleRNC[[#This Row],[Real.2]]&lt;&gt;"","Concluída",
IF(ControleRNC[[#This Row],[Prev.2]]&lt;TODAY(),"Atraso","No prazo"))</f>
        <v>Atraso</v>
      </c>
      <c r="AD921" s="85">
        <f ca="1">IF(ControleRNC[[#This Row],[Status Epata 2]]="Concluída","",IF(ControleRNC[[#This Row],[Real.2]]="",TODAY()-ControleRNC[[#This Row],[Data Emissão]],ControleRNC[[#This Row],[Real.2]]-ControleRNC[[#This Row],[Data Emissão]]))</f>
        <v>77</v>
      </c>
      <c r="AE921" s="24" t="str">
        <f ca="1">IF(ControleRNC[[#This Row],[Real.2]]&lt;&gt;"","Concluída",
IF(AND(ControleRNC[[#This Row],[Prev.2]]&lt;TODAY(),OR(ControleRNC[[#This Row],[Replan.2]]&lt;TODAY(),ControleRNC[[#This Row],[Replan.2]]="")),"Atraso","No prazo"))</f>
        <v>Atraso</v>
      </c>
      <c r="AF921" s="85"/>
      <c r="AG921" s="85" t="str">
        <f ca="1">IF(ControleRNC[[#This Row],[Área Responsável]]="Engenharia",ControleRNC[[#This Row],[Status Etapa 1]],"Contratada")</f>
        <v>Concluída</v>
      </c>
      <c r="AH921" s="85" t="str">
        <f>IF(ControleRNC[[#This Row],[Área Responsável]]="Contratada",ControleRNC[[#This Row],[Status DUCTOR]],"Engenharia")</f>
        <v>Engenharia</v>
      </c>
      <c r="AI921" s="85" t="str">
        <f ca="1">IF(ControleRNC[[#This Row],[Etapa Eng]]="Concluída","Fechado",IF(ControleRNC[[#This Row],[Etapa Eng]]="Contratada","Contratada","Aberto"))</f>
        <v>Fechado</v>
      </c>
      <c r="AJ921" s="85" t="str">
        <f>IF(ControleRNC[[#This Row],[Etapa contr]]="Concluída","Fechado",IF(ControleRNC[[#This Row],[Etapa contr]]="Engenharia","Engenharia","Aberto"))</f>
        <v>Engenharia</v>
      </c>
    </row>
    <row r="922" spans="1:36" ht="30" customHeight="1">
      <c r="A922" s="79" t="s">
        <v>3014</v>
      </c>
      <c r="B922" s="5" t="s">
        <v>900</v>
      </c>
      <c r="C922" s="24" t="s">
        <v>1369</v>
      </c>
      <c r="D922" s="5" t="s">
        <v>902</v>
      </c>
      <c r="E922" s="24" t="s">
        <v>39</v>
      </c>
      <c r="F922" s="24" t="s">
        <v>862</v>
      </c>
      <c r="G922" s="7" t="s">
        <v>844</v>
      </c>
      <c r="H922" s="80" t="s">
        <v>3015</v>
      </c>
      <c r="I922" s="80" t="s">
        <v>1449</v>
      </c>
      <c r="J922" s="32" t="s">
        <v>3016</v>
      </c>
      <c r="K922" s="82" t="s">
        <v>787</v>
      </c>
      <c r="L922" s="83">
        <v>45001</v>
      </c>
      <c r="M922" s="83">
        <f>WORKDAY(ControleRNC[[#This Row],[Data Emissão]],VLOOKUP(K922,$F$1:$G$4,2,0))</f>
        <v>45006</v>
      </c>
      <c r="N922" s="83"/>
      <c r="O922" s="84">
        <v>45008</v>
      </c>
      <c r="P922" s="85"/>
      <c r="Q922" s="85">
        <f ca="1">IF(ControleRNC[[#This Row],[Real.1]]="",TODAY()-ControleRNC[[#This Row],[Prev.1]],ControleRNC[[#This Row],[Real.1]]-ControleRNC[[#This Row],[Prev.1]])</f>
        <v>2</v>
      </c>
      <c r="R922" s="24" t="s">
        <v>6</v>
      </c>
      <c r="S922" s="85"/>
      <c r="T922" s="86" t="str">
        <f ca="1">IF(ControleRNC[[#This Row],[Real.1]]&lt;&gt;"","Concluída",IF(ControleRNC[[#This Row],[Prev.1]]&lt;TODAY(),"Atraso","No prazo"))</f>
        <v>Concluída</v>
      </c>
      <c r="U922" s="87" t="s">
        <v>151</v>
      </c>
      <c r="V922" s="87"/>
      <c r="W922" s="84">
        <f>WORKDAY(ControleRNC[[#This Row],[Prev.1]],ControleRNC[[#This Row],[Dias Prev.2]])</f>
        <v>45009</v>
      </c>
      <c r="X922" s="84"/>
      <c r="Y922" s="84">
        <v>45041</v>
      </c>
      <c r="Z922" s="85">
        <f>VLOOKUP(ControleRNC[[#This Row],[Crit.]],$F$1:$G$4,2,0)</f>
        <v>3</v>
      </c>
      <c r="AA922" s="85">
        <f ca="1">IF(ControleRNC[[#This Row],[Real.2]]="",TODAY()-ControleRNC[[#This Row],[Prev.2]],ControleRNC[[#This Row],[Real.2]]-ControleRNC[[#This Row],[Prev.2]])</f>
        <v>32</v>
      </c>
      <c r="AB922" s="24" t="s">
        <v>6</v>
      </c>
      <c r="AC922" s="86" t="str">
        <f ca="1">IF(ControleRNC[[#This Row],[Real.2]]&lt;&gt;"","Concluída",
IF(ControleRNC[[#This Row],[Prev.2]]&lt;TODAY(),"Atraso","No prazo"))</f>
        <v>Concluída</v>
      </c>
      <c r="AD922" s="85" t="str">
        <f ca="1">IF(ControleRNC[[#This Row],[Status Epata 2]]="Concluída","",IF(ControleRNC[[#This Row],[Real.2]]="",TODAY()-ControleRNC[[#This Row],[Data Emissão]],ControleRNC[[#This Row],[Real.2]]-ControleRNC[[#This Row],[Data Emissão]]))</f>
        <v/>
      </c>
      <c r="AE922" s="24" t="str">
        <f ca="1">IF(ControleRNC[[#This Row],[Real.2]]&lt;&gt;"","Concluída",
IF(AND(ControleRNC[[#This Row],[Prev.2]]&lt;TODAY(),OR(ControleRNC[[#This Row],[Replan.2]]&lt;TODAY(),ControleRNC[[#This Row],[Replan.2]]="")),"Atraso","No prazo"))</f>
        <v>Concluída</v>
      </c>
      <c r="AF922" s="85"/>
      <c r="AG922" s="85" t="str">
        <f ca="1">IF(ControleRNC[[#This Row],[Área Responsável]]="Engenharia",ControleRNC[[#This Row],[Status Etapa 1]],"Contratada")</f>
        <v>Concluída</v>
      </c>
      <c r="AH922" s="85" t="str">
        <f>IF(ControleRNC[[#This Row],[Área Responsável]]="Contratada",ControleRNC[[#This Row],[Status DUCTOR]],"Engenharia")</f>
        <v>Engenharia</v>
      </c>
      <c r="AI922" s="85" t="str">
        <f ca="1">IF(ControleRNC[[#This Row],[Etapa Eng]]="Concluída","Fechado",IF(ControleRNC[[#This Row],[Etapa Eng]]="Contratada","Contratada","Aberto"))</f>
        <v>Fechado</v>
      </c>
      <c r="AJ922" s="85" t="str">
        <f>IF(ControleRNC[[#This Row],[Etapa contr]]="Concluída","Fechado",IF(ControleRNC[[#This Row],[Etapa contr]]="Engenharia","Engenharia","Aberto"))</f>
        <v>Engenharia</v>
      </c>
    </row>
    <row r="923" spans="1:36" ht="30" customHeight="1">
      <c r="A923" s="79" t="s">
        <v>3017</v>
      </c>
      <c r="B923" s="5" t="s">
        <v>900</v>
      </c>
      <c r="C923" s="24" t="s">
        <v>1369</v>
      </c>
      <c r="D923" s="5" t="s">
        <v>902</v>
      </c>
      <c r="E923" s="24" t="s">
        <v>29</v>
      </c>
      <c r="F923" s="24" t="s">
        <v>862</v>
      </c>
      <c r="G923" s="7" t="s">
        <v>844</v>
      </c>
      <c r="H923" s="80" t="s">
        <v>3018</v>
      </c>
      <c r="I923" s="80" t="s">
        <v>1449</v>
      </c>
      <c r="J923" s="32" t="s">
        <v>3019</v>
      </c>
      <c r="K923" s="82" t="s">
        <v>787</v>
      </c>
      <c r="L923" s="83">
        <v>45022</v>
      </c>
      <c r="M923" s="83">
        <f>WORKDAY(ControleRNC[[#This Row],[Data Emissão]],VLOOKUP(K923,$F$1:$G$4,2,0))</f>
        <v>45027</v>
      </c>
      <c r="N923" s="83"/>
      <c r="O923" s="84">
        <v>45002</v>
      </c>
      <c r="P923" s="85"/>
      <c r="Q923" s="85">
        <f ca="1">IF(ControleRNC[[#This Row],[Real.1]]="",TODAY()-ControleRNC[[#This Row],[Prev.1]],ControleRNC[[#This Row],[Real.1]]-ControleRNC[[#This Row],[Prev.1]])</f>
        <v>-25</v>
      </c>
      <c r="R923" s="24" t="s">
        <v>6</v>
      </c>
      <c r="S923" s="85"/>
      <c r="T923" s="86" t="str">
        <f ca="1">IF(ControleRNC[[#This Row],[Real.1]]&lt;&gt;"","Concluída",IF(ControleRNC[[#This Row],[Prev.1]]&lt;TODAY(),"Atraso","No prazo"))</f>
        <v>Concluída</v>
      </c>
      <c r="U923" s="87" t="s">
        <v>3020</v>
      </c>
      <c r="V923" s="87"/>
      <c r="W923" s="84">
        <f>WORKDAY(ControleRNC[[#This Row],[Prev.1]],ControleRNC[[#This Row],[Dias Prev.2]])</f>
        <v>45030</v>
      </c>
      <c r="X923" s="84"/>
      <c r="Y923" s="84">
        <v>45094</v>
      </c>
      <c r="Z923" s="85">
        <f>VLOOKUP(ControleRNC[[#This Row],[Crit.]],$F$1:$G$4,2,0)</f>
        <v>3</v>
      </c>
      <c r="AA923" s="85">
        <f ca="1">IF(ControleRNC[[#This Row],[Real.2]]="",TODAY()-ControleRNC[[#This Row],[Prev.2]],ControleRNC[[#This Row],[Real.2]]-ControleRNC[[#This Row],[Prev.2]])</f>
        <v>64</v>
      </c>
      <c r="AB923" s="24" t="s">
        <v>6</v>
      </c>
      <c r="AC923" s="86" t="str">
        <f ca="1">IF(ControleRNC[[#This Row],[Real.2]]&lt;&gt;"","Concluída",
IF(ControleRNC[[#This Row],[Prev.2]]&lt;TODAY(),"Atraso","No prazo"))</f>
        <v>Concluída</v>
      </c>
      <c r="AD923" s="85" t="str">
        <f ca="1">IF(ControleRNC[[#This Row],[Status Epata 2]]="Concluída","",IF(ControleRNC[[#This Row],[Real.2]]="",TODAY()-ControleRNC[[#This Row],[Data Emissão]],ControleRNC[[#This Row],[Real.2]]-ControleRNC[[#This Row],[Data Emissão]]))</f>
        <v/>
      </c>
      <c r="AE923" s="24" t="str">
        <f ca="1">IF(ControleRNC[[#This Row],[Real.2]]&lt;&gt;"","Concluída",
IF(AND(ControleRNC[[#This Row],[Prev.2]]&lt;TODAY(),OR(ControleRNC[[#This Row],[Replan.2]]&lt;TODAY(),ControleRNC[[#This Row],[Replan.2]]="")),"Atraso","No prazo"))</f>
        <v>Concluída</v>
      </c>
      <c r="AF923" s="85"/>
      <c r="AG923" s="85" t="str">
        <f ca="1">IF(ControleRNC[[#This Row],[Área Responsável]]="Engenharia",ControleRNC[[#This Row],[Status Etapa 1]],"Contratada")</f>
        <v>Concluída</v>
      </c>
      <c r="AH923" s="85" t="str">
        <f>IF(ControleRNC[[#This Row],[Área Responsável]]="Contratada",ControleRNC[[#This Row],[Status DUCTOR]],"Engenharia")</f>
        <v>Engenharia</v>
      </c>
      <c r="AI923" s="85" t="str">
        <f ca="1">IF(ControleRNC[[#This Row],[Etapa Eng]]="Concluída","Fechado",IF(ControleRNC[[#This Row],[Etapa Eng]]="Contratada","Contratada","Aberto"))</f>
        <v>Fechado</v>
      </c>
      <c r="AJ923" s="85" t="str">
        <f>IF(ControleRNC[[#This Row],[Etapa contr]]="Concluída","Fechado",IF(ControleRNC[[#This Row],[Etapa contr]]="Engenharia","Engenharia","Aberto"))</f>
        <v>Engenharia</v>
      </c>
    </row>
    <row r="924" spans="1:36" ht="30" customHeight="1">
      <c r="A924" s="79" t="s">
        <v>573</v>
      </c>
      <c r="B924" s="79" t="s">
        <v>900</v>
      </c>
      <c r="C924" s="85" t="s">
        <v>860</v>
      </c>
      <c r="D924" s="79" t="s">
        <v>861</v>
      </c>
      <c r="E924" s="85" t="s">
        <v>281</v>
      </c>
      <c r="F924" s="88" t="s">
        <v>862</v>
      </c>
      <c r="G924" s="80" t="s">
        <v>827</v>
      </c>
      <c r="H924" s="80" t="s">
        <v>2935</v>
      </c>
      <c r="I924" s="80" t="s">
        <v>856</v>
      </c>
      <c r="J924" s="81" t="s">
        <v>574</v>
      </c>
      <c r="K924" s="82" t="s">
        <v>787</v>
      </c>
      <c r="L924" s="83">
        <v>45000</v>
      </c>
      <c r="M924" s="83">
        <f>WORKDAY(ControleRNC[[#This Row],[Data Emissão]],VLOOKUP(K924,$F$1:$G$4,2,0))</f>
        <v>45005</v>
      </c>
      <c r="N924" s="83"/>
      <c r="O924" s="84">
        <v>45002</v>
      </c>
      <c r="P924" s="85"/>
      <c r="Q924" s="85">
        <f ca="1">IF(ControleRNC[[#This Row],[Real.1]]="",TODAY()-ControleRNC[[#This Row],[Prev.1]],ControleRNC[[#This Row],[Real.1]]-ControleRNC[[#This Row],[Prev.1]])</f>
        <v>-3</v>
      </c>
      <c r="R924" s="85" t="s">
        <v>5</v>
      </c>
      <c r="S924" s="85"/>
      <c r="T924" s="86" t="str">
        <f ca="1">IF(ControleRNC[[#This Row],[Real.1]]&lt;&gt;"","Concluída",IF(ControleRNC[[#This Row],[Prev.1]]&lt;TODAY(),"Atraso","No prazo"))</f>
        <v>Concluída</v>
      </c>
      <c r="U924" s="87" t="s">
        <v>575</v>
      </c>
      <c r="V924" s="87"/>
      <c r="W924" s="84">
        <f>WORKDAY(ControleRNC[[#This Row],[Prev.1]],ControleRNC[[#This Row],[Dias Prev.2]])</f>
        <v>45008</v>
      </c>
      <c r="X924" s="84"/>
      <c r="Y924" s="84"/>
      <c r="Z924" s="85">
        <f>VLOOKUP(ControleRNC[[#This Row],[Crit.]],$F$1:$G$4,2,0)</f>
        <v>3</v>
      </c>
      <c r="AA924" s="85">
        <f ca="1">IF(ControleRNC[[#This Row],[Real.2]]="",TODAY()-ControleRNC[[#This Row],[Prev.2]],ControleRNC[[#This Row],[Real.2]]-ControleRNC[[#This Row],[Prev.2]])</f>
        <v>69</v>
      </c>
      <c r="AB924" s="85" t="s">
        <v>5</v>
      </c>
      <c r="AC924" s="86" t="str">
        <f ca="1">IF(ControleRNC[[#This Row],[Real.2]]&lt;&gt;"","Concluída",
IF(ControleRNC[[#This Row],[Prev.2]]&lt;TODAY(),"Atraso","No prazo"))</f>
        <v>Atraso</v>
      </c>
      <c r="AD924" s="85">
        <f ca="1">IF(ControleRNC[[#This Row],[Status Epata 2]]="Concluída","",IF(ControleRNC[[#This Row],[Real.2]]="",TODAY()-ControleRNC[[#This Row],[Data Emissão]],ControleRNC[[#This Row],[Real.2]]-ControleRNC[[#This Row],[Data Emissão]]))</f>
        <v>77</v>
      </c>
      <c r="AE924" s="85" t="str">
        <f ca="1">IF(ControleRNC[[#This Row],[Real.2]]&lt;&gt;"","Concluída",
IF(AND(ControleRNC[[#This Row],[Prev.2]]&lt;TODAY(),OR(ControleRNC[[#This Row],[Replan.2]]&lt;TODAY(),ControleRNC[[#This Row],[Replan.2]]="")),"Atraso","No prazo"))</f>
        <v>Atraso</v>
      </c>
      <c r="AF924" s="85"/>
      <c r="AG924" s="85" t="str">
        <f ca="1">IF(ControleRNC[[#This Row],[Área Responsável]]="Engenharia",ControleRNC[[#This Row],[Status Etapa 1]],"Contratada")</f>
        <v>Concluída</v>
      </c>
      <c r="AH924" s="85" t="str">
        <f>IF(ControleRNC[[#This Row],[Área Responsável]]="Contratada",ControleRNC[[#This Row],[Status DUCTOR]],"Engenharia")</f>
        <v>Engenharia</v>
      </c>
      <c r="AI924" s="85" t="str">
        <f ca="1">IF(ControleRNC[[#This Row],[Etapa Eng]]="Concluída","Fechado",IF(ControleRNC[[#This Row],[Etapa Eng]]="Contratada","Contratada","Aberto"))</f>
        <v>Fechado</v>
      </c>
      <c r="AJ924" s="85" t="str">
        <f>IF(ControleRNC[[#This Row],[Etapa contr]]="Concluída","Fechado",IF(ControleRNC[[#This Row],[Etapa contr]]="Engenharia","Engenharia","Aberto"))</f>
        <v>Engenharia</v>
      </c>
    </row>
    <row r="925" spans="1:36" ht="30" customHeight="1">
      <c r="A925" s="79" t="s">
        <v>590</v>
      </c>
      <c r="B925" s="79" t="s">
        <v>900</v>
      </c>
      <c r="C925" s="85" t="s">
        <v>860</v>
      </c>
      <c r="D925" s="79" t="s">
        <v>861</v>
      </c>
      <c r="E925" s="85" t="s">
        <v>281</v>
      </c>
      <c r="F925" s="88" t="s">
        <v>862</v>
      </c>
      <c r="G925" s="80" t="s">
        <v>827</v>
      </c>
      <c r="H925" s="80" t="s">
        <v>3002</v>
      </c>
      <c r="I925" s="80" t="s">
        <v>856</v>
      </c>
      <c r="J925" s="81" t="s">
        <v>591</v>
      </c>
      <c r="K925" s="82" t="s">
        <v>787</v>
      </c>
      <c r="L925" s="83">
        <v>45002</v>
      </c>
      <c r="M925" s="83">
        <f>WORKDAY(ControleRNC[[#This Row],[Data Emissão]],VLOOKUP(K925,$F$1:$G$4,2,0))</f>
        <v>45007</v>
      </c>
      <c r="N925" s="83"/>
      <c r="O925" s="84">
        <v>45007</v>
      </c>
      <c r="P925" s="85"/>
      <c r="Q925" s="85">
        <f ca="1">IF(ControleRNC[[#This Row],[Real.1]]="",TODAY()-ControleRNC[[#This Row],[Prev.1]],ControleRNC[[#This Row],[Real.1]]-ControleRNC[[#This Row],[Prev.1]])</f>
        <v>0</v>
      </c>
      <c r="R925" s="85" t="s">
        <v>5</v>
      </c>
      <c r="S925" s="85"/>
      <c r="T925" s="86" t="str">
        <f ca="1">IF(ControleRNC[[#This Row],[Real.1]]&lt;&gt;"","Concluída",IF(ControleRNC[[#This Row],[Prev.1]]&lt;TODAY(),"Atraso","No prazo"))</f>
        <v>Concluída</v>
      </c>
      <c r="U925" s="87" t="s">
        <v>592</v>
      </c>
      <c r="V925" s="87"/>
      <c r="W925" s="84">
        <f>WORKDAY(ControleRNC[[#This Row],[Prev.1]],ControleRNC[[#This Row],[Dias Prev.2]])</f>
        <v>45012</v>
      </c>
      <c r="X925" s="84"/>
      <c r="Y925" s="84"/>
      <c r="Z925" s="85">
        <f>VLOOKUP(ControleRNC[[#This Row],[Crit.]],$F$1:$G$4,2,0)</f>
        <v>3</v>
      </c>
      <c r="AA925" s="85">
        <f ca="1">IF(ControleRNC[[#This Row],[Real.2]]="",TODAY()-ControleRNC[[#This Row],[Prev.2]],ControleRNC[[#This Row],[Real.2]]-ControleRNC[[#This Row],[Prev.2]])</f>
        <v>65</v>
      </c>
      <c r="AB925" s="85" t="s">
        <v>5</v>
      </c>
      <c r="AC925" s="86" t="str">
        <f ca="1">IF(ControleRNC[[#This Row],[Real.2]]&lt;&gt;"","Concluída",
IF(ControleRNC[[#This Row],[Prev.2]]&lt;TODAY(),"Atraso","No prazo"))</f>
        <v>Atraso</v>
      </c>
      <c r="AD925" s="85">
        <f ca="1">IF(ControleRNC[[#This Row],[Status Epata 2]]="Concluída","",IF(ControleRNC[[#This Row],[Real.2]]="",TODAY()-ControleRNC[[#This Row],[Data Emissão]],ControleRNC[[#This Row],[Real.2]]-ControleRNC[[#This Row],[Data Emissão]]))</f>
        <v>75</v>
      </c>
      <c r="AE925" s="85" t="str">
        <f ca="1">IF(ControleRNC[[#This Row],[Real.2]]&lt;&gt;"","Concluída",
IF(AND(ControleRNC[[#This Row],[Prev.2]]&lt;TODAY(),OR(ControleRNC[[#This Row],[Replan.2]]&lt;TODAY(),ControleRNC[[#This Row],[Replan.2]]="")),"Atraso","No prazo"))</f>
        <v>Atraso</v>
      </c>
      <c r="AF925" s="85"/>
      <c r="AG925" s="85" t="str">
        <f ca="1">IF(ControleRNC[[#This Row],[Área Responsável]]="Engenharia",ControleRNC[[#This Row],[Status Etapa 1]],"Contratada")</f>
        <v>Concluída</v>
      </c>
      <c r="AH925" s="85" t="str">
        <f>IF(ControleRNC[[#This Row],[Área Responsável]]="Contratada",ControleRNC[[#This Row],[Status DUCTOR]],"Engenharia")</f>
        <v>Engenharia</v>
      </c>
      <c r="AI925" s="85" t="str">
        <f ca="1">IF(ControleRNC[[#This Row],[Etapa Eng]]="Concluída","Fechado",IF(ControleRNC[[#This Row],[Etapa Eng]]="Contratada","Contratada","Aberto"))</f>
        <v>Fechado</v>
      </c>
      <c r="AJ925" s="85" t="str">
        <f>IF(ControleRNC[[#This Row],[Etapa contr]]="Concluída","Fechado",IF(ControleRNC[[#This Row],[Etapa contr]]="Engenharia","Engenharia","Aberto"))</f>
        <v>Engenharia</v>
      </c>
    </row>
    <row r="926" spans="1:36" ht="30" customHeight="1">
      <c r="A926" s="5" t="s">
        <v>587</v>
      </c>
      <c r="B926" s="5" t="s">
        <v>900</v>
      </c>
      <c r="C926" s="24" t="s">
        <v>860</v>
      </c>
      <c r="D926" s="5" t="s">
        <v>861</v>
      </c>
      <c r="E926" s="24" t="s">
        <v>281</v>
      </c>
      <c r="F926" s="65" t="s">
        <v>862</v>
      </c>
      <c r="G926" s="7" t="s">
        <v>827</v>
      </c>
      <c r="H926" s="7" t="s">
        <v>3002</v>
      </c>
      <c r="I926" s="7" t="s">
        <v>856</v>
      </c>
      <c r="J926" s="32" t="s">
        <v>588</v>
      </c>
      <c r="K926" s="22" t="s">
        <v>787</v>
      </c>
      <c r="L926" s="6">
        <v>45002</v>
      </c>
      <c r="M926" s="6">
        <f>WORKDAY(ControleRNC[[#This Row],[Data Emissão]],VLOOKUP(K926,$F$1:$G$4,2,0))</f>
        <v>45007</v>
      </c>
      <c r="N926" s="6"/>
      <c r="O926" s="23">
        <v>45007</v>
      </c>
      <c r="P926" s="24"/>
      <c r="Q926" s="24">
        <f ca="1">IF(ControleRNC[[#This Row],[Real.1]]="",TODAY()-ControleRNC[[#This Row],[Prev.1]],ControleRNC[[#This Row],[Real.1]]-ControleRNC[[#This Row],[Prev.1]])</f>
        <v>0</v>
      </c>
      <c r="R926" s="24" t="s">
        <v>5</v>
      </c>
      <c r="S926" s="24"/>
      <c r="T926" s="29" t="str">
        <f ca="1">IF(ControleRNC[[#This Row],[Real.1]]&lt;&gt;"","Concluída",IF(ControleRNC[[#This Row],[Prev.1]]&lt;TODAY(),"Atraso","No prazo"))</f>
        <v>Concluída</v>
      </c>
      <c r="U926" s="39" t="s">
        <v>589</v>
      </c>
      <c r="V926" s="39"/>
      <c r="W926" s="23">
        <f>WORKDAY(ControleRNC[[#This Row],[Prev.1]],ControleRNC[[#This Row],[Dias Prev.2]])</f>
        <v>45012</v>
      </c>
      <c r="X926" s="23"/>
      <c r="Y926" s="23"/>
      <c r="Z926" s="24">
        <f>VLOOKUP(ControleRNC[[#This Row],[Crit.]],$F$1:$G$4,2,0)</f>
        <v>3</v>
      </c>
      <c r="AA926" s="24">
        <f ca="1">IF(ControleRNC[[#This Row],[Real.2]]="",TODAY()-ControleRNC[[#This Row],[Prev.2]],ControleRNC[[#This Row],[Real.2]]-ControleRNC[[#This Row],[Prev.2]])</f>
        <v>65</v>
      </c>
      <c r="AB926" s="24" t="s">
        <v>5</v>
      </c>
      <c r="AC926" s="29" t="str">
        <f ca="1">IF(ControleRNC[[#This Row],[Real.2]]&lt;&gt;"","Concluída",
IF(ControleRNC[[#This Row],[Prev.2]]&lt;TODAY(),"Atraso","No prazo"))</f>
        <v>Atraso</v>
      </c>
      <c r="AD926" s="24">
        <f ca="1">IF(ControleRNC[[#This Row],[Status Epata 2]]="Concluída","",IF(ControleRNC[[#This Row],[Real.2]]="",TODAY()-ControleRNC[[#This Row],[Data Emissão]],ControleRNC[[#This Row],[Real.2]]-ControleRNC[[#This Row],[Data Emissão]]))</f>
        <v>75</v>
      </c>
      <c r="AE926" s="24" t="str">
        <f ca="1">IF(ControleRNC[[#This Row],[Real.2]]&lt;&gt;"","Concluída",
IF(AND(ControleRNC[[#This Row],[Prev.2]]&lt;TODAY(),OR(ControleRNC[[#This Row],[Replan.2]]&lt;TODAY(),ControleRNC[[#This Row],[Replan.2]]="")),"Atraso","No prazo"))</f>
        <v>Atraso</v>
      </c>
      <c r="AF926" s="24"/>
      <c r="AG926" s="24" t="str">
        <f ca="1">IF(ControleRNC[[#This Row],[Área Responsável]]="Engenharia",ControleRNC[[#This Row],[Status Etapa 1]],"Contratada")</f>
        <v>Concluída</v>
      </c>
      <c r="AH926" s="24" t="str">
        <f>IF(ControleRNC[[#This Row],[Área Responsável]]="Contratada",ControleRNC[[#This Row],[Status DUCTOR]],"Engenharia")</f>
        <v>Engenharia</v>
      </c>
      <c r="AI926" s="24" t="str">
        <f ca="1">IF(ControleRNC[[#This Row],[Etapa Eng]]="Concluída","Fechado",IF(ControleRNC[[#This Row],[Etapa Eng]]="Contratada","Contratada","Aberto"))</f>
        <v>Fechado</v>
      </c>
      <c r="AJ926" s="24" t="str">
        <f>IF(ControleRNC[[#This Row],[Etapa contr]]="Concluída","Fechado",IF(ControleRNC[[#This Row],[Etapa contr]]="Engenharia","Engenharia","Aberto"))</f>
        <v>Engenharia</v>
      </c>
    </row>
    <row r="927" spans="1:36" ht="30" customHeight="1">
      <c r="A927" s="79" t="s">
        <v>593</v>
      </c>
      <c r="B927" s="79" t="s">
        <v>900</v>
      </c>
      <c r="C927" s="85" t="s">
        <v>860</v>
      </c>
      <c r="D927" s="79" t="s">
        <v>861</v>
      </c>
      <c r="E927" s="85" t="s">
        <v>281</v>
      </c>
      <c r="F927" s="88" t="s">
        <v>862</v>
      </c>
      <c r="G927" s="80" t="s">
        <v>827</v>
      </c>
      <c r="H927" s="80" t="s">
        <v>3021</v>
      </c>
      <c r="I927" s="80" t="s">
        <v>856</v>
      </c>
      <c r="J927" s="81" t="s">
        <v>594</v>
      </c>
      <c r="K927" s="82" t="s">
        <v>787</v>
      </c>
      <c r="L927" s="83">
        <v>45005</v>
      </c>
      <c r="M927" s="83">
        <f>WORKDAY(ControleRNC[[#This Row],[Data Emissão]],VLOOKUP(K927,$F$1:$G$4,2,0))</f>
        <v>45008</v>
      </c>
      <c r="N927" s="83"/>
      <c r="O927" s="84">
        <v>45005</v>
      </c>
      <c r="P927" s="85"/>
      <c r="Q927" s="85">
        <f ca="1">IF(ControleRNC[[#This Row],[Real.1]]="",TODAY()-ControleRNC[[#This Row],[Prev.1]],ControleRNC[[#This Row],[Real.1]]-ControleRNC[[#This Row],[Prev.1]])</f>
        <v>-3</v>
      </c>
      <c r="R927" s="85" t="s">
        <v>5</v>
      </c>
      <c r="S927" s="85"/>
      <c r="T927" s="86" t="str">
        <f ca="1">IF(ControleRNC[[#This Row],[Real.1]]&lt;&gt;"","Concluída",IF(ControleRNC[[#This Row],[Prev.1]]&lt;TODAY(),"Atraso","No prazo"))</f>
        <v>Concluída</v>
      </c>
      <c r="U927" s="87" t="s">
        <v>595</v>
      </c>
      <c r="V927" s="87"/>
      <c r="W927" s="84">
        <f>WORKDAY(ControleRNC[[#This Row],[Prev.1]],ControleRNC[[#This Row],[Dias Prev.2]])</f>
        <v>45013</v>
      </c>
      <c r="X927" s="84"/>
      <c r="Y927" s="84"/>
      <c r="Z927" s="85">
        <f>VLOOKUP(ControleRNC[[#This Row],[Crit.]],$F$1:$G$4,2,0)</f>
        <v>3</v>
      </c>
      <c r="AA927" s="85">
        <f ca="1">IF(ControleRNC[[#This Row],[Real.2]]="",TODAY()-ControleRNC[[#This Row],[Prev.2]],ControleRNC[[#This Row],[Real.2]]-ControleRNC[[#This Row],[Prev.2]])</f>
        <v>64</v>
      </c>
      <c r="AB927" s="85" t="s">
        <v>5</v>
      </c>
      <c r="AC927" s="86" t="str">
        <f ca="1">IF(ControleRNC[[#This Row],[Real.2]]&lt;&gt;"","Concluída",
IF(ControleRNC[[#This Row],[Prev.2]]&lt;TODAY(),"Atraso","No prazo"))</f>
        <v>Atraso</v>
      </c>
      <c r="AD927" s="85">
        <f ca="1">IF(ControleRNC[[#This Row],[Status Epata 2]]="Concluída","",IF(ControleRNC[[#This Row],[Real.2]]="",TODAY()-ControleRNC[[#This Row],[Data Emissão]],ControleRNC[[#This Row],[Real.2]]-ControleRNC[[#This Row],[Data Emissão]]))</f>
        <v>72</v>
      </c>
      <c r="AE927" s="85" t="str">
        <f ca="1">IF(ControleRNC[[#This Row],[Real.2]]&lt;&gt;"","Concluída",
IF(AND(ControleRNC[[#This Row],[Prev.2]]&lt;TODAY(),OR(ControleRNC[[#This Row],[Replan.2]]&lt;TODAY(),ControleRNC[[#This Row],[Replan.2]]="")),"Atraso","No prazo"))</f>
        <v>Atraso</v>
      </c>
      <c r="AF927" s="85"/>
      <c r="AG927" s="85" t="str">
        <f ca="1">IF(ControleRNC[[#This Row],[Área Responsável]]="Engenharia",ControleRNC[[#This Row],[Status Etapa 1]],"Contratada")</f>
        <v>Concluída</v>
      </c>
      <c r="AH927" s="85" t="str">
        <f>IF(ControleRNC[[#This Row],[Área Responsável]]="Contratada",ControleRNC[[#This Row],[Status DUCTOR]],"Engenharia")</f>
        <v>Engenharia</v>
      </c>
      <c r="AI927" s="85" t="str">
        <f ca="1">IF(ControleRNC[[#This Row],[Etapa Eng]]="Concluída","Fechado",IF(ControleRNC[[#This Row],[Etapa Eng]]="Contratada","Contratada","Aberto"))</f>
        <v>Fechado</v>
      </c>
      <c r="AJ927" s="85" t="str">
        <f>IF(ControleRNC[[#This Row],[Etapa contr]]="Concluída","Fechado",IF(ControleRNC[[#This Row],[Etapa contr]]="Engenharia","Engenharia","Aberto"))</f>
        <v>Engenharia</v>
      </c>
    </row>
    <row r="928" spans="1:36" ht="30" customHeight="1">
      <c r="A928" s="79" t="s">
        <v>332</v>
      </c>
      <c r="B928" s="79" t="s">
        <v>900</v>
      </c>
      <c r="C928" s="85" t="s">
        <v>1280</v>
      </c>
      <c r="D928" s="79" t="s">
        <v>824</v>
      </c>
      <c r="E928" s="85" t="s">
        <v>281</v>
      </c>
      <c r="F928" s="88" t="s">
        <v>826</v>
      </c>
      <c r="G928" s="80" t="s">
        <v>827</v>
      </c>
      <c r="H928" s="80" t="s">
        <v>2987</v>
      </c>
      <c r="I928" s="80" t="s">
        <v>1425</v>
      </c>
      <c r="J928" s="81" t="s">
        <v>596</v>
      </c>
      <c r="K928" s="82" t="s">
        <v>788</v>
      </c>
      <c r="L928" s="83">
        <v>45007</v>
      </c>
      <c r="M928" s="83">
        <f>WORKDAY(ControleRNC[[#This Row],[Data Emissão]],VLOOKUP(K928,$F$1:$G$4,2,0))</f>
        <v>45009</v>
      </c>
      <c r="N928" s="83"/>
      <c r="O928" s="84"/>
      <c r="P928" s="85"/>
      <c r="Q928" s="85">
        <f ca="1">IF(ControleRNC[[#This Row],[Real.1]]="",TODAY()-ControleRNC[[#This Row],[Prev.1]],ControleRNC[[#This Row],[Real.1]]-ControleRNC[[#This Row],[Prev.1]])</f>
        <v>68</v>
      </c>
      <c r="R928" s="85" t="s">
        <v>5</v>
      </c>
      <c r="S928" s="85"/>
      <c r="T928" s="86" t="str">
        <f ca="1">IF(ControleRNC[[#This Row],[Real.1]]&lt;&gt;"","Concluída",IF(ControleRNC[[#This Row],[Prev.1]]&lt;TODAY(),"Atraso","No prazo"))</f>
        <v>Atraso</v>
      </c>
      <c r="U928" s="87"/>
      <c r="V928" s="87"/>
      <c r="W928" s="84">
        <f>WORKDAY(ControleRNC[[#This Row],[Prev.1]],ControleRNC[[#This Row],[Dias Prev.2]])</f>
        <v>45013</v>
      </c>
      <c r="X928" s="84"/>
      <c r="Y928" s="84"/>
      <c r="Z928" s="85">
        <f>VLOOKUP(ControleRNC[[#This Row],[Crit.]],$F$1:$G$4,2,0)</f>
        <v>2</v>
      </c>
      <c r="AA928" s="85">
        <f ca="1">IF(ControleRNC[[#This Row],[Real.2]]="",TODAY()-ControleRNC[[#This Row],[Prev.2]],ControleRNC[[#This Row],[Real.2]]-ControleRNC[[#This Row],[Prev.2]])</f>
        <v>64</v>
      </c>
      <c r="AB928" s="85" t="s">
        <v>5</v>
      </c>
      <c r="AC928" s="86" t="str">
        <f ca="1">IF(ControleRNC[[#This Row],[Real.2]]&lt;&gt;"","Concluída",
IF(ControleRNC[[#This Row],[Prev.2]]&lt;TODAY(),"Atraso","No prazo"))</f>
        <v>Atraso</v>
      </c>
      <c r="AD928" s="85">
        <f ca="1">IF(ControleRNC[[#This Row],[Status Epata 2]]="Concluída","",IF(ControleRNC[[#This Row],[Real.2]]="",TODAY()-ControleRNC[[#This Row],[Data Emissão]],ControleRNC[[#This Row],[Real.2]]-ControleRNC[[#This Row],[Data Emissão]]))</f>
        <v>70</v>
      </c>
      <c r="AE928" s="85" t="str">
        <f ca="1">IF(ControleRNC[[#This Row],[Real.2]]&lt;&gt;"","Concluída",
IF(AND(ControleRNC[[#This Row],[Prev.2]]&lt;TODAY(),OR(ControleRNC[[#This Row],[Replan.2]]&lt;TODAY(),ControleRNC[[#This Row],[Replan.2]]="")),"Atraso","No prazo"))</f>
        <v>Atraso</v>
      </c>
      <c r="AF928" s="85"/>
      <c r="AG928" s="85" t="str">
        <f>IF(ControleRNC[[#This Row],[Área Responsável]]="Engenharia",ControleRNC[[#This Row],[Status Etapa 1]],"Contratada")</f>
        <v>Contratada</v>
      </c>
      <c r="AH928" s="85" t="str">
        <f ca="1">IF(ControleRNC[[#This Row],[Área Responsável]]="Contratada",ControleRNC[[#This Row],[Status DUCTOR]],"Engenharia")</f>
        <v>Atraso</v>
      </c>
      <c r="AI928" s="85" t="str">
        <f>IF(ControleRNC[[#This Row],[Etapa Eng]]="Concluída","Fechado",IF(ControleRNC[[#This Row],[Etapa Eng]]="Contratada","Contratada","Aberto"))</f>
        <v>Contratada</v>
      </c>
      <c r="AJ928" s="85" t="str">
        <f ca="1">IF(ControleRNC[[#This Row],[Etapa contr]]="Concluída","Fechado",IF(ControleRNC[[#This Row],[Etapa contr]]="Engenharia","Engenharia","Aberto"))</f>
        <v>Aberto</v>
      </c>
    </row>
    <row r="929" spans="1:36" ht="30" customHeight="1">
      <c r="A929" s="79" t="s">
        <v>600</v>
      </c>
      <c r="B929" s="79" t="s">
        <v>900</v>
      </c>
      <c r="C929" s="85" t="s">
        <v>860</v>
      </c>
      <c r="D929" s="79" t="s">
        <v>861</v>
      </c>
      <c r="E929" s="85" t="s">
        <v>281</v>
      </c>
      <c r="F929" s="88" t="s">
        <v>862</v>
      </c>
      <c r="G929" s="80" t="s">
        <v>827</v>
      </c>
      <c r="H929" s="80" t="s">
        <v>3002</v>
      </c>
      <c r="I929" s="80" t="s">
        <v>856</v>
      </c>
      <c r="J929" s="81" t="s">
        <v>601</v>
      </c>
      <c r="K929" s="82" t="s">
        <v>787</v>
      </c>
      <c r="L929" s="83">
        <v>45008</v>
      </c>
      <c r="M929" s="83">
        <f>WORKDAY(ControleRNC[[#This Row],[Data Emissão]],VLOOKUP(K929,$F$1:$G$4,2,0))</f>
        <v>45013</v>
      </c>
      <c r="N929" s="83"/>
      <c r="O929" s="84">
        <v>45009</v>
      </c>
      <c r="P929" s="85"/>
      <c r="Q929" s="85">
        <f ca="1">IF(ControleRNC[[#This Row],[Real.1]]="",TODAY()-ControleRNC[[#This Row],[Prev.1]],ControleRNC[[#This Row],[Real.1]]-ControleRNC[[#This Row],[Prev.1]])</f>
        <v>-4</v>
      </c>
      <c r="R929" s="85" t="s">
        <v>5</v>
      </c>
      <c r="S929" s="85"/>
      <c r="T929" s="86" t="str">
        <f ca="1">IF(ControleRNC[[#This Row],[Real.1]]&lt;&gt;"","Concluída",IF(ControleRNC[[#This Row],[Prev.1]]&lt;TODAY(),"Atraso","No prazo"))</f>
        <v>Concluída</v>
      </c>
      <c r="U929" s="87" t="s">
        <v>602</v>
      </c>
      <c r="V929" s="87"/>
      <c r="W929" s="84">
        <f>WORKDAY(ControleRNC[[#This Row],[Prev.1]],ControleRNC[[#This Row],[Dias Prev.2]])</f>
        <v>45016</v>
      </c>
      <c r="X929" s="84"/>
      <c r="Y929" s="84"/>
      <c r="Z929" s="85">
        <f>VLOOKUP(ControleRNC[[#This Row],[Crit.]],$F$1:$G$4,2,0)</f>
        <v>3</v>
      </c>
      <c r="AA929" s="85">
        <f ca="1">IF(ControleRNC[[#This Row],[Real.2]]="",TODAY()-ControleRNC[[#This Row],[Prev.2]],ControleRNC[[#This Row],[Real.2]]-ControleRNC[[#This Row],[Prev.2]])</f>
        <v>61</v>
      </c>
      <c r="AB929" s="85" t="s">
        <v>5</v>
      </c>
      <c r="AC929" s="86" t="str">
        <f ca="1">IF(ControleRNC[[#This Row],[Real.2]]&lt;&gt;"","Concluída",
IF(ControleRNC[[#This Row],[Prev.2]]&lt;TODAY(),"Atraso","No prazo"))</f>
        <v>Atraso</v>
      </c>
      <c r="AD929" s="85">
        <f ca="1">IF(ControleRNC[[#This Row],[Status Epata 2]]="Concluída","",IF(ControleRNC[[#This Row],[Real.2]]="",TODAY()-ControleRNC[[#This Row],[Data Emissão]],ControleRNC[[#This Row],[Real.2]]-ControleRNC[[#This Row],[Data Emissão]]))</f>
        <v>69</v>
      </c>
      <c r="AE929" s="85" t="str">
        <f ca="1">IF(ControleRNC[[#This Row],[Real.2]]&lt;&gt;"","Concluída",
IF(AND(ControleRNC[[#This Row],[Prev.2]]&lt;TODAY(),OR(ControleRNC[[#This Row],[Replan.2]]&lt;TODAY(),ControleRNC[[#This Row],[Replan.2]]="")),"Atraso","No prazo"))</f>
        <v>Atraso</v>
      </c>
      <c r="AF929" s="85"/>
      <c r="AG929" s="85" t="str">
        <f ca="1">IF(ControleRNC[[#This Row],[Área Responsável]]="Engenharia",ControleRNC[[#This Row],[Status Etapa 1]],"Contratada")</f>
        <v>Concluída</v>
      </c>
      <c r="AH929" s="85" t="str">
        <f>IF(ControleRNC[[#This Row],[Área Responsável]]="Contratada",ControleRNC[[#This Row],[Status DUCTOR]],"Engenharia")</f>
        <v>Engenharia</v>
      </c>
      <c r="AI929" s="85" t="str">
        <f ca="1">IF(ControleRNC[[#This Row],[Etapa Eng]]="Concluída","Fechado",IF(ControleRNC[[#This Row],[Etapa Eng]]="Contratada","Contratada","Aberto"))</f>
        <v>Fechado</v>
      </c>
      <c r="AJ929" s="85" t="str">
        <f>IF(ControleRNC[[#This Row],[Etapa contr]]="Concluída","Fechado",IF(ControleRNC[[#This Row],[Etapa contr]]="Engenharia","Engenharia","Aberto"))</f>
        <v>Engenharia</v>
      </c>
    </row>
    <row r="930" spans="1:36" ht="30" customHeight="1">
      <c r="A930" s="79" t="s">
        <v>597</v>
      </c>
      <c r="B930" s="79" t="s">
        <v>900</v>
      </c>
      <c r="C930" s="85" t="s">
        <v>860</v>
      </c>
      <c r="D930" s="79" t="s">
        <v>861</v>
      </c>
      <c r="E930" s="85" t="s">
        <v>281</v>
      </c>
      <c r="F930" s="88" t="s">
        <v>862</v>
      </c>
      <c r="G930" s="80" t="s">
        <v>827</v>
      </c>
      <c r="H930" s="80" t="s">
        <v>2916</v>
      </c>
      <c r="I930" s="80" t="s">
        <v>856</v>
      </c>
      <c r="J930" s="81" t="s">
        <v>598</v>
      </c>
      <c r="K930" s="82" t="s">
        <v>787</v>
      </c>
      <c r="L930" s="83">
        <v>45008</v>
      </c>
      <c r="M930" s="83">
        <f>WORKDAY(ControleRNC[[#This Row],[Data Emissão]],VLOOKUP(K930,$F$1:$G$4,2,0))</f>
        <v>45013</v>
      </c>
      <c r="N930" s="83"/>
      <c r="O930" s="84">
        <v>45028</v>
      </c>
      <c r="P930" s="85"/>
      <c r="Q930" s="85">
        <f ca="1">IF(ControleRNC[[#This Row],[Real.1]]="",TODAY()-ControleRNC[[#This Row],[Prev.1]],ControleRNC[[#This Row],[Real.1]]-ControleRNC[[#This Row],[Prev.1]])</f>
        <v>15</v>
      </c>
      <c r="R930" s="85" t="s">
        <v>5</v>
      </c>
      <c r="S930" s="85"/>
      <c r="T930" s="86" t="str">
        <f ca="1">IF(ControleRNC[[#This Row],[Real.1]]&lt;&gt;"","Concluída",IF(ControleRNC[[#This Row],[Prev.1]]&lt;TODAY(),"Atraso","No prazo"))</f>
        <v>Concluída</v>
      </c>
      <c r="U930" s="87" t="s">
        <v>599</v>
      </c>
      <c r="V930" s="87"/>
      <c r="W930" s="84">
        <f>WORKDAY(ControleRNC[[#This Row],[Prev.1]],ControleRNC[[#This Row],[Dias Prev.2]])</f>
        <v>45016</v>
      </c>
      <c r="X930" s="84"/>
      <c r="Y930" s="84"/>
      <c r="Z930" s="85">
        <f>VLOOKUP(ControleRNC[[#This Row],[Crit.]],$F$1:$G$4,2,0)</f>
        <v>3</v>
      </c>
      <c r="AA930" s="85">
        <f ca="1">IF(ControleRNC[[#This Row],[Real.2]]="",TODAY()-ControleRNC[[#This Row],[Prev.2]],ControleRNC[[#This Row],[Real.2]]-ControleRNC[[#This Row],[Prev.2]])</f>
        <v>61</v>
      </c>
      <c r="AB930" s="85" t="s">
        <v>5</v>
      </c>
      <c r="AC930" s="86" t="str">
        <f ca="1">IF(ControleRNC[[#This Row],[Real.2]]&lt;&gt;"","Concluída",
IF(ControleRNC[[#This Row],[Prev.2]]&lt;TODAY(),"Atraso","No prazo"))</f>
        <v>Atraso</v>
      </c>
      <c r="AD930" s="85">
        <f ca="1">IF(ControleRNC[[#This Row],[Status Epata 2]]="Concluída","",IF(ControleRNC[[#This Row],[Real.2]]="",TODAY()-ControleRNC[[#This Row],[Data Emissão]],ControleRNC[[#This Row],[Real.2]]-ControleRNC[[#This Row],[Data Emissão]]))</f>
        <v>69</v>
      </c>
      <c r="AE930" s="85" t="str">
        <f ca="1">IF(ControleRNC[[#This Row],[Real.2]]&lt;&gt;"","Concluída",
IF(AND(ControleRNC[[#This Row],[Prev.2]]&lt;TODAY(),OR(ControleRNC[[#This Row],[Replan.2]]&lt;TODAY(),ControleRNC[[#This Row],[Replan.2]]="")),"Atraso","No prazo"))</f>
        <v>Atraso</v>
      </c>
      <c r="AF930" s="85"/>
      <c r="AG930" s="85" t="str">
        <f ca="1">IF(ControleRNC[[#This Row],[Área Responsável]]="Engenharia",ControleRNC[[#This Row],[Status Etapa 1]],"Contratada")</f>
        <v>Concluída</v>
      </c>
      <c r="AH930" s="85" t="str">
        <f>IF(ControleRNC[[#This Row],[Área Responsável]]="Contratada",ControleRNC[[#This Row],[Status DUCTOR]],"Engenharia")</f>
        <v>Engenharia</v>
      </c>
      <c r="AI930" s="85" t="str">
        <f ca="1">IF(ControleRNC[[#This Row],[Etapa Eng]]="Concluída","Fechado",IF(ControleRNC[[#This Row],[Etapa Eng]]="Contratada","Contratada","Aberto"))</f>
        <v>Fechado</v>
      </c>
      <c r="AJ930" s="85" t="str">
        <f>IF(ControleRNC[[#This Row],[Etapa contr]]="Concluída","Fechado",IF(ControleRNC[[#This Row],[Etapa contr]]="Engenharia","Engenharia","Aberto"))</f>
        <v>Engenharia</v>
      </c>
    </row>
    <row r="931" spans="1:36" ht="30" customHeight="1">
      <c r="A931" s="79" t="s">
        <v>606</v>
      </c>
      <c r="B931" s="79" t="s">
        <v>900</v>
      </c>
      <c r="C931" s="85" t="s">
        <v>860</v>
      </c>
      <c r="D931" s="79" t="s">
        <v>861</v>
      </c>
      <c r="E931" s="85" t="s">
        <v>281</v>
      </c>
      <c r="F931" s="88" t="s">
        <v>862</v>
      </c>
      <c r="G931" s="80" t="s">
        <v>827</v>
      </c>
      <c r="H931" s="80" t="s">
        <v>2967</v>
      </c>
      <c r="I931" s="80" t="s">
        <v>856</v>
      </c>
      <c r="J931" s="81" t="s">
        <v>607</v>
      </c>
      <c r="K931" s="82" t="s">
        <v>787</v>
      </c>
      <c r="L931" s="83">
        <v>45012</v>
      </c>
      <c r="M931" s="83">
        <f>WORKDAY(ControleRNC[[#This Row],[Data Emissão]],VLOOKUP(K931,$F$1:$G$4,2,0))</f>
        <v>45015</v>
      </c>
      <c r="N931" s="83"/>
      <c r="O931" s="84">
        <v>45033</v>
      </c>
      <c r="P931" s="85"/>
      <c r="Q931" s="85">
        <f ca="1">IF(ControleRNC[[#This Row],[Real.1]]="",TODAY()-ControleRNC[[#This Row],[Prev.1]],ControleRNC[[#This Row],[Real.1]]-ControleRNC[[#This Row],[Prev.1]])</f>
        <v>18</v>
      </c>
      <c r="R931" s="85" t="s">
        <v>5</v>
      </c>
      <c r="S931" s="85"/>
      <c r="T931" s="86" t="str">
        <f ca="1">IF(ControleRNC[[#This Row],[Real.1]]&lt;&gt;"","Concluída",IF(ControleRNC[[#This Row],[Prev.1]]&lt;TODAY(),"Atraso","No prazo"))</f>
        <v>Concluída</v>
      </c>
      <c r="U931" s="87" t="s">
        <v>608</v>
      </c>
      <c r="V931" s="87"/>
      <c r="W931" s="84">
        <f>WORKDAY(ControleRNC[[#This Row],[Prev.1]],ControleRNC[[#This Row],[Dias Prev.2]])</f>
        <v>45020</v>
      </c>
      <c r="X931" s="84"/>
      <c r="Y931" s="84"/>
      <c r="Z931" s="85">
        <f>VLOOKUP(ControleRNC[[#This Row],[Crit.]],$F$1:$G$4,2,0)</f>
        <v>3</v>
      </c>
      <c r="AA931" s="85">
        <f ca="1">IF(ControleRNC[[#This Row],[Real.2]]="",TODAY()-ControleRNC[[#This Row],[Prev.2]],ControleRNC[[#This Row],[Real.2]]-ControleRNC[[#This Row],[Prev.2]])</f>
        <v>57</v>
      </c>
      <c r="AB931" s="85" t="s">
        <v>5</v>
      </c>
      <c r="AC931" s="86" t="str">
        <f ca="1">IF(ControleRNC[[#This Row],[Real.2]]&lt;&gt;"","Concluída",
IF(ControleRNC[[#This Row],[Prev.2]]&lt;TODAY(),"Atraso","No prazo"))</f>
        <v>Atraso</v>
      </c>
      <c r="AD931" s="85">
        <f ca="1">IF(ControleRNC[[#This Row],[Status Epata 2]]="Concluída","",IF(ControleRNC[[#This Row],[Real.2]]="",TODAY()-ControleRNC[[#This Row],[Data Emissão]],ControleRNC[[#This Row],[Real.2]]-ControleRNC[[#This Row],[Data Emissão]]))</f>
        <v>65</v>
      </c>
      <c r="AE931" s="85" t="str">
        <f ca="1">IF(ControleRNC[[#This Row],[Real.2]]&lt;&gt;"","Concluída",
IF(AND(ControleRNC[[#This Row],[Prev.2]]&lt;TODAY(),OR(ControleRNC[[#This Row],[Replan.2]]&lt;TODAY(),ControleRNC[[#This Row],[Replan.2]]="")),"Atraso","No prazo"))</f>
        <v>Atraso</v>
      </c>
      <c r="AF931" s="85"/>
      <c r="AG931" s="85" t="str">
        <f ca="1">IF(ControleRNC[[#This Row],[Área Responsável]]="Engenharia",ControleRNC[[#This Row],[Status Etapa 1]],"Contratada")</f>
        <v>Concluída</v>
      </c>
      <c r="AH931" s="85" t="str">
        <f>IF(ControleRNC[[#This Row],[Área Responsável]]="Contratada",ControleRNC[[#This Row],[Status DUCTOR]],"Engenharia")</f>
        <v>Engenharia</v>
      </c>
      <c r="AI931" s="85" t="str">
        <f ca="1">IF(ControleRNC[[#This Row],[Etapa Eng]]="Concluída","Fechado",IF(ControleRNC[[#This Row],[Etapa Eng]]="Contratada","Contratada","Aberto"))</f>
        <v>Fechado</v>
      </c>
      <c r="AJ931" s="85" t="str">
        <f>IF(ControleRNC[[#This Row],[Etapa contr]]="Concluída","Fechado",IF(ControleRNC[[#This Row],[Etapa contr]]="Engenharia","Engenharia","Aberto"))</f>
        <v>Engenharia</v>
      </c>
    </row>
    <row r="932" spans="1:36" ht="30" customHeight="1">
      <c r="A932" s="79" t="s">
        <v>603</v>
      </c>
      <c r="B932" s="79" t="s">
        <v>900</v>
      </c>
      <c r="C932" s="85" t="s">
        <v>860</v>
      </c>
      <c r="D932" s="79" t="s">
        <v>861</v>
      </c>
      <c r="E932" s="85" t="s">
        <v>281</v>
      </c>
      <c r="F932" s="88" t="s">
        <v>862</v>
      </c>
      <c r="G932" s="80" t="s">
        <v>827</v>
      </c>
      <c r="H932" s="80" t="s">
        <v>2967</v>
      </c>
      <c r="I932" s="80" t="s">
        <v>856</v>
      </c>
      <c r="J932" s="81" t="s">
        <v>604</v>
      </c>
      <c r="K932" s="82" t="s">
        <v>787</v>
      </c>
      <c r="L932" s="83">
        <v>45012</v>
      </c>
      <c r="M932" s="83">
        <f>WORKDAY(ControleRNC[[#This Row],[Data Emissão]],VLOOKUP(K932,$F$1:$G$4,2,0))</f>
        <v>45015</v>
      </c>
      <c r="N932" s="83"/>
      <c r="O932" s="84">
        <v>45021</v>
      </c>
      <c r="P932" s="85"/>
      <c r="Q932" s="85">
        <f ca="1">IF(ControleRNC[[#This Row],[Real.1]]="",TODAY()-ControleRNC[[#This Row],[Prev.1]],ControleRNC[[#This Row],[Real.1]]-ControleRNC[[#This Row],[Prev.1]])</f>
        <v>6</v>
      </c>
      <c r="R932" s="85" t="s">
        <v>5</v>
      </c>
      <c r="S932" s="85"/>
      <c r="T932" s="86" t="str">
        <f ca="1">IF(ControleRNC[[#This Row],[Real.1]]&lt;&gt;"","Concluída",IF(ControleRNC[[#This Row],[Prev.1]]&lt;TODAY(),"Atraso","No prazo"))</f>
        <v>Concluída</v>
      </c>
      <c r="U932" s="87" t="s">
        <v>605</v>
      </c>
      <c r="V932" s="87"/>
      <c r="W932" s="84">
        <f>WORKDAY(ControleRNC[[#This Row],[Prev.1]],ControleRNC[[#This Row],[Dias Prev.2]])</f>
        <v>45020</v>
      </c>
      <c r="X932" s="84"/>
      <c r="Y932" s="84"/>
      <c r="Z932" s="85">
        <f>VLOOKUP(ControleRNC[[#This Row],[Crit.]],$F$1:$G$4,2,0)</f>
        <v>3</v>
      </c>
      <c r="AA932" s="85">
        <f ca="1">IF(ControleRNC[[#This Row],[Real.2]]="",TODAY()-ControleRNC[[#This Row],[Prev.2]],ControleRNC[[#This Row],[Real.2]]-ControleRNC[[#This Row],[Prev.2]])</f>
        <v>57</v>
      </c>
      <c r="AB932" s="85" t="s">
        <v>5</v>
      </c>
      <c r="AC932" s="86" t="str">
        <f ca="1">IF(ControleRNC[[#This Row],[Real.2]]&lt;&gt;"","Concluída",
IF(ControleRNC[[#This Row],[Prev.2]]&lt;TODAY(),"Atraso","No prazo"))</f>
        <v>Atraso</v>
      </c>
      <c r="AD932" s="85">
        <f ca="1">IF(ControleRNC[[#This Row],[Status Epata 2]]="Concluída","",IF(ControleRNC[[#This Row],[Real.2]]="",TODAY()-ControleRNC[[#This Row],[Data Emissão]],ControleRNC[[#This Row],[Real.2]]-ControleRNC[[#This Row],[Data Emissão]]))</f>
        <v>65</v>
      </c>
      <c r="AE932" s="85" t="str">
        <f ca="1">IF(ControleRNC[[#This Row],[Real.2]]&lt;&gt;"","Concluída",
IF(AND(ControleRNC[[#This Row],[Prev.2]]&lt;TODAY(),OR(ControleRNC[[#This Row],[Replan.2]]&lt;TODAY(),ControleRNC[[#This Row],[Replan.2]]="")),"Atraso","No prazo"))</f>
        <v>Atraso</v>
      </c>
      <c r="AF932" s="85"/>
      <c r="AG932" s="85" t="str">
        <f ca="1">IF(ControleRNC[[#This Row],[Área Responsável]]="Engenharia",ControleRNC[[#This Row],[Status Etapa 1]],"Contratada")</f>
        <v>Concluída</v>
      </c>
      <c r="AH932" s="85" t="str">
        <f>IF(ControleRNC[[#This Row],[Área Responsável]]="Contratada",ControleRNC[[#This Row],[Status DUCTOR]],"Engenharia")</f>
        <v>Engenharia</v>
      </c>
      <c r="AI932" s="85" t="str">
        <f ca="1">IF(ControleRNC[[#This Row],[Etapa Eng]]="Concluída","Fechado",IF(ControleRNC[[#This Row],[Etapa Eng]]="Contratada","Contratada","Aberto"))</f>
        <v>Fechado</v>
      </c>
      <c r="AJ932" s="85" t="str">
        <f>IF(ControleRNC[[#This Row],[Etapa contr]]="Concluída","Fechado",IF(ControleRNC[[#This Row],[Etapa contr]]="Engenharia","Engenharia","Aberto"))</f>
        <v>Engenharia</v>
      </c>
    </row>
    <row r="933" spans="1:36" ht="30" customHeight="1">
      <c r="A933" s="79" t="s">
        <v>532</v>
      </c>
      <c r="B933" s="79" t="s">
        <v>900</v>
      </c>
      <c r="C933" s="85" t="s">
        <v>2720</v>
      </c>
      <c r="D933" s="79" t="s">
        <v>943</v>
      </c>
      <c r="E933" s="85" t="s">
        <v>39</v>
      </c>
      <c r="F933" s="88" t="s">
        <v>826</v>
      </c>
      <c r="G933" s="80" t="s">
        <v>844</v>
      </c>
      <c r="H933" s="80" t="s">
        <v>3022</v>
      </c>
      <c r="I933" s="80" t="s">
        <v>1449</v>
      </c>
      <c r="J933" s="81" t="s">
        <v>3023</v>
      </c>
      <c r="K933" s="82" t="s">
        <v>787</v>
      </c>
      <c r="L933" s="83">
        <v>45013</v>
      </c>
      <c r="M933" s="83">
        <f>WORKDAY(ControleRNC[[#This Row],[Data Emissão]],VLOOKUP(K933,$F$1:$G$4,2,0))</f>
        <v>45016</v>
      </c>
      <c r="N933" s="83"/>
      <c r="O933" s="84">
        <v>45013</v>
      </c>
      <c r="P933" s="85"/>
      <c r="Q933" s="85">
        <f ca="1">IF(ControleRNC[[#This Row],[Real.1]]="",TODAY()-ControleRNC[[#This Row],[Prev.1]],ControleRNC[[#This Row],[Real.1]]-ControleRNC[[#This Row],[Prev.1]])</f>
        <v>-3</v>
      </c>
      <c r="R933" s="85" t="s">
        <v>6</v>
      </c>
      <c r="S933" s="85"/>
      <c r="T933" s="86" t="str">
        <f ca="1">IF(ControleRNC[[#This Row],[Real.1]]&lt;&gt;"","Concluída",IF(ControleRNC[[#This Row],[Prev.1]]&lt;TODAY(),"Atraso","No prazo"))</f>
        <v>Concluída</v>
      </c>
      <c r="U933" s="87" t="s">
        <v>3024</v>
      </c>
      <c r="V933" s="87"/>
      <c r="W933" s="84">
        <f>WORKDAY(ControleRNC[[#This Row],[Prev.1]],ControleRNC[[#This Row],[Dias Prev.2]])</f>
        <v>45021</v>
      </c>
      <c r="X933" s="84"/>
      <c r="Y933" s="84">
        <v>45028</v>
      </c>
      <c r="Z933" s="85">
        <f>VLOOKUP(ControleRNC[[#This Row],[Crit.]],$F$1:$G$4,2,0)</f>
        <v>3</v>
      </c>
      <c r="AA933" s="85">
        <f ca="1">IF(ControleRNC[[#This Row],[Real.2]]="",TODAY()-ControleRNC[[#This Row],[Prev.2]],ControleRNC[[#This Row],[Real.2]]-ControleRNC[[#This Row],[Prev.2]])</f>
        <v>7</v>
      </c>
      <c r="AB933" s="85" t="s">
        <v>6</v>
      </c>
      <c r="AC933" s="86" t="str">
        <f ca="1">IF(ControleRNC[[#This Row],[Real.2]]&lt;&gt;"","Concluída",
IF(ControleRNC[[#This Row],[Prev.2]]&lt;TODAY(),"Atraso","No prazo"))</f>
        <v>Concluída</v>
      </c>
      <c r="AD933" s="85" t="str">
        <f ca="1">IF(ControleRNC[[#This Row],[Status Epata 2]]="Concluída","",IF(ControleRNC[[#This Row],[Real.2]]="",TODAY()-ControleRNC[[#This Row],[Data Emissão]],ControleRNC[[#This Row],[Real.2]]-ControleRNC[[#This Row],[Data Emissão]]))</f>
        <v/>
      </c>
      <c r="AE933" s="85" t="str">
        <f ca="1">IF(ControleRNC[[#This Row],[Real.2]]&lt;&gt;"","Concluída",
IF(AND(ControleRNC[[#This Row],[Prev.2]]&lt;TODAY(),OR(ControleRNC[[#This Row],[Replan.2]]&lt;TODAY(),ControleRNC[[#This Row],[Replan.2]]="")),"Atraso","No prazo"))</f>
        <v>Concluída</v>
      </c>
      <c r="AF933" s="85"/>
      <c r="AG933" s="85" t="str">
        <f>IF(ControleRNC[[#This Row],[Área Responsável]]="Engenharia",ControleRNC[[#This Row],[Status Etapa 1]],"Contratada")</f>
        <v>Contratada</v>
      </c>
      <c r="AH933" s="85" t="str">
        <f ca="1">IF(ControleRNC[[#This Row],[Área Responsável]]="Contratada",ControleRNC[[#This Row],[Status DUCTOR]],"Engenharia")</f>
        <v>Concluída</v>
      </c>
      <c r="AI933" s="85" t="str">
        <f>IF(ControleRNC[[#This Row],[Etapa Eng]]="Concluída","Fechado",IF(ControleRNC[[#This Row],[Etapa Eng]]="Contratada","Contratada","Aberto"))</f>
        <v>Contratada</v>
      </c>
      <c r="AJ933" s="85" t="str">
        <f ca="1">IF(ControleRNC[[#This Row],[Etapa contr]]="Concluída","Fechado",IF(ControleRNC[[#This Row],[Etapa contr]]="Engenharia","Engenharia","Aberto"))</f>
        <v>Fechado</v>
      </c>
    </row>
    <row r="934" spans="1:36" ht="30" customHeight="1">
      <c r="A934" s="79" t="s">
        <v>466</v>
      </c>
      <c r="B934" s="79" t="s">
        <v>900</v>
      </c>
      <c r="C934" s="85" t="s">
        <v>2720</v>
      </c>
      <c r="D934" s="79" t="s">
        <v>943</v>
      </c>
      <c r="E934" s="85" t="s">
        <v>39</v>
      </c>
      <c r="F934" s="88" t="s">
        <v>826</v>
      </c>
      <c r="G934" s="80" t="s">
        <v>844</v>
      </c>
      <c r="H934" s="80" t="s">
        <v>3025</v>
      </c>
      <c r="I934" s="80" t="s">
        <v>1449</v>
      </c>
      <c r="J934" s="81" t="s">
        <v>684</v>
      </c>
      <c r="K934" s="82" t="s">
        <v>787</v>
      </c>
      <c r="L934" s="83">
        <v>45027</v>
      </c>
      <c r="M934" s="83">
        <f>WORKDAY(ControleRNC[[#This Row],[Data Emissão]],VLOOKUP(K934,$F$1:$G$4,2,0))</f>
        <v>45030</v>
      </c>
      <c r="N934" s="83"/>
      <c r="O934" s="84">
        <v>45027</v>
      </c>
      <c r="P934" s="85"/>
      <c r="Q934" s="85">
        <f ca="1">IF(ControleRNC[[#This Row],[Real.1]]="",TODAY()-ControleRNC[[#This Row],[Prev.1]],ControleRNC[[#This Row],[Real.1]]-ControleRNC[[#This Row],[Prev.1]])</f>
        <v>-3</v>
      </c>
      <c r="R934" s="85" t="s">
        <v>6</v>
      </c>
      <c r="S934" s="85"/>
      <c r="T934" s="86" t="str">
        <f ca="1">IF(ControleRNC[[#This Row],[Real.1]]&lt;&gt;"","Concluída",IF(ControleRNC[[#This Row],[Prev.1]]&lt;TODAY(),"Atraso","No prazo"))</f>
        <v>Concluída</v>
      </c>
      <c r="U934" s="87" t="s">
        <v>685</v>
      </c>
      <c r="V934" s="87"/>
      <c r="W934" s="84">
        <f>WORKDAY(ControleRNC[[#This Row],[Prev.1]],ControleRNC[[#This Row],[Dias Prev.2]])</f>
        <v>45035</v>
      </c>
      <c r="X934" s="84">
        <v>45074</v>
      </c>
      <c r="Y934" s="84"/>
      <c r="Z934" s="85">
        <f>VLOOKUP(ControleRNC[[#This Row],[Crit.]],$F$1:$G$4,2,0)</f>
        <v>3</v>
      </c>
      <c r="AA934" s="85">
        <f ca="1">IF(ControleRNC[[#This Row],[Real.2]]="",TODAY()-ControleRNC[[#This Row],[Prev.2]],ControleRNC[[#This Row],[Real.2]]-ControleRNC[[#This Row],[Prev.2]])</f>
        <v>42</v>
      </c>
      <c r="AB934" s="85" t="s">
        <v>6</v>
      </c>
      <c r="AC934" s="86" t="str">
        <f ca="1">IF(ControleRNC[[#This Row],[Real.2]]&lt;&gt;"","Concluída",
IF(ControleRNC[[#This Row],[Prev.2]]&lt;TODAY(),"Atraso","No prazo"))</f>
        <v>Atraso</v>
      </c>
      <c r="AD934" s="85">
        <f ca="1">IF(ControleRNC[[#This Row],[Status Epata 2]]="Concluída","",IF(ControleRNC[[#This Row],[Real.2]]="",TODAY()-ControleRNC[[#This Row],[Data Emissão]],ControleRNC[[#This Row],[Real.2]]-ControleRNC[[#This Row],[Data Emissão]]))</f>
        <v>50</v>
      </c>
      <c r="AE934" s="85" t="str">
        <f ca="1">IF(ControleRNC[[#This Row],[Real.2]]&lt;&gt;"","Concluída",
IF(AND(ControleRNC[[#This Row],[Prev.2]]&lt;TODAY(),OR(ControleRNC[[#This Row],[Replan.2]]&lt;TODAY(),ControleRNC[[#This Row],[Replan.2]]="")),"Atraso","No prazo"))</f>
        <v>Atraso</v>
      </c>
      <c r="AF934" s="85"/>
      <c r="AG934" s="85" t="str">
        <f>IF(ControleRNC[[#This Row],[Área Responsável]]="Engenharia",ControleRNC[[#This Row],[Status Etapa 1]],"Contratada")</f>
        <v>Contratada</v>
      </c>
      <c r="AH934" s="85" t="str">
        <f ca="1">IF(ControleRNC[[#This Row],[Área Responsável]]="Contratada",ControleRNC[[#This Row],[Status DUCTOR]],"Engenharia")</f>
        <v>Atraso</v>
      </c>
      <c r="AI934" s="85" t="str">
        <f>IF(ControleRNC[[#This Row],[Etapa Eng]]="Concluída","Fechado",IF(ControleRNC[[#This Row],[Etapa Eng]]="Contratada","Contratada","Aberto"))</f>
        <v>Contratada</v>
      </c>
      <c r="AJ934" s="85" t="str">
        <f ca="1">IF(ControleRNC[[#This Row],[Etapa contr]]="Concluída","Fechado",IF(ControleRNC[[#This Row],[Etapa contr]]="Engenharia","Engenharia","Aberto"))</f>
        <v>Aberto</v>
      </c>
    </row>
    <row r="935" spans="1:36" ht="30" customHeight="1">
      <c r="A935" s="79" t="s">
        <v>549</v>
      </c>
      <c r="B935" s="79" t="s">
        <v>900</v>
      </c>
      <c r="C935" s="85" t="s">
        <v>2720</v>
      </c>
      <c r="D935" s="79" t="s">
        <v>943</v>
      </c>
      <c r="E935" s="85" t="s">
        <v>39</v>
      </c>
      <c r="F935" s="88" t="s">
        <v>826</v>
      </c>
      <c r="G935" s="80" t="s">
        <v>844</v>
      </c>
      <c r="H935" s="80" t="s">
        <v>3026</v>
      </c>
      <c r="I935" s="80" t="s">
        <v>1449</v>
      </c>
      <c r="J935" s="81" t="s">
        <v>680</v>
      </c>
      <c r="K935" s="82" t="s">
        <v>787</v>
      </c>
      <c r="L935" s="83">
        <v>45027</v>
      </c>
      <c r="M935" s="83">
        <f>WORKDAY(ControleRNC[[#This Row],[Data Emissão]],VLOOKUP(K935,$F$1:$G$4,2,0))</f>
        <v>45030</v>
      </c>
      <c r="N935" s="83"/>
      <c r="O935" s="84">
        <v>45027</v>
      </c>
      <c r="P935" s="85"/>
      <c r="Q935" s="85">
        <f ca="1">IF(ControleRNC[[#This Row],[Real.1]]="",TODAY()-ControleRNC[[#This Row],[Prev.1]],ControleRNC[[#This Row],[Real.1]]-ControleRNC[[#This Row],[Prev.1]])</f>
        <v>-3</v>
      </c>
      <c r="R935" s="85" t="s">
        <v>6</v>
      </c>
      <c r="S935" s="85"/>
      <c r="T935" s="86" t="str">
        <f ca="1">IF(ControleRNC[[#This Row],[Real.1]]&lt;&gt;"","Concluída",IF(ControleRNC[[#This Row],[Prev.1]]&lt;TODAY(),"Atraso","No prazo"))</f>
        <v>Concluída</v>
      </c>
      <c r="U935" s="87" t="s">
        <v>681</v>
      </c>
      <c r="V935" s="87"/>
      <c r="W935" s="84">
        <f>WORKDAY(ControleRNC[[#This Row],[Prev.1]],ControleRNC[[#This Row],[Dias Prev.2]])</f>
        <v>45035</v>
      </c>
      <c r="X935" s="84">
        <v>45076</v>
      </c>
      <c r="Y935" s="84"/>
      <c r="Z935" s="85">
        <f>VLOOKUP(ControleRNC[[#This Row],[Crit.]],$F$1:$G$4,2,0)</f>
        <v>3</v>
      </c>
      <c r="AA935" s="85">
        <f ca="1">IF(ControleRNC[[#This Row],[Real.2]]="",TODAY()-ControleRNC[[#This Row],[Prev.2]],ControleRNC[[#This Row],[Real.2]]-ControleRNC[[#This Row],[Prev.2]])</f>
        <v>42</v>
      </c>
      <c r="AB935" s="85" t="s">
        <v>6</v>
      </c>
      <c r="AC935" s="86" t="str">
        <f ca="1">IF(ControleRNC[[#This Row],[Real.2]]&lt;&gt;"","Concluída",
IF(ControleRNC[[#This Row],[Prev.2]]&lt;TODAY(),"Atraso","No prazo"))</f>
        <v>Atraso</v>
      </c>
      <c r="AD935" s="85">
        <f ca="1">IF(ControleRNC[[#This Row],[Status Epata 2]]="Concluída","",IF(ControleRNC[[#This Row],[Real.2]]="",TODAY()-ControleRNC[[#This Row],[Data Emissão]],ControleRNC[[#This Row],[Real.2]]-ControleRNC[[#This Row],[Data Emissão]]))</f>
        <v>50</v>
      </c>
      <c r="AE935" s="85" t="str">
        <f ca="1">IF(ControleRNC[[#This Row],[Real.2]]&lt;&gt;"","Concluída",
IF(AND(ControleRNC[[#This Row],[Prev.2]]&lt;TODAY(),OR(ControleRNC[[#This Row],[Replan.2]]&lt;TODAY(),ControleRNC[[#This Row],[Replan.2]]="")),"Atraso","No prazo"))</f>
        <v>Atraso</v>
      </c>
      <c r="AF935" s="85"/>
      <c r="AG935" s="85" t="str">
        <f>IF(ControleRNC[[#This Row],[Área Responsável]]="Engenharia",ControleRNC[[#This Row],[Status Etapa 1]],"Contratada")</f>
        <v>Contratada</v>
      </c>
      <c r="AH935" s="85" t="str">
        <f ca="1">IF(ControleRNC[[#This Row],[Área Responsável]]="Contratada",ControleRNC[[#This Row],[Status DUCTOR]],"Engenharia")</f>
        <v>Atraso</v>
      </c>
      <c r="AI935" s="85" t="str">
        <f>IF(ControleRNC[[#This Row],[Etapa Eng]]="Concluída","Fechado",IF(ControleRNC[[#This Row],[Etapa Eng]]="Contratada","Contratada","Aberto"))</f>
        <v>Contratada</v>
      </c>
      <c r="AJ935" s="85" t="str">
        <f ca="1">IF(ControleRNC[[#This Row],[Etapa contr]]="Concluída","Fechado",IF(ControleRNC[[#This Row],[Etapa contr]]="Engenharia","Engenharia","Aberto"))</f>
        <v>Aberto</v>
      </c>
    </row>
    <row r="936" spans="1:36" ht="30" customHeight="1">
      <c r="A936" s="79" t="s">
        <v>546</v>
      </c>
      <c r="B936" s="79" t="s">
        <v>900</v>
      </c>
      <c r="C936" s="85" t="s">
        <v>2720</v>
      </c>
      <c r="D936" s="79" t="s">
        <v>943</v>
      </c>
      <c r="E936" s="85" t="s">
        <v>39</v>
      </c>
      <c r="F936" s="88" t="s">
        <v>826</v>
      </c>
      <c r="G936" s="80" t="s">
        <v>844</v>
      </c>
      <c r="H936" s="80" t="s">
        <v>2459</v>
      </c>
      <c r="I936" s="80" t="s">
        <v>1449</v>
      </c>
      <c r="J936" s="81" t="s">
        <v>678</v>
      </c>
      <c r="K936" s="82" t="s">
        <v>787</v>
      </c>
      <c r="L936" s="83">
        <v>45027</v>
      </c>
      <c r="M936" s="83">
        <f>WORKDAY(ControleRNC[[#This Row],[Data Emissão]],VLOOKUP(K936,$F$1:$G$4,2,0))</f>
        <v>45030</v>
      </c>
      <c r="N936" s="83"/>
      <c r="O936" s="84">
        <v>45027</v>
      </c>
      <c r="P936" s="85"/>
      <c r="Q936" s="85">
        <f ca="1">IF(ControleRNC[[#This Row],[Real.1]]="",TODAY()-ControleRNC[[#This Row],[Prev.1]],ControleRNC[[#This Row],[Real.1]]-ControleRNC[[#This Row],[Prev.1]])</f>
        <v>-3</v>
      </c>
      <c r="R936" s="85" t="s">
        <v>6</v>
      </c>
      <c r="S936" s="85"/>
      <c r="T936" s="86" t="str">
        <f ca="1">IF(ControleRNC[[#This Row],[Real.1]]&lt;&gt;"","Concluída",IF(ControleRNC[[#This Row],[Prev.1]]&lt;TODAY(),"Atraso","No prazo"))</f>
        <v>Concluída</v>
      </c>
      <c r="U936" s="87" t="s">
        <v>679</v>
      </c>
      <c r="V936" s="87"/>
      <c r="W936" s="84">
        <f>WORKDAY(ControleRNC[[#This Row],[Prev.1]],ControleRNC[[#This Row],[Dias Prev.2]])</f>
        <v>45035</v>
      </c>
      <c r="X936" s="84">
        <v>45076</v>
      </c>
      <c r="Y936" s="84"/>
      <c r="Z936" s="85">
        <f>VLOOKUP(ControleRNC[[#This Row],[Crit.]],$F$1:$G$4,2,0)</f>
        <v>3</v>
      </c>
      <c r="AA936" s="85">
        <f ca="1">IF(ControleRNC[[#This Row],[Real.2]]="",TODAY()-ControleRNC[[#This Row],[Prev.2]],ControleRNC[[#This Row],[Real.2]]-ControleRNC[[#This Row],[Prev.2]])</f>
        <v>42</v>
      </c>
      <c r="AB936" s="85" t="s">
        <v>6</v>
      </c>
      <c r="AC936" s="86" t="str">
        <f ca="1">IF(ControleRNC[[#This Row],[Real.2]]&lt;&gt;"","Concluída",
IF(ControleRNC[[#This Row],[Prev.2]]&lt;TODAY(),"Atraso","No prazo"))</f>
        <v>Atraso</v>
      </c>
      <c r="AD936" s="85">
        <f ca="1">IF(ControleRNC[[#This Row],[Status Epata 2]]="Concluída","",IF(ControleRNC[[#This Row],[Real.2]]="",TODAY()-ControleRNC[[#This Row],[Data Emissão]],ControleRNC[[#This Row],[Real.2]]-ControleRNC[[#This Row],[Data Emissão]]))</f>
        <v>50</v>
      </c>
      <c r="AE936" s="85" t="str">
        <f ca="1">IF(ControleRNC[[#This Row],[Real.2]]&lt;&gt;"","Concluída",
IF(AND(ControleRNC[[#This Row],[Prev.2]]&lt;TODAY(),OR(ControleRNC[[#This Row],[Replan.2]]&lt;TODAY(),ControleRNC[[#This Row],[Replan.2]]="")),"Atraso","No prazo"))</f>
        <v>Atraso</v>
      </c>
      <c r="AF936" s="85"/>
      <c r="AG936" s="85" t="str">
        <f>IF(ControleRNC[[#This Row],[Área Responsável]]="Engenharia",ControleRNC[[#This Row],[Status Etapa 1]],"Contratada")</f>
        <v>Contratada</v>
      </c>
      <c r="AH936" s="85" t="str">
        <f ca="1">IF(ControleRNC[[#This Row],[Área Responsável]]="Contratada",ControleRNC[[#This Row],[Status DUCTOR]],"Engenharia")</f>
        <v>Atraso</v>
      </c>
      <c r="AI936" s="85" t="str">
        <f>IF(ControleRNC[[#This Row],[Etapa Eng]]="Concluída","Fechado",IF(ControleRNC[[#This Row],[Etapa Eng]]="Contratada","Contratada","Aberto"))</f>
        <v>Contratada</v>
      </c>
      <c r="AJ936" s="85" t="str">
        <f ca="1">IF(ControleRNC[[#This Row],[Etapa contr]]="Concluída","Fechado",IF(ControleRNC[[#This Row],[Etapa contr]]="Engenharia","Engenharia","Aberto"))</f>
        <v>Aberto</v>
      </c>
    </row>
    <row r="937" spans="1:36" ht="30" customHeight="1">
      <c r="A937" s="5" t="s">
        <v>554</v>
      </c>
      <c r="B937" s="79" t="s">
        <v>900</v>
      </c>
      <c r="C937" s="85" t="s">
        <v>2720</v>
      </c>
      <c r="D937" s="79" t="s">
        <v>943</v>
      </c>
      <c r="E937" s="85" t="s">
        <v>39</v>
      </c>
      <c r="F937" s="88" t="s">
        <v>826</v>
      </c>
      <c r="G937" s="80" t="s">
        <v>844</v>
      </c>
      <c r="H937" s="80" t="s">
        <v>3027</v>
      </c>
      <c r="I937" s="80" t="s">
        <v>1449</v>
      </c>
      <c r="J937" s="81" t="s">
        <v>686</v>
      </c>
      <c r="K937" s="82" t="s">
        <v>787</v>
      </c>
      <c r="L937" s="83">
        <v>45027</v>
      </c>
      <c r="M937" s="83">
        <f>WORKDAY(ControleRNC[[#This Row],[Data Emissão]],VLOOKUP(K937,$F$1:$G$4,2,0))</f>
        <v>45030</v>
      </c>
      <c r="N937" s="83"/>
      <c r="O937" s="84">
        <v>45027</v>
      </c>
      <c r="P937" s="85"/>
      <c r="Q937" s="85">
        <f ca="1">IF(ControleRNC[[#This Row],[Real.1]]="",TODAY()-ControleRNC[[#This Row],[Prev.1]],ControleRNC[[#This Row],[Real.1]]-ControleRNC[[#This Row],[Prev.1]])</f>
        <v>-3</v>
      </c>
      <c r="R937" s="85" t="s">
        <v>6</v>
      </c>
      <c r="S937" s="85"/>
      <c r="T937" s="86" t="str">
        <f ca="1">IF(ControleRNC[[#This Row],[Real.1]]&lt;&gt;"","Concluída",IF(ControleRNC[[#This Row],[Prev.1]]&lt;TODAY(),"Atraso","No prazo"))</f>
        <v>Concluída</v>
      </c>
      <c r="U937" s="87" t="s">
        <v>687</v>
      </c>
      <c r="V937" s="87"/>
      <c r="W937" s="84">
        <f>WORKDAY(ControleRNC[[#This Row],[Prev.1]],ControleRNC[[#This Row],[Dias Prev.2]])</f>
        <v>45035</v>
      </c>
      <c r="X937" s="84">
        <v>45074</v>
      </c>
      <c r="Y937" s="84"/>
      <c r="Z937" s="85">
        <f>VLOOKUP(ControleRNC[[#This Row],[Crit.]],$F$1:$G$4,2,0)</f>
        <v>3</v>
      </c>
      <c r="AA937" s="85">
        <f ca="1">IF(ControleRNC[[#This Row],[Real.2]]="",TODAY()-ControleRNC[[#This Row],[Prev.2]],ControleRNC[[#This Row],[Real.2]]-ControleRNC[[#This Row],[Prev.2]])</f>
        <v>42</v>
      </c>
      <c r="AB937" s="85" t="s">
        <v>6</v>
      </c>
      <c r="AC937" s="86" t="str">
        <f ca="1">IF(ControleRNC[[#This Row],[Real.2]]&lt;&gt;"","Concluída",
IF(ControleRNC[[#This Row],[Prev.2]]&lt;TODAY(),"Atraso","No prazo"))</f>
        <v>Atraso</v>
      </c>
      <c r="AD937" s="85">
        <f ca="1">IF(ControleRNC[[#This Row],[Status Epata 2]]="Concluída","",IF(ControleRNC[[#This Row],[Real.2]]="",TODAY()-ControleRNC[[#This Row],[Data Emissão]],ControleRNC[[#This Row],[Real.2]]-ControleRNC[[#This Row],[Data Emissão]]))</f>
        <v>50</v>
      </c>
      <c r="AE937" s="85" t="str">
        <f ca="1">IF(ControleRNC[[#This Row],[Real.2]]&lt;&gt;"","Concluída",
IF(AND(ControleRNC[[#This Row],[Prev.2]]&lt;TODAY(),OR(ControleRNC[[#This Row],[Replan.2]]&lt;TODAY(),ControleRNC[[#This Row],[Replan.2]]="")),"Atraso","No prazo"))</f>
        <v>Atraso</v>
      </c>
      <c r="AF937" s="85"/>
      <c r="AG937" s="85" t="str">
        <f>IF(ControleRNC[[#This Row],[Área Responsável]]="Engenharia",ControleRNC[[#This Row],[Status Etapa 1]],"Contratada")</f>
        <v>Contratada</v>
      </c>
      <c r="AH937" s="85" t="str">
        <f ca="1">IF(ControleRNC[[#This Row],[Área Responsável]]="Contratada",ControleRNC[[#This Row],[Status DUCTOR]],"Engenharia")</f>
        <v>Atraso</v>
      </c>
      <c r="AI937" s="85" t="str">
        <f>IF(ControleRNC[[#This Row],[Etapa Eng]]="Concluída","Fechado",IF(ControleRNC[[#This Row],[Etapa Eng]]="Contratada","Contratada","Aberto"))</f>
        <v>Contratada</v>
      </c>
      <c r="AJ937" s="85" t="str">
        <f ca="1">IF(ControleRNC[[#This Row],[Etapa contr]]="Concluída","Fechado",IF(ControleRNC[[#This Row],[Etapa contr]]="Engenharia","Engenharia","Aberto"))</f>
        <v>Aberto</v>
      </c>
    </row>
    <row r="938" spans="1:36" ht="30" customHeight="1">
      <c r="A938" s="79" t="s">
        <v>364</v>
      </c>
      <c r="B938" s="5" t="s">
        <v>900</v>
      </c>
      <c r="C938" s="24" t="s">
        <v>2720</v>
      </c>
      <c r="D938" s="5" t="s">
        <v>943</v>
      </c>
      <c r="E938" s="24" t="s">
        <v>29</v>
      </c>
      <c r="F938" s="65" t="s">
        <v>826</v>
      </c>
      <c r="G938" s="7" t="s">
        <v>844</v>
      </c>
      <c r="H938" s="80" t="s">
        <v>3028</v>
      </c>
      <c r="I938" s="80" t="s">
        <v>1449</v>
      </c>
      <c r="J938" s="81" t="s">
        <v>3029</v>
      </c>
      <c r="K938" s="82" t="s">
        <v>787</v>
      </c>
      <c r="L938" s="83">
        <v>45013</v>
      </c>
      <c r="M938" s="83">
        <f>WORKDAY(ControleRNC[[#This Row],[Data Emissão]],VLOOKUP(K938,$F$1:$G$4,2,0))</f>
        <v>45016</v>
      </c>
      <c r="N938" s="83"/>
      <c r="O938" s="84">
        <v>45013</v>
      </c>
      <c r="P938" s="85"/>
      <c r="Q938" s="85">
        <f ca="1">IF(ControleRNC[[#This Row],[Real.1]]="",TODAY()-ControleRNC[[#This Row],[Prev.1]],ControleRNC[[#This Row],[Real.1]]-ControleRNC[[#This Row],[Prev.1]])</f>
        <v>-3</v>
      </c>
      <c r="R938" s="24" t="s">
        <v>6</v>
      </c>
      <c r="S938" s="85"/>
      <c r="T938" s="86" t="str">
        <f ca="1">IF(ControleRNC[[#This Row],[Real.1]]&lt;&gt;"","Concluída",IF(ControleRNC[[#This Row],[Prev.1]]&lt;TODAY(),"Atraso","No prazo"))</f>
        <v>Concluída</v>
      </c>
      <c r="U938" s="87" t="s">
        <v>3030</v>
      </c>
      <c r="V938" s="87"/>
      <c r="W938" s="84">
        <f>WORKDAY(ControleRNC[[#This Row],[Prev.1]],ControleRNC[[#This Row],[Dias Prev.2]])</f>
        <v>45021</v>
      </c>
      <c r="X938" s="84">
        <v>45076</v>
      </c>
      <c r="Y938" s="84">
        <v>45065</v>
      </c>
      <c r="Z938" s="85">
        <f>VLOOKUP(ControleRNC[[#This Row],[Crit.]],$F$1:$G$4,2,0)</f>
        <v>3</v>
      </c>
      <c r="AA938" s="85">
        <f ca="1">IF(ControleRNC[[#This Row],[Real.2]]="",TODAY()-ControleRNC[[#This Row],[Prev.2]],ControleRNC[[#This Row],[Real.2]]-ControleRNC[[#This Row],[Prev.2]])</f>
        <v>44</v>
      </c>
      <c r="AB938" s="24" t="s">
        <v>6</v>
      </c>
      <c r="AC938" s="86" t="str">
        <f ca="1">IF(ControleRNC[[#This Row],[Real.2]]&lt;&gt;"","Concluída",
IF(ControleRNC[[#This Row],[Prev.2]]&lt;TODAY(),"Atraso","No prazo"))</f>
        <v>Concluída</v>
      </c>
      <c r="AD938" s="85" t="str">
        <f ca="1">IF(ControleRNC[[#This Row],[Status Epata 2]]="Concluída","",IF(ControleRNC[[#This Row],[Real.2]]="",TODAY()-ControleRNC[[#This Row],[Data Emissão]],ControleRNC[[#This Row],[Real.2]]-ControleRNC[[#This Row],[Data Emissão]]))</f>
        <v/>
      </c>
      <c r="AE938" s="24" t="str">
        <f ca="1">IF(ControleRNC[[#This Row],[Real.2]]&lt;&gt;"","Concluída",
IF(AND(ControleRNC[[#This Row],[Prev.2]]&lt;TODAY(),OR(ControleRNC[[#This Row],[Replan.2]]&lt;TODAY(),ControleRNC[[#This Row],[Replan.2]]="")),"Atraso","No prazo"))</f>
        <v>Concluída</v>
      </c>
      <c r="AF938" s="85"/>
      <c r="AG938" s="85" t="str">
        <f>IF(ControleRNC[[#This Row],[Área Responsável]]="Engenharia",ControleRNC[[#This Row],[Status Etapa 1]],"Contratada")</f>
        <v>Contratada</v>
      </c>
      <c r="AH938" s="85" t="str">
        <f ca="1">IF(ControleRNC[[#This Row],[Área Responsável]]="Contratada",ControleRNC[[#This Row],[Status DUCTOR]],"Engenharia")</f>
        <v>Concluída</v>
      </c>
      <c r="AI938" s="85" t="str">
        <f>IF(ControleRNC[[#This Row],[Etapa Eng]]="Concluída","Fechado",IF(ControleRNC[[#This Row],[Etapa Eng]]="Contratada","Contratada","Aberto"))</f>
        <v>Contratada</v>
      </c>
      <c r="AJ938" s="85" t="str">
        <f ca="1">IF(ControleRNC[[#This Row],[Etapa contr]]="Concluída","Fechado",IF(ControleRNC[[#This Row],[Etapa contr]]="Engenharia","Engenharia","Aberto"))</f>
        <v>Fechado</v>
      </c>
    </row>
    <row r="939" spans="1:36" ht="30" customHeight="1">
      <c r="A939" s="79" t="s">
        <v>370</v>
      </c>
      <c r="B939" s="79" t="s">
        <v>900</v>
      </c>
      <c r="C939" s="85" t="s">
        <v>2720</v>
      </c>
      <c r="D939" s="79" t="s">
        <v>943</v>
      </c>
      <c r="E939" s="85" t="s">
        <v>29</v>
      </c>
      <c r="F939" s="88" t="s">
        <v>826</v>
      </c>
      <c r="G939" s="80" t="s">
        <v>844</v>
      </c>
      <c r="H939" s="80" t="s">
        <v>1310</v>
      </c>
      <c r="I939" s="80" t="s">
        <v>1449</v>
      </c>
      <c r="J939" s="81" t="s">
        <v>611</v>
      </c>
      <c r="K939" s="82" t="s">
        <v>787</v>
      </c>
      <c r="L939" s="83">
        <v>45013</v>
      </c>
      <c r="M939" s="83">
        <f>WORKDAY(ControleRNC[[#This Row],[Data Emissão]],VLOOKUP(K939,$F$1:$G$4,2,0))</f>
        <v>45016</v>
      </c>
      <c r="N939" s="83"/>
      <c r="O939" s="84">
        <v>45013</v>
      </c>
      <c r="P939" s="85"/>
      <c r="Q939" s="85">
        <f ca="1">IF(ControleRNC[[#This Row],[Real.1]]="",TODAY()-ControleRNC[[#This Row],[Prev.1]],ControleRNC[[#This Row],[Real.1]]-ControleRNC[[#This Row],[Prev.1]])</f>
        <v>-3</v>
      </c>
      <c r="R939" s="85" t="s">
        <v>6</v>
      </c>
      <c r="S939" s="85"/>
      <c r="T939" s="86" t="str">
        <f ca="1">IF(ControleRNC[[#This Row],[Real.1]]&lt;&gt;"","Concluída",IF(ControleRNC[[#This Row],[Prev.1]]&lt;TODAY(),"Atraso","No prazo"))</f>
        <v>Concluída</v>
      </c>
      <c r="U939" s="39" t="s">
        <v>612</v>
      </c>
      <c r="V939" s="87"/>
      <c r="W939" s="84">
        <f>WORKDAY(ControleRNC[[#This Row],[Prev.1]],ControleRNC[[#This Row],[Dias Prev.2]])</f>
        <v>45021</v>
      </c>
      <c r="X939" s="84">
        <v>45076</v>
      </c>
      <c r="Y939" s="84"/>
      <c r="Z939" s="85">
        <f>VLOOKUP(ControleRNC[[#This Row],[Crit.]],$F$1:$G$4,2,0)</f>
        <v>3</v>
      </c>
      <c r="AA939" s="85">
        <f ca="1">IF(ControleRNC[[#This Row],[Real.2]]="",TODAY()-ControleRNC[[#This Row],[Prev.2]],ControleRNC[[#This Row],[Real.2]]-ControleRNC[[#This Row],[Prev.2]])</f>
        <v>56</v>
      </c>
      <c r="AB939" s="85" t="s">
        <v>6</v>
      </c>
      <c r="AC939" s="86" t="str">
        <f ca="1">IF(ControleRNC[[#This Row],[Real.2]]&lt;&gt;"","Concluída",
IF(ControleRNC[[#This Row],[Prev.2]]&lt;TODAY(),"Atraso","No prazo"))</f>
        <v>Atraso</v>
      </c>
      <c r="AD939" s="85">
        <f ca="1">IF(ControleRNC[[#This Row],[Status Epata 2]]="Concluída","",IF(ControleRNC[[#This Row],[Real.2]]="",TODAY()-ControleRNC[[#This Row],[Data Emissão]],ControleRNC[[#This Row],[Real.2]]-ControleRNC[[#This Row],[Data Emissão]]))</f>
        <v>64</v>
      </c>
      <c r="AE939" s="85" t="str">
        <f ca="1">IF(ControleRNC[[#This Row],[Real.2]]&lt;&gt;"","Concluída",
IF(AND(ControleRNC[[#This Row],[Prev.2]]&lt;TODAY(),OR(ControleRNC[[#This Row],[Replan.2]]&lt;TODAY(),ControleRNC[[#This Row],[Replan.2]]="")),"Atraso","No prazo"))</f>
        <v>Atraso</v>
      </c>
      <c r="AF939" s="85"/>
      <c r="AG939" s="85" t="str">
        <f>IF(ControleRNC[[#This Row],[Área Responsável]]="Engenharia",ControleRNC[[#This Row],[Status Etapa 1]],"Contratada")</f>
        <v>Contratada</v>
      </c>
      <c r="AH939" s="85" t="str">
        <f ca="1">IF(ControleRNC[[#This Row],[Área Responsável]]="Contratada",ControleRNC[[#This Row],[Status DUCTOR]],"Engenharia")</f>
        <v>Atraso</v>
      </c>
      <c r="AI939" s="85" t="str">
        <f>IF(ControleRNC[[#This Row],[Etapa Eng]]="Concluída","Fechado",IF(ControleRNC[[#This Row],[Etapa Eng]]="Contratada","Contratada","Aberto"))</f>
        <v>Contratada</v>
      </c>
      <c r="AJ939" s="85" t="str">
        <f ca="1">IF(ControleRNC[[#This Row],[Etapa contr]]="Concluída","Fechado",IF(ControleRNC[[#This Row],[Etapa contr]]="Engenharia","Engenharia","Aberto"))</f>
        <v>Aberto</v>
      </c>
    </row>
    <row r="940" spans="1:36" ht="30" customHeight="1">
      <c r="A940" s="5" t="s">
        <v>529</v>
      </c>
      <c r="B940" s="5" t="s">
        <v>900</v>
      </c>
      <c r="C940" s="24" t="s">
        <v>2720</v>
      </c>
      <c r="D940" s="5" t="s">
        <v>943</v>
      </c>
      <c r="E940" s="24" t="s">
        <v>29</v>
      </c>
      <c r="F940" s="65" t="s">
        <v>826</v>
      </c>
      <c r="G940" s="7" t="s">
        <v>844</v>
      </c>
      <c r="H940" s="7" t="s">
        <v>1310</v>
      </c>
      <c r="I940" s="7" t="s">
        <v>1449</v>
      </c>
      <c r="J940" s="32" t="s">
        <v>3031</v>
      </c>
      <c r="K940" s="22" t="s">
        <v>787</v>
      </c>
      <c r="L940" s="6">
        <v>45013</v>
      </c>
      <c r="M940" s="6">
        <f>WORKDAY(ControleRNC[[#This Row],[Data Emissão]],VLOOKUP(K940,$F$1:$G$4,2,0))</f>
        <v>45016</v>
      </c>
      <c r="N940" s="6"/>
      <c r="O940" s="23">
        <v>45013</v>
      </c>
      <c r="P940" s="24"/>
      <c r="Q940" s="24">
        <f ca="1">IF(ControleRNC[[#This Row],[Real.1]]="",TODAY()-ControleRNC[[#This Row],[Prev.1]],ControleRNC[[#This Row],[Real.1]]-ControleRNC[[#This Row],[Prev.1]])</f>
        <v>-3</v>
      </c>
      <c r="R940" s="24" t="s">
        <v>6</v>
      </c>
      <c r="S940" s="24"/>
      <c r="T940" s="29" t="str">
        <f ca="1">IF(ControleRNC[[#This Row],[Real.1]]&lt;&gt;"","Concluída",IF(ControleRNC[[#This Row],[Prev.1]]&lt;TODAY(),"Atraso","No prazo"))</f>
        <v>Concluída</v>
      </c>
      <c r="U940" s="39" t="s">
        <v>3032</v>
      </c>
      <c r="V940" s="39"/>
      <c r="W940" s="84">
        <f>WORKDAY(ControleRNC[[#This Row],[Prev.1]],ControleRNC[[#This Row],[Dias Prev.2]])</f>
        <v>45021</v>
      </c>
      <c r="X940" s="23">
        <v>45058</v>
      </c>
      <c r="Y940" s="23">
        <v>45061</v>
      </c>
      <c r="Z940" s="24">
        <f>VLOOKUP(ControleRNC[[#This Row],[Crit.]],$F$1:$G$4,2,0)</f>
        <v>3</v>
      </c>
      <c r="AA940" s="24">
        <f ca="1">IF(ControleRNC[[#This Row],[Real.2]]="",TODAY()-ControleRNC[[#This Row],[Prev.2]],ControleRNC[[#This Row],[Real.2]]-ControleRNC[[#This Row],[Prev.2]])</f>
        <v>40</v>
      </c>
      <c r="AB940" s="24" t="s">
        <v>6</v>
      </c>
      <c r="AC940" s="29" t="str">
        <f ca="1">IF(ControleRNC[[#This Row],[Real.2]]&lt;&gt;"","Concluída",
IF(ControleRNC[[#This Row],[Prev.2]]&lt;TODAY(),"Atraso","No prazo"))</f>
        <v>Concluída</v>
      </c>
      <c r="AD940" s="24" t="str">
        <f ca="1">IF(ControleRNC[[#This Row],[Status Epata 2]]="Concluída","",IF(ControleRNC[[#This Row],[Real.2]]="",TODAY()-ControleRNC[[#This Row],[Data Emissão]],ControleRNC[[#This Row],[Real.2]]-ControleRNC[[#This Row],[Data Emissão]]))</f>
        <v/>
      </c>
      <c r="AE940" s="24" t="str">
        <f ca="1">IF(ControleRNC[[#This Row],[Real.2]]&lt;&gt;"","Concluída",
IF(AND(ControleRNC[[#This Row],[Prev.2]]&lt;TODAY(),OR(ControleRNC[[#This Row],[Replan.2]]&lt;TODAY(),ControleRNC[[#This Row],[Replan.2]]="")),"Atraso","No prazo"))</f>
        <v>Concluída</v>
      </c>
      <c r="AF940" s="24"/>
      <c r="AG940" s="24" t="str">
        <f>IF(ControleRNC[[#This Row],[Área Responsável]]="Engenharia",ControleRNC[[#This Row],[Status Etapa 1]],"Contratada")</f>
        <v>Contratada</v>
      </c>
      <c r="AH940" s="24" t="str">
        <f ca="1">IF(ControleRNC[[#This Row],[Área Responsável]]="Contratada",ControleRNC[[#This Row],[Status DUCTOR]],"Engenharia")</f>
        <v>Concluída</v>
      </c>
      <c r="AI940" s="24" t="str">
        <f>IF(ControleRNC[[#This Row],[Etapa Eng]]="Concluída","Fechado",IF(ControleRNC[[#This Row],[Etapa Eng]]="Contratada","Contratada","Aberto"))</f>
        <v>Contratada</v>
      </c>
      <c r="AJ940" s="24" t="str">
        <f ca="1">IF(ControleRNC[[#This Row],[Etapa contr]]="Concluída","Fechado",IF(ControleRNC[[#This Row],[Etapa contr]]="Engenharia","Engenharia","Aberto"))</f>
        <v>Fechado</v>
      </c>
    </row>
    <row r="941" spans="1:36" ht="30" customHeight="1">
      <c r="A941" s="5" t="s">
        <v>405</v>
      </c>
      <c r="B941" s="5" t="s">
        <v>900</v>
      </c>
      <c r="C941" s="24" t="s">
        <v>2720</v>
      </c>
      <c r="D941" s="5" t="s">
        <v>943</v>
      </c>
      <c r="E941" s="24" t="s">
        <v>29</v>
      </c>
      <c r="F941" s="65" t="s">
        <v>826</v>
      </c>
      <c r="G941" s="7" t="s">
        <v>844</v>
      </c>
      <c r="H941" s="89" t="s">
        <v>2766</v>
      </c>
      <c r="I941" s="7" t="s">
        <v>1449</v>
      </c>
      <c r="J941" s="32" t="s">
        <v>3033</v>
      </c>
      <c r="K941" s="22" t="s">
        <v>787</v>
      </c>
      <c r="L941" s="6">
        <v>45013</v>
      </c>
      <c r="M941" s="6">
        <f>WORKDAY(ControleRNC[[#This Row],[Data Emissão]],VLOOKUP(K941,$F$1:$G$4,2,0))</f>
        <v>45016</v>
      </c>
      <c r="N941" s="6"/>
      <c r="O941" s="23">
        <v>45013</v>
      </c>
      <c r="P941" s="24"/>
      <c r="Q941" s="24">
        <f ca="1">IF(ControleRNC[[#This Row],[Real.1]]="",TODAY()-ControleRNC[[#This Row],[Prev.1]],ControleRNC[[#This Row],[Real.1]]-ControleRNC[[#This Row],[Prev.1]])</f>
        <v>-3</v>
      </c>
      <c r="R941" s="24" t="s">
        <v>6</v>
      </c>
      <c r="S941" s="24"/>
      <c r="T941" s="29" t="str">
        <f ca="1">IF(ControleRNC[[#This Row],[Real.1]]&lt;&gt;"","Concluída",IF(ControleRNC[[#This Row],[Prev.1]]&lt;TODAY(),"Atraso","No prazo"))</f>
        <v>Concluída</v>
      </c>
      <c r="U941" s="39" t="s">
        <v>3034</v>
      </c>
      <c r="V941" s="39"/>
      <c r="W941" s="23">
        <f>WORKDAY(ControleRNC[[#This Row],[Prev.1]],ControleRNC[[#This Row],[Dias Prev.2]])</f>
        <v>45021</v>
      </c>
      <c r="X941" s="23">
        <v>45058</v>
      </c>
      <c r="Y941" s="23">
        <v>43960</v>
      </c>
      <c r="Z941" s="24">
        <f>VLOOKUP(ControleRNC[[#This Row],[Crit.]],$F$1:$G$4,2,0)</f>
        <v>3</v>
      </c>
      <c r="AA941" s="24">
        <f ca="1">IF(ControleRNC[[#This Row],[Real.2]]="",TODAY()-ControleRNC[[#This Row],[Prev.2]],ControleRNC[[#This Row],[Real.2]]-ControleRNC[[#This Row],[Prev.2]])</f>
        <v>-1061</v>
      </c>
      <c r="AB941" s="24" t="s">
        <v>6</v>
      </c>
      <c r="AC941" s="29" t="str">
        <f ca="1">IF(ControleRNC[[#This Row],[Real.2]]&lt;&gt;"","Concluída",
IF(ControleRNC[[#This Row],[Prev.2]]&lt;TODAY(),"Atraso","No prazo"))</f>
        <v>Concluída</v>
      </c>
      <c r="AD941" s="24" t="str">
        <f ca="1">IF(ControleRNC[[#This Row],[Status Epata 2]]="Concluída","",IF(ControleRNC[[#This Row],[Real.2]]="",TODAY()-ControleRNC[[#This Row],[Data Emissão]],ControleRNC[[#This Row],[Real.2]]-ControleRNC[[#This Row],[Data Emissão]]))</f>
        <v/>
      </c>
      <c r="AE941" s="24" t="str">
        <f ca="1">IF(ControleRNC[[#This Row],[Real.2]]&lt;&gt;"","Concluída",
IF(AND(ControleRNC[[#This Row],[Prev.2]]&lt;TODAY(),OR(ControleRNC[[#This Row],[Replan.2]]&lt;TODAY(),ControleRNC[[#This Row],[Replan.2]]="")),"Atraso","No prazo"))</f>
        <v>Concluída</v>
      </c>
      <c r="AF941" s="24"/>
      <c r="AG941" s="24" t="str">
        <f>IF(ControleRNC[[#This Row],[Área Responsável]]="Engenharia",ControleRNC[[#This Row],[Status Etapa 1]],"Contratada")</f>
        <v>Contratada</v>
      </c>
      <c r="AH941" s="24" t="str">
        <f ca="1">IF(ControleRNC[[#This Row],[Área Responsável]]="Contratada",ControleRNC[[#This Row],[Status DUCTOR]],"Engenharia")</f>
        <v>Concluída</v>
      </c>
      <c r="AI941" s="24" t="str">
        <f>IF(ControleRNC[[#This Row],[Etapa Eng]]="Concluída","Fechado",IF(ControleRNC[[#This Row],[Etapa Eng]]="Contratada","Contratada","Aberto"))</f>
        <v>Contratada</v>
      </c>
      <c r="AJ941" s="24" t="str">
        <f ca="1">IF(ControleRNC[[#This Row],[Etapa contr]]="Concluída","Fechado",IF(ControleRNC[[#This Row],[Etapa contr]]="Engenharia","Engenharia","Aberto"))</f>
        <v>Fechado</v>
      </c>
    </row>
    <row r="942" spans="1:36" ht="30" customHeight="1">
      <c r="A942" s="5" t="s">
        <v>422</v>
      </c>
      <c r="B942" s="5" t="s">
        <v>900</v>
      </c>
      <c r="C942" s="24" t="s">
        <v>2720</v>
      </c>
      <c r="D942" s="5" t="s">
        <v>943</v>
      </c>
      <c r="E942" s="24" t="s">
        <v>29</v>
      </c>
      <c r="F942" s="65" t="s">
        <v>826</v>
      </c>
      <c r="G942" s="7" t="s">
        <v>844</v>
      </c>
      <c r="H942" s="7" t="s">
        <v>2887</v>
      </c>
      <c r="I942" s="7" t="s">
        <v>1449</v>
      </c>
      <c r="J942" s="32" t="s">
        <v>609</v>
      </c>
      <c r="K942" s="22" t="s">
        <v>787</v>
      </c>
      <c r="L942" s="6">
        <v>45013</v>
      </c>
      <c r="M942" s="6">
        <f>WORKDAY(ControleRNC[[#This Row],[Data Emissão]],VLOOKUP(K942,$F$1:$G$4,2,0))</f>
        <v>45016</v>
      </c>
      <c r="N942" s="6"/>
      <c r="O942" s="23">
        <v>45013</v>
      </c>
      <c r="P942" s="24"/>
      <c r="Q942" s="24">
        <f ca="1">IF(ControleRNC[[#This Row],[Real.1]]="",TODAY()-ControleRNC[[#This Row],[Prev.1]],ControleRNC[[#This Row],[Real.1]]-ControleRNC[[#This Row],[Prev.1]])</f>
        <v>-3</v>
      </c>
      <c r="R942" s="24" t="s">
        <v>6</v>
      </c>
      <c r="S942" s="24"/>
      <c r="T942" s="29" t="str">
        <f ca="1">IF(ControleRNC[[#This Row],[Real.1]]&lt;&gt;"","Concluída",IF(ControleRNC[[#This Row],[Prev.1]]&lt;TODAY(),"Atraso","No prazo"))</f>
        <v>Concluída</v>
      </c>
      <c r="U942" s="39" t="s">
        <v>610</v>
      </c>
      <c r="V942" s="39"/>
      <c r="W942" s="23">
        <f>WORKDAY(ControleRNC[[#This Row],[Prev.1]],ControleRNC[[#This Row],[Dias Prev.2]])</f>
        <v>45021</v>
      </c>
      <c r="X942" s="23">
        <v>45087</v>
      </c>
      <c r="Y942" s="23"/>
      <c r="Z942" s="24">
        <f>VLOOKUP(ControleRNC[[#This Row],[Crit.]],$F$1:$G$4,2,0)</f>
        <v>3</v>
      </c>
      <c r="AA942" s="24">
        <f ca="1">IF(ControleRNC[[#This Row],[Real.2]]="",TODAY()-ControleRNC[[#This Row],[Prev.2]],ControleRNC[[#This Row],[Real.2]]-ControleRNC[[#This Row],[Prev.2]])</f>
        <v>56</v>
      </c>
      <c r="AB942" s="24" t="s">
        <v>6</v>
      </c>
      <c r="AC942" s="29" t="str">
        <f ca="1">IF(ControleRNC[[#This Row],[Real.2]]&lt;&gt;"","Concluída",
IF(ControleRNC[[#This Row],[Prev.2]]&lt;TODAY(),"Atraso","No prazo"))</f>
        <v>Atraso</v>
      </c>
      <c r="AD942" s="24">
        <f ca="1">IF(ControleRNC[[#This Row],[Status Epata 2]]="Concluída","",IF(ControleRNC[[#This Row],[Real.2]]="",TODAY()-ControleRNC[[#This Row],[Data Emissão]],ControleRNC[[#This Row],[Real.2]]-ControleRNC[[#This Row],[Data Emissão]]))</f>
        <v>64</v>
      </c>
      <c r="AE942" s="24" t="str">
        <f ca="1">IF(ControleRNC[[#This Row],[Real.2]]&lt;&gt;"","Concluída",
IF(AND(ControleRNC[[#This Row],[Prev.2]]&lt;TODAY(),OR(ControleRNC[[#This Row],[Replan.2]]&lt;TODAY(),ControleRNC[[#This Row],[Replan.2]]="")),"Atraso","No prazo"))</f>
        <v>No prazo</v>
      </c>
      <c r="AF942" s="24"/>
      <c r="AG942" s="24" t="str">
        <f>IF(ControleRNC[[#This Row],[Área Responsável]]="Engenharia",ControleRNC[[#This Row],[Status Etapa 1]],"Contratada")</f>
        <v>Contratada</v>
      </c>
      <c r="AH942" s="24" t="str">
        <f ca="1">IF(ControleRNC[[#This Row],[Área Responsável]]="Contratada",ControleRNC[[#This Row],[Status DUCTOR]],"Engenharia")</f>
        <v>No prazo</v>
      </c>
      <c r="AI942" s="24" t="str">
        <f>IF(ControleRNC[[#This Row],[Etapa Eng]]="Concluída","Fechado",IF(ControleRNC[[#This Row],[Etapa Eng]]="Contratada","Contratada","Aberto"))</f>
        <v>Contratada</v>
      </c>
      <c r="AJ942" s="24" t="str">
        <f ca="1">IF(ControleRNC[[#This Row],[Etapa contr]]="Concluída","Fechado",IF(ControleRNC[[#This Row],[Etapa contr]]="Engenharia","Engenharia","Aberto"))</f>
        <v>Aberto</v>
      </c>
    </row>
    <row r="943" spans="1:36" ht="30" customHeight="1">
      <c r="A943" s="79" t="s">
        <v>463</v>
      </c>
      <c r="B943" s="79" t="s">
        <v>900</v>
      </c>
      <c r="C943" s="85" t="s">
        <v>2720</v>
      </c>
      <c r="D943" s="79" t="s">
        <v>943</v>
      </c>
      <c r="E943" s="85" t="s">
        <v>29</v>
      </c>
      <c r="F943" s="88" t="s">
        <v>826</v>
      </c>
      <c r="G943" s="80" t="s">
        <v>844</v>
      </c>
      <c r="H943" s="80" t="s">
        <v>2887</v>
      </c>
      <c r="I943" s="80" t="s">
        <v>1449</v>
      </c>
      <c r="J943" s="81" t="s">
        <v>656</v>
      </c>
      <c r="K943" s="82" t="s">
        <v>787</v>
      </c>
      <c r="L943" s="83">
        <v>45022</v>
      </c>
      <c r="M943" s="83">
        <f>WORKDAY(ControleRNC[[#This Row],[Data Emissão]],VLOOKUP(K943,$F$1:$G$4,2,0))</f>
        <v>45027</v>
      </c>
      <c r="N943" s="83"/>
      <c r="O943" s="84">
        <v>45022</v>
      </c>
      <c r="P943" s="85"/>
      <c r="Q943" s="85">
        <f ca="1">IF(ControleRNC[[#This Row],[Real.1]]="",TODAY()-ControleRNC[[#This Row],[Prev.1]],ControleRNC[[#This Row],[Real.1]]-ControleRNC[[#This Row],[Prev.1]])</f>
        <v>-5</v>
      </c>
      <c r="R943" s="85" t="s">
        <v>6</v>
      </c>
      <c r="S943" s="85"/>
      <c r="T943" s="86" t="str">
        <f ca="1">IF(ControleRNC[[#This Row],[Real.1]]&lt;&gt;"","Concluída",IF(ControleRNC[[#This Row],[Prev.1]]&lt;TODAY(),"Atraso","No prazo"))</f>
        <v>Concluída</v>
      </c>
      <c r="U943" s="87" t="s">
        <v>657</v>
      </c>
      <c r="V943" s="87"/>
      <c r="W943" s="84">
        <f>WORKDAY(ControleRNC[[#This Row],[Prev.1]],ControleRNC[[#This Row],[Dias Prev.2]])</f>
        <v>45030</v>
      </c>
      <c r="X943" s="84">
        <v>45076</v>
      </c>
      <c r="Y943" s="84"/>
      <c r="Z943" s="85">
        <f>VLOOKUP(ControleRNC[[#This Row],[Crit.]],$F$1:$G$4,2,0)</f>
        <v>3</v>
      </c>
      <c r="AA943" s="85">
        <f ca="1">IF(ControleRNC[[#This Row],[Real.2]]="",TODAY()-ControleRNC[[#This Row],[Prev.2]],ControleRNC[[#This Row],[Real.2]]-ControleRNC[[#This Row],[Prev.2]])</f>
        <v>47</v>
      </c>
      <c r="AB943" s="85" t="s">
        <v>6</v>
      </c>
      <c r="AC943" s="86" t="str">
        <f ca="1">IF(ControleRNC[[#This Row],[Real.2]]&lt;&gt;"","Concluída",
IF(ControleRNC[[#This Row],[Prev.2]]&lt;TODAY(),"Atraso","No prazo"))</f>
        <v>Atraso</v>
      </c>
      <c r="AD943" s="85">
        <f ca="1">IF(ControleRNC[[#This Row],[Status Epata 2]]="Concluída","",IF(ControleRNC[[#This Row],[Real.2]]="",TODAY()-ControleRNC[[#This Row],[Data Emissão]],ControleRNC[[#This Row],[Real.2]]-ControleRNC[[#This Row],[Data Emissão]]))</f>
        <v>55</v>
      </c>
      <c r="AE943" s="85" t="str">
        <f ca="1">IF(ControleRNC[[#This Row],[Real.2]]&lt;&gt;"","Concluída",
IF(AND(ControleRNC[[#This Row],[Prev.2]]&lt;TODAY(),OR(ControleRNC[[#This Row],[Replan.2]]&lt;TODAY(),ControleRNC[[#This Row],[Replan.2]]="")),"Atraso","No prazo"))</f>
        <v>Atraso</v>
      </c>
      <c r="AF943" s="85"/>
      <c r="AG943" s="85" t="str">
        <f>IF(ControleRNC[[#This Row],[Área Responsável]]="Engenharia",ControleRNC[[#This Row],[Status Etapa 1]],"Contratada")</f>
        <v>Contratada</v>
      </c>
      <c r="AH943" s="85" t="str">
        <f ca="1">IF(ControleRNC[[#This Row],[Área Responsável]]="Contratada",ControleRNC[[#This Row],[Status DUCTOR]],"Engenharia")</f>
        <v>Atraso</v>
      </c>
      <c r="AI943" s="85" t="str">
        <f>IF(ControleRNC[[#This Row],[Etapa Eng]]="Concluída","Fechado",IF(ControleRNC[[#This Row],[Etapa Eng]]="Contratada","Contratada","Aberto"))</f>
        <v>Contratada</v>
      </c>
      <c r="AJ943" s="85" t="str">
        <f ca="1">IF(ControleRNC[[#This Row],[Etapa contr]]="Concluída","Fechado",IF(ControleRNC[[#This Row],[Etapa contr]]="Engenharia","Engenharia","Aberto"))</f>
        <v>Aberto</v>
      </c>
    </row>
    <row r="944" spans="1:36" ht="30" customHeight="1">
      <c r="A944" s="79" t="s">
        <v>566</v>
      </c>
      <c r="B944" s="79" t="s">
        <v>900</v>
      </c>
      <c r="C944" s="85" t="s">
        <v>2720</v>
      </c>
      <c r="D944" s="79" t="s">
        <v>943</v>
      </c>
      <c r="E944" s="85" t="s">
        <v>29</v>
      </c>
      <c r="F944" s="88" t="s">
        <v>826</v>
      </c>
      <c r="G944" s="80" t="s">
        <v>844</v>
      </c>
      <c r="H944" s="80" t="s">
        <v>3018</v>
      </c>
      <c r="I944" s="80" t="s">
        <v>1449</v>
      </c>
      <c r="J944" s="81" t="s">
        <v>3035</v>
      </c>
      <c r="K944" s="82" t="s">
        <v>787</v>
      </c>
      <c r="L944" s="83">
        <v>45027</v>
      </c>
      <c r="M944" s="83">
        <f>WORKDAY(ControleRNC[[#This Row],[Data Emissão]],VLOOKUP(K944,$F$1:$G$4,2,0))</f>
        <v>45030</v>
      </c>
      <c r="N944" s="83"/>
      <c r="O944" s="84">
        <v>45027</v>
      </c>
      <c r="P944" s="85"/>
      <c r="Q944" s="85">
        <f ca="1">IF(ControleRNC[[#This Row],[Real.1]]="",TODAY()-ControleRNC[[#This Row],[Prev.1]],ControleRNC[[#This Row],[Real.1]]-ControleRNC[[#This Row],[Prev.1]])</f>
        <v>-3</v>
      </c>
      <c r="R944" s="85" t="s">
        <v>6</v>
      </c>
      <c r="S944" s="85"/>
      <c r="T944" s="86" t="str">
        <f ca="1">IF(ControleRNC[[#This Row],[Real.1]]&lt;&gt;"","Concluída",IF(ControleRNC[[#This Row],[Prev.1]]&lt;TODAY(),"Atraso","No prazo"))</f>
        <v>Concluída</v>
      </c>
      <c r="U944" s="87" t="s">
        <v>3036</v>
      </c>
      <c r="V944" s="87"/>
      <c r="W944" s="84">
        <f>WORKDAY(ControleRNC[[#This Row],[Prev.1]],ControleRNC[[#This Row],[Dias Prev.2]])</f>
        <v>45035</v>
      </c>
      <c r="X944" s="84"/>
      <c r="Y944" s="84">
        <v>45061</v>
      </c>
      <c r="Z944" s="85">
        <f>VLOOKUP(ControleRNC[[#This Row],[Crit.]],$F$1:$G$4,2,0)</f>
        <v>3</v>
      </c>
      <c r="AA944" s="85">
        <f ca="1">IF(ControleRNC[[#This Row],[Real.2]]="",TODAY()-ControleRNC[[#This Row],[Prev.2]],ControleRNC[[#This Row],[Real.2]]-ControleRNC[[#This Row],[Prev.2]])</f>
        <v>26</v>
      </c>
      <c r="AB944" s="85" t="s">
        <v>6</v>
      </c>
      <c r="AC944" s="86" t="str">
        <f ca="1">IF(ControleRNC[[#This Row],[Real.2]]&lt;&gt;"","Concluída",
IF(ControleRNC[[#This Row],[Prev.2]]&lt;TODAY(),"Atraso","No prazo"))</f>
        <v>Concluída</v>
      </c>
      <c r="AD944" s="85" t="str">
        <f ca="1">IF(ControleRNC[[#This Row],[Status Epata 2]]="Concluída","",IF(ControleRNC[[#This Row],[Real.2]]="",TODAY()-ControleRNC[[#This Row],[Data Emissão]],ControleRNC[[#This Row],[Real.2]]-ControleRNC[[#This Row],[Data Emissão]]))</f>
        <v/>
      </c>
      <c r="AE944" s="85" t="str">
        <f ca="1">IF(ControleRNC[[#This Row],[Real.2]]&lt;&gt;"","Concluída",
IF(AND(ControleRNC[[#This Row],[Prev.2]]&lt;TODAY(),OR(ControleRNC[[#This Row],[Replan.2]]&lt;TODAY(),ControleRNC[[#This Row],[Replan.2]]="")),"Atraso","No prazo"))</f>
        <v>Concluída</v>
      </c>
      <c r="AF944" s="85"/>
      <c r="AG944" s="85" t="str">
        <f>IF(ControleRNC[[#This Row],[Área Responsável]]="Engenharia",ControleRNC[[#This Row],[Status Etapa 1]],"Contratada")</f>
        <v>Contratada</v>
      </c>
      <c r="AH944" s="85" t="str">
        <f ca="1">IF(ControleRNC[[#This Row],[Área Responsável]]="Contratada",ControleRNC[[#This Row],[Status DUCTOR]],"Engenharia")</f>
        <v>Concluída</v>
      </c>
      <c r="AI944" s="85" t="str">
        <f>IF(ControleRNC[[#This Row],[Etapa Eng]]="Concluída","Fechado",IF(ControleRNC[[#This Row],[Etapa Eng]]="Contratada","Contratada","Aberto"))</f>
        <v>Contratada</v>
      </c>
      <c r="AJ944" s="85" t="str">
        <f ca="1">IF(ControleRNC[[#This Row],[Etapa contr]]="Concluída","Fechado",IF(ControleRNC[[#This Row],[Etapa contr]]="Engenharia","Engenharia","Aberto"))</f>
        <v>Fechado</v>
      </c>
    </row>
    <row r="945" spans="1:36" ht="30" customHeight="1">
      <c r="A945" s="5" t="s">
        <v>556</v>
      </c>
      <c r="B945" s="5" t="s">
        <v>900</v>
      </c>
      <c r="C945" s="24" t="s">
        <v>2720</v>
      </c>
      <c r="D945" s="5" t="s">
        <v>943</v>
      </c>
      <c r="E945" s="24" t="s">
        <v>29</v>
      </c>
      <c r="F945" s="65" t="s">
        <v>826</v>
      </c>
      <c r="G945" s="80" t="s">
        <v>844</v>
      </c>
      <c r="H945" s="7" t="s">
        <v>951</v>
      </c>
      <c r="I945" s="7" t="s">
        <v>1449</v>
      </c>
      <c r="J945" s="32" t="s">
        <v>682</v>
      </c>
      <c r="K945" s="22" t="s">
        <v>787</v>
      </c>
      <c r="L945" s="6">
        <v>45027</v>
      </c>
      <c r="M945" s="6">
        <f>WORKDAY(ControleRNC[[#This Row],[Data Emissão]],VLOOKUP(K945,$F$1:$G$4,2,0))</f>
        <v>45030</v>
      </c>
      <c r="N945" s="6"/>
      <c r="O945" s="23">
        <v>45027</v>
      </c>
      <c r="P945" s="24"/>
      <c r="Q945" s="24">
        <f ca="1">IF(ControleRNC[[#This Row],[Real.1]]="",TODAY()-ControleRNC[[#This Row],[Prev.1]],ControleRNC[[#This Row],[Real.1]]-ControleRNC[[#This Row],[Prev.1]])</f>
        <v>-3</v>
      </c>
      <c r="R945" s="24" t="s">
        <v>6</v>
      </c>
      <c r="S945" s="24"/>
      <c r="T945" s="29" t="str">
        <f ca="1">IF(ControleRNC[[#This Row],[Real.1]]&lt;&gt;"","Concluída",IF(ControleRNC[[#This Row],[Prev.1]]&lt;TODAY(),"Atraso","No prazo"))</f>
        <v>Concluída</v>
      </c>
      <c r="U945" s="39" t="s">
        <v>683</v>
      </c>
      <c r="V945" s="39"/>
      <c r="W945" s="23">
        <f>WORKDAY(ControleRNC[[#This Row],[Prev.1]],ControleRNC[[#This Row],[Dias Prev.2]])</f>
        <v>45035</v>
      </c>
      <c r="X945" s="23">
        <v>45087</v>
      </c>
      <c r="Y945" s="23"/>
      <c r="Z945" s="24">
        <f>VLOOKUP(ControleRNC[[#This Row],[Crit.]],$F$1:$G$4,2,0)</f>
        <v>3</v>
      </c>
      <c r="AA945" s="24">
        <f ca="1">IF(ControleRNC[[#This Row],[Real.2]]="",TODAY()-ControleRNC[[#This Row],[Prev.2]],ControleRNC[[#This Row],[Real.2]]-ControleRNC[[#This Row],[Prev.2]])</f>
        <v>42</v>
      </c>
      <c r="AB945" s="24" t="s">
        <v>6</v>
      </c>
      <c r="AC945" s="29" t="str">
        <f ca="1">IF(ControleRNC[[#This Row],[Real.2]]&lt;&gt;"","Concluída",
IF(ControleRNC[[#This Row],[Prev.2]]&lt;TODAY(),"Atraso","No prazo"))</f>
        <v>Atraso</v>
      </c>
      <c r="AD945" s="24">
        <f ca="1">IF(ControleRNC[[#This Row],[Status Epata 2]]="Concluída","",IF(ControleRNC[[#This Row],[Real.2]]="",TODAY()-ControleRNC[[#This Row],[Data Emissão]],ControleRNC[[#This Row],[Real.2]]-ControleRNC[[#This Row],[Data Emissão]]))</f>
        <v>50</v>
      </c>
      <c r="AE945" s="24" t="str">
        <f ca="1">IF(ControleRNC[[#This Row],[Real.2]]&lt;&gt;"","Concluída",
IF(AND(ControleRNC[[#This Row],[Prev.2]]&lt;TODAY(),OR(ControleRNC[[#This Row],[Replan.2]]&lt;TODAY(),ControleRNC[[#This Row],[Replan.2]]="")),"Atraso","No prazo"))</f>
        <v>No prazo</v>
      </c>
      <c r="AF945" s="24"/>
      <c r="AG945" s="24" t="str">
        <f>IF(ControleRNC[[#This Row],[Área Responsável]]="Engenharia",ControleRNC[[#This Row],[Status Etapa 1]],"Contratada")</f>
        <v>Contratada</v>
      </c>
      <c r="AH945" s="24" t="str">
        <f ca="1">IF(ControleRNC[[#This Row],[Área Responsável]]="Contratada",ControleRNC[[#This Row],[Status DUCTOR]],"Engenharia")</f>
        <v>No prazo</v>
      </c>
      <c r="AI945" s="24" t="str">
        <f>IF(ControleRNC[[#This Row],[Etapa Eng]]="Concluída","Fechado",IF(ControleRNC[[#This Row],[Etapa Eng]]="Contratada","Contratada","Aberto"))</f>
        <v>Contratada</v>
      </c>
      <c r="AJ945" s="24" t="str">
        <f ca="1">IF(ControleRNC[[#This Row],[Etapa contr]]="Concluída","Fechado",IF(ControleRNC[[#This Row],[Etapa contr]]="Engenharia","Engenharia","Aberto"))</f>
        <v>Aberto</v>
      </c>
    </row>
    <row r="946" spans="1:36" ht="30" customHeight="1">
      <c r="A946" s="5" t="s">
        <v>616</v>
      </c>
      <c r="B946" s="5" t="s">
        <v>900</v>
      </c>
      <c r="C946" s="24" t="s">
        <v>860</v>
      </c>
      <c r="D946" s="5" t="s">
        <v>861</v>
      </c>
      <c r="E946" s="24" t="s">
        <v>281</v>
      </c>
      <c r="F946" s="65" t="s">
        <v>862</v>
      </c>
      <c r="G946" s="7" t="s">
        <v>827</v>
      </c>
      <c r="H946" s="7" t="s">
        <v>2967</v>
      </c>
      <c r="I946" s="7" t="s">
        <v>856</v>
      </c>
      <c r="J946" s="32" t="s">
        <v>617</v>
      </c>
      <c r="K946" s="22" t="s">
        <v>787</v>
      </c>
      <c r="L946" s="6">
        <v>45013</v>
      </c>
      <c r="M946" s="6">
        <f>WORKDAY(ControleRNC[[#This Row],[Data Emissão]],VLOOKUP(K946,$F$1:$G$4,2,0))</f>
        <v>45016</v>
      </c>
      <c r="N946" s="6"/>
      <c r="O946" s="23">
        <v>45029</v>
      </c>
      <c r="P946" s="24"/>
      <c r="Q946" s="24">
        <f ca="1">IF(ControleRNC[[#This Row],[Real.1]]="",TODAY()-ControleRNC[[#This Row],[Prev.1]],ControleRNC[[#This Row],[Real.1]]-ControleRNC[[#This Row],[Prev.1]])</f>
        <v>13</v>
      </c>
      <c r="R946" s="24" t="s">
        <v>5</v>
      </c>
      <c r="S946" s="24"/>
      <c r="T946" s="29" t="str">
        <f ca="1">IF(ControleRNC[[#This Row],[Real.1]]&lt;&gt;"","Concluída",IF(ControleRNC[[#This Row],[Prev.1]]&lt;TODAY(),"Atraso","No prazo"))</f>
        <v>Concluída</v>
      </c>
      <c r="U946" s="39" t="s">
        <v>618</v>
      </c>
      <c r="V946" s="39"/>
      <c r="W946" s="23">
        <f>WORKDAY(ControleRNC[[#This Row],[Prev.1]],ControleRNC[[#This Row],[Dias Prev.2]])</f>
        <v>45021</v>
      </c>
      <c r="X946" s="23"/>
      <c r="Y946" s="23"/>
      <c r="Z946" s="24">
        <f>VLOOKUP(ControleRNC[[#This Row],[Crit.]],$F$1:$G$4,2,0)</f>
        <v>3</v>
      </c>
      <c r="AA946" s="24">
        <f ca="1">IF(ControleRNC[[#This Row],[Real.2]]="",TODAY()-ControleRNC[[#This Row],[Prev.2]],ControleRNC[[#This Row],[Real.2]]-ControleRNC[[#This Row],[Prev.2]])</f>
        <v>56</v>
      </c>
      <c r="AB946" s="24" t="s">
        <v>5</v>
      </c>
      <c r="AC946" s="29" t="str">
        <f ca="1">IF(ControleRNC[[#This Row],[Real.2]]&lt;&gt;"","Concluída",
IF(ControleRNC[[#This Row],[Prev.2]]&lt;TODAY(),"Atraso","No prazo"))</f>
        <v>Atraso</v>
      </c>
      <c r="AD946" s="24">
        <f ca="1">IF(ControleRNC[[#This Row],[Status Epata 2]]="Concluída","",IF(ControleRNC[[#This Row],[Real.2]]="",TODAY()-ControleRNC[[#This Row],[Data Emissão]],ControleRNC[[#This Row],[Real.2]]-ControleRNC[[#This Row],[Data Emissão]]))</f>
        <v>64</v>
      </c>
      <c r="AE946" s="24" t="str">
        <f ca="1">IF(ControleRNC[[#This Row],[Real.2]]&lt;&gt;"","Concluída",
IF(AND(ControleRNC[[#This Row],[Prev.2]]&lt;TODAY(),OR(ControleRNC[[#This Row],[Replan.2]]&lt;TODAY(),ControleRNC[[#This Row],[Replan.2]]="")),"Atraso","No prazo"))</f>
        <v>Atraso</v>
      </c>
      <c r="AF946" s="24"/>
      <c r="AG946" s="24" t="str">
        <f ca="1">IF(ControleRNC[[#This Row],[Área Responsável]]="Engenharia",ControleRNC[[#This Row],[Status Etapa 1]],"Contratada")</f>
        <v>Concluída</v>
      </c>
      <c r="AH946" s="24" t="str">
        <f>IF(ControleRNC[[#This Row],[Área Responsável]]="Contratada",ControleRNC[[#This Row],[Status DUCTOR]],"Engenharia")</f>
        <v>Engenharia</v>
      </c>
      <c r="AI946" s="24" t="str">
        <f ca="1">IF(ControleRNC[[#This Row],[Etapa Eng]]="Concluída","Fechado",IF(ControleRNC[[#This Row],[Etapa Eng]]="Contratada","Contratada","Aberto"))</f>
        <v>Fechado</v>
      </c>
      <c r="AJ946" s="24" t="str">
        <f>IF(ControleRNC[[#This Row],[Etapa contr]]="Concluída","Fechado",IF(ControleRNC[[#This Row],[Etapa contr]]="Engenharia","Engenharia","Aberto"))</f>
        <v>Engenharia</v>
      </c>
    </row>
    <row r="947" spans="1:36" ht="30" customHeight="1">
      <c r="A947" s="79" t="s">
        <v>613</v>
      </c>
      <c r="B947" s="79" t="s">
        <v>900</v>
      </c>
      <c r="C947" s="85" t="s">
        <v>860</v>
      </c>
      <c r="D947" s="79" t="s">
        <v>861</v>
      </c>
      <c r="E947" s="85" t="s">
        <v>281</v>
      </c>
      <c r="F947" s="88" t="s">
        <v>862</v>
      </c>
      <c r="G947" s="80" t="s">
        <v>827</v>
      </c>
      <c r="H947" s="80" t="s">
        <v>2191</v>
      </c>
      <c r="I947" s="80" t="s">
        <v>856</v>
      </c>
      <c r="J947" s="81" t="s">
        <v>614</v>
      </c>
      <c r="K947" s="82" t="s">
        <v>787</v>
      </c>
      <c r="L947" s="83">
        <v>45013</v>
      </c>
      <c r="M947" s="83">
        <f>WORKDAY(ControleRNC[[#This Row],[Data Emissão]],VLOOKUP(K947,$F$1:$G$4,2,0))</f>
        <v>45016</v>
      </c>
      <c r="N947" s="83"/>
      <c r="O947" s="84">
        <v>45014</v>
      </c>
      <c r="P947" s="85"/>
      <c r="Q947" s="85">
        <f ca="1">IF(ControleRNC[[#This Row],[Real.1]]="",TODAY()-ControleRNC[[#This Row],[Prev.1]],ControleRNC[[#This Row],[Real.1]]-ControleRNC[[#This Row],[Prev.1]])</f>
        <v>-2</v>
      </c>
      <c r="R947" s="85" t="s">
        <v>5</v>
      </c>
      <c r="S947" s="85"/>
      <c r="T947" s="86" t="str">
        <f ca="1">IF(ControleRNC[[#This Row],[Real.1]]&lt;&gt;"","Concluída",IF(ControleRNC[[#This Row],[Prev.1]]&lt;TODAY(),"Atraso","No prazo"))</f>
        <v>Concluída</v>
      </c>
      <c r="U947" s="87" t="s">
        <v>615</v>
      </c>
      <c r="V947" s="87"/>
      <c r="W947" s="84">
        <f>WORKDAY(ControleRNC[[#This Row],[Prev.1]],ControleRNC[[#This Row],[Dias Prev.2]])</f>
        <v>45021</v>
      </c>
      <c r="X947" s="84"/>
      <c r="Y947" s="84"/>
      <c r="Z947" s="85">
        <f>VLOOKUP(ControleRNC[[#This Row],[Crit.]],$F$1:$G$4,2,0)</f>
        <v>3</v>
      </c>
      <c r="AA947" s="85">
        <f ca="1">IF(ControleRNC[[#This Row],[Real.2]]="",TODAY()-ControleRNC[[#This Row],[Prev.2]],ControleRNC[[#This Row],[Real.2]]-ControleRNC[[#This Row],[Prev.2]])</f>
        <v>56</v>
      </c>
      <c r="AB947" s="85" t="s">
        <v>5</v>
      </c>
      <c r="AC947" s="86" t="str">
        <f ca="1">IF(ControleRNC[[#This Row],[Real.2]]&lt;&gt;"","Concluída",
IF(ControleRNC[[#This Row],[Prev.2]]&lt;TODAY(),"Atraso","No prazo"))</f>
        <v>Atraso</v>
      </c>
      <c r="AD947" s="85">
        <f ca="1">IF(ControleRNC[[#This Row],[Status Epata 2]]="Concluída","",IF(ControleRNC[[#This Row],[Real.2]]="",TODAY()-ControleRNC[[#This Row],[Data Emissão]],ControleRNC[[#This Row],[Real.2]]-ControleRNC[[#This Row],[Data Emissão]]))</f>
        <v>64</v>
      </c>
      <c r="AE947" s="85" t="str">
        <f ca="1">IF(ControleRNC[[#This Row],[Real.2]]&lt;&gt;"","Concluída",
IF(AND(ControleRNC[[#This Row],[Prev.2]]&lt;TODAY(),OR(ControleRNC[[#This Row],[Replan.2]]&lt;TODAY(),ControleRNC[[#This Row],[Replan.2]]="")),"Atraso","No prazo"))</f>
        <v>Atraso</v>
      </c>
      <c r="AF947" s="85"/>
      <c r="AG947" s="85" t="str">
        <f ca="1">IF(ControleRNC[[#This Row],[Área Responsável]]="Engenharia",ControleRNC[[#This Row],[Status Etapa 1]],"Contratada")</f>
        <v>Concluída</v>
      </c>
      <c r="AH947" s="85" t="str">
        <f>IF(ControleRNC[[#This Row],[Área Responsável]]="Contratada",ControleRNC[[#This Row],[Status DUCTOR]],"Engenharia")</f>
        <v>Engenharia</v>
      </c>
      <c r="AI947" s="85" t="str">
        <f ca="1">IF(ControleRNC[[#This Row],[Etapa Eng]]="Concluída","Fechado",IF(ControleRNC[[#This Row],[Etapa Eng]]="Contratada","Contratada","Aberto"))</f>
        <v>Fechado</v>
      </c>
      <c r="AJ947" s="85" t="str">
        <f>IF(ControleRNC[[#This Row],[Etapa contr]]="Concluída","Fechado",IF(ControleRNC[[#This Row],[Etapa contr]]="Engenharia","Engenharia","Aberto"))</f>
        <v>Engenharia</v>
      </c>
    </row>
    <row r="948" spans="1:36" ht="30" customHeight="1">
      <c r="A948" s="79" t="s">
        <v>622</v>
      </c>
      <c r="B948" s="79" t="s">
        <v>900</v>
      </c>
      <c r="C948" s="85" t="s">
        <v>860</v>
      </c>
      <c r="D948" s="79" t="s">
        <v>861</v>
      </c>
      <c r="E948" s="85" t="s">
        <v>281</v>
      </c>
      <c r="F948" s="88" t="s">
        <v>862</v>
      </c>
      <c r="G948" s="80" t="s">
        <v>827</v>
      </c>
      <c r="H948" s="80" t="s">
        <v>2867</v>
      </c>
      <c r="I948" s="80" t="s">
        <v>856</v>
      </c>
      <c r="J948" s="81" t="s">
        <v>623</v>
      </c>
      <c r="K948" s="82" t="s">
        <v>787</v>
      </c>
      <c r="L948" s="83">
        <v>45014</v>
      </c>
      <c r="M948" s="83">
        <f>WORKDAY(ControleRNC[[#This Row],[Data Emissão]],VLOOKUP(K948,$F$1:$G$4,2,0))</f>
        <v>45019</v>
      </c>
      <c r="N948" s="83"/>
      <c r="O948" s="84">
        <v>45014</v>
      </c>
      <c r="P948" s="85"/>
      <c r="Q948" s="85">
        <f ca="1">IF(ControleRNC[[#This Row],[Real.1]]="",TODAY()-ControleRNC[[#This Row],[Prev.1]],ControleRNC[[#This Row],[Real.1]]-ControleRNC[[#This Row],[Prev.1]])</f>
        <v>-5</v>
      </c>
      <c r="R948" s="85" t="s">
        <v>5</v>
      </c>
      <c r="S948" s="85"/>
      <c r="T948" s="86" t="str">
        <f ca="1">IF(ControleRNC[[#This Row],[Real.1]]&lt;&gt;"","Concluída",IF(ControleRNC[[#This Row],[Prev.1]]&lt;TODAY(),"Atraso","No prazo"))</f>
        <v>Concluída</v>
      </c>
      <c r="U948" s="87" t="s">
        <v>624</v>
      </c>
      <c r="V948" s="87"/>
      <c r="W948" s="84">
        <f>WORKDAY(ControleRNC[[#This Row],[Prev.1]],ControleRNC[[#This Row],[Dias Prev.2]])</f>
        <v>45022</v>
      </c>
      <c r="X948" s="84"/>
      <c r="Y948" s="84"/>
      <c r="Z948" s="85">
        <f>VLOOKUP(ControleRNC[[#This Row],[Crit.]],$F$1:$G$4,2,0)</f>
        <v>3</v>
      </c>
      <c r="AA948" s="85">
        <f ca="1">IF(ControleRNC[[#This Row],[Real.2]]="",TODAY()-ControleRNC[[#This Row],[Prev.2]],ControleRNC[[#This Row],[Real.2]]-ControleRNC[[#This Row],[Prev.2]])</f>
        <v>55</v>
      </c>
      <c r="AB948" s="85" t="s">
        <v>5</v>
      </c>
      <c r="AC948" s="86" t="str">
        <f ca="1">IF(ControleRNC[[#This Row],[Real.2]]&lt;&gt;"","Concluída",
IF(ControleRNC[[#This Row],[Prev.2]]&lt;TODAY(),"Atraso","No prazo"))</f>
        <v>Atraso</v>
      </c>
      <c r="AD948" s="85">
        <f ca="1">IF(ControleRNC[[#This Row],[Status Epata 2]]="Concluída","",IF(ControleRNC[[#This Row],[Real.2]]="",TODAY()-ControleRNC[[#This Row],[Data Emissão]],ControleRNC[[#This Row],[Real.2]]-ControleRNC[[#This Row],[Data Emissão]]))</f>
        <v>63</v>
      </c>
      <c r="AE948" s="85" t="str">
        <f ca="1">IF(ControleRNC[[#This Row],[Real.2]]&lt;&gt;"","Concluída",
IF(AND(ControleRNC[[#This Row],[Prev.2]]&lt;TODAY(),OR(ControleRNC[[#This Row],[Replan.2]]&lt;TODAY(),ControleRNC[[#This Row],[Replan.2]]="")),"Atraso","No prazo"))</f>
        <v>Atraso</v>
      </c>
      <c r="AF948" s="85"/>
      <c r="AG948" s="85" t="str">
        <f ca="1">IF(ControleRNC[[#This Row],[Área Responsável]]="Engenharia",ControleRNC[[#This Row],[Status Etapa 1]],"Contratada")</f>
        <v>Concluída</v>
      </c>
      <c r="AH948" s="85" t="str">
        <f>IF(ControleRNC[[#This Row],[Área Responsável]]="Contratada",ControleRNC[[#This Row],[Status DUCTOR]],"Engenharia")</f>
        <v>Engenharia</v>
      </c>
      <c r="AI948" s="85" t="str">
        <f ca="1">IF(ControleRNC[[#This Row],[Etapa Eng]]="Concluída","Fechado",IF(ControleRNC[[#This Row],[Etapa Eng]]="Contratada","Contratada","Aberto"))</f>
        <v>Fechado</v>
      </c>
      <c r="AJ948" s="85" t="str">
        <f>IF(ControleRNC[[#This Row],[Etapa contr]]="Concluída","Fechado",IF(ControleRNC[[#This Row],[Etapa contr]]="Engenharia","Engenharia","Aberto"))</f>
        <v>Engenharia</v>
      </c>
    </row>
    <row r="949" spans="1:36" ht="30" customHeight="1">
      <c r="A949" s="79" t="s">
        <v>619</v>
      </c>
      <c r="B949" s="79" t="s">
        <v>900</v>
      </c>
      <c r="C949" s="85" t="s">
        <v>860</v>
      </c>
      <c r="D949" s="79" t="s">
        <v>861</v>
      </c>
      <c r="E949" s="85" t="s">
        <v>281</v>
      </c>
      <c r="F949" s="88" t="s">
        <v>862</v>
      </c>
      <c r="G949" s="80" t="s">
        <v>827</v>
      </c>
      <c r="H949" s="80" t="s">
        <v>3002</v>
      </c>
      <c r="I949" s="80" t="s">
        <v>856</v>
      </c>
      <c r="J949" s="81" t="s">
        <v>620</v>
      </c>
      <c r="K949" s="82" t="s">
        <v>787</v>
      </c>
      <c r="L949" s="83">
        <v>45014</v>
      </c>
      <c r="M949" s="83">
        <f>WORKDAY(ControleRNC[[#This Row],[Data Emissão]],VLOOKUP(K949,$F$1:$G$4,2,0))</f>
        <v>45019</v>
      </c>
      <c r="N949" s="83"/>
      <c r="O949" s="84">
        <v>45015</v>
      </c>
      <c r="P949" s="85"/>
      <c r="Q949" s="85">
        <f ca="1">IF(ControleRNC[[#This Row],[Real.1]]="",TODAY()-ControleRNC[[#This Row],[Prev.1]],ControleRNC[[#This Row],[Real.1]]-ControleRNC[[#This Row],[Prev.1]])</f>
        <v>-4</v>
      </c>
      <c r="R949" s="85" t="s">
        <v>5</v>
      </c>
      <c r="S949" s="85"/>
      <c r="T949" s="86" t="str">
        <f ca="1">IF(ControleRNC[[#This Row],[Real.1]]&lt;&gt;"","Concluída",IF(ControleRNC[[#This Row],[Prev.1]]&lt;TODAY(),"Atraso","No prazo"))</f>
        <v>Concluída</v>
      </c>
      <c r="U949" s="87" t="s">
        <v>621</v>
      </c>
      <c r="V949" s="87"/>
      <c r="W949" s="84">
        <f>WORKDAY(ControleRNC[[#This Row],[Prev.1]],ControleRNC[[#This Row],[Dias Prev.2]])</f>
        <v>45022</v>
      </c>
      <c r="X949" s="84"/>
      <c r="Y949" s="84"/>
      <c r="Z949" s="85">
        <f>VLOOKUP(ControleRNC[[#This Row],[Crit.]],$F$1:$G$4,2,0)</f>
        <v>3</v>
      </c>
      <c r="AA949" s="85">
        <f ca="1">IF(ControleRNC[[#This Row],[Real.2]]="",TODAY()-ControleRNC[[#This Row],[Prev.2]],ControleRNC[[#This Row],[Real.2]]-ControleRNC[[#This Row],[Prev.2]])</f>
        <v>55</v>
      </c>
      <c r="AB949" s="85" t="s">
        <v>5</v>
      </c>
      <c r="AC949" s="86" t="str">
        <f ca="1">IF(ControleRNC[[#This Row],[Real.2]]&lt;&gt;"","Concluída",
IF(ControleRNC[[#This Row],[Prev.2]]&lt;TODAY(),"Atraso","No prazo"))</f>
        <v>Atraso</v>
      </c>
      <c r="AD949" s="85">
        <f ca="1">IF(ControleRNC[[#This Row],[Status Epata 2]]="Concluída","",IF(ControleRNC[[#This Row],[Real.2]]="",TODAY()-ControleRNC[[#This Row],[Data Emissão]],ControleRNC[[#This Row],[Real.2]]-ControleRNC[[#This Row],[Data Emissão]]))</f>
        <v>63</v>
      </c>
      <c r="AE949" s="85" t="str">
        <f ca="1">IF(ControleRNC[[#This Row],[Real.2]]&lt;&gt;"","Concluída",
IF(AND(ControleRNC[[#This Row],[Prev.2]]&lt;TODAY(),OR(ControleRNC[[#This Row],[Replan.2]]&lt;TODAY(),ControleRNC[[#This Row],[Replan.2]]="")),"Atraso","No prazo"))</f>
        <v>Atraso</v>
      </c>
      <c r="AF949" s="85"/>
      <c r="AG949" s="85" t="str">
        <f ca="1">IF(ControleRNC[[#This Row],[Área Responsável]]="Engenharia",ControleRNC[[#This Row],[Status Etapa 1]],"Contratada")</f>
        <v>Concluída</v>
      </c>
      <c r="AH949" s="85" t="str">
        <f>IF(ControleRNC[[#This Row],[Área Responsável]]="Contratada",ControleRNC[[#This Row],[Status DUCTOR]],"Engenharia")</f>
        <v>Engenharia</v>
      </c>
      <c r="AI949" s="85" t="str">
        <f ca="1">IF(ControleRNC[[#This Row],[Etapa Eng]]="Concluída","Fechado",IF(ControleRNC[[#This Row],[Etapa Eng]]="Contratada","Contratada","Aberto"))</f>
        <v>Fechado</v>
      </c>
      <c r="AJ949" s="85" t="str">
        <f>IF(ControleRNC[[#This Row],[Etapa contr]]="Concluída","Fechado",IF(ControleRNC[[#This Row],[Etapa contr]]="Engenharia","Engenharia","Aberto"))</f>
        <v>Engenharia</v>
      </c>
    </row>
    <row r="950" spans="1:36" ht="30" customHeight="1">
      <c r="A950" s="79" t="s">
        <v>329</v>
      </c>
      <c r="B950" s="79" t="s">
        <v>900</v>
      </c>
      <c r="C950" s="85" t="s">
        <v>1280</v>
      </c>
      <c r="D950" s="79" t="s">
        <v>824</v>
      </c>
      <c r="E950" s="85" t="s">
        <v>281</v>
      </c>
      <c r="F950" s="88" t="s">
        <v>826</v>
      </c>
      <c r="G950" s="80" t="s">
        <v>827</v>
      </c>
      <c r="H950" s="80" t="s">
        <v>3037</v>
      </c>
      <c r="I950" s="80" t="s">
        <v>856</v>
      </c>
      <c r="J950" s="81" t="s">
        <v>625</v>
      </c>
      <c r="K950" s="82" t="s">
        <v>788</v>
      </c>
      <c r="L950" s="83">
        <v>45016</v>
      </c>
      <c r="M950" s="83">
        <f>WORKDAY(ControleRNC[[#This Row],[Data Emissão]],VLOOKUP(K950,$F$1:$G$4,2,0))</f>
        <v>45020</v>
      </c>
      <c r="N950" s="83"/>
      <c r="O950" s="84"/>
      <c r="P950" s="85"/>
      <c r="Q950" s="85">
        <f ca="1">IF(ControleRNC[[#This Row],[Real.1]]="",TODAY()-ControleRNC[[#This Row],[Prev.1]],ControleRNC[[#This Row],[Real.1]]-ControleRNC[[#This Row],[Prev.1]])</f>
        <v>57</v>
      </c>
      <c r="R950" s="85" t="s">
        <v>5</v>
      </c>
      <c r="S950" s="85"/>
      <c r="T950" s="86" t="str">
        <f ca="1">IF(ControleRNC[[#This Row],[Real.1]]&lt;&gt;"","Concluída",IF(ControleRNC[[#This Row],[Prev.1]]&lt;TODAY(),"Atraso","No prazo"))</f>
        <v>Atraso</v>
      </c>
      <c r="U950" s="87"/>
      <c r="V950" s="87"/>
      <c r="W950" s="84">
        <f>WORKDAY(ControleRNC[[#This Row],[Prev.1]],ControleRNC[[#This Row],[Dias Prev.2]])</f>
        <v>45022</v>
      </c>
      <c r="X950" s="84"/>
      <c r="Y950" s="84"/>
      <c r="Z950" s="85">
        <f>VLOOKUP(ControleRNC[[#This Row],[Crit.]],$F$1:$G$4,2,0)</f>
        <v>2</v>
      </c>
      <c r="AA950" s="85">
        <f ca="1">IF(ControleRNC[[#This Row],[Real.2]]="",TODAY()-ControleRNC[[#This Row],[Prev.2]],ControleRNC[[#This Row],[Real.2]]-ControleRNC[[#This Row],[Prev.2]])</f>
        <v>55</v>
      </c>
      <c r="AB950" s="85" t="s">
        <v>5</v>
      </c>
      <c r="AC950" s="86" t="str">
        <f ca="1">IF(ControleRNC[[#This Row],[Real.2]]&lt;&gt;"","Concluída",
IF(ControleRNC[[#This Row],[Prev.2]]&lt;TODAY(),"Atraso","No prazo"))</f>
        <v>Atraso</v>
      </c>
      <c r="AD950" s="85">
        <f ca="1">IF(ControleRNC[[#This Row],[Status Epata 2]]="Concluída","",IF(ControleRNC[[#This Row],[Real.2]]="",TODAY()-ControleRNC[[#This Row],[Data Emissão]],ControleRNC[[#This Row],[Real.2]]-ControleRNC[[#This Row],[Data Emissão]]))</f>
        <v>61</v>
      </c>
      <c r="AE950" s="85" t="str">
        <f ca="1">IF(ControleRNC[[#This Row],[Real.2]]&lt;&gt;"","Concluída",
IF(AND(ControleRNC[[#This Row],[Prev.2]]&lt;TODAY(),OR(ControleRNC[[#This Row],[Replan.2]]&lt;TODAY(),ControleRNC[[#This Row],[Replan.2]]="")),"Atraso","No prazo"))</f>
        <v>Atraso</v>
      </c>
      <c r="AF950" s="85"/>
      <c r="AG950" s="85" t="str">
        <f>IF(ControleRNC[[#This Row],[Área Responsável]]="Engenharia",ControleRNC[[#This Row],[Status Etapa 1]],"Contratada")</f>
        <v>Contratada</v>
      </c>
      <c r="AH950" s="85" t="str">
        <f ca="1">IF(ControleRNC[[#This Row],[Área Responsável]]="Contratada",ControleRNC[[#This Row],[Status DUCTOR]],"Engenharia")</f>
        <v>Atraso</v>
      </c>
      <c r="AI950" s="85" t="str">
        <f>IF(ControleRNC[[#This Row],[Etapa Eng]]="Concluída","Fechado",IF(ControleRNC[[#This Row],[Etapa Eng]]="Contratada","Contratada","Aberto"))</f>
        <v>Contratada</v>
      </c>
      <c r="AJ950" s="85" t="str">
        <f ca="1">IF(ControleRNC[[#This Row],[Etapa contr]]="Concluída","Fechado",IF(ControleRNC[[#This Row],[Etapa contr]]="Engenharia","Engenharia","Aberto"))</f>
        <v>Aberto</v>
      </c>
    </row>
    <row r="951" spans="1:36" ht="30" customHeight="1">
      <c r="A951" s="79" t="s">
        <v>634</v>
      </c>
      <c r="B951" s="79" t="s">
        <v>900</v>
      </c>
      <c r="C951" s="85" t="s">
        <v>860</v>
      </c>
      <c r="D951" s="79" t="s">
        <v>861</v>
      </c>
      <c r="E951" s="85" t="s">
        <v>281</v>
      </c>
      <c r="F951" s="88" t="s">
        <v>862</v>
      </c>
      <c r="G951" s="80" t="s">
        <v>827</v>
      </c>
      <c r="H951" s="80" t="s">
        <v>3038</v>
      </c>
      <c r="I951" s="80" t="s">
        <v>856</v>
      </c>
      <c r="J951" s="81" t="s">
        <v>635</v>
      </c>
      <c r="K951" s="82" t="s">
        <v>787</v>
      </c>
      <c r="L951" s="83">
        <v>45016</v>
      </c>
      <c r="M951" s="83">
        <f>WORKDAY(ControleRNC[[#This Row],[Data Emissão]],VLOOKUP(K951,$F$1:$G$4,2,0))</f>
        <v>45021</v>
      </c>
      <c r="N951" s="83"/>
      <c r="O951" s="84">
        <v>45020</v>
      </c>
      <c r="P951" s="85"/>
      <c r="Q951" s="85">
        <f ca="1">IF(ControleRNC[[#This Row],[Real.1]]="",TODAY()-ControleRNC[[#This Row],[Prev.1]],ControleRNC[[#This Row],[Real.1]]-ControleRNC[[#This Row],[Prev.1]])</f>
        <v>-1</v>
      </c>
      <c r="R951" s="85" t="s">
        <v>5</v>
      </c>
      <c r="S951" s="85"/>
      <c r="T951" s="86" t="str">
        <f ca="1">IF(ControleRNC[[#This Row],[Real.1]]&lt;&gt;"","Concluída",IF(ControleRNC[[#This Row],[Prev.1]]&lt;TODAY(),"Atraso","No prazo"))</f>
        <v>Concluída</v>
      </c>
      <c r="U951" s="87" t="s">
        <v>636</v>
      </c>
      <c r="V951" s="87"/>
      <c r="W951" s="84">
        <f>WORKDAY(ControleRNC[[#This Row],[Prev.1]],ControleRNC[[#This Row],[Dias Prev.2]])</f>
        <v>45026</v>
      </c>
      <c r="X951" s="84"/>
      <c r="Y951" s="84"/>
      <c r="Z951" s="85">
        <f>VLOOKUP(ControleRNC[[#This Row],[Crit.]],$F$1:$G$4,2,0)</f>
        <v>3</v>
      </c>
      <c r="AA951" s="85">
        <f ca="1">IF(ControleRNC[[#This Row],[Real.2]]="",TODAY()-ControleRNC[[#This Row],[Prev.2]],ControleRNC[[#This Row],[Real.2]]-ControleRNC[[#This Row],[Prev.2]])</f>
        <v>51</v>
      </c>
      <c r="AB951" s="85" t="s">
        <v>5</v>
      </c>
      <c r="AC951" s="86" t="str">
        <f ca="1">IF(ControleRNC[[#This Row],[Real.2]]&lt;&gt;"","Concluída",
IF(ControleRNC[[#This Row],[Prev.2]]&lt;TODAY(),"Atraso","No prazo"))</f>
        <v>Atraso</v>
      </c>
      <c r="AD951" s="85">
        <f ca="1">IF(ControleRNC[[#This Row],[Status Epata 2]]="Concluída","",IF(ControleRNC[[#This Row],[Real.2]]="",TODAY()-ControleRNC[[#This Row],[Data Emissão]],ControleRNC[[#This Row],[Real.2]]-ControleRNC[[#This Row],[Data Emissão]]))</f>
        <v>61</v>
      </c>
      <c r="AE951" s="85" t="str">
        <f ca="1">IF(ControleRNC[[#This Row],[Real.2]]&lt;&gt;"","Concluída",
IF(AND(ControleRNC[[#This Row],[Prev.2]]&lt;TODAY(),OR(ControleRNC[[#This Row],[Replan.2]]&lt;TODAY(),ControleRNC[[#This Row],[Replan.2]]="")),"Atraso","No prazo"))</f>
        <v>Atraso</v>
      </c>
      <c r="AF951" s="85"/>
      <c r="AG951" s="85" t="str">
        <f ca="1">IF(ControleRNC[[#This Row],[Área Responsável]]="Engenharia",ControleRNC[[#This Row],[Status Etapa 1]],"Contratada")</f>
        <v>Concluída</v>
      </c>
      <c r="AH951" s="85" t="str">
        <f>IF(ControleRNC[[#This Row],[Área Responsável]]="Contratada",ControleRNC[[#This Row],[Status DUCTOR]],"Engenharia")</f>
        <v>Engenharia</v>
      </c>
      <c r="AI951" s="85" t="str">
        <f ca="1">IF(ControleRNC[[#This Row],[Etapa Eng]]="Concluída","Fechado",IF(ControleRNC[[#This Row],[Etapa Eng]]="Contratada","Contratada","Aberto"))</f>
        <v>Fechado</v>
      </c>
      <c r="AJ951" s="85" t="str">
        <f>IF(ControleRNC[[#This Row],[Etapa contr]]="Concluída","Fechado",IF(ControleRNC[[#This Row],[Etapa contr]]="Engenharia","Engenharia","Aberto"))</f>
        <v>Engenharia</v>
      </c>
    </row>
    <row r="952" spans="1:36" ht="30" customHeight="1">
      <c r="A952" s="79" t="s">
        <v>631</v>
      </c>
      <c r="B952" s="79" t="s">
        <v>900</v>
      </c>
      <c r="C952" s="85" t="s">
        <v>860</v>
      </c>
      <c r="D952" s="79" t="s">
        <v>861</v>
      </c>
      <c r="E952" s="85" t="s">
        <v>281</v>
      </c>
      <c r="F952" s="88" t="s">
        <v>862</v>
      </c>
      <c r="G952" s="80" t="s">
        <v>827</v>
      </c>
      <c r="H952" s="89" t="s">
        <v>3039</v>
      </c>
      <c r="I952" s="80" t="s">
        <v>856</v>
      </c>
      <c r="J952" s="32" t="s">
        <v>632</v>
      </c>
      <c r="K952" s="82" t="s">
        <v>787</v>
      </c>
      <c r="L952" s="83">
        <v>45016</v>
      </c>
      <c r="M952" s="83">
        <f>WORKDAY(ControleRNC[[#This Row],[Data Emissão]],VLOOKUP(K952,$F$1:$G$4,2,0))</f>
        <v>45021</v>
      </c>
      <c r="N952" s="83"/>
      <c r="O952" s="84">
        <v>45021</v>
      </c>
      <c r="P952" s="85"/>
      <c r="Q952" s="85">
        <f ca="1">IF(ControleRNC[[#This Row],[Real.1]]="",TODAY()-ControleRNC[[#This Row],[Prev.1]],ControleRNC[[#This Row],[Real.1]]-ControleRNC[[#This Row],[Prev.1]])</f>
        <v>0</v>
      </c>
      <c r="R952" s="85" t="s">
        <v>5</v>
      </c>
      <c r="S952" s="85"/>
      <c r="T952" s="86" t="str">
        <f ca="1">IF(ControleRNC[[#This Row],[Real.1]]&lt;&gt;"","Concluída",IF(ControleRNC[[#This Row],[Prev.1]]&lt;TODAY(),"Atraso","No prazo"))</f>
        <v>Concluída</v>
      </c>
      <c r="U952" s="87" t="s">
        <v>633</v>
      </c>
      <c r="V952" s="87"/>
      <c r="W952" s="84">
        <f>WORKDAY(ControleRNC[[#This Row],[Prev.1]],ControleRNC[[#This Row],[Dias Prev.2]])</f>
        <v>45026</v>
      </c>
      <c r="X952" s="84"/>
      <c r="Y952" s="84"/>
      <c r="Z952" s="85">
        <f>VLOOKUP(ControleRNC[[#This Row],[Crit.]],$F$1:$G$4,2,0)</f>
        <v>3</v>
      </c>
      <c r="AA952" s="85">
        <f ca="1">IF(ControleRNC[[#This Row],[Real.2]]="",TODAY()-ControleRNC[[#This Row],[Prev.2]],ControleRNC[[#This Row],[Real.2]]-ControleRNC[[#This Row],[Prev.2]])</f>
        <v>51</v>
      </c>
      <c r="AB952" s="85" t="s">
        <v>5</v>
      </c>
      <c r="AC952" s="86" t="str">
        <f ca="1">IF(ControleRNC[[#This Row],[Real.2]]&lt;&gt;"","Concluída",
IF(ControleRNC[[#This Row],[Prev.2]]&lt;TODAY(),"Atraso","No prazo"))</f>
        <v>Atraso</v>
      </c>
      <c r="AD952" s="85">
        <f ca="1">IF(ControleRNC[[#This Row],[Status Epata 2]]="Concluída","",IF(ControleRNC[[#This Row],[Real.2]]="",TODAY()-ControleRNC[[#This Row],[Data Emissão]],ControleRNC[[#This Row],[Real.2]]-ControleRNC[[#This Row],[Data Emissão]]))</f>
        <v>61</v>
      </c>
      <c r="AE952" s="85" t="str">
        <f ca="1">IF(ControleRNC[[#This Row],[Real.2]]&lt;&gt;"","Concluída",
IF(AND(ControleRNC[[#This Row],[Prev.2]]&lt;TODAY(),OR(ControleRNC[[#This Row],[Replan.2]]&lt;TODAY(),ControleRNC[[#This Row],[Replan.2]]="")),"Atraso","No prazo"))</f>
        <v>Atraso</v>
      </c>
      <c r="AF952" s="85"/>
      <c r="AG952" s="85" t="str">
        <f ca="1">IF(ControleRNC[[#This Row],[Área Responsável]]="Engenharia",ControleRNC[[#This Row],[Status Etapa 1]],"Contratada")</f>
        <v>Concluída</v>
      </c>
      <c r="AH952" s="85" t="str">
        <f>IF(ControleRNC[[#This Row],[Área Responsável]]="Contratada",ControleRNC[[#This Row],[Status DUCTOR]],"Engenharia")</f>
        <v>Engenharia</v>
      </c>
      <c r="AI952" s="85" t="str">
        <f ca="1">IF(ControleRNC[[#This Row],[Etapa Eng]]="Concluída","Fechado",IF(ControleRNC[[#This Row],[Etapa Eng]]="Contratada","Contratada","Aberto"))</f>
        <v>Fechado</v>
      </c>
      <c r="AJ952" s="85" t="str">
        <f>IF(ControleRNC[[#This Row],[Etapa contr]]="Concluída","Fechado",IF(ControleRNC[[#This Row],[Etapa contr]]="Engenharia","Engenharia","Aberto"))</f>
        <v>Engenharia</v>
      </c>
    </row>
    <row r="953" spans="1:36" ht="30" customHeight="1">
      <c r="A953" s="5" t="s">
        <v>637</v>
      </c>
      <c r="B953" s="79" t="s">
        <v>900</v>
      </c>
      <c r="C953" s="85" t="s">
        <v>860</v>
      </c>
      <c r="D953" s="79" t="s">
        <v>861</v>
      </c>
      <c r="E953" s="85" t="s">
        <v>281</v>
      </c>
      <c r="F953" s="88" t="s">
        <v>862</v>
      </c>
      <c r="G953" s="80" t="s">
        <v>827</v>
      </c>
      <c r="H953" s="7" t="s">
        <v>2191</v>
      </c>
      <c r="I953" s="80" t="s">
        <v>856</v>
      </c>
      <c r="J953" s="32" t="s">
        <v>638</v>
      </c>
      <c r="K953" s="82" t="s">
        <v>787</v>
      </c>
      <c r="L953" s="83">
        <v>45016</v>
      </c>
      <c r="M953" s="83">
        <f>WORKDAY(ControleRNC[[#This Row],[Data Emissão]],VLOOKUP(K953,$F$1:$G$4,2,0))</f>
        <v>45021</v>
      </c>
      <c r="N953" s="83"/>
      <c r="O953" s="84">
        <v>45048</v>
      </c>
      <c r="P953" s="85"/>
      <c r="Q953" s="85">
        <f ca="1">IF(ControleRNC[[#This Row],[Real.1]]="",TODAY()-ControleRNC[[#This Row],[Prev.1]],ControleRNC[[#This Row],[Real.1]]-ControleRNC[[#This Row],[Prev.1]])</f>
        <v>27</v>
      </c>
      <c r="R953" s="85" t="s">
        <v>5</v>
      </c>
      <c r="S953" s="85"/>
      <c r="T953" s="86" t="str">
        <f ca="1">IF(ControleRNC[[#This Row],[Real.1]]&lt;&gt;"","Concluída",IF(ControleRNC[[#This Row],[Prev.1]]&lt;TODAY(),"Atraso","No prazo"))</f>
        <v>Concluída</v>
      </c>
      <c r="U953" s="87" t="s">
        <v>639</v>
      </c>
      <c r="V953" s="87"/>
      <c r="W953" s="84">
        <f>WORKDAY(ControleRNC[[#This Row],[Prev.1]],ControleRNC[[#This Row],[Dias Prev.2]])</f>
        <v>45026</v>
      </c>
      <c r="X953" s="84"/>
      <c r="Y953" s="84"/>
      <c r="Z953" s="85">
        <f>VLOOKUP(ControleRNC[[#This Row],[Crit.]],$F$1:$G$4,2,0)</f>
        <v>3</v>
      </c>
      <c r="AA953" s="85">
        <f ca="1">IF(ControleRNC[[#This Row],[Real.2]]="",TODAY()-ControleRNC[[#This Row],[Prev.2]],ControleRNC[[#This Row],[Real.2]]-ControleRNC[[#This Row],[Prev.2]])</f>
        <v>51</v>
      </c>
      <c r="AB953" s="85" t="s">
        <v>5</v>
      </c>
      <c r="AC953" s="86" t="str">
        <f ca="1">IF(ControleRNC[[#This Row],[Real.2]]&lt;&gt;"","Concluída",
IF(ControleRNC[[#This Row],[Prev.2]]&lt;TODAY(),"Atraso","No prazo"))</f>
        <v>Atraso</v>
      </c>
      <c r="AD953" s="85">
        <f ca="1">IF(ControleRNC[[#This Row],[Status Epata 2]]="Concluída","",IF(ControleRNC[[#This Row],[Real.2]]="",TODAY()-ControleRNC[[#This Row],[Data Emissão]],ControleRNC[[#This Row],[Real.2]]-ControleRNC[[#This Row],[Data Emissão]]))</f>
        <v>61</v>
      </c>
      <c r="AE953" s="85" t="str">
        <f ca="1">IF(ControleRNC[[#This Row],[Real.2]]&lt;&gt;"","Concluída",
IF(AND(ControleRNC[[#This Row],[Prev.2]]&lt;TODAY(),OR(ControleRNC[[#This Row],[Replan.2]]&lt;TODAY(),ControleRNC[[#This Row],[Replan.2]]="")),"Atraso","No prazo"))</f>
        <v>Atraso</v>
      </c>
      <c r="AF953" s="85"/>
      <c r="AG953" s="85" t="str">
        <f ca="1">IF(ControleRNC[[#This Row],[Área Responsável]]="Engenharia",ControleRNC[[#This Row],[Status Etapa 1]],"Contratada")</f>
        <v>Concluída</v>
      </c>
      <c r="AH953" s="85" t="str">
        <f>IF(ControleRNC[[#This Row],[Área Responsável]]="Contratada",ControleRNC[[#This Row],[Status DUCTOR]],"Engenharia")</f>
        <v>Engenharia</v>
      </c>
      <c r="AI953" s="85" t="str">
        <f ca="1">IF(ControleRNC[[#This Row],[Etapa Eng]]="Concluída","Fechado",IF(ControleRNC[[#This Row],[Etapa Eng]]="Contratada","Contratada","Aberto"))</f>
        <v>Fechado</v>
      </c>
      <c r="AJ953" s="85" t="str">
        <f>IF(ControleRNC[[#This Row],[Etapa contr]]="Concluída","Fechado",IF(ControleRNC[[#This Row],[Etapa contr]]="Engenharia","Engenharia","Aberto"))</f>
        <v>Engenharia</v>
      </c>
    </row>
    <row r="954" spans="1:36" ht="30" customHeight="1">
      <c r="A954" s="5" t="s">
        <v>629</v>
      </c>
      <c r="B954" s="79" t="s">
        <v>900</v>
      </c>
      <c r="C954" s="85" t="s">
        <v>860</v>
      </c>
      <c r="D954" s="79" t="s">
        <v>861</v>
      </c>
      <c r="E954" s="85" t="s">
        <v>281</v>
      </c>
      <c r="F954" s="88" t="s">
        <v>862</v>
      </c>
      <c r="G954" s="80" t="s">
        <v>827</v>
      </c>
      <c r="H954" s="7" t="s">
        <v>3040</v>
      </c>
      <c r="I954" s="80" t="s">
        <v>856</v>
      </c>
      <c r="J954" s="32" t="s">
        <v>630</v>
      </c>
      <c r="K954" s="82" t="s">
        <v>787</v>
      </c>
      <c r="L954" s="83">
        <v>45016</v>
      </c>
      <c r="M954" s="83">
        <f>WORKDAY(ControleRNC[[#This Row],[Data Emissão]],VLOOKUP(K954,$F$1:$G$4,2,0))</f>
        <v>45021</v>
      </c>
      <c r="N954" s="83"/>
      <c r="O954" s="84"/>
      <c r="P954" s="85"/>
      <c r="Q954" s="85">
        <f ca="1">IF(ControleRNC[[#This Row],[Real.1]]="",TODAY()-ControleRNC[[#This Row],[Prev.1]],ControleRNC[[#This Row],[Real.1]]-ControleRNC[[#This Row],[Prev.1]])</f>
        <v>56</v>
      </c>
      <c r="R954" s="85" t="s">
        <v>5</v>
      </c>
      <c r="S954" s="85"/>
      <c r="T954" s="86" t="str">
        <f ca="1">IF(ControleRNC[[#This Row],[Real.1]]&lt;&gt;"","Concluída",IF(ControleRNC[[#This Row],[Prev.1]]&lt;TODAY(),"Atraso","No prazo"))</f>
        <v>Atraso</v>
      </c>
      <c r="U954" s="87"/>
      <c r="V954" s="87"/>
      <c r="W954" s="84">
        <f>WORKDAY(ControleRNC[[#This Row],[Prev.1]],ControleRNC[[#This Row],[Dias Prev.2]])</f>
        <v>45026</v>
      </c>
      <c r="X954" s="84"/>
      <c r="Y954" s="84"/>
      <c r="Z954" s="85">
        <f>VLOOKUP(ControleRNC[[#This Row],[Crit.]],$F$1:$G$4,2,0)</f>
        <v>3</v>
      </c>
      <c r="AA954" s="85">
        <f ca="1">IF(ControleRNC[[#This Row],[Real.2]]="",TODAY()-ControleRNC[[#This Row],[Prev.2]],ControleRNC[[#This Row],[Real.2]]-ControleRNC[[#This Row],[Prev.2]])</f>
        <v>51</v>
      </c>
      <c r="AB954" s="85" t="s">
        <v>5</v>
      </c>
      <c r="AC954" s="86" t="str">
        <f ca="1">IF(ControleRNC[[#This Row],[Real.2]]&lt;&gt;"","Concluída",
IF(ControleRNC[[#This Row],[Prev.2]]&lt;TODAY(),"Atraso","No prazo"))</f>
        <v>Atraso</v>
      </c>
      <c r="AD954" s="85">
        <f ca="1">IF(ControleRNC[[#This Row],[Status Epata 2]]="Concluída","",IF(ControleRNC[[#This Row],[Real.2]]="",TODAY()-ControleRNC[[#This Row],[Data Emissão]],ControleRNC[[#This Row],[Real.2]]-ControleRNC[[#This Row],[Data Emissão]]))</f>
        <v>61</v>
      </c>
      <c r="AE954" s="85" t="str">
        <f ca="1">IF(ControleRNC[[#This Row],[Real.2]]&lt;&gt;"","Concluída",
IF(AND(ControleRNC[[#This Row],[Prev.2]]&lt;TODAY(),OR(ControleRNC[[#This Row],[Replan.2]]&lt;TODAY(),ControleRNC[[#This Row],[Replan.2]]="")),"Atraso","No prazo"))</f>
        <v>Atraso</v>
      </c>
      <c r="AF954" s="85"/>
      <c r="AG954" s="85" t="str">
        <f ca="1">IF(ControleRNC[[#This Row],[Área Responsável]]="Engenharia",ControleRNC[[#This Row],[Status Etapa 1]],"Contratada")</f>
        <v>Atraso</v>
      </c>
      <c r="AH954" s="85" t="str">
        <f>IF(ControleRNC[[#This Row],[Área Responsável]]="Contratada",ControleRNC[[#This Row],[Status DUCTOR]],"Engenharia")</f>
        <v>Engenharia</v>
      </c>
      <c r="AI954" s="85" t="str">
        <f ca="1">IF(ControleRNC[[#This Row],[Etapa Eng]]="Concluída","Fechado",IF(ControleRNC[[#This Row],[Etapa Eng]]="Contratada","Contratada","Aberto"))</f>
        <v>Aberto</v>
      </c>
      <c r="AJ954" s="85" t="str">
        <f>IF(ControleRNC[[#This Row],[Etapa contr]]="Concluída","Fechado",IF(ControleRNC[[#This Row],[Etapa contr]]="Engenharia","Engenharia","Aberto"))</f>
        <v>Engenharia</v>
      </c>
    </row>
    <row r="955" spans="1:36" ht="30" customHeight="1">
      <c r="A955" s="5" t="s">
        <v>626</v>
      </c>
      <c r="B955" s="5" t="s">
        <v>900</v>
      </c>
      <c r="C955" s="24" t="s">
        <v>860</v>
      </c>
      <c r="D955" s="5" t="s">
        <v>861</v>
      </c>
      <c r="E955" s="24" t="s">
        <v>281</v>
      </c>
      <c r="F955" s="65" t="s">
        <v>862</v>
      </c>
      <c r="G955" s="7" t="s">
        <v>827</v>
      </c>
      <c r="H955" s="7" t="s">
        <v>2967</v>
      </c>
      <c r="I955" s="7" t="s">
        <v>856</v>
      </c>
      <c r="J955" s="32" t="s">
        <v>627</v>
      </c>
      <c r="K955" s="22" t="s">
        <v>787</v>
      </c>
      <c r="L955" s="6">
        <v>45016</v>
      </c>
      <c r="M955" s="6">
        <f>WORKDAY(ControleRNC[[#This Row],[Data Emissão]],VLOOKUP(K955,$F$1:$G$4,2,0))</f>
        <v>45021</v>
      </c>
      <c r="N955" s="6"/>
      <c r="O955" s="23">
        <v>45020</v>
      </c>
      <c r="P955" s="24"/>
      <c r="Q955" s="24">
        <f ca="1">IF(ControleRNC[[#This Row],[Real.1]]="",TODAY()-ControleRNC[[#This Row],[Prev.1]],ControleRNC[[#This Row],[Real.1]]-ControleRNC[[#This Row],[Prev.1]])</f>
        <v>-1</v>
      </c>
      <c r="R955" s="24" t="s">
        <v>5</v>
      </c>
      <c r="S955" s="24"/>
      <c r="T955" s="29" t="str">
        <f ca="1">IF(ControleRNC[[#This Row],[Real.1]]&lt;&gt;"","Concluída",IF(ControleRNC[[#This Row],[Prev.1]]&lt;TODAY(),"Atraso","No prazo"))</f>
        <v>Concluída</v>
      </c>
      <c r="U955" s="39" t="s">
        <v>628</v>
      </c>
      <c r="V955" s="39"/>
      <c r="W955" s="23">
        <f>WORKDAY(ControleRNC[[#This Row],[Prev.1]],ControleRNC[[#This Row],[Dias Prev.2]])</f>
        <v>45026</v>
      </c>
      <c r="X955" s="23"/>
      <c r="Y955" s="23"/>
      <c r="Z955" s="24">
        <f>VLOOKUP(ControleRNC[[#This Row],[Crit.]],$F$1:$G$4,2,0)</f>
        <v>3</v>
      </c>
      <c r="AA955" s="24">
        <f ca="1">IF(ControleRNC[[#This Row],[Real.2]]="",TODAY()-ControleRNC[[#This Row],[Prev.2]],ControleRNC[[#This Row],[Real.2]]-ControleRNC[[#This Row],[Prev.2]])</f>
        <v>51</v>
      </c>
      <c r="AB955" s="24" t="s">
        <v>5</v>
      </c>
      <c r="AC955" s="29" t="str">
        <f ca="1">IF(ControleRNC[[#This Row],[Real.2]]&lt;&gt;"","Concluída",
IF(ControleRNC[[#This Row],[Prev.2]]&lt;TODAY(),"Atraso","No prazo"))</f>
        <v>Atraso</v>
      </c>
      <c r="AD955" s="24">
        <f ca="1">IF(ControleRNC[[#This Row],[Status Epata 2]]="Concluída","",IF(ControleRNC[[#This Row],[Real.2]]="",TODAY()-ControleRNC[[#This Row],[Data Emissão]],ControleRNC[[#This Row],[Real.2]]-ControleRNC[[#This Row],[Data Emissão]]))</f>
        <v>61</v>
      </c>
      <c r="AE955" s="24" t="str">
        <f ca="1">IF(ControleRNC[[#This Row],[Real.2]]&lt;&gt;"","Concluída",
IF(AND(ControleRNC[[#This Row],[Prev.2]]&lt;TODAY(),OR(ControleRNC[[#This Row],[Replan.2]]&lt;TODAY(),ControleRNC[[#This Row],[Replan.2]]="")),"Atraso","No prazo"))</f>
        <v>Atraso</v>
      </c>
      <c r="AF955" s="24"/>
      <c r="AG955" s="24" t="str">
        <f ca="1">IF(ControleRNC[[#This Row],[Área Responsável]]="Engenharia",ControleRNC[[#This Row],[Status Etapa 1]],"Contratada")</f>
        <v>Concluída</v>
      </c>
      <c r="AH955" s="24" t="str">
        <f>IF(ControleRNC[[#This Row],[Área Responsável]]="Contratada",ControleRNC[[#This Row],[Status DUCTOR]],"Engenharia")</f>
        <v>Engenharia</v>
      </c>
      <c r="AI955" s="24" t="str">
        <f ca="1">IF(ControleRNC[[#This Row],[Etapa Eng]]="Concluída","Fechado",IF(ControleRNC[[#This Row],[Etapa Eng]]="Contratada","Contratada","Aberto"))</f>
        <v>Fechado</v>
      </c>
      <c r="AJ955" s="24" t="str">
        <f>IF(ControleRNC[[#This Row],[Etapa contr]]="Concluída","Fechado",IF(ControleRNC[[#This Row],[Etapa contr]]="Engenharia","Engenharia","Aberto"))</f>
        <v>Engenharia</v>
      </c>
    </row>
    <row r="956" spans="1:36" ht="30" customHeight="1">
      <c r="A956" s="79" t="s">
        <v>640</v>
      </c>
      <c r="B956" s="79" t="s">
        <v>900</v>
      </c>
      <c r="C956" s="85" t="s">
        <v>3041</v>
      </c>
      <c r="D956" s="79" t="s">
        <v>833</v>
      </c>
      <c r="E956" s="85" t="s">
        <v>319</v>
      </c>
      <c r="F956" s="88" t="s">
        <v>826</v>
      </c>
      <c r="G956" s="80" t="s">
        <v>827</v>
      </c>
      <c r="H956" s="90" t="s">
        <v>3042</v>
      </c>
      <c r="I956" s="80" t="s">
        <v>1425</v>
      </c>
      <c r="J956" s="32" t="s">
        <v>641</v>
      </c>
      <c r="K956" s="82" t="s">
        <v>787</v>
      </c>
      <c r="L956" s="83">
        <v>45019</v>
      </c>
      <c r="M956" s="83">
        <f>WORKDAY(ControleRNC[[#This Row],[Data Emissão]],VLOOKUP(K956,$F$1:$G$4,2,0))</f>
        <v>45022</v>
      </c>
      <c r="N956" s="83"/>
      <c r="O956" s="84"/>
      <c r="P956" s="85"/>
      <c r="Q956" s="85">
        <f ca="1">IF(ControleRNC[[#This Row],[Real.1]]="",TODAY()-ControleRNC[[#This Row],[Prev.1]],ControleRNC[[#This Row],[Real.1]]-ControleRNC[[#This Row],[Prev.1]])</f>
        <v>55</v>
      </c>
      <c r="R956" s="85" t="s">
        <v>6</v>
      </c>
      <c r="S956" s="85"/>
      <c r="T956" s="86" t="str">
        <f ca="1">IF(ControleRNC[[#This Row],[Real.1]]&lt;&gt;"","Concluída",IF(ControleRNC[[#This Row],[Prev.1]]&lt;TODAY(),"Atraso","No prazo"))</f>
        <v>Atraso</v>
      </c>
      <c r="U956" s="87"/>
      <c r="V956" s="87"/>
      <c r="W956" s="84">
        <f>WORKDAY(ControleRNC[[#This Row],[Prev.1]],ControleRNC[[#This Row],[Dias Prev.2]])</f>
        <v>45027</v>
      </c>
      <c r="X956" s="84"/>
      <c r="Y956" s="84"/>
      <c r="Z956" s="85">
        <f>VLOOKUP(ControleRNC[[#This Row],[Crit.]],$F$1:$G$4,2,0)</f>
        <v>3</v>
      </c>
      <c r="AA956" s="85">
        <f ca="1">IF(ControleRNC[[#This Row],[Real.2]]="",TODAY()-ControleRNC[[#This Row],[Prev.2]],ControleRNC[[#This Row],[Real.2]]-ControleRNC[[#This Row],[Prev.2]])</f>
        <v>50</v>
      </c>
      <c r="AB956" s="85" t="s">
        <v>6</v>
      </c>
      <c r="AC956" s="86" t="str">
        <f ca="1">IF(ControleRNC[[#This Row],[Real.2]]&lt;&gt;"","Concluída",
IF(ControleRNC[[#This Row],[Prev.2]]&lt;TODAY(),"Atraso","No prazo"))</f>
        <v>Atraso</v>
      </c>
      <c r="AD956" s="85">
        <f ca="1">IF(ControleRNC[[#This Row],[Status Epata 2]]="Concluída","",IF(ControleRNC[[#This Row],[Real.2]]="",TODAY()-ControleRNC[[#This Row],[Data Emissão]],ControleRNC[[#This Row],[Real.2]]-ControleRNC[[#This Row],[Data Emissão]]))</f>
        <v>58</v>
      </c>
      <c r="AE956" s="85" t="str">
        <f ca="1">IF(ControleRNC[[#This Row],[Real.2]]&lt;&gt;"","Concluída",
IF(AND(ControleRNC[[#This Row],[Prev.2]]&lt;TODAY(),OR(ControleRNC[[#This Row],[Replan.2]]&lt;TODAY(),ControleRNC[[#This Row],[Replan.2]]="")),"Atraso","No prazo"))</f>
        <v>Atraso</v>
      </c>
      <c r="AF956" s="85"/>
      <c r="AG956" s="85" t="str">
        <f>IF(ControleRNC[[#This Row],[Área Responsável]]="Engenharia",ControleRNC[[#This Row],[Status Etapa 1]],"Contratada")</f>
        <v>Contratada</v>
      </c>
      <c r="AH956" s="85" t="str">
        <f ca="1">IF(ControleRNC[[#This Row],[Área Responsável]]="Contratada",ControleRNC[[#This Row],[Status DUCTOR]],"Engenharia")</f>
        <v>Atraso</v>
      </c>
      <c r="AI956" s="85" t="str">
        <f>IF(ControleRNC[[#This Row],[Etapa Eng]]="Concluída","Fechado",IF(ControleRNC[[#This Row],[Etapa Eng]]="Contratada","Contratada","Aberto"))</f>
        <v>Contratada</v>
      </c>
      <c r="AJ956" s="85" t="str">
        <f ca="1">IF(ControleRNC[[#This Row],[Etapa contr]]="Concluída","Fechado",IF(ControleRNC[[#This Row],[Etapa contr]]="Engenharia","Engenharia","Aberto"))</f>
        <v>Aberto</v>
      </c>
    </row>
    <row r="957" spans="1:36" ht="30" customHeight="1">
      <c r="A957" s="79" t="s">
        <v>642</v>
      </c>
      <c r="B957" s="79" t="s">
        <v>900</v>
      </c>
      <c r="C957" s="85" t="s">
        <v>860</v>
      </c>
      <c r="D957" s="79" t="s">
        <v>861</v>
      </c>
      <c r="E957" s="85" t="s">
        <v>281</v>
      </c>
      <c r="F957" s="88" t="s">
        <v>862</v>
      </c>
      <c r="G957" s="80" t="s">
        <v>827</v>
      </c>
      <c r="H957" s="80" t="s">
        <v>1909</v>
      </c>
      <c r="I957" s="80" t="s">
        <v>856</v>
      </c>
      <c r="J957" s="81" t="s">
        <v>643</v>
      </c>
      <c r="K957" s="82" t="s">
        <v>787</v>
      </c>
      <c r="L957" s="83">
        <v>45019</v>
      </c>
      <c r="M957" s="83">
        <f>WORKDAY(ControleRNC[[#This Row],[Data Emissão]],VLOOKUP(K957,$F$1:$G$4,2,0))</f>
        <v>45022</v>
      </c>
      <c r="N957" s="83"/>
      <c r="O957" s="84">
        <v>45020</v>
      </c>
      <c r="P957" s="85"/>
      <c r="Q957" s="85">
        <f ca="1">IF(ControleRNC[[#This Row],[Real.1]]="",TODAY()-ControleRNC[[#This Row],[Prev.1]],ControleRNC[[#This Row],[Real.1]]-ControleRNC[[#This Row],[Prev.1]])</f>
        <v>-2</v>
      </c>
      <c r="R957" s="85" t="s">
        <v>5</v>
      </c>
      <c r="S957" s="85"/>
      <c r="T957" s="86" t="str">
        <f ca="1">IF(ControleRNC[[#This Row],[Real.1]]&lt;&gt;"","Concluída",IF(ControleRNC[[#This Row],[Prev.1]]&lt;TODAY(),"Atraso","No prazo"))</f>
        <v>Concluída</v>
      </c>
      <c r="U957" s="87" t="s">
        <v>644</v>
      </c>
      <c r="V957" s="87"/>
      <c r="W957" s="84">
        <f>WORKDAY(ControleRNC[[#This Row],[Prev.1]],ControleRNC[[#This Row],[Dias Prev.2]])</f>
        <v>45027</v>
      </c>
      <c r="X957" s="84"/>
      <c r="Y957" s="84"/>
      <c r="Z957" s="85">
        <f>VLOOKUP(ControleRNC[[#This Row],[Crit.]],$F$1:$G$4,2,0)</f>
        <v>3</v>
      </c>
      <c r="AA957" s="85">
        <f ca="1">IF(ControleRNC[[#This Row],[Real.2]]="",TODAY()-ControleRNC[[#This Row],[Prev.2]],ControleRNC[[#This Row],[Real.2]]-ControleRNC[[#This Row],[Prev.2]])</f>
        <v>50</v>
      </c>
      <c r="AB957" s="85" t="s">
        <v>5</v>
      </c>
      <c r="AC957" s="86" t="str">
        <f ca="1">IF(ControleRNC[[#This Row],[Real.2]]&lt;&gt;"","Concluída",
IF(ControleRNC[[#This Row],[Prev.2]]&lt;TODAY(),"Atraso","No prazo"))</f>
        <v>Atraso</v>
      </c>
      <c r="AD957" s="85">
        <f ca="1">IF(ControleRNC[[#This Row],[Status Epata 2]]="Concluída","",IF(ControleRNC[[#This Row],[Real.2]]="",TODAY()-ControleRNC[[#This Row],[Data Emissão]],ControleRNC[[#This Row],[Real.2]]-ControleRNC[[#This Row],[Data Emissão]]))</f>
        <v>58</v>
      </c>
      <c r="AE957" s="85" t="str">
        <f ca="1">IF(ControleRNC[[#This Row],[Real.2]]&lt;&gt;"","Concluída",
IF(AND(ControleRNC[[#This Row],[Prev.2]]&lt;TODAY(),OR(ControleRNC[[#This Row],[Replan.2]]&lt;TODAY(),ControleRNC[[#This Row],[Replan.2]]="")),"Atraso","No prazo"))</f>
        <v>Atraso</v>
      </c>
      <c r="AF957" s="85"/>
      <c r="AG957" s="85" t="str">
        <f ca="1">IF(ControleRNC[[#This Row],[Área Responsável]]="Engenharia",ControleRNC[[#This Row],[Status Etapa 1]],"Contratada")</f>
        <v>Concluída</v>
      </c>
      <c r="AH957" s="85" t="str">
        <f>IF(ControleRNC[[#This Row],[Área Responsável]]="Contratada",ControleRNC[[#This Row],[Status DUCTOR]],"Engenharia")</f>
        <v>Engenharia</v>
      </c>
      <c r="AI957" s="85" t="str">
        <f ca="1">IF(ControleRNC[[#This Row],[Etapa Eng]]="Concluída","Fechado",IF(ControleRNC[[#This Row],[Etapa Eng]]="Contratada","Contratada","Aberto"))</f>
        <v>Fechado</v>
      </c>
      <c r="AJ957" s="85" t="str">
        <f>IF(ControleRNC[[#This Row],[Etapa contr]]="Concluída","Fechado",IF(ControleRNC[[#This Row],[Etapa contr]]="Engenharia","Engenharia","Aberto"))</f>
        <v>Engenharia</v>
      </c>
    </row>
    <row r="958" spans="1:36" ht="45" customHeight="1">
      <c r="A958" s="79" t="s">
        <v>640</v>
      </c>
      <c r="B958" s="79" t="s">
        <v>900</v>
      </c>
      <c r="C958" s="85" t="s">
        <v>2778</v>
      </c>
      <c r="D958" s="79" t="s">
        <v>833</v>
      </c>
      <c r="E958" s="85" t="s">
        <v>645</v>
      </c>
      <c r="F958" s="88" t="s">
        <v>862</v>
      </c>
      <c r="G958" s="80" t="s">
        <v>844</v>
      </c>
      <c r="H958" s="80" t="s">
        <v>2966</v>
      </c>
      <c r="I958" s="80" t="s">
        <v>846</v>
      </c>
      <c r="J958" s="81" t="s">
        <v>649</v>
      </c>
      <c r="K958" s="82" t="s">
        <v>787</v>
      </c>
      <c r="L958" s="83">
        <v>45021</v>
      </c>
      <c r="M958" s="83">
        <f>WORKDAY(ControleRNC[[#This Row],[Data Emissão]],VLOOKUP(K958,$F$1:$G$4,2,0))</f>
        <v>45026</v>
      </c>
      <c r="N958" s="83"/>
      <c r="O958" s="84"/>
      <c r="P958" s="85"/>
      <c r="Q958" s="85">
        <f ca="1">IF(ControleRNC[[#This Row],[Real.1]]="",TODAY()-ControleRNC[[#This Row],[Prev.1]],ControleRNC[[#This Row],[Real.1]]-ControleRNC[[#This Row],[Prev.1]])</f>
        <v>51</v>
      </c>
      <c r="R958" s="85" t="s">
        <v>6</v>
      </c>
      <c r="S958" s="60" t="s">
        <v>3043</v>
      </c>
      <c r="T958" s="86" t="str">
        <f ca="1">IF(ControleRNC[[#This Row],[Real.1]]&lt;&gt;"","Concluída",IF(ControleRNC[[#This Row],[Prev.1]]&lt;TODAY(),"Atraso","No prazo"))</f>
        <v>Atraso</v>
      </c>
      <c r="U958" s="91" t="s">
        <v>650</v>
      </c>
      <c r="V958" s="87"/>
      <c r="W958" s="84">
        <f>WORKDAY(ControleRNC[[#This Row],[Prev.1]],ControleRNC[[#This Row],[Dias Prev.2]])</f>
        <v>45029</v>
      </c>
      <c r="X958" s="84"/>
      <c r="Y958" s="84"/>
      <c r="Z958" s="85">
        <f>VLOOKUP(ControleRNC[[#This Row],[Crit.]],$F$1:$G$4,2,0)</f>
        <v>3</v>
      </c>
      <c r="AA958" s="85">
        <f ca="1">IF(ControleRNC[[#This Row],[Real.2]]="",TODAY()-ControleRNC[[#This Row],[Prev.2]],ControleRNC[[#This Row],[Real.2]]-ControleRNC[[#This Row],[Prev.2]])</f>
        <v>48</v>
      </c>
      <c r="AB958" s="85" t="s">
        <v>6</v>
      </c>
      <c r="AC958" s="86" t="str">
        <f ca="1">IF(ControleRNC[[#This Row],[Real.2]]&lt;&gt;"","Concluída",
IF(ControleRNC[[#This Row],[Prev.2]]&lt;TODAY(),"Atraso","No prazo"))</f>
        <v>Atraso</v>
      </c>
      <c r="AD958" s="85">
        <f ca="1">IF(ControleRNC[[#This Row],[Status Epata 2]]="Concluída","",IF(ControleRNC[[#This Row],[Real.2]]="",TODAY()-ControleRNC[[#This Row],[Data Emissão]],ControleRNC[[#This Row],[Real.2]]-ControleRNC[[#This Row],[Data Emissão]]))</f>
        <v>56</v>
      </c>
      <c r="AE958" s="85" t="str">
        <f ca="1">IF(ControleRNC[[#This Row],[Real.2]]&lt;&gt;"","Concluída",
IF(AND(ControleRNC[[#This Row],[Prev.2]]&lt;TODAY(),OR(ControleRNC[[#This Row],[Replan.2]]&lt;TODAY(),ControleRNC[[#This Row],[Replan.2]]="")),"Atraso","No prazo"))</f>
        <v>Atraso</v>
      </c>
      <c r="AF958" s="85"/>
      <c r="AG958" s="85" t="str">
        <f ca="1">IF(ControleRNC[[#This Row],[Área Responsável]]="Engenharia",ControleRNC[[#This Row],[Status Etapa 1]],"Contratada")</f>
        <v>Atraso</v>
      </c>
      <c r="AH958" s="85" t="str">
        <f>IF(ControleRNC[[#This Row],[Área Responsável]]="Contratada",ControleRNC[[#This Row],[Status DUCTOR]],"Engenharia")</f>
        <v>Engenharia</v>
      </c>
      <c r="AI958" s="85" t="str">
        <f ca="1">IF(ControleRNC[[#This Row],[Etapa Eng]]="Concluída","Fechado",IF(ControleRNC[[#This Row],[Etapa Eng]]="Contratada","Contratada","Aberto"))</f>
        <v>Aberto</v>
      </c>
      <c r="AJ958" s="85" t="str">
        <f>IF(ControleRNC[[#This Row],[Etapa contr]]="Concluída","Fechado",IF(ControleRNC[[#This Row],[Etapa contr]]="Engenharia","Engenharia","Aberto"))</f>
        <v>Engenharia</v>
      </c>
    </row>
    <row r="959" spans="1:36" ht="30" customHeight="1">
      <c r="A959" s="79" t="s">
        <v>646</v>
      </c>
      <c r="B959" s="79" t="s">
        <v>900</v>
      </c>
      <c r="C959" s="85" t="s">
        <v>2778</v>
      </c>
      <c r="D959" s="79" t="s">
        <v>833</v>
      </c>
      <c r="E959" s="85" t="s">
        <v>645</v>
      </c>
      <c r="F959" s="88" t="s">
        <v>862</v>
      </c>
      <c r="G959" s="80" t="s">
        <v>844</v>
      </c>
      <c r="H959" s="80" t="s">
        <v>2966</v>
      </c>
      <c r="I959" s="80" t="s">
        <v>846</v>
      </c>
      <c r="J959" s="81" t="s">
        <v>647</v>
      </c>
      <c r="K959" s="82" t="s">
        <v>787</v>
      </c>
      <c r="L959" s="83">
        <v>45021</v>
      </c>
      <c r="M959" s="83">
        <f>WORKDAY(ControleRNC[[#This Row],[Data Emissão]],VLOOKUP(K959,$F$1:$G$4,2,0))</f>
        <v>45026</v>
      </c>
      <c r="N959" s="83"/>
      <c r="O959" s="84">
        <v>45022</v>
      </c>
      <c r="P959" s="85"/>
      <c r="Q959" s="85">
        <f ca="1">IF(ControleRNC[[#This Row],[Real.1]]="",TODAY()-ControleRNC[[#This Row],[Prev.1]],ControleRNC[[#This Row],[Real.1]]-ControleRNC[[#This Row],[Prev.1]])</f>
        <v>-4</v>
      </c>
      <c r="R959" s="85" t="s">
        <v>6</v>
      </c>
      <c r="S959" s="85"/>
      <c r="T959" s="86" t="str">
        <f ca="1">IF(ControleRNC[[#This Row],[Real.1]]&lt;&gt;"","Concluída",IF(ControleRNC[[#This Row],[Prev.1]]&lt;TODAY(),"Atraso","No prazo"))</f>
        <v>Concluída</v>
      </c>
      <c r="U959" s="39" t="s">
        <v>648</v>
      </c>
      <c r="V959" s="87"/>
      <c r="W959" s="84">
        <f>WORKDAY(ControleRNC[[#This Row],[Prev.1]],ControleRNC[[#This Row],[Dias Prev.2]])</f>
        <v>45029</v>
      </c>
      <c r="X959" s="84"/>
      <c r="Y959" s="84"/>
      <c r="Z959" s="85">
        <f>VLOOKUP(ControleRNC[[#This Row],[Crit.]],$F$1:$G$4,2,0)</f>
        <v>3</v>
      </c>
      <c r="AA959" s="85">
        <f ca="1">IF(ControleRNC[[#This Row],[Real.2]]="",TODAY()-ControleRNC[[#This Row],[Prev.2]],ControleRNC[[#This Row],[Real.2]]-ControleRNC[[#This Row],[Prev.2]])</f>
        <v>48</v>
      </c>
      <c r="AB959" s="85" t="s">
        <v>6</v>
      </c>
      <c r="AC959" s="86" t="str">
        <f ca="1">IF(ControleRNC[[#This Row],[Real.2]]&lt;&gt;"","Concluída",
IF(ControleRNC[[#This Row],[Prev.2]]&lt;TODAY(),"Atraso","No prazo"))</f>
        <v>Atraso</v>
      </c>
      <c r="AD959" s="85">
        <f ca="1">IF(ControleRNC[[#This Row],[Status Epata 2]]="Concluída","",IF(ControleRNC[[#This Row],[Real.2]]="",TODAY()-ControleRNC[[#This Row],[Data Emissão]],ControleRNC[[#This Row],[Real.2]]-ControleRNC[[#This Row],[Data Emissão]]))</f>
        <v>56</v>
      </c>
      <c r="AE959" s="85" t="str">
        <f ca="1">IF(ControleRNC[[#This Row],[Real.2]]&lt;&gt;"","Concluída",
IF(AND(ControleRNC[[#This Row],[Prev.2]]&lt;TODAY(),OR(ControleRNC[[#This Row],[Replan.2]]&lt;TODAY(),ControleRNC[[#This Row],[Replan.2]]="")),"Atraso","No prazo"))</f>
        <v>Atraso</v>
      </c>
      <c r="AF959" s="85"/>
      <c r="AG959" s="85" t="str">
        <f ca="1">IF(ControleRNC[[#This Row],[Área Responsável]]="Engenharia",ControleRNC[[#This Row],[Status Etapa 1]],"Contratada")</f>
        <v>Concluída</v>
      </c>
      <c r="AH959" s="85" t="str">
        <f>IF(ControleRNC[[#This Row],[Área Responsável]]="Contratada",ControleRNC[[#This Row],[Status DUCTOR]],"Engenharia")</f>
        <v>Engenharia</v>
      </c>
      <c r="AI959" s="85" t="str">
        <f ca="1">IF(ControleRNC[[#This Row],[Etapa Eng]]="Concluída","Fechado",IF(ControleRNC[[#This Row],[Etapa Eng]]="Contratada","Contratada","Aberto"))</f>
        <v>Fechado</v>
      </c>
      <c r="AJ959" s="85" t="str">
        <f>IF(ControleRNC[[#This Row],[Etapa contr]]="Concluída","Fechado",IF(ControleRNC[[#This Row],[Etapa contr]]="Engenharia","Engenharia","Aberto"))</f>
        <v>Engenharia</v>
      </c>
    </row>
    <row r="960" spans="1:36" ht="30" customHeight="1">
      <c r="A960" s="79" t="s">
        <v>654</v>
      </c>
      <c r="B960" s="79" t="s">
        <v>900</v>
      </c>
      <c r="C960" s="85" t="s">
        <v>860</v>
      </c>
      <c r="D960" s="79" t="s">
        <v>861</v>
      </c>
      <c r="E960" s="85" t="s">
        <v>281</v>
      </c>
      <c r="F960" s="88" t="s">
        <v>862</v>
      </c>
      <c r="G960" s="80" t="s">
        <v>827</v>
      </c>
      <c r="H960" s="80" t="s">
        <v>1909</v>
      </c>
      <c r="I960" s="80" t="s">
        <v>856</v>
      </c>
      <c r="J960" s="81" t="s">
        <v>655</v>
      </c>
      <c r="K960" s="82" t="s">
        <v>787</v>
      </c>
      <c r="L960" s="83">
        <v>45021</v>
      </c>
      <c r="M960" s="83">
        <f>WORKDAY(ControleRNC[[#This Row],[Data Emissão]],VLOOKUP(K960,$F$1:$G$4,2,0))</f>
        <v>45026</v>
      </c>
      <c r="N960" s="83"/>
      <c r="O960" s="84"/>
      <c r="P960" s="85"/>
      <c r="Q960" s="85">
        <f ca="1">IF(ControleRNC[[#This Row],[Real.1]]="",TODAY()-ControleRNC[[#This Row],[Prev.1]],ControleRNC[[#This Row],[Real.1]]-ControleRNC[[#This Row],[Prev.1]])</f>
        <v>51</v>
      </c>
      <c r="R960" s="85" t="s">
        <v>5</v>
      </c>
      <c r="S960" s="85"/>
      <c r="T960" s="86" t="str">
        <f ca="1">IF(ControleRNC[[#This Row],[Real.1]]&lt;&gt;"","Concluída",IF(ControleRNC[[#This Row],[Prev.1]]&lt;TODAY(),"Atraso","No prazo"))</f>
        <v>Atraso</v>
      </c>
      <c r="U960" s="87"/>
      <c r="V960" s="87"/>
      <c r="W960" s="84">
        <f>WORKDAY(ControleRNC[[#This Row],[Prev.1]],ControleRNC[[#This Row],[Dias Prev.2]])</f>
        <v>45029</v>
      </c>
      <c r="X960" s="84"/>
      <c r="Y960" s="84"/>
      <c r="Z960" s="85">
        <f>VLOOKUP(ControleRNC[[#This Row],[Crit.]],$F$1:$G$4,2,0)</f>
        <v>3</v>
      </c>
      <c r="AA960" s="85">
        <f ca="1">IF(ControleRNC[[#This Row],[Real.2]]="",TODAY()-ControleRNC[[#This Row],[Prev.2]],ControleRNC[[#This Row],[Real.2]]-ControleRNC[[#This Row],[Prev.2]])</f>
        <v>48</v>
      </c>
      <c r="AB960" s="85" t="s">
        <v>5</v>
      </c>
      <c r="AC960" s="86" t="str">
        <f ca="1">IF(ControleRNC[[#This Row],[Real.2]]&lt;&gt;"","Concluída",
IF(ControleRNC[[#This Row],[Prev.2]]&lt;TODAY(),"Atraso","No prazo"))</f>
        <v>Atraso</v>
      </c>
      <c r="AD960" s="85">
        <f ca="1">IF(ControleRNC[[#This Row],[Status Epata 2]]="Concluída","",IF(ControleRNC[[#This Row],[Real.2]]="",TODAY()-ControleRNC[[#This Row],[Data Emissão]],ControleRNC[[#This Row],[Real.2]]-ControleRNC[[#This Row],[Data Emissão]]))</f>
        <v>56</v>
      </c>
      <c r="AE960" s="85" t="str">
        <f ca="1">IF(ControleRNC[[#This Row],[Real.2]]&lt;&gt;"","Concluída",
IF(AND(ControleRNC[[#This Row],[Prev.2]]&lt;TODAY(),OR(ControleRNC[[#This Row],[Replan.2]]&lt;TODAY(),ControleRNC[[#This Row],[Replan.2]]="")),"Atraso","No prazo"))</f>
        <v>Atraso</v>
      </c>
      <c r="AF960" s="85"/>
      <c r="AG960" s="85" t="str">
        <f ca="1">IF(ControleRNC[[#This Row],[Área Responsável]]="Engenharia",ControleRNC[[#This Row],[Status Etapa 1]],"Contratada")</f>
        <v>Atraso</v>
      </c>
      <c r="AH960" s="85" t="str">
        <f>IF(ControleRNC[[#This Row],[Área Responsável]]="Contratada",ControleRNC[[#This Row],[Status DUCTOR]],"Engenharia")</f>
        <v>Engenharia</v>
      </c>
      <c r="AI960" s="85" t="str">
        <f ca="1">IF(ControleRNC[[#This Row],[Etapa Eng]]="Concluída","Fechado",IF(ControleRNC[[#This Row],[Etapa Eng]]="Contratada","Contratada","Aberto"))</f>
        <v>Aberto</v>
      </c>
      <c r="AJ960" s="85" t="str">
        <f>IF(ControleRNC[[#This Row],[Etapa contr]]="Concluída","Fechado",IF(ControleRNC[[#This Row],[Etapa contr]]="Engenharia","Engenharia","Aberto"))</f>
        <v>Engenharia</v>
      </c>
    </row>
    <row r="961" spans="1:36" ht="30" customHeight="1">
      <c r="A961" s="79" t="s">
        <v>651</v>
      </c>
      <c r="B961" s="79" t="s">
        <v>900</v>
      </c>
      <c r="C961" s="85" t="s">
        <v>860</v>
      </c>
      <c r="D961" s="79" t="s">
        <v>861</v>
      </c>
      <c r="E961" s="85" t="s">
        <v>281</v>
      </c>
      <c r="F961" s="88" t="s">
        <v>862</v>
      </c>
      <c r="G961" s="80" t="s">
        <v>827</v>
      </c>
      <c r="H961" s="80" t="s">
        <v>1909</v>
      </c>
      <c r="I961" s="80" t="s">
        <v>856</v>
      </c>
      <c r="J961" s="81" t="s">
        <v>652</v>
      </c>
      <c r="K961" s="82" t="s">
        <v>787</v>
      </c>
      <c r="L961" s="83">
        <v>45021</v>
      </c>
      <c r="M961" s="83">
        <f>WORKDAY(ControleRNC[[#This Row],[Data Emissão]],VLOOKUP(K961,$F$1:$G$4,2,0))</f>
        <v>45026</v>
      </c>
      <c r="N961" s="83"/>
      <c r="O961" s="84">
        <v>45049</v>
      </c>
      <c r="P961" s="85"/>
      <c r="Q961" s="85">
        <f ca="1">IF(ControleRNC[[#This Row],[Real.1]]="",TODAY()-ControleRNC[[#This Row],[Prev.1]],ControleRNC[[#This Row],[Real.1]]-ControleRNC[[#This Row],[Prev.1]])</f>
        <v>23</v>
      </c>
      <c r="R961" s="85" t="s">
        <v>5</v>
      </c>
      <c r="S961" s="85"/>
      <c r="T961" s="86" t="str">
        <f ca="1">IF(ControleRNC[[#This Row],[Real.1]]&lt;&gt;"","Concluída",IF(ControleRNC[[#This Row],[Prev.1]]&lt;TODAY(),"Atraso","No prazo"))</f>
        <v>Concluída</v>
      </c>
      <c r="U961" s="87" t="s">
        <v>653</v>
      </c>
      <c r="V961" s="87"/>
      <c r="W961" s="84">
        <f>WORKDAY(ControleRNC[[#This Row],[Prev.1]],ControleRNC[[#This Row],[Dias Prev.2]])</f>
        <v>45029</v>
      </c>
      <c r="X961" s="84"/>
      <c r="Y961" s="84"/>
      <c r="Z961" s="85">
        <f>VLOOKUP(ControleRNC[[#This Row],[Crit.]],$F$1:$G$4,2,0)</f>
        <v>3</v>
      </c>
      <c r="AA961" s="85">
        <f ca="1">IF(ControleRNC[[#This Row],[Real.2]]="",TODAY()-ControleRNC[[#This Row],[Prev.2]],ControleRNC[[#This Row],[Real.2]]-ControleRNC[[#This Row],[Prev.2]])</f>
        <v>48</v>
      </c>
      <c r="AB961" s="85" t="s">
        <v>5</v>
      </c>
      <c r="AC961" s="86" t="str">
        <f ca="1">IF(ControleRNC[[#This Row],[Real.2]]&lt;&gt;"","Concluída",
IF(ControleRNC[[#This Row],[Prev.2]]&lt;TODAY(),"Atraso","No prazo"))</f>
        <v>Atraso</v>
      </c>
      <c r="AD961" s="85">
        <f ca="1">IF(ControleRNC[[#This Row],[Status Epata 2]]="Concluída","",IF(ControleRNC[[#This Row],[Real.2]]="",TODAY()-ControleRNC[[#This Row],[Data Emissão]],ControleRNC[[#This Row],[Real.2]]-ControleRNC[[#This Row],[Data Emissão]]))</f>
        <v>56</v>
      </c>
      <c r="AE961" s="85" t="str">
        <f ca="1">IF(ControleRNC[[#This Row],[Real.2]]&lt;&gt;"","Concluída",
IF(AND(ControleRNC[[#This Row],[Prev.2]]&lt;TODAY(),OR(ControleRNC[[#This Row],[Replan.2]]&lt;TODAY(),ControleRNC[[#This Row],[Replan.2]]="")),"Atraso","No prazo"))</f>
        <v>Atraso</v>
      </c>
      <c r="AF961" s="85"/>
      <c r="AG961" s="85" t="str">
        <f ca="1">IF(ControleRNC[[#This Row],[Área Responsável]]="Engenharia",ControleRNC[[#This Row],[Status Etapa 1]],"Contratada")</f>
        <v>Concluída</v>
      </c>
      <c r="AH961" s="85" t="str">
        <f>IF(ControleRNC[[#This Row],[Área Responsável]]="Contratada",ControleRNC[[#This Row],[Status DUCTOR]],"Engenharia")</f>
        <v>Engenharia</v>
      </c>
      <c r="AI961" s="85" t="str">
        <f ca="1">IF(ControleRNC[[#This Row],[Etapa Eng]]="Concluída","Fechado",IF(ControleRNC[[#This Row],[Etapa Eng]]="Contratada","Contratada","Aberto"))</f>
        <v>Fechado</v>
      </c>
      <c r="AJ961" s="85" t="str">
        <f>IF(ControleRNC[[#This Row],[Etapa contr]]="Concluída","Fechado",IF(ControleRNC[[#This Row],[Etapa contr]]="Engenharia","Engenharia","Aberto"))</f>
        <v>Engenharia</v>
      </c>
    </row>
    <row r="962" spans="1:36" ht="30" customHeight="1">
      <c r="A962" s="79" t="s">
        <v>672</v>
      </c>
      <c r="B962" s="79" t="s">
        <v>900</v>
      </c>
      <c r="C962" s="85" t="s">
        <v>860</v>
      </c>
      <c r="D962" s="79" t="s">
        <v>861</v>
      </c>
      <c r="E962" s="85" t="s">
        <v>281</v>
      </c>
      <c r="F962" s="88" t="s">
        <v>862</v>
      </c>
      <c r="G962" s="80" t="s">
        <v>827</v>
      </c>
      <c r="H962" s="80" t="s">
        <v>3044</v>
      </c>
      <c r="I962" s="80" t="s">
        <v>856</v>
      </c>
      <c r="J962" s="81" t="s">
        <v>673</v>
      </c>
      <c r="K962" s="82" t="s">
        <v>787</v>
      </c>
      <c r="L962" s="83">
        <v>45026</v>
      </c>
      <c r="M962" s="83">
        <f>WORKDAY(ControleRNC[[#This Row],[Data Emissão]],VLOOKUP(K962,$F$1:$G$4,2,0))</f>
        <v>45029</v>
      </c>
      <c r="N962" s="83"/>
      <c r="O962" s="84">
        <v>45027</v>
      </c>
      <c r="P962" s="85"/>
      <c r="Q962" s="85">
        <f ca="1">IF(ControleRNC[[#This Row],[Real.1]]="",TODAY()-ControleRNC[[#This Row],[Prev.1]],ControleRNC[[#This Row],[Real.1]]-ControleRNC[[#This Row],[Prev.1]])</f>
        <v>-2</v>
      </c>
      <c r="R962" s="85" t="s">
        <v>5</v>
      </c>
      <c r="S962" s="85"/>
      <c r="T962" s="86" t="str">
        <f ca="1">IF(ControleRNC[[#This Row],[Real.1]]&lt;&gt;"","Concluída",IF(ControleRNC[[#This Row],[Prev.1]]&lt;TODAY(),"Atraso","No prazo"))</f>
        <v>Concluída</v>
      </c>
      <c r="U962" s="87" t="s">
        <v>674</v>
      </c>
      <c r="V962" s="87"/>
      <c r="W962" s="84">
        <f>WORKDAY(ControleRNC[[#This Row],[Prev.1]],ControleRNC[[#This Row],[Dias Prev.2]])</f>
        <v>45034</v>
      </c>
      <c r="X962" s="84"/>
      <c r="Y962" s="84"/>
      <c r="Z962" s="85">
        <f>VLOOKUP(ControleRNC[[#This Row],[Crit.]],$F$1:$G$4,2,0)</f>
        <v>3</v>
      </c>
      <c r="AA962" s="85">
        <f ca="1">IF(ControleRNC[[#This Row],[Real.2]]="",TODAY()-ControleRNC[[#This Row],[Prev.2]],ControleRNC[[#This Row],[Real.2]]-ControleRNC[[#This Row],[Prev.2]])</f>
        <v>43</v>
      </c>
      <c r="AB962" s="85" t="s">
        <v>5</v>
      </c>
      <c r="AC962" s="86" t="str">
        <f ca="1">IF(ControleRNC[[#This Row],[Real.2]]&lt;&gt;"","Concluída",
IF(ControleRNC[[#This Row],[Prev.2]]&lt;TODAY(),"Atraso","No prazo"))</f>
        <v>Atraso</v>
      </c>
      <c r="AD962" s="85">
        <f ca="1">IF(ControleRNC[[#This Row],[Status Epata 2]]="Concluída","",IF(ControleRNC[[#This Row],[Real.2]]="",TODAY()-ControleRNC[[#This Row],[Data Emissão]],ControleRNC[[#This Row],[Real.2]]-ControleRNC[[#This Row],[Data Emissão]]))</f>
        <v>51</v>
      </c>
      <c r="AE962" s="85" t="str">
        <f ca="1">IF(ControleRNC[[#This Row],[Real.2]]&lt;&gt;"","Concluída",
IF(AND(ControleRNC[[#This Row],[Prev.2]]&lt;TODAY(),OR(ControleRNC[[#This Row],[Replan.2]]&lt;TODAY(),ControleRNC[[#This Row],[Replan.2]]="")),"Atraso","No prazo"))</f>
        <v>Atraso</v>
      </c>
      <c r="AF962" s="85"/>
      <c r="AG962" s="85" t="str">
        <f ca="1">IF(ControleRNC[[#This Row],[Área Responsável]]="Engenharia",ControleRNC[[#This Row],[Status Etapa 1]],"Contratada")</f>
        <v>Concluída</v>
      </c>
      <c r="AH962" s="85" t="str">
        <f>IF(ControleRNC[[#This Row],[Área Responsável]]="Contratada",ControleRNC[[#This Row],[Status DUCTOR]],"Engenharia")</f>
        <v>Engenharia</v>
      </c>
      <c r="AI962" s="85" t="str">
        <f ca="1">IF(ControleRNC[[#This Row],[Etapa Eng]]="Concluída","Fechado",IF(ControleRNC[[#This Row],[Etapa Eng]]="Contratada","Contratada","Aberto"))</f>
        <v>Fechado</v>
      </c>
      <c r="AJ962" s="85" t="str">
        <f>IF(ControleRNC[[#This Row],[Etapa contr]]="Concluída","Fechado",IF(ControleRNC[[#This Row],[Etapa contr]]="Engenharia","Engenharia","Aberto"))</f>
        <v>Engenharia</v>
      </c>
    </row>
    <row r="963" spans="1:36" ht="30" customHeight="1">
      <c r="A963" s="79" t="s">
        <v>340</v>
      </c>
      <c r="B963" s="79" t="s">
        <v>900</v>
      </c>
      <c r="C963" s="85" t="s">
        <v>1299</v>
      </c>
      <c r="D963" s="79" t="s">
        <v>824</v>
      </c>
      <c r="E963" s="85" t="s">
        <v>281</v>
      </c>
      <c r="F963" s="88" t="s">
        <v>826</v>
      </c>
      <c r="G963" s="80" t="s">
        <v>844</v>
      </c>
      <c r="H963" s="80" t="s">
        <v>3045</v>
      </c>
      <c r="I963" s="80" t="s">
        <v>856</v>
      </c>
      <c r="J963" s="81" t="s">
        <v>659</v>
      </c>
      <c r="K963" s="82" t="s">
        <v>788</v>
      </c>
      <c r="L963" s="83">
        <v>45026</v>
      </c>
      <c r="M963" s="83">
        <f>WORKDAY(ControleRNC[[#This Row],[Data Emissão]],VLOOKUP(K963,$F$1:$G$4,2,0))</f>
        <v>45028</v>
      </c>
      <c r="N963" s="83"/>
      <c r="O963" s="84"/>
      <c r="P963" s="85"/>
      <c r="Q963" s="85">
        <f ca="1">IF(ControleRNC[[#This Row],[Real.1]]="",TODAY()-ControleRNC[[#This Row],[Prev.1]],ControleRNC[[#This Row],[Real.1]]-ControleRNC[[#This Row],[Prev.1]])</f>
        <v>49</v>
      </c>
      <c r="R963" s="85" t="s">
        <v>5</v>
      </c>
      <c r="S963" s="85"/>
      <c r="T963" s="86" t="str">
        <f ca="1">IF(ControleRNC[[#This Row],[Real.1]]&lt;&gt;"","Concluída",IF(ControleRNC[[#This Row],[Prev.1]]&lt;TODAY(),"Atraso","No prazo"))</f>
        <v>Atraso</v>
      </c>
      <c r="U963" s="87"/>
      <c r="V963" s="87"/>
      <c r="W963" s="84">
        <f>WORKDAY(ControleRNC[[#This Row],[Prev.1]],ControleRNC[[#This Row],[Dias Prev.2]])</f>
        <v>45030</v>
      </c>
      <c r="X963" s="84"/>
      <c r="Y963" s="84"/>
      <c r="Z963" s="85">
        <f>VLOOKUP(ControleRNC[[#This Row],[Crit.]],$F$1:$G$4,2,0)</f>
        <v>2</v>
      </c>
      <c r="AA963" s="85">
        <f ca="1">IF(ControleRNC[[#This Row],[Real.2]]="",TODAY()-ControleRNC[[#This Row],[Prev.2]],ControleRNC[[#This Row],[Real.2]]-ControleRNC[[#This Row],[Prev.2]])</f>
        <v>47</v>
      </c>
      <c r="AB963" s="85" t="s">
        <v>5</v>
      </c>
      <c r="AC963" s="86" t="str">
        <f ca="1">IF(ControleRNC[[#This Row],[Real.2]]&lt;&gt;"","Concluída",
IF(ControleRNC[[#This Row],[Prev.2]]&lt;TODAY(),"Atraso","No prazo"))</f>
        <v>Atraso</v>
      </c>
      <c r="AD963" s="85">
        <f ca="1">IF(ControleRNC[[#This Row],[Status Epata 2]]="Concluída","",IF(ControleRNC[[#This Row],[Real.2]]="",TODAY()-ControleRNC[[#This Row],[Data Emissão]],ControleRNC[[#This Row],[Real.2]]-ControleRNC[[#This Row],[Data Emissão]]))</f>
        <v>51</v>
      </c>
      <c r="AE963" s="85" t="str">
        <f ca="1">IF(ControleRNC[[#This Row],[Real.2]]&lt;&gt;"","Concluída",
IF(AND(ControleRNC[[#This Row],[Prev.2]]&lt;TODAY(),OR(ControleRNC[[#This Row],[Replan.2]]&lt;TODAY(),ControleRNC[[#This Row],[Replan.2]]="")),"Atraso","No prazo"))</f>
        <v>Atraso</v>
      </c>
      <c r="AF963" s="85"/>
      <c r="AG963" s="85" t="str">
        <f>IF(ControleRNC[[#This Row],[Área Responsável]]="Engenharia",ControleRNC[[#This Row],[Status Etapa 1]],"Contratada")</f>
        <v>Contratada</v>
      </c>
      <c r="AH963" s="85" t="str">
        <f ca="1">IF(ControleRNC[[#This Row],[Área Responsável]]="Contratada",ControleRNC[[#This Row],[Status DUCTOR]],"Engenharia")</f>
        <v>Atraso</v>
      </c>
      <c r="AI963" s="85" t="str">
        <f>IF(ControleRNC[[#This Row],[Etapa Eng]]="Concluída","Fechado",IF(ControleRNC[[#This Row],[Etapa Eng]]="Contratada","Contratada","Aberto"))</f>
        <v>Contratada</v>
      </c>
      <c r="AJ963" s="85" t="str">
        <f ca="1">IF(ControleRNC[[#This Row],[Etapa contr]]="Concluída","Fechado",IF(ControleRNC[[#This Row],[Etapa contr]]="Engenharia","Engenharia","Aberto"))</f>
        <v>Aberto</v>
      </c>
    </row>
    <row r="964" spans="1:36" ht="30" customHeight="1">
      <c r="A964" s="79" t="s">
        <v>346</v>
      </c>
      <c r="B964" s="79" t="s">
        <v>900</v>
      </c>
      <c r="C964" s="85" t="s">
        <v>1280</v>
      </c>
      <c r="D964" s="79" t="s">
        <v>824</v>
      </c>
      <c r="E964" s="85" t="s">
        <v>281</v>
      </c>
      <c r="F964" s="88" t="s">
        <v>826</v>
      </c>
      <c r="G964" s="80" t="s">
        <v>827</v>
      </c>
      <c r="H964" s="80" t="s">
        <v>2191</v>
      </c>
      <c r="I964" s="80" t="s">
        <v>856</v>
      </c>
      <c r="J964" s="81" t="s">
        <v>658</v>
      </c>
      <c r="K964" s="82" t="s">
        <v>788</v>
      </c>
      <c r="L964" s="83">
        <v>45026</v>
      </c>
      <c r="M964" s="83">
        <f>WORKDAY(ControleRNC[[#This Row],[Data Emissão]],VLOOKUP(K964,$F$1:$G$4,2,0))</f>
        <v>45028</v>
      </c>
      <c r="N964" s="83"/>
      <c r="O964" s="84"/>
      <c r="P964" s="85"/>
      <c r="Q964" s="85">
        <f ca="1">IF(ControleRNC[[#This Row],[Real.1]]="",TODAY()-ControleRNC[[#This Row],[Prev.1]],ControleRNC[[#This Row],[Real.1]]-ControleRNC[[#This Row],[Prev.1]])</f>
        <v>49</v>
      </c>
      <c r="R964" s="85" t="s">
        <v>5</v>
      </c>
      <c r="S964" s="85"/>
      <c r="T964" s="86" t="str">
        <f ca="1">IF(ControleRNC[[#This Row],[Real.1]]&lt;&gt;"","Concluída",IF(ControleRNC[[#This Row],[Prev.1]]&lt;TODAY(),"Atraso","No prazo"))</f>
        <v>Atraso</v>
      </c>
      <c r="U964" s="87"/>
      <c r="V964" s="87"/>
      <c r="W964" s="84">
        <f>WORKDAY(ControleRNC[[#This Row],[Prev.1]],ControleRNC[[#This Row],[Dias Prev.2]])</f>
        <v>45030</v>
      </c>
      <c r="X964" s="84"/>
      <c r="Y964" s="84"/>
      <c r="Z964" s="85">
        <f>VLOOKUP(ControleRNC[[#This Row],[Crit.]],$F$1:$G$4,2,0)</f>
        <v>2</v>
      </c>
      <c r="AA964" s="85">
        <f ca="1">IF(ControleRNC[[#This Row],[Real.2]]="",TODAY()-ControleRNC[[#This Row],[Prev.2]],ControleRNC[[#This Row],[Real.2]]-ControleRNC[[#This Row],[Prev.2]])</f>
        <v>47</v>
      </c>
      <c r="AB964" s="85" t="s">
        <v>5</v>
      </c>
      <c r="AC964" s="86" t="str">
        <f ca="1">IF(ControleRNC[[#This Row],[Real.2]]&lt;&gt;"","Concluída",
IF(ControleRNC[[#This Row],[Prev.2]]&lt;TODAY(),"Atraso","No prazo"))</f>
        <v>Atraso</v>
      </c>
      <c r="AD964" s="85">
        <f ca="1">IF(ControleRNC[[#This Row],[Status Epata 2]]="Concluída","",IF(ControleRNC[[#This Row],[Real.2]]="",TODAY()-ControleRNC[[#This Row],[Data Emissão]],ControleRNC[[#This Row],[Real.2]]-ControleRNC[[#This Row],[Data Emissão]]))</f>
        <v>51</v>
      </c>
      <c r="AE964" s="85" t="str">
        <f ca="1">IF(ControleRNC[[#This Row],[Real.2]]&lt;&gt;"","Concluída",
IF(AND(ControleRNC[[#This Row],[Prev.2]]&lt;TODAY(),OR(ControleRNC[[#This Row],[Replan.2]]&lt;TODAY(),ControleRNC[[#This Row],[Replan.2]]="")),"Atraso","No prazo"))</f>
        <v>Atraso</v>
      </c>
      <c r="AF964" s="85"/>
      <c r="AG964" s="85" t="str">
        <f>IF(ControleRNC[[#This Row],[Área Responsável]]="Engenharia",ControleRNC[[#This Row],[Status Etapa 1]],"Contratada")</f>
        <v>Contratada</v>
      </c>
      <c r="AH964" s="85" t="str">
        <f ca="1">IF(ControleRNC[[#This Row],[Área Responsável]]="Contratada",ControleRNC[[#This Row],[Status DUCTOR]],"Engenharia")</f>
        <v>Atraso</v>
      </c>
      <c r="AI964" s="85" t="str">
        <f>IF(ControleRNC[[#This Row],[Etapa Eng]]="Concluída","Fechado",IF(ControleRNC[[#This Row],[Etapa Eng]]="Contratada","Contratada","Aberto"))</f>
        <v>Contratada</v>
      </c>
      <c r="AJ964" s="85" t="str">
        <f ca="1">IF(ControleRNC[[#This Row],[Etapa contr]]="Concluída","Fechado",IF(ControleRNC[[#This Row],[Etapa contr]]="Engenharia","Engenharia","Aberto"))</f>
        <v>Aberto</v>
      </c>
    </row>
    <row r="965" spans="1:36" ht="30" customHeight="1">
      <c r="A965" s="79" t="s">
        <v>343</v>
      </c>
      <c r="B965" s="79" t="s">
        <v>900</v>
      </c>
      <c r="C965" s="85" t="s">
        <v>1280</v>
      </c>
      <c r="D965" s="79" t="s">
        <v>824</v>
      </c>
      <c r="E965" s="85" t="s">
        <v>281</v>
      </c>
      <c r="F965" s="88" t="s">
        <v>826</v>
      </c>
      <c r="G965" s="80" t="s">
        <v>827</v>
      </c>
      <c r="H965" s="80" t="s">
        <v>3027</v>
      </c>
      <c r="I965" s="80" t="s">
        <v>856</v>
      </c>
      <c r="J965" s="81" t="s">
        <v>694</v>
      </c>
      <c r="K965" s="82" t="s">
        <v>788</v>
      </c>
      <c r="L965" s="83">
        <v>45028</v>
      </c>
      <c r="M965" s="83">
        <f>WORKDAY(ControleRNC[[#This Row],[Data Emissão]],VLOOKUP(K965,$F$1:$G$4,2,0))</f>
        <v>45030</v>
      </c>
      <c r="N965" s="83"/>
      <c r="O965" s="84">
        <v>45070</v>
      </c>
      <c r="P965" s="85"/>
      <c r="Q965" s="85">
        <f ca="1">IF(ControleRNC[[#This Row],[Real.1]]="",TODAY()-ControleRNC[[#This Row],[Prev.1]],ControleRNC[[#This Row],[Real.1]]-ControleRNC[[#This Row],[Prev.1]])</f>
        <v>40</v>
      </c>
      <c r="R965" s="85" t="s">
        <v>5</v>
      </c>
      <c r="S965" s="85"/>
      <c r="T965" s="86" t="str">
        <f ca="1">IF(ControleRNC[[#This Row],[Real.1]]&lt;&gt;"","Concluída",IF(ControleRNC[[#This Row],[Prev.1]]&lt;TODAY(),"Atraso","No prazo"))</f>
        <v>Concluída</v>
      </c>
      <c r="U965" s="87" t="s">
        <v>695</v>
      </c>
      <c r="V965" s="87"/>
      <c r="W965" s="84">
        <f>WORKDAY(ControleRNC[[#This Row],[Prev.1]],ControleRNC[[#This Row],[Dias Prev.2]])</f>
        <v>45034</v>
      </c>
      <c r="X965" s="84">
        <v>45071</v>
      </c>
      <c r="Y965" s="84"/>
      <c r="Z965" s="85">
        <f>VLOOKUP(ControleRNC[[#This Row],[Crit.]],$F$1:$G$4,2,0)</f>
        <v>2</v>
      </c>
      <c r="AA965" s="85">
        <f ca="1">IF(ControleRNC[[#This Row],[Real.2]]="",TODAY()-ControleRNC[[#This Row],[Prev.2]],ControleRNC[[#This Row],[Real.2]]-ControleRNC[[#This Row],[Prev.2]])</f>
        <v>43</v>
      </c>
      <c r="AB965" s="85" t="s">
        <v>5</v>
      </c>
      <c r="AC965" s="86" t="str">
        <f ca="1">IF(ControleRNC[[#This Row],[Real.2]]&lt;&gt;"","Concluída",
IF(ControleRNC[[#This Row],[Prev.2]]&lt;TODAY(),"Atraso","No prazo"))</f>
        <v>Atraso</v>
      </c>
      <c r="AD965" s="85">
        <f ca="1">IF(ControleRNC[[#This Row],[Status Epata 2]]="Concluída","",IF(ControleRNC[[#This Row],[Real.2]]="",TODAY()-ControleRNC[[#This Row],[Data Emissão]],ControleRNC[[#This Row],[Real.2]]-ControleRNC[[#This Row],[Data Emissão]]))</f>
        <v>49</v>
      </c>
      <c r="AE965" s="85" t="str">
        <f ca="1">IF(ControleRNC[[#This Row],[Real.2]]&lt;&gt;"","Concluída",
IF(AND(ControleRNC[[#This Row],[Prev.2]]&lt;TODAY(),OR(ControleRNC[[#This Row],[Replan.2]]&lt;TODAY(),ControleRNC[[#This Row],[Replan.2]]="")),"Atraso","No prazo"))</f>
        <v>Atraso</v>
      </c>
      <c r="AF965" s="85"/>
      <c r="AG965" s="85" t="str">
        <f>IF(ControleRNC[[#This Row],[Área Responsável]]="Engenharia",ControleRNC[[#This Row],[Status Etapa 1]],"Contratada")</f>
        <v>Contratada</v>
      </c>
      <c r="AH965" s="85" t="str">
        <f ca="1">IF(ControleRNC[[#This Row],[Área Responsável]]="Contratada",ControleRNC[[#This Row],[Status DUCTOR]],"Engenharia")</f>
        <v>Atraso</v>
      </c>
      <c r="AI965" s="85" t="str">
        <f>IF(ControleRNC[[#This Row],[Etapa Eng]]="Concluída","Fechado",IF(ControleRNC[[#This Row],[Etapa Eng]]="Contratada","Contratada","Aberto"))</f>
        <v>Contratada</v>
      </c>
      <c r="AJ965" s="85" t="str">
        <f ca="1">IF(ControleRNC[[#This Row],[Etapa contr]]="Concluída","Fechado",IF(ControleRNC[[#This Row],[Etapa contr]]="Engenharia","Engenharia","Aberto"))</f>
        <v>Aberto</v>
      </c>
    </row>
    <row r="966" spans="1:36" ht="30.6" customHeight="1">
      <c r="A966" s="79" t="s">
        <v>358</v>
      </c>
      <c r="B966" s="79" t="s">
        <v>900</v>
      </c>
      <c r="C966" s="85" t="s">
        <v>1280</v>
      </c>
      <c r="D966" s="79" t="s">
        <v>824</v>
      </c>
      <c r="E966" s="85" t="s">
        <v>281</v>
      </c>
      <c r="F966" s="88" t="s">
        <v>826</v>
      </c>
      <c r="G966" s="80" t="s">
        <v>827</v>
      </c>
      <c r="H966" s="80" t="s">
        <v>3027</v>
      </c>
      <c r="I966" s="80" t="s">
        <v>856</v>
      </c>
      <c r="J966" s="81" t="s">
        <v>696</v>
      </c>
      <c r="K966" s="82" t="s">
        <v>788</v>
      </c>
      <c r="L966" s="83">
        <v>45028</v>
      </c>
      <c r="M966" s="83">
        <f>WORKDAY(ControleRNC[[#This Row],[Data Emissão]],VLOOKUP(K966,$F$1:$G$4,2,0))</f>
        <v>45030</v>
      </c>
      <c r="N966" s="83"/>
      <c r="O966" s="84">
        <v>45070</v>
      </c>
      <c r="P966" s="85"/>
      <c r="Q966" s="85">
        <f ca="1">IF(ControleRNC[[#This Row],[Real.1]]="",TODAY()-ControleRNC[[#This Row],[Prev.1]],ControleRNC[[#This Row],[Real.1]]-ControleRNC[[#This Row],[Prev.1]])</f>
        <v>40</v>
      </c>
      <c r="R966" s="85" t="s">
        <v>5</v>
      </c>
      <c r="S966" s="85"/>
      <c r="T966" s="86" t="str">
        <f ca="1">IF(ControleRNC[[#This Row],[Real.1]]&lt;&gt;"","Concluída",IF(ControleRNC[[#This Row],[Prev.1]]&lt;TODAY(),"Atraso","No prazo"))</f>
        <v>Concluída</v>
      </c>
      <c r="U966" s="87" t="s">
        <v>697</v>
      </c>
      <c r="V966" s="87"/>
      <c r="W966" s="84">
        <f>WORKDAY(ControleRNC[[#This Row],[Prev.1]],ControleRNC[[#This Row],[Dias Prev.2]])</f>
        <v>45034</v>
      </c>
      <c r="X966" s="84">
        <v>45102</v>
      </c>
      <c r="Y966" s="84"/>
      <c r="Z966" s="85">
        <f>VLOOKUP(ControleRNC[[#This Row],[Crit.]],$F$1:$G$4,2,0)</f>
        <v>2</v>
      </c>
      <c r="AA966" s="85">
        <f ca="1">IF(ControleRNC[[#This Row],[Real.2]]="",TODAY()-ControleRNC[[#This Row],[Prev.2]],ControleRNC[[#This Row],[Real.2]]-ControleRNC[[#This Row],[Prev.2]])</f>
        <v>43</v>
      </c>
      <c r="AB966" s="85" t="s">
        <v>5</v>
      </c>
      <c r="AC966" s="86" t="str">
        <f ca="1">IF(ControleRNC[[#This Row],[Real.2]]&lt;&gt;"","Concluída",
IF(ControleRNC[[#This Row],[Prev.2]]&lt;TODAY(),"Atraso","No prazo"))</f>
        <v>Atraso</v>
      </c>
      <c r="AD966" s="85">
        <f ca="1">IF(ControleRNC[[#This Row],[Status Epata 2]]="Concluída","",IF(ControleRNC[[#This Row],[Real.2]]="",TODAY()-ControleRNC[[#This Row],[Data Emissão]],ControleRNC[[#This Row],[Real.2]]-ControleRNC[[#This Row],[Data Emissão]]))</f>
        <v>49</v>
      </c>
      <c r="AE966" s="85" t="str">
        <f ca="1">IF(ControleRNC[[#This Row],[Real.2]]&lt;&gt;"","Concluída",
IF(AND(ControleRNC[[#This Row],[Prev.2]]&lt;TODAY(),OR(ControleRNC[[#This Row],[Replan.2]]&lt;TODAY(),ControleRNC[[#This Row],[Replan.2]]="")),"Atraso","No prazo"))</f>
        <v>No prazo</v>
      </c>
      <c r="AF966" s="85"/>
      <c r="AG966" s="85" t="str">
        <f>IF(ControleRNC[[#This Row],[Área Responsável]]="Engenharia",ControleRNC[[#This Row],[Status Etapa 1]],"Contratada")</f>
        <v>Contratada</v>
      </c>
      <c r="AH966" s="85" t="str">
        <f ca="1">IF(ControleRNC[[#This Row],[Área Responsável]]="Contratada",ControleRNC[[#This Row],[Status DUCTOR]],"Engenharia")</f>
        <v>No prazo</v>
      </c>
      <c r="AI966" s="85" t="str">
        <f>IF(ControleRNC[[#This Row],[Etapa Eng]]="Concluída","Fechado",IF(ControleRNC[[#This Row],[Etapa Eng]]="Contratada","Contratada","Aberto"))</f>
        <v>Contratada</v>
      </c>
      <c r="AJ966" s="85" t="str">
        <f ca="1">IF(ControleRNC[[#This Row],[Etapa contr]]="Concluída","Fechado",IF(ControleRNC[[#This Row],[Etapa contr]]="Engenharia","Engenharia","Aberto"))</f>
        <v>Aberto</v>
      </c>
    </row>
    <row r="967" spans="1:36" ht="30" customHeight="1">
      <c r="A967" s="79" t="s">
        <v>660</v>
      </c>
      <c r="B967" s="79" t="s">
        <v>900</v>
      </c>
      <c r="C967" s="85" t="s">
        <v>860</v>
      </c>
      <c r="D967" s="79" t="s">
        <v>861</v>
      </c>
      <c r="E967" s="85" t="s">
        <v>281</v>
      </c>
      <c r="F967" s="88" t="s">
        <v>862</v>
      </c>
      <c r="G967" s="80" t="s">
        <v>827</v>
      </c>
      <c r="H967" s="80" t="s">
        <v>3044</v>
      </c>
      <c r="I967" s="80" t="s">
        <v>856</v>
      </c>
      <c r="J967" s="81" t="s">
        <v>661</v>
      </c>
      <c r="K967" s="82" t="s">
        <v>787</v>
      </c>
      <c r="L967" s="83">
        <v>45026</v>
      </c>
      <c r="M967" s="83">
        <f>WORKDAY(ControleRNC[[#This Row],[Data Emissão]],VLOOKUP(K967,$F$1:$G$4,2,0))</f>
        <v>45029</v>
      </c>
      <c r="N967" s="83"/>
      <c r="O967" s="84">
        <v>45030</v>
      </c>
      <c r="P967" s="85"/>
      <c r="Q967" s="85">
        <f ca="1">IF(ControleRNC[[#This Row],[Real.1]]="",TODAY()-ControleRNC[[#This Row],[Prev.1]],ControleRNC[[#This Row],[Real.1]]-ControleRNC[[#This Row],[Prev.1]])</f>
        <v>1</v>
      </c>
      <c r="R967" s="85" t="s">
        <v>5</v>
      </c>
      <c r="S967" s="85"/>
      <c r="T967" s="86" t="str">
        <f ca="1">IF(ControleRNC[[#This Row],[Real.1]]&lt;&gt;"","Concluída",IF(ControleRNC[[#This Row],[Prev.1]]&lt;TODAY(),"Atraso","No prazo"))</f>
        <v>Concluída</v>
      </c>
      <c r="U967" s="87" t="s">
        <v>662</v>
      </c>
      <c r="V967" s="87"/>
      <c r="W967" s="84">
        <f>WORKDAY(ControleRNC[[#This Row],[Prev.1]],ControleRNC[[#This Row],[Dias Prev.2]])</f>
        <v>45034</v>
      </c>
      <c r="X967" s="84"/>
      <c r="Y967" s="84"/>
      <c r="Z967" s="85">
        <f>VLOOKUP(ControleRNC[[#This Row],[Crit.]],$F$1:$G$4,2,0)</f>
        <v>3</v>
      </c>
      <c r="AA967" s="85">
        <f ca="1">IF(ControleRNC[[#This Row],[Real.2]]="",TODAY()-ControleRNC[[#This Row],[Prev.2]],ControleRNC[[#This Row],[Real.2]]-ControleRNC[[#This Row],[Prev.2]])</f>
        <v>43</v>
      </c>
      <c r="AB967" s="85" t="s">
        <v>5</v>
      </c>
      <c r="AC967" s="86" t="str">
        <f ca="1">IF(ControleRNC[[#This Row],[Real.2]]&lt;&gt;"","Concluída",
IF(ControleRNC[[#This Row],[Prev.2]]&lt;TODAY(),"Atraso","No prazo"))</f>
        <v>Atraso</v>
      </c>
      <c r="AD967" s="85">
        <f ca="1">IF(ControleRNC[[#This Row],[Status Epata 2]]="Concluída","",IF(ControleRNC[[#This Row],[Real.2]]="",TODAY()-ControleRNC[[#This Row],[Data Emissão]],ControleRNC[[#This Row],[Real.2]]-ControleRNC[[#This Row],[Data Emissão]]))</f>
        <v>51</v>
      </c>
      <c r="AE967" s="85" t="str">
        <f ca="1">IF(ControleRNC[[#This Row],[Real.2]]&lt;&gt;"","Concluída",
IF(AND(ControleRNC[[#This Row],[Prev.2]]&lt;TODAY(),OR(ControleRNC[[#This Row],[Replan.2]]&lt;TODAY(),ControleRNC[[#This Row],[Replan.2]]="")),"Atraso","No prazo"))</f>
        <v>Atraso</v>
      </c>
      <c r="AF967" s="85"/>
      <c r="AG967" s="85" t="str">
        <f ca="1">IF(ControleRNC[[#This Row],[Área Responsável]]="Engenharia",ControleRNC[[#This Row],[Status Etapa 1]],"Contratada")</f>
        <v>Concluída</v>
      </c>
      <c r="AH967" s="85" t="str">
        <f>IF(ControleRNC[[#This Row],[Área Responsável]]="Contratada",ControleRNC[[#This Row],[Status DUCTOR]],"Engenharia")</f>
        <v>Engenharia</v>
      </c>
      <c r="AI967" s="85" t="str">
        <f ca="1">IF(ControleRNC[[#This Row],[Etapa Eng]]="Concluída","Fechado",IF(ControleRNC[[#This Row],[Etapa Eng]]="Contratada","Contratada","Aberto"))</f>
        <v>Fechado</v>
      </c>
      <c r="AJ967" s="85" t="str">
        <f>IF(ControleRNC[[#This Row],[Etapa contr]]="Concluída","Fechado",IF(ControleRNC[[#This Row],[Etapa contr]]="Engenharia","Engenharia","Aberto"))</f>
        <v>Engenharia</v>
      </c>
    </row>
    <row r="968" spans="1:36" ht="30" customHeight="1">
      <c r="A968" s="79" t="s">
        <v>675</v>
      </c>
      <c r="B968" s="79" t="s">
        <v>900</v>
      </c>
      <c r="C968" s="85" t="s">
        <v>860</v>
      </c>
      <c r="D968" s="79" t="s">
        <v>861</v>
      </c>
      <c r="E968" s="85" t="s">
        <v>281</v>
      </c>
      <c r="F968" s="88" t="s">
        <v>862</v>
      </c>
      <c r="G968" s="80" t="s">
        <v>827</v>
      </c>
      <c r="H968" s="80" t="s">
        <v>3044</v>
      </c>
      <c r="I968" s="80" t="s">
        <v>856</v>
      </c>
      <c r="J968" s="81" t="s">
        <v>676</v>
      </c>
      <c r="K968" s="82" t="s">
        <v>787</v>
      </c>
      <c r="L968" s="83">
        <v>45026</v>
      </c>
      <c r="M968" s="83">
        <f>WORKDAY(ControleRNC[[#This Row],[Data Emissão]],VLOOKUP(K968,$F$1:$G$4,2,0))</f>
        <v>45029</v>
      </c>
      <c r="N968" s="83"/>
      <c r="O968" s="84">
        <v>45036</v>
      </c>
      <c r="P968" s="85"/>
      <c r="Q968" s="85">
        <f ca="1">IF(ControleRNC[[#This Row],[Real.1]]="",TODAY()-ControleRNC[[#This Row],[Prev.1]],ControleRNC[[#This Row],[Real.1]]-ControleRNC[[#This Row],[Prev.1]])</f>
        <v>7</v>
      </c>
      <c r="R968" s="85" t="s">
        <v>5</v>
      </c>
      <c r="S968" s="85"/>
      <c r="T968" s="86" t="str">
        <f ca="1">IF(ControleRNC[[#This Row],[Real.1]]&lt;&gt;"","Concluída",IF(ControleRNC[[#This Row],[Prev.1]]&lt;TODAY(),"Atraso","No prazo"))</f>
        <v>Concluída</v>
      </c>
      <c r="U968" s="87" t="s">
        <v>677</v>
      </c>
      <c r="V968" s="87"/>
      <c r="W968" s="84">
        <f>WORKDAY(ControleRNC[[#This Row],[Prev.1]],ControleRNC[[#This Row],[Dias Prev.2]])</f>
        <v>45034</v>
      </c>
      <c r="X968" s="84"/>
      <c r="Y968" s="84"/>
      <c r="Z968" s="85">
        <f>VLOOKUP(ControleRNC[[#This Row],[Crit.]],$F$1:$G$4,2,0)</f>
        <v>3</v>
      </c>
      <c r="AA968" s="85">
        <f ca="1">IF(ControleRNC[[#This Row],[Real.2]]="",TODAY()-ControleRNC[[#This Row],[Prev.2]],ControleRNC[[#This Row],[Real.2]]-ControleRNC[[#This Row],[Prev.2]])</f>
        <v>43</v>
      </c>
      <c r="AB968" s="85" t="s">
        <v>5</v>
      </c>
      <c r="AC968" s="86" t="str">
        <f ca="1">IF(ControleRNC[[#This Row],[Real.2]]&lt;&gt;"","Concluída",
IF(ControleRNC[[#This Row],[Prev.2]]&lt;TODAY(),"Atraso","No prazo"))</f>
        <v>Atraso</v>
      </c>
      <c r="AD968" s="85">
        <f ca="1">IF(ControleRNC[[#This Row],[Status Epata 2]]="Concluída","",IF(ControleRNC[[#This Row],[Real.2]]="",TODAY()-ControleRNC[[#This Row],[Data Emissão]],ControleRNC[[#This Row],[Real.2]]-ControleRNC[[#This Row],[Data Emissão]]))</f>
        <v>51</v>
      </c>
      <c r="AE968" s="85" t="str">
        <f ca="1">IF(ControleRNC[[#This Row],[Real.2]]&lt;&gt;"","Concluída",
IF(AND(ControleRNC[[#This Row],[Prev.2]]&lt;TODAY(),OR(ControleRNC[[#This Row],[Replan.2]]&lt;TODAY(),ControleRNC[[#This Row],[Replan.2]]="")),"Atraso","No prazo"))</f>
        <v>Atraso</v>
      </c>
      <c r="AF968" s="85"/>
      <c r="AG968" s="85" t="str">
        <f ca="1">IF(ControleRNC[[#This Row],[Área Responsável]]="Engenharia",ControleRNC[[#This Row],[Status Etapa 1]],"Contratada")</f>
        <v>Concluída</v>
      </c>
      <c r="AH968" s="85" t="str">
        <f>IF(ControleRNC[[#This Row],[Área Responsável]]="Contratada",ControleRNC[[#This Row],[Status DUCTOR]],"Engenharia")</f>
        <v>Engenharia</v>
      </c>
      <c r="AI968" s="85" t="str">
        <f ca="1">IF(ControleRNC[[#This Row],[Etapa Eng]]="Concluída","Fechado",IF(ControleRNC[[#This Row],[Etapa Eng]]="Contratada","Contratada","Aberto"))</f>
        <v>Fechado</v>
      </c>
      <c r="AJ968" s="85" t="str">
        <f>IF(ControleRNC[[#This Row],[Etapa contr]]="Concluída","Fechado",IF(ControleRNC[[#This Row],[Etapa contr]]="Engenharia","Engenharia","Aberto"))</f>
        <v>Engenharia</v>
      </c>
    </row>
    <row r="969" spans="1:36" ht="30" customHeight="1">
      <c r="A969" s="79" t="s">
        <v>669</v>
      </c>
      <c r="B969" s="79" t="s">
        <v>900</v>
      </c>
      <c r="C969" s="85" t="s">
        <v>860</v>
      </c>
      <c r="D969" s="79" t="s">
        <v>861</v>
      </c>
      <c r="E969" s="85" t="s">
        <v>281</v>
      </c>
      <c r="F969" s="88" t="s">
        <v>862</v>
      </c>
      <c r="G969" s="80" t="s">
        <v>827</v>
      </c>
      <c r="H969" s="80" t="s">
        <v>3044</v>
      </c>
      <c r="I969" s="80" t="s">
        <v>856</v>
      </c>
      <c r="J969" s="81" t="s">
        <v>670</v>
      </c>
      <c r="K969" s="82" t="s">
        <v>787</v>
      </c>
      <c r="L969" s="83">
        <v>45026</v>
      </c>
      <c r="M969" s="83">
        <f>WORKDAY(ControleRNC[[#This Row],[Data Emissão]],VLOOKUP(K969,$F$1:$G$4,2,0))</f>
        <v>45029</v>
      </c>
      <c r="N969" s="83"/>
      <c r="O969" s="84">
        <v>45030</v>
      </c>
      <c r="P969" s="85"/>
      <c r="Q969" s="85">
        <f ca="1">IF(ControleRNC[[#This Row],[Real.1]]="",TODAY()-ControleRNC[[#This Row],[Prev.1]],ControleRNC[[#This Row],[Real.1]]-ControleRNC[[#This Row],[Prev.1]])</f>
        <v>1</v>
      </c>
      <c r="R969" s="85" t="s">
        <v>5</v>
      </c>
      <c r="S969" s="85"/>
      <c r="T969" s="86" t="str">
        <f ca="1">IF(ControleRNC[[#This Row],[Real.1]]&lt;&gt;"","Concluída",IF(ControleRNC[[#This Row],[Prev.1]]&lt;TODAY(),"Atraso","No prazo"))</f>
        <v>Concluída</v>
      </c>
      <c r="U969" s="87" t="s">
        <v>671</v>
      </c>
      <c r="V969" s="87"/>
      <c r="W969" s="84">
        <f>WORKDAY(ControleRNC[[#This Row],[Prev.1]],ControleRNC[[#This Row],[Dias Prev.2]])</f>
        <v>45034</v>
      </c>
      <c r="X969" s="84"/>
      <c r="Y969" s="84"/>
      <c r="Z969" s="85">
        <f>VLOOKUP(ControleRNC[[#This Row],[Crit.]],$F$1:$G$4,2,0)</f>
        <v>3</v>
      </c>
      <c r="AA969" s="85">
        <f ca="1">IF(ControleRNC[[#This Row],[Real.2]]="",TODAY()-ControleRNC[[#This Row],[Prev.2]],ControleRNC[[#This Row],[Real.2]]-ControleRNC[[#This Row],[Prev.2]])</f>
        <v>43</v>
      </c>
      <c r="AB969" s="85" t="s">
        <v>5</v>
      </c>
      <c r="AC969" s="86" t="str">
        <f ca="1">IF(ControleRNC[[#This Row],[Real.2]]&lt;&gt;"","Concluída",
IF(ControleRNC[[#This Row],[Prev.2]]&lt;TODAY(),"Atraso","No prazo"))</f>
        <v>Atraso</v>
      </c>
      <c r="AD969" s="85">
        <f ca="1">IF(ControleRNC[[#This Row],[Status Epata 2]]="Concluída","",IF(ControleRNC[[#This Row],[Real.2]]="",TODAY()-ControleRNC[[#This Row],[Data Emissão]],ControleRNC[[#This Row],[Real.2]]-ControleRNC[[#This Row],[Data Emissão]]))</f>
        <v>51</v>
      </c>
      <c r="AE969" s="85" t="str">
        <f ca="1">IF(ControleRNC[[#This Row],[Real.2]]&lt;&gt;"","Concluída",
IF(AND(ControleRNC[[#This Row],[Prev.2]]&lt;TODAY(),OR(ControleRNC[[#This Row],[Replan.2]]&lt;TODAY(),ControleRNC[[#This Row],[Replan.2]]="")),"Atraso","No prazo"))</f>
        <v>Atraso</v>
      </c>
      <c r="AF969" s="85"/>
      <c r="AG969" s="85" t="str">
        <f ca="1">IF(ControleRNC[[#This Row],[Área Responsável]]="Engenharia",ControleRNC[[#This Row],[Status Etapa 1]],"Contratada")</f>
        <v>Concluída</v>
      </c>
      <c r="AH969" s="85" t="str">
        <f>IF(ControleRNC[[#This Row],[Área Responsável]]="Contratada",ControleRNC[[#This Row],[Status DUCTOR]],"Engenharia")</f>
        <v>Engenharia</v>
      </c>
      <c r="AI969" s="85" t="str">
        <f ca="1">IF(ControleRNC[[#This Row],[Etapa Eng]]="Concluída","Fechado",IF(ControleRNC[[#This Row],[Etapa Eng]]="Contratada","Contratada","Aberto"))</f>
        <v>Fechado</v>
      </c>
      <c r="AJ969" s="85" t="str">
        <f>IF(ControleRNC[[#This Row],[Etapa contr]]="Concluída","Fechado",IF(ControleRNC[[#This Row],[Etapa contr]]="Engenharia","Engenharia","Aberto"))</f>
        <v>Engenharia</v>
      </c>
    </row>
    <row r="970" spans="1:36" ht="30" customHeight="1">
      <c r="A970" s="79" t="s">
        <v>663</v>
      </c>
      <c r="B970" s="79" t="s">
        <v>900</v>
      </c>
      <c r="C970" s="85" t="s">
        <v>860</v>
      </c>
      <c r="D970" s="79" t="s">
        <v>861</v>
      </c>
      <c r="E970" s="85" t="s">
        <v>281</v>
      </c>
      <c r="F970" s="88" t="s">
        <v>862</v>
      </c>
      <c r="G970" s="80" t="s">
        <v>827</v>
      </c>
      <c r="H970" s="80" t="s">
        <v>3044</v>
      </c>
      <c r="I970" s="80" t="s">
        <v>856</v>
      </c>
      <c r="J970" s="81" t="s">
        <v>664</v>
      </c>
      <c r="K970" s="82" t="s">
        <v>787</v>
      </c>
      <c r="L970" s="83">
        <v>45026</v>
      </c>
      <c r="M970" s="83">
        <f>WORKDAY(ControleRNC[[#This Row],[Data Emissão]],VLOOKUP(K970,$F$1:$G$4,2,0))</f>
        <v>45029</v>
      </c>
      <c r="N970" s="83"/>
      <c r="O970" s="84">
        <v>45048</v>
      </c>
      <c r="P970" s="85"/>
      <c r="Q970" s="85">
        <f ca="1">IF(ControleRNC[[#This Row],[Real.1]]="",TODAY()-ControleRNC[[#This Row],[Prev.1]],ControleRNC[[#This Row],[Real.1]]-ControleRNC[[#This Row],[Prev.1]])</f>
        <v>19</v>
      </c>
      <c r="R970" s="85" t="s">
        <v>5</v>
      </c>
      <c r="S970" s="85"/>
      <c r="T970" s="86" t="str">
        <f ca="1">IF(ControleRNC[[#This Row],[Real.1]]&lt;&gt;"","Concluída",IF(ControleRNC[[#This Row],[Prev.1]]&lt;TODAY(),"Atraso","No prazo"))</f>
        <v>Concluída</v>
      </c>
      <c r="U970" s="87" t="s">
        <v>665</v>
      </c>
      <c r="V970" s="87"/>
      <c r="W970" s="84">
        <f>WORKDAY(ControleRNC[[#This Row],[Prev.1]],ControleRNC[[#This Row],[Dias Prev.2]])</f>
        <v>45034</v>
      </c>
      <c r="X970" s="84"/>
      <c r="Y970" s="84"/>
      <c r="Z970" s="85">
        <f>VLOOKUP(ControleRNC[[#This Row],[Crit.]],$F$1:$G$4,2,0)</f>
        <v>3</v>
      </c>
      <c r="AA970" s="85">
        <f ca="1">IF(ControleRNC[[#This Row],[Real.2]]="",TODAY()-ControleRNC[[#This Row],[Prev.2]],ControleRNC[[#This Row],[Real.2]]-ControleRNC[[#This Row],[Prev.2]])</f>
        <v>43</v>
      </c>
      <c r="AB970" s="85" t="s">
        <v>5</v>
      </c>
      <c r="AC970" s="86" t="str">
        <f ca="1">IF(ControleRNC[[#This Row],[Real.2]]&lt;&gt;"","Concluída",
IF(ControleRNC[[#This Row],[Prev.2]]&lt;TODAY(),"Atraso","No prazo"))</f>
        <v>Atraso</v>
      </c>
      <c r="AD970" s="85">
        <f ca="1">IF(ControleRNC[[#This Row],[Status Epata 2]]="Concluída","",IF(ControleRNC[[#This Row],[Real.2]]="",TODAY()-ControleRNC[[#This Row],[Data Emissão]],ControleRNC[[#This Row],[Real.2]]-ControleRNC[[#This Row],[Data Emissão]]))</f>
        <v>51</v>
      </c>
      <c r="AE970" s="85" t="str">
        <f ca="1">IF(ControleRNC[[#This Row],[Real.2]]&lt;&gt;"","Concluída",
IF(AND(ControleRNC[[#This Row],[Prev.2]]&lt;TODAY(),OR(ControleRNC[[#This Row],[Replan.2]]&lt;TODAY(),ControleRNC[[#This Row],[Replan.2]]="")),"Atraso","No prazo"))</f>
        <v>Atraso</v>
      </c>
      <c r="AF970" s="85"/>
      <c r="AG970" s="85" t="str">
        <f ca="1">IF(ControleRNC[[#This Row],[Área Responsável]]="Engenharia",ControleRNC[[#This Row],[Status Etapa 1]],"Contratada")</f>
        <v>Concluída</v>
      </c>
      <c r="AH970" s="85" t="str">
        <f>IF(ControleRNC[[#This Row],[Área Responsável]]="Contratada",ControleRNC[[#This Row],[Status DUCTOR]],"Engenharia")</f>
        <v>Engenharia</v>
      </c>
      <c r="AI970" s="85" t="str">
        <f ca="1">IF(ControleRNC[[#This Row],[Etapa Eng]]="Concluída","Fechado",IF(ControleRNC[[#This Row],[Etapa Eng]]="Contratada","Contratada","Aberto"))</f>
        <v>Fechado</v>
      </c>
      <c r="AJ970" s="85" t="str">
        <f>IF(ControleRNC[[#This Row],[Etapa contr]]="Concluída","Fechado",IF(ControleRNC[[#This Row],[Etapa contr]]="Engenharia","Engenharia","Aberto"))</f>
        <v>Engenharia</v>
      </c>
    </row>
    <row r="971" spans="1:36" ht="30" customHeight="1">
      <c r="A971" s="79" t="s">
        <v>666</v>
      </c>
      <c r="B971" s="79" t="s">
        <v>900</v>
      </c>
      <c r="C971" s="85" t="s">
        <v>860</v>
      </c>
      <c r="D971" s="79" t="s">
        <v>861</v>
      </c>
      <c r="E971" s="85" t="s">
        <v>281</v>
      </c>
      <c r="F971" s="88" t="s">
        <v>862</v>
      </c>
      <c r="G971" s="80" t="s">
        <v>827</v>
      </c>
      <c r="H971" s="80" t="s">
        <v>2402</v>
      </c>
      <c r="I971" s="80" t="s">
        <v>856</v>
      </c>
      <c r="J971" s="81" t="s">
        <v>667</v>
      </c>
      <c r="K971" s="82" t="s">
        <v>787</v>
      </c>
      <c r="L971" s="83">
        <v>45026</v>
      </c>
      <c r="M971" s="83">
        <f>WORKDAY(ControleRNC[[#This Row],[Data Emissão]],VLOOKUP(K971,$F$1:$G$4,2,0))</f>
        <v>45029</v>
      </c>
      <c r="N971" s="83"/>
      <c r="O971" s="84">
        <v>45027</v>
      </c>
      <c r="P971" s="85"/>
      <c r="Q971" s="85">
        <f ca="1">IF(ControleRNC[[#This Row],[Real.1]]="",TODAY()-ControleRNC[[#This Row],[Prev.1]],ControleRNC[[#This Row],[Real.1]]-ControleRNC[[#This Row],[Prev.1]])</f>
        <v>-2</v>
      </c>
      <c r="R971" s="85" t="s">
        <v>5</v>
      </c>
      <c r="S971" s="85"/>
      <c r="T971" s="86" t="str">
        <f ca="1">IF(ControleRNC[[#This Row],[Real.1]]&lt;&gt;"","Concluída",IF(ControleRNC[[#This Row],[Prev.1]]&lt;TODAY(),"Atraso","No prazo"))</f>
        <v>Concluída</v>
      </c>
      <c r="U971" s="87" t="s">
        <v>668</v>
      </c>
      <c r="V971" s="87"/>
      <c r="W971" s="84">
        <f>WORKDAY(ControleRNC[[#This Row],[Prev.1]],ControleRNC[[#This Row],[Dias Prev.2]])</f>
        <v>45034</v>
      </c>
      <c r="X971" s="84"/>
      <c r="Y971" s="84"/>
      <c r="Z971" s="85">
        <f>VLOOKUP(ControleRNC[[#This Row],[Crit.]],$F$1:$G$4,2,0)</f>
        <v>3</v>
      </c>
      <c r="AA971" s="85">
        <f ca="1">IF(ControleRNC[[#This Row],[Real.2]]="",TODAY()-ControleRNC[[#This Row],[Prev.2]],ControleRNC[[#This Row],[Real.2]]-ControleRNC[[#This Row],[Prev.2]])</f>
        <v>43</v>
      </c>
      <c r="AB971" s="85" t="s">
        <v>5</v>
      </c>
      <c r="AC971" s="86" t="str">
        <f ca="1">IF(ControleRNC[[#This Row],[Real.2]]&lt;&gt;"","Concluída",
IF(ControleRNC[[#This Row],[Prev.2]]&lt;TODAY(),"Atraso","No prazo"))</f>
        <v>Atraso</v>
      </c>
      <c r="AD971" s="85">
        <f ca="1">IF(ControleRNC[[#This Row],[Status Epata 2]]="Concluída","",IF(ControleRNC[[#This Row],[Real.2]]="",TODAY()-ControleRNC[[#This Row],[Data Emissão]],ControleRNC[[#This Row],[Real.2]]-ControleRNC[[#This Row],[Data Emissão]]))</f>
        <v>51</v>
      </c>
      <c r="AE971" s="85" t="str">
        <f ca="1">IF(ControleRNC[[#This Row],[Real.2]]&lt;&gt;"","Concluída",
IF(AND(ControleRNC[[#This Row],[Prev.2]]&lt;TODAY(),OR(ControleRNC[[#This Row],[Replan.2]]&lt;TODAY(),ControleRNC[[#This Row],[Replan.2]]="")),"Atraso","No prazo"))</f>
        <v>Atraso</v>
      </c>
      <c r="AF971" s="85"/>
      <c r="AG971" s="85" t="str">
        <f ca="1">IF(ControleRNC[[#This Row],[Área Responsável]]="Engenharia",ControleRNC[[#This Row],[Status Etapa 1]],"Contratada")</f>
        <v>Concluída</v>
      </c>
      <c r="AH971" s="85" t="str">
        <f>IF(ControleRNC[[#This Row],[Área Responsável]]="Contratada",ControleRNC[[#This Row],[Status DUCTOR]],"Engenharia")</f>
        <v>Engenharia</v>
      </c>
      <c r="AI971" s="85" t="str">
        <f ca="1">IF(ControleRNC[[#This Row],[Etapa Eng]]="Concluída","Fechado",IF(ControleRNC[[#This Row],[Etapa Eng]]="Contratada","Contratada","Aberto"))</f>
        <v>Fechado</v>
      </c>
      <c r="AJ971" s="85" t="str">
        <f>IF(ControleRNC[[#This Row],[Etapa contr]]="Concluída","Fechado",IF(ControleRNC[[#This Row],[Etapa contr]]="Engenharia","Engenharia","Aberto"))</f>
        <v>Engenharia</v>
      </c>
    </row>
    <row r="972" spans="1:36" ht="30" customHeight="1">
      <c r="A972" s="79" t="s">
        <v>691</v>
      </c>
      <c r="B972" s="79" t="s">
        <v>900</v>
      </c>
      <c r="C972" s="85" t="s">
        <v>860</v>
      </c>
      <c r="D972" s="79" t="s">
        <v>861</v>
      </c>
      <c r="E972" s="85" t="s">
        <v>281</v>
      </c>
      <c r="F972" s="88" t="s">
        <v>862</v>
      </c>
      <c r="G972" s="80" t="s">
        <v>827</v>
      </c>
      <c r="H972" s="80" t="s">
        <v>2867</v>
      </c>
      <c r="I972" s="80" t="s">
        <v>856</v>
      </c>
      <c r="J972" s="81" t="s">
        <v>692</v>
      </c>
      <c r="K972" s="82" t="s">
        <v>787</v>
      </c>
      <c r="L972" s="83">
        <v>45028</v>
      </c>
      <c r="M972" s="83">
        <f>WORKDAY(ControleRNC[[#This Row],[Data Emissão]],VLOOKUP(K972,$F$1:$G$4,2,0))</f>
        <v>45033</v>
      </c>
      <c r="N972" s="83"/>
      <c r="O972" s="84">
        <v>45041</v>
      </c>
      <c r="P972" s="85"/>
      <c r="Q972" s="85">
        <f ca="1">IF(ControleRNC[[#This Row],[Real.1]]="",TODAY()-ControleRNC[[#This Row],[Prev.1]],ControleRNC[[#This Row],[Real.1]]-ControleRNC[[#This Row],[Prev.1]])</f>
        <v>8</v>
      </c>
      <c r="R972" s="85" t="s">
        <v>5</v>
      </c>
      <c r="S972" s="85"/>
      <c r="T972" s="86" t="str">
        <f ca="1">IF(ControleRNC[[#This Row],[Real.1]]&lt;&gt;"","Concluída",IF(ControleRNC[[#This Row],[Prev.1]]&lt;TODAY(),"Atraso","No prazo"))</f>
        <v>Concluída</v>
      </c>
      <c r="U972" s="87" t="s">
        <v>693</v>
      </c>
      <c r="V972" s="87"/>
      <c r="W972" s="84">
        <f>WORKDAY(ControleRNC[[#This Row],[Prev.1]],ControleRNC[[#This Row],[Dias Prev.2]])</f>
        <v>45036</v>
      </c>
      <c r="X972" s="84"/>
      <c r="Y972" s="84"/>
      <c r="Z972" s="85">
        <f>VLOOKUP(ControleRNC[[#This Row],[Crit.]],$F$1:$G$4,2,0)</f>
        <v>3</v>
      </c>
      <c r="AA972" s="85">
        <f ca="1">IF(ControleRNC[[#This Row],[Real.2]]="",TODAY()-ControleRNC[[#This Row],[Prev.2]],ControleRNC[[#This Row],[Real.2]]-ControleRNC[[#This Row],[Prev.2]])</f>
        <v>41</v>
      </c>
      <c r="AB972" s="85" t="s">
        <v>5</v>
      </c>
      <c r="AC972" s="86" t="str">
        <f ca="1">IF(ControleRNC[[#This Row],[Real.2]]&lt;&gt;"","Concluída",
IF(ControleRNC[[#This Row],[Prev.2]]&lt;TODAY(),"Atraso","No prazo"))</f>
        <v>Atraso</v>
      </c>
      <c r="AD972" s="85">
        <f ca="1">IF(ControleRNC[[#This Row],[Status Epata 2]]="Concluída","",IF(ControleRNC[[#This Row],[Real.2]]="",TODAY()-ControleRNC[[#This Row],[Data Emissão]],ControleRNC[[#This Row],[Real.2]]-ControleRNC[[#This Row],[Data Emissão]]))</f>
        <v>49</v>
      </c>
      <c r="AE972" s="85" t="str">
        <f ca="1">IF(ControleRNC[[#This Row],[Real.2]]&lt;&gt;"","Concluída",
IF(AND(ControleRNC[[#This Row],[Prev.2]]&lt;TODAY(),OR(ControleRNC[[#This Row],[Replan.2]]&lt;TODAY(),ControleRNC[[#This Row],[Replan.2]]="")),"Atraso","No prazo"))</f>
        <v>Atraso</v>
      </c>
      <c r="AF972" s="85"/>
      <c r="AG972" s="85" t="str">
        <f ca="1">IF(ControleRNC[[#This Row],[Área Responsável]]="Engenharia",ControleRNC[[#This Row],[Status Etapa 1]],"Contratada")</f>
        <v>Concluída</v>
      </c>
      <c r="AH972" s="85" t="str">
        <f>IF(ControleRNC[[#This Row],[Área Responsável]]="Contratada",ControleRNC[[#This Row],[Status DUCTOR]],"Engenharia")</f>
        <v>Engenharia</v>
      </c>
      <c r="AI972" s="85" t="str">
        <f ca="1">IF(ControleRNC[[#This Row],[Etapa Eng]]="Concluída","Fechado",IF(ControleRNC[[#This Row],[Etapa Eng]]="Contratada","Contratada","Aberto"))</f>
        <v>Fechado</v>
      </c>
      <c r="AJ972" s="85" t="str">
        <f>IF(ControleRNC[[#This Row],[Etapa contr]]="Concluída","Fechado",IF(ControleRNC[[#This Row],[Etapa contr]]="Engenharia","Engenharia","Aberto"))</f>
        <v>Engenharia</v>
      </c>
    </row>
    <row r="973" spans="1:36" ht="30" customHeight="1">
      <c r="A973" s="79" t="s">
        <v>688</v>
      </c>
      <c r="B973" s="79" t="s">
        <v>900</v>
      </c>
      <c r="C973" s="85" t="s">
        <v>860</v>
      </c>
      <c r="D973" s="79" t="s">
        <v>861</v>
      </c>
      <c r="E973" s="85" t="s">
        <v>281</v>
      </c>
      <c r="F973" s="88" t="s">
        <v>862</v>
      </c>
      <c r="G973" s="80" t="s">
        <v>827</v>
      </c>
      <c r="H973" s="80" t="s">
        <v>3046</v>
      </c>
      <c r="I973" s="80" t="s">
        <v>856</v>
      </c>
      <c r="J973" s="81" t="s">
        <v>689</v>
      </c>
      <c r="K973" s="82" t="s">
        <v>787</v>
      </c>
      <c r="L973" s="83">
        <v>45028</v>
      </c>
      <c r="M973" s="83">
        <f>WORKDAY(ControleRNC[[#This Row],[Data Emissão]],VLOOKUP(K973,$F$1:$G$4,2,0))</f>
        <v>45033</v>
      </c>
      <c r="N973" s="83"/>
      <c r="O973" s="84">
        <v>45030</v>
      </c>
      <c r="P973" s="85"/>
      <c r="Q973" s="85">
        <f ca="1">IF(ControleRNC[[#This Row],[Real.1]]="",TODAY()-ControleRNC[[#This Row],[Prev.1]],ControleRNC[[#This Row],[Real.1]]-ControleRNC[[#This Row],[Prev.1]])</f>
        <v>-3</v>
      </c>
      <c r="R973" s="85" t="s">
        <v>5</v>
      </c>
      <c r="S973" s="85"/>
      <c r="T973" s="86" t="str">
        <f ca="1">IF(ControleRNC[[#This Row],[Real.1]]&lt;&gt;"","Concluída",IF(ControleRNC[[#This Row],[Prev.1]]&lt;TODAY(),"Atraso","No prazo"))</f>
        <v>Concluída</v>
      </c>
      <c r="U973" s="87" t="s">
        <v>690</v>
      </c>
      <c r="V973" s="87"/>
      <c r="W973" s="84">
        <f>WORKDAY(ControleRNC[[#This Row],[Prev.1]],ControleRNC[[#This Row],[Dias Prev.2]])</f>
        <v>45036</v>
      </c>
      <c r="X973" s="84"/>
      <c r="Y973" s="84"/>
      <c r="Z973" s="85">
        <f>VLOOKUP(ControleRNC[[#This Row],[Crit.]],$F$1:$G$4,2,0)</f>
        <v>3</v>
      </c>
      <c r="AA973" s="85">
        <f ca="1">IF(ControleRNC[[#This Row],[Real.2]]="",TODAY()-ControleRNC[[#This Row],[Prev.2]],ControleRNC[[#This Row],[Real.2]]-ControleRNC[[#This Row],[Prev.2]])</f>
        <v>41</v>
      </c>
      <c r="AB973" s="85" t="s">
        <v>5</v>
      </c>
      <c r="AC973" s="86" t="str">
        <f ca="1">IF(ControleRNC[[#This Row],[Real.2]]&lt;&gt;"","Concluída",
IF(ControleRNC[[#This Row],[Prev.2]]&lt;TODAY(),"Atraso","No prazo"))</f>
        <v>Atraso</v>
      </c>
      <c r="AD973" s="85">
        <f ca="1">IF(ControleRNC[[#This Row],[Status Epata 2]]="Concluída","",IF(ControleRNC[[#This Row],[Real.2]]="",TODAY()-ControleRNC[[#This Row],[Data Emissão]],ControleRNC[[#This Row],[Real.2]]-ControleRNC[[#This Row],[Data Emissão]]))</f>
        <v>49</v>
      </c>
      <c r="AE973" s="85" t="str">
        <f ca="1">IF(ControleRNC[[#This Row],[Real.2]]&lt;&gt;"","Concluída",
IF(AND(ControleRNC[[#This Row],[Prev.2]]&lt;TODAY(),OR(ControleRNC[[#This Row],[Replan.2]]&lt;TODAY(),ControleRNC[[#This Row],[Replan.2]]="")),"Atraso","No prazo"))</f>
        <v>Atraso</v>
      </c>
      <c r="AF973" s="85"/>
      <c r="AG973" s="85" t="str">
        <f ca="1">IF(ControleRNC[[#This Row],[Área Responsável]]="Engenharia",ControleRNC[[#This Row],[Status Etapa 1]],"Contratada")</f>
        <v>Concluída</v>
      </c>
      <c r="AH973" s="85" t="str">
        <f>IF(ControleRNC[[#This Row],[Área Responsável]]="Contratada",ControleRNC[[#This Row],[Status DUCTOR]],"Engenharia")</f>
        <v>Engenharia</v>
      </c>
      <c r="AI973" s="85" t="str">
        <f ca="1">IF(ControleRNC[[#This Row],[Etapa Eng]]="Concluída","Fechado",IF(ControleRNC[[#This Row],[Etapa Eng]]="Contratada","Contratada","Aberto"))</f>
        <v>Fechado</v>
      </c>
      <c r="AJ973" s="85" t="str">
        <f>IF(ControleRNC[[#This Row],[Etapa contr]]="Concluída","Fechado",IF(ControleRNC[[#This Row],[Etapa contr]]="Engenharia","Engenharia","Aberto"))</f>
        <v>Engenharia</v>
      </c>
    </row>
    <row r="974" spans="1:36" ht="30" customHeight="1">
      <c r="A974" s="79" t="s">
        <v>715</v>
      </c>
      <c r="B974" s="79" t="s">
        <v>900</v>
      </c>
      <c r="C974" s="85" t="s">
        <v>860</v>
      </c>
      <c r="D974" s="79" t="s">
        <v>861</v>
      </c>
      <c r="E974" s="85" t="s">
        <v>281</v>
      </c>
      <c r="F974" s="88" t="s">
        <v>862</v>
      </c>
      <c r="G974" s="80" t="s">
        <v>827</v>
      </c>
      <c r="H974" s="80" t="s">
        <v>2823</v>
      </c>
      <c r="I974" s="80" t="s">
        <v>856</v>
      </c>
      <c r="J974" s="81" t="s">
        <v>716</v>
      </c>
      <c r="K974" s="82" t="s">
        <v>787</v>
      </c>
      <c r="L974" s="83">
        <v>45030</v>
      </c>
      <c r="M974" s="83">
        <f>WORKDAY(ControleRNC[[#This Row],[Data Emissão]],VLOOKUP(K974,$F$1:$G$4,2,0))</f>
        <v>45035</v>
      </c>
      <c r="N974" s="83"/>
      <c r="O974" s="84">
        <v>45044</v>
      </c>
      <c r="P974" s="85"/>
      <c r="Q974" s="85">
        <f ca="1">IF(ControleRNC[[#This Row],[Real.1]]="",TODAY()-ControleRNC[[#This Row],[Prev.1]],ControleRNC[[#This Row],[Real.1]]-ControleRNC[[#This Row],[Prev.1]])</f>
        <v>9</v>
      </c>
      <c r="R974" s="85" t="s">
        <v>5</v>
      </c>
      <c r="S974" s="85"/>
      <c r="T974" s="86" t="str">
        <f ca="1">IF(ControleRNC[[#This Row],[Real.1]]&lt;&gt;"","Concluída",IF(ControleRNC[[#This Row],[Prev.1]]&lt;TODAY(),"Atraso","No prazo"))</f>
        <v>Concluída</v>
      </c>
      <c r="U974" s="87" t="s">
        <v>717</v>
      </c>
      <c r="V974" s="87"/>
      <c r="W974" s="84">
        <f>WORKDAY(ControleRNC[[#This Row],[Prev.1]],ControleRNC[[#This Row],[Dias Prev.2]])</f>
        <v>45040</v>
      </c>
      <c r="X974" s="84"/>
      <c r="Y974" s="84"/>
      <c r="Z974" s="85">
        <f>VLOOKUP(ControleRNC[[#This Row],[Crit.]],$F$1:$G$4,2,0)</f>
        <v>3</v>
      </c>
      <c r="AA974" s="85">
        <f ca="1">IF(ControleRNC[[#This Row],[Real.2]]="",TODAY()-ControleRNC[[#This Row],[Prev.2]],ControleRNC[[#This Row],[Real.2]]-ControleRNC[[#This Row],[Prev.2]])</f>
        <v>37</v>
      </c>
      <c r="AB974" s="85" t="s">
        <v>5</v>
      </c>
      <c r="AC974" s="86" t="str">
        <f ca="1">IF(ControleRNC[[#This Row],[Real.2]]&lt;&gt;"","Concluída",
IF(ControleRNC[[#This Row],[Prev.2]]&lt;TODAY(),"Atraso","No prazo"))</f>
        <v>Atraso</v>
      </c>
      <c r="AD974" s="85">
        <f ca="1">IF(ControleRNC[[#This Row],[Status Epata 2]]="Concluída","",IF(ControleRNC[[#This Row],[Real.2]]="",TODAY()-ControleRNC[[#This Row],[Data Emissão]],ControleRNC[[#This Row],[Real.2]]-ControleRNC[[#This Row],[Data Emissão]]))</f>
        <v>47</v>
      </c>
      <c r="AE974" s="85" t="str">
        <f ca="1">IF(ControleRNC[[#This Row],[Real.2]]&lt;&gt;"","Concluída",
IF(AND(ControleRNC[[#This Row],[Prev.2]]&lt;TODAY(),OR(ControleRNC[[#This Row],[Replan.2]]&lt;TODAY(),ControleRNC[[#This Row],[Replan.2]]="")),"Atraso","No prazo"))</f>
        <v>Atraso</v>
      </c>
      <c r="AF974" s="85"/>
      <c r="AG974" s="85" t="str">
        <f ca="1">IF(ControleRNC[[#This Row],[Área Responsável]]="Engenharia",ControleRNC[[#This Row],[Status Etapa 1]],"Contratada")</f>
        <v>Concluída</v>
      </c>
      <c r="AH974" s="85" t="str">
        <f>IF(ControleRNC[[#This Row],[Área Responsável]]="Contratada",ControleRNC[[#This Row],[Status DUCTOR]],"Engenharia")</f>
        <v>Engenharia</v>
      </c>
      <c r="AI974" s="85" t="str">
        <f ca="1">IF(ControleRNC[[#This Row],[Etapa Eng]]="Concluída","Fechado",IF(ControleRNC[[#This Row],[Etapa Eng]]="Contratada","Contratada","Aberto"))</f>
        <v>Fechado</v>
      </c>
      <c r="AJ974" s="85" t="str">
        <f>IF(ControleRNC[[#This Row],[Etapa contr]]="Concluída","Fechado",IF(ControleRNC[[#This Row],[Etapa contr]]="Engenharia","Engenharia","Aberto"))</f>
        <v>Engenharia</v>
      </c>
    </row>
    <row r="975" spans="1:36" ht="30" customHeight="1">
      <c r="A975" s="79" t="s">
        <v>712</v>
      </c>
      <c r="B975" s="79" t="s">
        <v>900</v>
      </c>
      <c r="C975" s="85" t="s">
        <v>860</v>
      </c>
      <c r="D975" s="79" t="s">
        <v>861</v>
      </c>
      <c r="E975" s="85" t="s">
        <v>281</v>
      </c>
      <c r="F975" s="88" t="s">
        <v>862</v>
      </c>
      <c r="G975" s="80" t="s">
        <v>827</v>
      </c>
      <c r="H975" s="80" t="s">
        <v>2766</v>
      </c>
      <c r="I975" s="80" t="s">
        <v>856</v>
      </c>
      <c r="J975" s="81" t="s">
        <v>713</v>
      </c>
      <c r="K975" s="82" t="s">
        <v>787</v>
      </c>
      <c r="L975" s="83">
        <v>45030</v>
      </c>
      <c r="M975" s="83">
        <f>WORKDAY(ControleRNC[[#This Row],[Data Emissão]],VLOOKUP(K975,$F$1:$G$4,2,0))</f>
        <v>45035</v>
      </c>
      <c r="N975" s="83"/>
      <c r="O975" s="84">
        <v>45048</v>
      </c>
      <c r="P975" s="85"/>
      <c r="Q975" s="85">
        <f ca="1">IF(ControleRNC[[#This Row],[Real.1]]="",TODAY()-ControleRNC[[#This Row],[Prev.1]],ControleRNC[[#This Row],[Real.1]]-ControleRNC[[#This Row],[Prev.1]])</f>
        <v>13</v>
      </c>
      <c r="R975" s="85" t="s">
        <v>5</v>
      </c>
      <c r="S975" s="85"/>
      <c r="T975" s="86" t="str">
        <f ca="1">IF(ControleRNC[[#This Row],[Real.1]]&lt;&gt;"","Concluída",IF(ControleRNC[[#This Row],[Prev.1]]&lt;TODAY(),"Atraso","No prazo"))</f>
        <v>Concluída</v>
      </c>
      <c r="U975" s="87" t="s">
        <v>714</v>
      </c>
      <c r="V975" s="87"/>
      <c r="W975" s="84">
        <f>WORKDAY(ControleRNC[[#This Row],[Prev.1]],ControleRNC[[#This Row],[Dias Prev.2]])</f>
        <v>45040</v>
      </c>
      <c r="X975" s="84"/>
      <c r="Y975" s="84"/>
      <c r="Z975" s="85">
        <f>VLOOKUP(ControleRNC[[#This Row],[Crit.]],$F$1:$G$4,2,0)</f>
        <v>3</v>
      </c>
      <c r="AA975" s="85">
        <f ca="1">IF(ControleRNC[[#This Row],[Real.2]]="",TODAY()-ControleRNC[[#This Row],[Prev.2]],ControleRNC[[#This Row],[Real.2]]-ControleRNC[[#This Row],[Prev.2]])</f>
        <v>37</v>
      </c>
      <c r="AB975" s="85" t="s">
        <v>5</v>
      </c>
      <c r="AC975" s="86" t="str">
        <f ca="1">IF(ControleRNC[[#This Row],[Real.2]]&lt;&gt;"","Concluída",
IF(ControleRNC[[#This Row],[Prev.2]]&lt;TODAY(),"Atraso","No prazo"))</f>
        <v>Atraso</v>
      </c>
      <c r="AD975" s="85">
        <f ca="1">IF(ControleRNC[[#This Row],[Status Epata 2]]="Concluída","",IF(ControleRNC[[#This Row],[Real.2]]="",TODAY()-ControleRNC[[#This Row],[Data Emissão]],ControleRNC[[#This Row],[Real.2]]-ControleRNC[[#This Row],[Data Emissão]]))</f>
        <v>47</v>
      </c>
      <c r="AE975" s="85" t="str">
        <f ca="1">IF(ControleRNC[[#This Row],[Real.2]]&lt;&gt;"","Concluída",
IF(AND(ControleRNC[[#This Row],[Prev.2]]&lt;TODAY(),OR(ControleRNC[[#This Row],[Replan.2]]&lt;TODAY(),ControleRNC[[#This Row],[Replan.2]]="")),"Atraso","No prazo"))</f>
        <v>Atraso</v>
      </c>
      <c r="AF975" s="85"/>
      <c r="AG975" s="85" t="str">
        <f ca="1">IF(ControleRNC[[#This Row],[Área Responsável]]="Engenharia",ControleRNC[[#This Row],[Status Etapa 1]],"Contratada")</f>
        <v>Concluída</v>
      </c>
      <c r="AH975" s="85" t="str">
        <f>IF(ControleRNC[[#This Row],[Área Responsável]]="Contratada",ControleRNC[[#This Row],[Status DUCTOR]],"Engenharia")</f>
        <v>Engenharia</v>
      </c>
      <c r="AI975" s="85" t="str">
        <f ca="1">IF(ControleRNC[[#This Row],[Etapa Eng]]="Concluída","Fechado",IF(ControleRNC[[#This Row],[Etapa Eng]]="Contratada","Contratada","Aberto"))</f>
        <v>Fechado</v>
      </c>
      <c r="AJ975" s="85" t="str">
        <f>IF(ControleRNC[[#This Row],[Etapa contr]]="Concluída","Fechado",IF(ControleRNC[[#This Row],[Etapa contr]]="Engenharia","Engenharia","Aberto"))</f>
        <v>Engenharia</v>
      </c>
    </row>
    <row r="976" spans="1:36" ht="30" customHeight="1">
      <c r="A976" s="79" t="s">
        <v>720</v>
      </c>
      <c r="B976" s="79" t="s">
        <v>900</v>
      </c>
      <c r="C976" s="85" t="s">
        <v>860</v>
      </c>
      <c r="D976" s="79" t="s">
        <v>861</v>
      </c>
      <c r="E976" s="85" t="s">
        <v>281</v>
      </c>
      <c r="F976" s="88" t="s">
        <v>862</v>
      </c>
      <c r="G976" s="80" t="s">
        <v>827</v>
      </c>
      <c r="H976" s="80" t="s">
        <v>3047</v>
      </c>
      <c r="I976" s="80" t="s">
        <v>1425</v>
      </c>
      <c r="J976" s="81" t="s">
        <v>721</v>
      </c>
      <c r="K976" s="82" t="s">
        <v>787</v>
      </c>
      <c r="L976" s="83">
        <v>45030</v>
      </c>
      <c r="M976" s="83">
        <f>WORKDAY(ControleRNC[[#This Row],[Data Emissão]],VLOOKUP(K976,$F$1:$G$4,2,0))</f>
        <v>45035</v>
      </c>
      <c r="N976" s="83"/>
      <c r="O976" s="84">
        <v>45042</v>
      </c>
      <c r="P976" s="85"/>
      <c r="Q976" s="85">
        <f ca="1">IF(ControleRNC[[#This Row],[Real.1]]="",TODAY()-ControleRNC[[#This Row],[Prev.1]],ControleRNC[[#This Row],[Real.1]]-ControleRNC[[#This Row],[Prev.1]])</f>
        <v>7</v>
      </c>
      <c r="R976" s="85" t="s">
        <v>5</v>
      </c>
      <c r="S976" s="85"/>
      <c r="T976" s="86" t="str">
        <f ca="1">IF(ControleRNC[[#This Row],[Real.1]]&lt;&gt;"","Concluída",IF(ControleRNC[[#This Row],[Prev.1]]&lt;TODAY(),"Atraso","No prazo"))</f>
        <v>Concluída</v>
      </c>
      <c r="U976" s="87" t="s">
        <v>722</v>
      </c>
      <c r="V976" s="87"/>
      <c r="W976" s="84">
        <f>WORKDAY(ControleRNC[[#This Row],[Prev.1]],ControleRNC[[#This Row],[Dias Prev.2]])</f>
        <v>45040</v>
      </c>
      <c r="X976" s="84"/>
      <c r="Y976" s="84"/>
      <c r="Z976" s="85">
        <f>VLOOKUP(ControleRNC[[#This Row],[Crit.]],$F$1:$G$4,2,0)</f>
        <v>3</v>
      </c>
      <c r="AA976" s="85">
        <f ca="1">IF(ControleRNC[[#This Row],[Real.2]]="",TODAY()-ControleRNC[[#This Row],[Prev.2]],ControleRNC[[#This Row],[Real.2]]-ControleRNC[[#This Row],[Prev.2]])</f>
        <v>37</v>
      </c>
      <c r="AB976" s="85" t="s">
        <v>5</v>
      </c>
      <c r="AC976" s="86" t="str">
        <f ca="1">IF(ControleRNC[[#This Row],[Real.2]]&lt;&gt;"","Concluída",
IF(ControleRNC[[#This Row],[Prev.2]]&lt;TODAY(),"Atraso","No prazo"))</f>
        <v>Atraso</v>
      </c>
      <c r="AD976" s="85">
        <f ca="1">IF(ControleRNC[[#This Row],[Status Epata 2]]="Concluída","",IF(ControleRNC[[#This Row],[Real.2]]="",TODAY()-ControleRNC[[#This Row],[Data Emissão]],ControleRNC[[#This Row],[Real.2]]-ControleRNC[[#This Row],[Data Emissão]]))</f>
        <v>47</v>
      </c>
      <c r="AE976" s="85" t="str">
        <f ca="1">IF(ControleRNC[[#This Row],[Real.2]]&lt;&gt;"","Concluída",
IF(AND(ControleRNC[[#This Row],[Prev.2]]&lt;TODAY(),OR(ControleRNC[[#This Row],[Replan.2]]&lt;TODAY(),ControleRNC[[#This Row],[Replan.2]]="")),"Atraso","No prazo"))</f>
        <v>Atraso</v>
      </c>
      <c r="AF976" s="85"/>
      <c r="AG976" s="85" t="str">
        <f ca="1">IF(ControleRNC[[#This Row],[Área Responsável]]="Engenharia",ControleRNC[[#This Row],[Status Etapa 1]],"Contratada")</f>
        <v>Concluída</v>
      </c>
      <c r="AH976" s="85" t="str">
        <f>IF(ControleRNC[[#This Row],[Área Responsável]]="Contratada",ControleRNC[[#This Row],[Status DUCTOR]],"Engenharia")</f>
        <v>Engenharia</v>
      </c>
      <c r="AI976" s="85" t="str">
        <f ca="1">IF(ControleRNC[[#This Row],[Etapa Eng]]="Concluída","Fechado",IF(ControleRNC[[#This Row],[Etapa Eng]]="Contratada","Contratada","Aberto"))</f>
        <v>Fechado</v>
      </c>
      <c r="AJ976" s="85" t="str">
        <f>IF(ControleRNC[[#This Row],[Etapa contr]]="Concluída","Fechado",IF(ControleRNC[[#This Row],[Etapa contr]]="Engenharia","Engenharia","Aberto"))</f>
        <v>Engenharia</v>
      </c>
    </row>
    <row r="977" spans="1:36" ht="30" customHeight="1">
      <c r="A977" s="79" t="s">
        <v>718</v>
      </c>
      <c r="B977" s="79" t="s">
        <v>900</v>
      </c>
      <c r="C977" s="85" t="s">
        <v>860</v>
      </c>
      <c r="D977" s="79" t="s">
        <v>861</v>
      </c>
      <c r="E977" s="85" t="s">
        <v>281</v>
      </c>
      <c r="F977" s="88" t="s">
        <v>862</v>
      </c>
      <c r="G977" s="80" t="s">
        <v>827</v>
      </c>
      <c r="H977" s="80" t="s">
        <v>2968</v>
      </c>
      <c r="I977" s="80" t="s">
        <v>856</v>
      </c>
      <c r="J977" s="81" t="s">
        <v>719</v>
      </c>
      <c r="K977" s="82" t="s">
        <v>787</v>
      </c>
      <c r="L977" s="83">
        <v>45030</v>
      </c>
      <c r="M977" s="83">
        <f>WORKDAY(ControleRNC[[#This Row],[Data Emissão]],VLOOKUP(K977,$F$1:$G$4,2,0))</f>
        <v>45035</v>
      </c>
      <c r="N977" s="83"/>
      <c r="O977" s="84">
        <v>45094</v>
      </c>
      <c r="P977" s="85"/>
      <c r="Q977" s="85">
        <f ca="1">IF(ControleRNC[[#This Row],[Real.1]]="",TODAY()-ControleRNC[[#This Row],[Prev.1]],ControleRNC[[#This Row],[Real.1]]-ControleRNC[[#This Row],[Prev.1]])</f>
        <v>59</v>
      </c>
      <c r="R977" s="85" t="s">
        <v>5</v>
      </c>
      <c r="S977" s="85"/>
      <c r="T977" s="86" t="str">
        <f ca="1">IF(ControleRNC[[#This Row],[Real.1]]&lt;&gt;"","Concluída",IF(ControleRNC[[#This Row],[Prev.1]]&lt;TODAY(),"Atraso","No prazo"))</f>
        <v>Concluída</v>
      </c>
      <c r="U977" s="87" t="s">
        <v>708</v>
      </c>
      <c r="V977" s="87"/>
      <c r="W977" s="84">
        <f>WORKDAY(ControleRNC[[#This Row],[Prev.1]],ControleRNC[[#This Row],[Dias Prev.2]])</f>
        <v>45040</v>
      </c>
      <c r="X977" s="84"/>
      <c r="Y977" s="84"/>
      <c r="Z977" s="85">
        <f>VLOOKUP(ControleRNC[[#This Row],[Crit.]],$F$1:$G$4,2,0)</f>
        <v>3</v>
      </c>
      <c r="AA977" s="85">
        <f ca="1">IF(ControleRNC[[#This Row],[Real.2]]="",TODAY()-ControleRNC[[#This Row],[Prev.2]],ControleRNC[[#This Row],[Real.2]]-ControleRNC[[#This Row],[Prev.2]])</f>
        <v>37</v>
      </c>
      <c r="AB977" s="85" t="s">
        <v>5</v>
      </c>
      <c r="AC977" s="86" t="str">
        <f ca="1">IF(ControleRNC[[#This Row],[Real.2]]&lt;&gt;"","Concluída",
IF(ControleRNC[[#This Row],[Prev.2]]&lt;TODAY(),"Atraso","No prazo"))</f>
        <v>Atraso</v>
      </c>
      <c r="AD977" s="85">
        <f ca="1">IF(ControleRNC[[#This Row],[Status Epata 2]]="Concluída","",IF(ControleRNC[[#This Row],[Real.2]]="",TODAY()-ControleRNC[[#This Row],[Data Emissão]],ControleRNC[[#This Row],[Real.2]]-ControleRNC[[#This Row],[Data Emissão]]))</f>
        <v>47</v>
      </c>
      <c r="AE977" s="85" t="str">
        <f ca="1">IF(ControleRNC[[#This Row],[Real.2]]&lt;&gt;"","Concluída",
IF(AND(ControleRNC[[#This Row],[Prev.2]]&lt;TODAY(),OR(ControleRNC[[#This Row],[Replan.2]]&lt;TODAY(),ControleRNC[[#This Row],[Replan.2]]="")),"Atraso","No prazo"))</f>
        <v>Atraso</v>
      </c>
      <c r="AF977" s="85"/>
      <c r="AG977" s="85" t="str">
        <f ca="1">IF(ControleRNC[[#This Row],[Área Responsável]]="Engenharia",ControleRNC[[#This Row],[Status Etapa 1]],"Contratada")</f>
        <v>Concluída</v>
      </c>
      <c r="AH977" s="85" t="str">
        <f>IF(ControleRNC[[#This Row],[Área Responsável]]="Contratada",ControleRNC[[#This Row],[Status DUCTOR]],"Engenharia")</f>
        <v>Engenharia</v>
      </c>
      <c r="AI977" s="85" t="str">
        <f ca="1">IF(ControleRNC[[#This Row],[Etapa Eng]]="Concluída","Fechado",IF(ControleRNC[[#This Row],[Etapa Eng]]="Contratada","Contratada","Aberto"))</f>
        <v>Fechado</v>
      </c>
      <c r="AJ977" s="85" t="str">
        <f>IF(ControleRNC[[#This Row],[Etapa contr]]="Concluída","Fechado",IF(ControleRNC[[#This Row],[Etapa contr]]="Engenharia","Engenharia","Aberto"))</f>
        <v>Engenharia</v>
      </c>
    </row>
    <row r="978" spans="1:36" ht="30" customHeight="1">
      <c r="A978" s="79" t="s">
        <v>709</v>
      </c>
      <c r="B978" s="79" t="s">
        <v>900</v>
      </c>
      <c r="C978" s="85" t="s">
        <v>860</v>
      </c>
      <c r="D978" s="79" t="s">
        <v>861</v>
      </c>
      <c r="E978" s="85" t="s">
        <v>281</v>
      </c>
      <c r="F978" s="88" t="s">
        <v>862</v>
      </c>
      <c r="G978" s="80" t="s">
        <v>827</v>
      </c>
      <c r="H978" s="80" t="s">
        <v>2968</v>
      </c>
      <c r="I978" s="80" t="s">
        <v>856</v>
      </c>
      <c r="J978" s="81" t="s">
        <v>710</v>
      </c>
      <c r="K978" s="82" t="s">
        <v>787</v>
      </c>
      <c r="L978" s="83">
        <v>45030</v>
      </c>
      <c r="M978" s="83">
        <f>WORKDAY(ControleRNC[[#This Row],[Data Emissão]],VLOOKUP(K978,$F$1:$G$4,2,0))</f>
        <v>45035</v>
      </c>
      <c r="N978" s="83"/>
      <c r="O978" s="84">
        <v>45042</v>
      </c>
      <c r="P978" s="85"/>
      <c r="Q978" s="85">
        <f ca="1">IF(ControleRNC[[#This Row],[Real.1]]="",TODAY()-ControleRNC[[#This Row],[Prev.1]],ControleRNC[[#This Row],[Real.1]]-ControleRNC[[#This Row],[Prev.1]])</f>
        <v>7</v>
      </c>
      <c r="R978" s="85" t="s">
        <v>5</v>
      </c>
      <c r="S978" s="85"/>
      <c r="T978" s="86" t="str">
        <f ca="1">IF(ControleRNC[[#This Row],[Real.1]]&lt;&gt;"","Concluída",IF(ControleRNC[[#This Row],[Prev.1]]&lt;TODAY(),"Atraso","No prazo"))</f>
        <v>Concluída</v>
      </c>
      <c r="U978" s="87" t="s">
        <v>711</v>
      </c>
      <c r="V978" s="87"/>
      <c r="W978" s="84">
        <f>WORKDAY(ControleRNC[[#This Row],[Prev.1]],ControleRNC[[#This Row],[Dias Prev.2]])</f>
        <v>45040</v>
      </c>
      <c r="X978" s="84"/>
      <c r="Y978" s="84"/>
      <c r="Z978" s="85">
        <f>VLOOKUP(ControleRNC[[#This Row],[Crit.]],$F$1:$G$4,2,0)</f>
        <v>3</v>
      </c>
      <c r="AA978" s="85">
        <f ca="1">IF(ControleRNC[[#This Row],[Real.2]]="",TODAY()-ControleRNC[[#This Row],[Prev.2]],ControleRNC[[#This Row],[Real.2]]-ControleRNC[[#This Row],[Prev.2]])</f>
        <v>37</v>
      </c>
      <c r="AB978" s="85" t="s">
        <v>5</v>
      </c>
      <c r="AC978" s="86" t="str">
        <f ca="1">IF(ControleRNC[[#This Row],[Real.2]]&lt;&gt;"","Concluída",
IF(ControleRNC[[#This Row],[Prev.2]]&lt;TODAY(),"Atraso","No prazo"))</f>
        <v>Atraso</v>
      </c>
      <c r="AD978" s="85">
        <f ca="1">IF(ControleRNC[[#This Row],[Status Epata 2]]="Concluída","",IF(ControleRNC[[#This Row],[Real.2]]="",TODAY()-ControleRNC[[#This Row],[Data Emissão]],ControleRNC[[#This Row],[Real.2]]-ControleRNC[[#This Row],[Data Emissão]]))</f>
        <v>47</v>
      </c>
      <c r="AE978" s="85" t="str">
        <f ca="1">IF(ControleRNC[[#This Row],[Real.2]]&lt;&gt;"","Concluída",
IF(AND(ControleRNC[[#This Row],[Prev.2]]&lt;TODAY(),OR(ControleRNC[[#This Row],[Replan.2]]&lt;TODAY(),ControleRNC[[#This Row],[Replan.2]]="")),"Atraso","No prazo"))</f>
        <v>Atraso</v>
      </c>
      <c r="AF978" s="85"/>
      <c r="AG978" s="85" t="str">
        <f ca="1">IF(ControleRNC[[#This Row],[Área Responsável]]="Engenharia",ControleRNC[[#This Row],[Status Etapa 1]],"Contratada")</f>
        <v>Concluída</v>
      </c>
      <c r="AH978" s="85" t="str">
        <f>IF(ControleRNC[[#This Row],[Área Responsável]]="Contratada",ControleRNC[[#This Row],[Status DUCTOR]],"Engenharia")</f>
        <v>Engenharia</v>
      </c>
      <c r="AI978" s="85" t="str">
        <f ca="1">IF(ControleRNC[[#This Row],[Etapa Eng]]="Concluída","Fechado",IF(ControleRNC[[#This Row],[Etapa Eng]]="Contratada","Contratada","Aberto"))</f>
        <v>Fechado</v>
      </c>
      <c r="AJ978" s="85" t="str">
        <f>IF(ControleRNC[[#This Row],[Etapa contr]]="Concluída","Fechado",IF(ControleRNC[[#This Row],[Etapa contr]]="Engenharia","Engenharia","Aberto"))</f>
        <v>Engenharia</v>
      </c>
    </row>
    <row r="979" spans="1:36" ht="30" customHeight="1">
      <c r="A979" s="79" t="s">
        <v>701</v>
      </c>
      <c r="B979" s="79" t="s">
        <v>900</v>
      </c>
      <c r="C979" s="85" t="s">
        <v>860</v>
      </c>
      <c r="D979" s="79" t="s">
        <v>861</v>
      </c>
      <c r="E979" s="85" t="s">
        <v>281</v>
      </c>
      <c r="F979" s="88" t="s">
        <v>862</v>
      </c>
      <c r="G979" s="80" t="s">
        <v>827</v>
      </c>
      <c r="H979" s="80" t="s">
        <v>2827</v>
      </c>
      <c r="I979" s="80" t="s">
        <v>856</v>
      </c>
      <c r="J979" s="81" t="s">
        <v>702</v>
      </c>
      <c r="K979" s="82" t="s">
        <v>787</v>
      </c>
      <c r="L979" s="83">
        <v>45030</v>
      </c>
      <c r="M979" s="83">
        <f>WORKDAY(ControleRNC[[#This Row],[Data Emissão]],VLOOKUP(K979,$F$1:$G$4,2,0))</f>
        <v>45035</v>
      </c>
      <c r="N979" s="83"/>
      <c r="O979" s="84">
        <v>45041</v>
      </c>
      <c r="P979" s="85"/>
      <c r="Q979" s="85">
        <f ca="1">IF(ControleRNC[[#This Row],[Real.1]]="",TODAY()-ControleRNC[[#This Row],[Prev.1]],ControleRNC[[#This Row],[Real.1]]-ControleRNC[[#This Row],[Prev.1]])</f>
        <v>6</v>
      </c>
      <c r="R979" s="85" t="s">
        <v>5</v>
      </c>
      <c r="S979" s="85"/>
      <c r="T979" s="86" t="str">
        <f ca="1">IF(ControleRNC[[#This Row],[Real.1]]&lt;&gt;"","Concluída",IF(ControleRNC[[#This Row],[Prev.1]]&lt;TODAY(),"Atraso","No prazo"))</f>
        <v>Concluída</v>
      </c>
      <c r="U979" s="87" t="s">
        <v>703</v>
      </c>
      <c r="V979" s="87"/>
      <c r="W979" s="84">
        <f>WORKDAY(ControleRNC[[#This Row],[Prev.1]],ControleRNC[[#This Row],[Dias Prev.2]])</f>
        <v>45040</v>
      </c>
      <c r="X979" s="84"/>
      <c r="Y979" s="84"/>
      <c r="Z979" s="85">
        <f>VLOOKUP(ControleRNC[[#This Row],[Crit.]],$F$1:$G$4,2,0)</f>
        <v>3</v>
      </c>
      <c r="AA979" s="85">
        <f ca="1">IF(ControleRNC[[#This Row],[Real.2]]="",TODAY()-ControleRNC[[#This Row],[Prev.2]],ControleRNC[[#This Row],[Real.2]]-ControleRNC[[#This Row],[Prev.2]])</f>
        <v>37</v>
      </c>
      <c r="AB979" s="85" t="s">
        <v>5</v>
      </c>
      <c r="AC979" s="86" t="str">
        <f ca="1">IF(ControleRNC[[#This Row],[Real.2]]&lt;&gt;"","Concluída",
IF(ControleRNC[[#This Row],[Prev.2]]&lt;TODAY(),"Atraso","No prazo"))</f>
        <v>Atraso</v>
      </c>
      <c r="AD979" s="85">
        <f ca="1">IF(ControleRNC[[#This Row],[Status Epata 2]]="Concluída","",IF(ControleRNC[[#This Row],[Real.2]]="",TODAY()-ControleRNC[[#This Row],[Data Emissão]],ControleRNC[[#This Row],[Real.2]]-ControleRNC[[#This Row],[Data Emissão]]))</f>
        <v>47</v>
      </c>
      <c r="AE979" s="85" t="str">
        <f ca="1">IF(ControleRNC[[#This Row],[Real.2]]&lt;&gt;"","Concluída",
IF(AND(ControleRNC[[#This Row],[Prev.2]]&lt;TODAY(),OR(ControleRNC[[#This Row],[Replan.2]]&lt;TODAY(),ControleRNC[[#This Row],[Replan.2]]="")),"Atraso","No prazo"))</f>
        <v>Atraso</v>
      </c>
      <c r="AF979" s="85"/>
      <c r="AG979" s="85" t="str">
        <f ca="1">IF(ControleRNC[[#This Row],[Área Responsável]]="Engenharia",ControleRNC[[#This Row],[Status Etapa 1]],"Contratada")</f>
        <v>Concluída</v>
      </c>
      <c r="AH979" s="85" t="str">
        <f>IF(ControleRNC[[#This Row],[Área Responsável]]="Contratada",ControleRNC[[#This Row],[Status DUCTOR]],"Engenharia")</f>
        <v>Engenharia</v>
      </c>
      <c r="AI979" s="85" t="str">
        <f ca="1">IF(ControleRNC[[#This Row],[Etapa Eng]]="Concluída","Fechado",IF(ControleRNC[[#This Row],[Etapa Eng]]="Contratada","Contratada","Aberto"))</f>
        <v>Fechado</v>
      </c>
      <c r="AJ979" s="85" t="str">
        <f>IF(ControleRNC[[#This Row],[Etapa contr]]="Concluída","Fechado",IF(ControleRNC[[#This Row],[Etapa contr]]="Engenharia","Engenharia","Aberto"))</f>
        <v>Engenharia</v>
      </c>
    </row>
    <row r="980" spans="1:36" ht="30" customHeight="1">
      <c r="A980" s="79" t="s">
        <v>698</v>
      </c>
      <c r="B980" s="79" t="s">
        <v>900</v>
      </c>
      <c r="C980" s="85" t="s">
        <v>860</v>
      </c>
      <c r="D980" s="79" t="s">
        <v>861</v>
      </c>
      <c r="E980" s="85" t="s">
        <v>281</v>
      </c>
      <c r="F980" s="88" t="s">
        <v>862</v>
      </c>
      <c r="G980" s="80" t="s">
        <v>827</v>
      </c>
      <c r="H980" s="80" t="s">
        <v>2823</v>
      </c>
      <c r="I980" s="80" t="s">
        <v>856</v>
      </c>
      <c r="J980" s="81" t="s">
        <v>699</v>
      </c>
      <c r="K980" s="82" t="s">
        <v>787</v>
      </c>
      <c r="L980" s="83">
        <v>45030</v>
      </c>
      <c r="M980" s="83">
        <f>WORKDAY(ControleRNC[[#This Row],[Data Emissão]],VLOOKUP(K980,$F$1:$G$4,2,0))</f>
        <v>45035</v>
      </c>
      <c r="N980" s="83"/>
      <c r="O980" s="84">
        <v>45041</v>
      </c>
      <c r="P980" s="85"/>
      <c r="Q980" s="85">
        <f ca="1">IF(ControleRNC[[#This Row],[Real.1]]="",TODAY()-ControleRNC[[#This Row],[Prev.1]],ControleRNC[[#This Row],[Real.1]]-ControleRNC[[#This Row],[Prev.1]])</f>
        <v>6</v>
      </c>
      <c r="R980" s="85" t="s">
        <v>5</v>
      </c>
      <c r="S980" s="85"/>
      <c r="T980" s="86" t="str">
        <f ca="1">IF(ControleRNC[[#This Row],[Real.1]]&lt;&gt;"","Concluída",IF(ControleRNC[[#This Row],[Prev.1]]&lt;TODAY(),"Atraso","No prazo"))</f>
        <v>Concluída</v>
      </c>
      <c r="U980" s="87" t="s">
        <v>700</v>
      </c>
      <c r="V980" s="87"/>
      <c r="W980" s="84">
        <f>WORKDAY(ControleRNC[[#This Row],[Prev.1]],ControleRNC[[#This Row],[Dias Prev.2]])</f>
        <v>45040</v>
      </c>
      <c r="X980" s="84"/>
      <c r="Y980" s="84"/>
      <c r="Z980" s="85">
        <f>VLOOKUP(ControleRNC[[#This Row],[Crit.]],$F$1:$G$4,2,0)</f>
        <v>3</v>
      </c>
      <c r="AA980" s="85">
        <f ca="1">IF(ControleRNC[[#This Row],[Real.2]]="",TODAY()-ControleRNC[[#This Row],[Prev.2]],ControleRNC[[#This Row],[Real.2]]-ControleRNC[[#This Row],[Prev.2]])</f>
        <v>37</v>
      </c>
      <c r="AB980" s="85" t="s">
        <v>5</v>
      </c>
      <c r="AC980" s="86" t="str">
        <f ca="1">IF(ControleRNC[[#This Row],[Real.2]]&lt;&gt;"","Concluída",
IF(ControleRNC[[#This Row],[Prev.2]]&lt;TODAY(),"Atraso","No prazo"))</f>
        <v>Atraso</v>
      </c>
      <c r="AD980" s="85">
        <f ca="1">IF(ControleRNC[[#This Row],[Status Epata 2]]="Concluída","",IF(ControleRNC[[#This Row],[Real.2]]="",TODAY()-ControleRNC[[#This Row],[Data Emissão]],ControleRNC[[#This Row],[Real.2]]-ControleRNC[[#This Row],[Data Emissão]]))</f>
        <v>47</v>
      </c>
      <c r="AE980" s="85" t="str">
        <f ca="1">IF(ControleRNC[[#This Row],[Real.2]]&lt;&gt;"","Concluída",
IF(AND(ControleRNC[[#This Row],[Prev.2]]&lt;TODAY(),OR(ControleRNC[[#This Row],[Replan.2]]&lt;TODAY(),ControleRNC[[#This Row],[Replan.2]]="")),"Atraso","No prazo"))</f>
        <v>Atraso</v>
      </c>
      <c r="AF980" s="85"/>
      <c r="AG980" s="85" t="str">
        <f ca="1">IF(ControleRNC[[#This Row],[Área Responsável]]="Engenharia",ControleRNC[[#This Row],[Status Etapa 1]],"Contratada")</f>
        <v>Concluída</v>
      </c>
      <c r="AH980" s="85" t="str">
        <f>IF(ControleRNC[[#This Row],[Área Responsável]]="Contratada",ControleRNC[[#This Row],[Status DUCTOR]],"Engenharia")</f>
        <v>Engenharia</v>
      </c>
      <c r="AI980" s="85" t="str">
        <f ca="1">IF(ControleRNC[[#This Row],[Etapa Eng]]="Concluída","Fechado",IF(ControleRNC[[#This Row],[Etapa Eng]]="Contratada","Contratada","Aberto"))</f>
        <v>Fechado</v>
      </c>
      <c r="AJ980" s="85" t="str">
        <f>IF(ControleRNC[[#This Row],[Etapa contr]]="Concluída","Fechado",IF(ControleRNC[[#This Row],[Etapa contr]]="Engenharia","Engenharia","Aberto"))</f>
        <v>Engenharia</v>
      </c>
    </row>
    <row r="981" spans="1:36" ht="21.75" customHeight="1">
      <c r="A981" s="79" t="s">
        <v>706</v>
      </c>
      <c r="B981" s="79" t="s">
        <v>900</v>
      </c>
      <c r="C981" s="85" t="s">
        <v>860</v>
      </c>
      <c r="D981" s="79" t="s">
        <v>861</v>
      </c>
      <c r="E981" s="85" t="s">
        <v>281</v>
      </c>
      <c r="F981" s="88" t="s">
        <v>862</v>
      </c>
      <c r="G981" s="80" t="s">
        <v>827</v>
      </c>
      <c r="H981" s="80" t="s">
        <v>2867</v>
      </c>
      <c r="I981" s="80" t="s">
        <v>856</v>
      </c>
      <c r="J981" s="81" t="s">
        <v>707</v>
      </c>
      <c r="K981" s="82" t="s">
        <v>787</v>
      </c>
      <c r="L981" s="83">
        <v>45030</v>
      </c>
      <c r="M981" s="83">
        <f>WORKDAY(ControleRNC[[#This Row],[Data Emissão]],VLOOKUP(K981,$F$1:$G$4,2,0))</f>
        <v>45035</v>
      </c>
      <c r="N981" s="83"/>
      <c r="O981" s="84">
        <v>45094</v>
      </c>
      <c r="P981" s="85"/>
      <c r="Q981" s="85">
        <f ca="1">IF(ControleRNC[[#This Row],[Real.1]]="",TODAY()-ControleRNC[[#This Row],[Prev.1]],ControleRNC[[#This Row],[Real.1]]-ControleRNC[[#This Row],[Prev.1]])</f>
        <v>59</v>
      </c>
      <c r="R981" s="85" t="s">
        <v>5</v>
      </c>
      <c r="S981" s="85"/>
      <c r="T981" s="86" t="str">
        <f ca="1">IF(ControleRNC[[#This Row],[Real.1]]&lt;&gt;"","Concluída",IF(ControleRNC[[#This Row],[Prev.1]]&lt;TODAY(),"Atraso","No prazo"))</f>
        <v>Concluída</v>
      </c>
      <c r="U981" s="87" t="s">
        <v>708</v>
      </c>
      <c r="V981" s="87"/>
      <c r="W981" s="84">
        <f>WORKDAY(ControleRNC[[#This Row],[Prev.1]],ControleRNC[[#This Row],[Dias Prev.2]])</f>
        <v>45040</v>
      </c>
      <c r="X981" s="84"/>
      <c r="Y981" s="84"/>
      <c r="Z981" s="85">
        <f>VLOOKUP(ControleRNC[[#This Row],[Crit.]],$F$1:$G$4,2,0)</f>
        <v>3</v>
      </c>
      <c r="AA981" s="85">
        <f ca="1">IF(ControleRNC[[#This Row],[Real.2]]="",TODAY()-ControleRNC[[#This Row],[Prev.2]],ControleRNC[[#This Row],[Real.2]]-ControleRNC[[#This Row],[Prev.2]])</f>
        <v>37</v>
      </c>
      <c r="AB981" s="85" t="s">
        <v>5</v>
      </c>
      <c r="AC981" s="86" t="str">
        <f ca="1">IF(ControleRNC[[#This Row],[Real.2]]&lt;&gt;"","Concluída",
IF(ControleRNC[[#This Row],[Prev.2]]&lt;TODAY(),"Atraso","No prazo"))</f>
        <v>Atraso</v>
      </c>
      <c r="AD981" s="85">
        <f ca="1">IF(ControleRNC[[#This Row],[Status Epata 2]]="Concluída","",IF(ControleRNC[[#This Row],[Real.2]]="",TODAY()-ControleRNC[[#This Row],[Data Emissão]],ControleRNC[[#This Row],[Real.2]]-ControleRNC[[#This Row],[Data Emissão]]))</f>
        <v>47</v>
      </c>
      <c r="AE981" s="85" t="str">
        <f ca="1">IF(ControleRNC[[#This Row],[Real.2]]&lt;&gt;"","Concluída",
IF(AND(ControleRNC[[#This Row],[Prev.2]]&lt;TODAY(),OR(ControleRNC[[#This Row],[Replan.2]]&lt;TODAY(),ControleRNC[[#This Row],[Replan.2]]="")),"Atraso","No prazo"))</f>
        <v>Atraso</v>
      </c>
      <c r="AF981" s="85"/>
      <c r="AG981" s="85" t="str">
        <f ca="1">IF(ControleRNC[[#This Row],[Área Responsável]]="Engenharia",ControleRNC[[#This Row],[Status Etapa 1]],"Contratada")</f>
        <v>Concluída</v>
      </c>
      <c r="AH981" s="85" t="str">
        <f>IF(ControleRNC[[#This Row],[Área Responsável]]="Contratada",ControleRNC[[#This Row],[Status DUCTOR]],"Engenharia")</f>
        <v>Engenharia</v>
      </c>
      <c r="AI981" s="85" t="str">
        <f ca="1">IF(ControleRNC[[#This Row],[Etapa Eng]]="Concluída","Fechado",IF(ControleRNC[[#This Row],[Etapa Eng]]="Contratada","Contratada","Aberto"))</f>
        <v>Fechado</v>
      </c>
      <c r="AJ981" s="85" t="str">
        <f>IF(ControleRNC[[#This Row],[Etapa contr]]="Concluída","Fechado",IF(ControleRNC[[#This Row],[Etapa contr]]="Engenharia","Engenharia","Aberto"))</f>
        <v>Engenharia</v>
      </c>
    </row>
    <row r="982" spans="1:36" ht="34.5" customHeight="1">
      <c r="A982" s="79" t="s">
        <v>726</v>
      </c>
      <c r="B982" s="79" t="s">
        <v>900</v>
      </c>
      <c r="C982" s="85" t="s">
        <v>860</v>
      </c>
      <c r="D982" s="79" t="s">
        <v>861</v>
      </c>
      <c r="E982" s="85" t="s">
        <v>281</v>
      </c>
      <c r="F982" s="88" t="s">
        <v>862</v>
      </c>
      <c r="G982" s="80" t="s">
        <v>827</v>
      </c>
      <c r="H982" s="80" t="s">
        <v>2867</v>
      </c>
      <c r="I982" s="80" t="s">
        <v>856</v>
      </c>
      <c r="J982" s="81" t="s">
        <v>727</v>
      </c>
      <c r="K982" s="82" t="s">
        <v>787</v>
      </c>
      <c r="L982" s="83">
        <v>45033</v>
      </c>
      <c r="M982" s="83">
        <f>WORKDAY(ControleRNC[[#This Row],[Data Emissão]],VLOOKUP(K982,$F$1:$G$4,2,0))</f>
        <v>45036</v>
      </c>
      <c r="N982" s="83"/>
      <c r="O982" s="84">
        <v>45033</v>
      </c>
      <c r="P982" s="85"/>
      <c r="Q982" s="85">
        <f ca="1">IF(ControleRNC[[#This Row],[Real.1]]="",TODAY()-ControleRNC[[#This Row],[Prev.1]],ControleRNC[[#This Row],[Real.1]]-ControleRNC[[#This Row],[Prev.1]])</f>
        <v>-3</v>
      </c>
      <c r="R982" s="85" t="s">
        <v>5</v>
      </c>
      <c r="S982" s="85"/>
      <c r="T982" s="86" t="str">
        <f ca="1">IF(ControleRNC[[#This Row],[Real.1]]&lt;&gt;"","Concluída",IF(ControleRNC[[#This Row],[Prev.1]]&lt;TODAY(),"Atraso","No prazo"))</f>
        <v>Concluída</v>
      </c>
      <c r="U982" s="87" t="s">
        <v>728</v>
      </c>
      <c r="V982" s="87"/>
      <c r="W982" s="84">
        <f>WORKDAY(ControleRNC[[#This Row],[Prev.1]],ControleRNC[[#This Row],[Dias Prev.2]])</f>
        <v>45041</v>
      </c>
      <c r="X982" s="84"/>
      <c r="Y982" s="84"/>
      <c r="Z982" s="85">
        <f>VLOOKUP(ControleRNC[[#This Row],[Crit.]],$F$1:$G$4,2,0)</f>
        <v>3</v>
      </c>
      <c r="AA982" s="85">
        <f ca="1">IF(ControleRNC[[#This Row],[Real.2]]="",TODAY()-ControleRNC[[#This Row],[Prev.2]],ControleRNC[[#This Row],[Real.2]]-ControleRNC[[#This Row],[Prev.2]])</f>
        <v>36</v>
      </c>
      <c r="AB982" s="85" t="s">
        <v>5</v>
      </c>
      <c r="AC982" s="86" t="str">
        <f ca="1">IF(ControleRNC[[#This Row],[Real.2]]&lt;&gt;"","Concluída",
IF(ControleRNC[[#This Row],[Prev.2]]&lt;TODAY(),"Atraso","No prazo"))</f>
        <v>Atraso</v>
      </c>
      <c r="AD982" s="85">
        <f ca="1">IF(ControleRNC[[#This Row],[Status Epata 2]]="Concluída","",IF(ControleRNC[[#This Row],[Real.2]]="",TODAY()-ControleRNC[[#This Row],[Data Emissão]],ControleRNC[[#This Row],[Real.2]]-ControleRNC[[#This Row],[Data Emissão]]))</f>
        <v>44</v>
      </c>
      <c r="AE982" s="85" t="str">
        <f ca="1">IF(ControleRNC[[#This Row],[Real.2]]&lt;&gt;"","Concluída",
IF(AND(ControleRNC[[#This Row],[Prev.2]]&lt;TODAY(),OR(ControleRNC[[#This Row],[Replan.2]]&lt;TODAY(),ControleRNC[[#This Row],[Replan.2]]="")),"Atraso","No prazo"))</f>
        <v>Atraso</v>
      </c>
      <c r="AF982" s="85"/>
      <c r="AG982" s="85" t="str">
        <f ca="1">IF(ControleRNC[[#This Row],[Área Responsável]]="Engenharia",ControleRNC[[#This Row],[Status Etapa 1]],"Contratada")</f>
        <v>Concluída</v>
      </c>
      <c r="AH982" s="85" t="str">
        <f>IF(ControleRNC[[#This Row],[Área Responsável]]="Contratada",ControleRNC[[#This Row],[Status DUCTOR]],"Engenharia")</f>
        <v>Engenharia</v>
      </c>
      <c r="AI982" s="85" t="str">
        <f ca="1">IF(ControleRNC[[#This Row],[Etapa Eng]]="Concluída","Fechado",IF(ControleRNC[[#This Row],[Etapa Eng]]="Contratada","Contratada","Aberto"))</f>
        <v>Fechado</v>
      </c>
      <c r="AJ982" s="85" t="str">
        <f>IF(ControleRNC[[#This Row],[Etapa contr]]="Concluída","Fechado",IF(ControleRNC[[#This Row],[Etapa contr]]="Engenharia","Engenharia","Aberto"))</f>
        <v>Engenharia</v>
      </c>
    </row>
    <row r="983" spans="1:36" ht="27.75" customHeight="1">
      <c r="A983" s="79" t="s">
        <v>723</v>
      </c>
      <c r="B983" s="79" t="s">
        <v>900</v>
      </c>
      <c r="C983" s="85" t="s">
        <v>860</v>
      </c>
      <c r="D983" s="79" t="s">
        <v>861</v>
      </c>
      <c r="E983" s="85" t="s">
        <v>281</v>
      </c>
      <c r="F983" s="88" t="s">
        <v>862</v>
      </c>
      <c r="G983" s="80" t="s">
        <v>827</v>
      </c>
      <c r="H983" s="80" t="s">
        <v>3048</v>
      </c>
      <c r="I983" s="80" t="s">
        <v>846</v>
      </c>
      <c r="J983" s="81" t="s">
        <v>724</v>
      </c>
      <c r="K983" s="82" t="s">
        <v>787</v>
      </c>
      <c r="L983" s="83">
        <v>45033</v>
      </c>
      <c r="M983" s="83">
        <f>WORKDAY(ControleRNC[[#This Row],[Data Emissão]],VLOOKUP(K983,$F$1:$G$4,2,0))</f>
        <v>45036</v>
      </c>
      <c r="N983" s="83"/>
      <c r="O983" s="84">
        <v>45033</v>
      </c>
      <c r="P983" s="85"/>
      <c r="Q983" s="85">
        <f ca="1">IF(ControleRNC[[#This Row],[Real.1]]="",TODAY()-ControleRNC[[#This Row],[Prev.1]],ControleRNC[[#This Row],[Real.1]]-ControleRNC[[#This Row],[Prev.1]])</f>
        <v>-3</v>
      </c>
      <c r="R983" s="85" t="s">
        <v>5</v>
      </c>
      <c r="S983" s="85"/>
      <c r="T983" s="86" t="str">
        <f ca="1">IF(ControleRNC[[#This Row],[Real.1]]&lt;&gt;"","Concluída",IF(ControleRNC[[#This Row],[Prev.1]]&lt;TODAY(),"Atraso","No prazo"))</f>
        <v>Concluída</v>
      </c>
      <c r="U983" s="87" t="s">
        <v>725</v>
      </c>
      <c r="V983" s="87"/>
      <c r="W983" s="84">
        <f>WORKDAY(ControleRNC[[#This Row],[Prev.1]],ControleRNC[[#This Row],[Dias Prev.2]])</f>
        <v>45041</v>
      </c>
      <c r="X983" s="84"/>
      <c r="Y983" s="84"/>
      <c r="Z983" s="85">
        <f>VLOOKUP(ControleRNC[[#This Row],[Crit.]],$F$1:$G$4,2,0)</f>
        <v>3</v>
      </c>
      <c r="AA983" s="85">
        <f ca="1">IF(ControleRNC[[#This Row],[Real.2]]="",TODAY()-ControleRNC[[#This Row],[Prev.2]],ControleRNC[[#This Row],[Real.2]]-ControleRNC[[#This Row],[Prev.2]])</f>
        <v>36</v>
      </c>
      <c r="AB983" s="85" t="s">
        <v>5</v>
      </c>
      <c r="AC983" s="86" t="str">
        <f ca="1">IF(ControleRNC[[#This Row],[Real.2]]&lt;&gt;"","Concluída",
IF(ControleRNC[[#This Row],[Prev.2]]&lt;TODAY(),"Atraso","No prazo"))</f>
        <v>Atraso</v>
      </c>
      <c r="AD983" s="85">
        <f ca="1">IF(ControleRNC[[#This Row],[Status Epata 2]]="Concluída","",IF(ControleRNC[[#This Row],[Real.2]]="",TODAY()-ControleRNC[[#This Row],[Data Emissão]],ControleRNC[[#This Row],[Real.2]]-ControleRNC[[#This Row],[Data Emissão]]))</f>
        <v>44</v>
      </c>
      <c r="AE983" s="85" t="str">
        <f ca="1">IF(ControleRNC[[#This Row],[Real.2]]&lt;&gt;"","Concluída",
IF(AND(ControleRNC[[#This Row],[Prev.2]]&lt;TODAY(),OR(ControleRNC[[#This Row],[Replan.2]]&lt;TODAY(),ControleRNC[[#This Row],[Replan.2]]="")),"Atraso","No prazo"))</f>
        <v>Atraso</v>
      </c>
      <c r="AF983" s="85"/>
      <c r="AG983" s="85" t="str">
        <f ca="1">IF(ControleRNC[[#This Row],[Área Responsável]]="Engenharia",ControleRNC[[#This Row],[Status Etapa 1]],"Contratada")</f>
        <v>Concluída</v>
      </c>
      <c r="AH983" s="85" t="str">
        <f>IF(ControleRNC[[#This Row],[Área Responsável]]="Contratada",ControleRNC[[#This Row],[Status DUCTOR]],"Engenharia")</f>
        <v>Engenharia</v>
      </c>
      <c r="AI983" s="85" t="str">
        <f ca="1">IF(ControleRNC[[#This Row],[Etapa Eng]]="Concluída","Fechado",IF(ControleRNC[[#This Row],[Etapa Eng]]="Contratada","Contratada","Aberto"))</f>
        <v>Fechado</v>
      </c>
      <c r="AJ983" s="85" t="str">
        <f>IF(ControleRNC[[#This Row],[Etapa contr]]="Concluída","Fechado",IF(ControleRNC[[#This Row],[Etapa contr]]="Engenharia","Engenharia","Aberto"))</f>
        <v>Engenharia</v>
      </c>
    </row>
    <row r="984" spans="1:36" ht="24.75" customHeight="1">
      <c r="A984" s="79" t="s">
        <v>420</v>
      </c>
      <c r="B984" s="79" t="s">
        <v>822</v>
      </c>
      <c r="C984" s="24" t="s">
        <v>2720</v>
      </c>
      <c r="D984" s="5" t="s">
        <v>943</v>
      </c>
      <c r="E984" s="85" t="s">
        <v>551</v>
      </c>
      <c r="F984" s="65" t="s">
        <v>826</v>
      </c>
      <c r="G984" s="80" t="s">
        <v>844</v>
      </c>
      <c r="H984" s="80" t="s">
        <v>3049</v>
      </c>
      <c r="I984" s="7" t="s">
        <v>1449</v>
      </c>
      <c r="J984" s="81" t="s">
        <v>729</v>
      </c>
      <c r="K984" s="82" t="s">
        <v>787</v>
      </c>
      <c r="L984" s="83">
        <v>45034</v>
      </c>
      <c r="M984" s="83">
        <f>WORKDAY(ControleRNC[[#This Row],[Data Emissão]],VLOOKUP(K984,$F$1:$G$4,2,0))</f>
        <v>45037</v>
      </c>
      <c r="N984" s="83"/>
      <c r="O984" s="84">
        <v>45034</v>
      </c>
      <c r="P984" s="85"/>
      <c r="Q984" s="85">
        <f ca="1">IF(ControleRNC[[#This Row],[Real.1]]="",TODAY()-ControleRNC[[#This Row],[Prev.1]],ControleRNC[[#This Row],[Real.1]]-ControleRNC[[#This Row],[Prev.1]])</f>
        <v>-3</v>
      </c>
      <c r="R984" s="24" t="s">
        <v>10</v>
      </c>
      <c r="S984" s="85"/>
      <c r="T984" s="86" t="str">
        <f ca="1">IF(ControleRNC[[#This Row],[Real.1]]&lt;&gt;"","Concluída",IF(ControleRNC[[#This Row],[Prev.1]]&lt;TODAY(),"Atraso","No prazo"))</f>
        <v>Concluída</v>
      </c>
      <c r="U984" s="87" t="s">
        <v>730</v>
      </c>
      <c r="V984" s="87"/>
      <c r="W984" s="84">
        <f>WORKDAY(ControleRNC[[#This Row],[Prev.1]],ControleRNC[[#This Row],[Dias Prev.2]])</f>
        <v>45042</v>
      </c>
      <c r="X984" s="84"/>
      <c r="Y984" s="84"/>
      <c r="Z984" s="85">
        <f>VLOOKUP(ControleRNC[[#This Row],[Crit.]],$F$1:$G$4,2,0)</f>
        <v>3</v>
      </c>
      <c r="AA984" s="85">
        <f ca="1">IF(ControleRNC[[#This Row],[Real.2]]="",TODAY()-ControleRNC[[#This Row],[Prev.2]],ControleRNC[[#This Row],[Real.2]]-ControleRNC[[#This Row],[Prev.2]])</f>
        <v>35</v>
      </c>
      <c r="AB984" s="24" t="s">
        <v>10</v>
      </c>
      <c r="AC984" s="86" t="str">
        <f ca="1">IF(ControleRNC[[#This Row],[Real.2]]&lt;&gt;"","Concluída",
IF(ControleRNC[[#This Row],[Prev.2]]&lt;TODAY(),"Atraso","No prazo"))</f>
        <v>Atraso</v>
      </c>
      <c r="AD984" s="85">
        <f ca="1">IF(ControleRNC[[#This Row],[Status Epata 2]]="Concluída","",IF(ControleRNC[[#This Row],[Real.2]]="",TODAY()-ControleRNC[[#This Row],[Data Emissão]],ControleRNC[[#This Row],[Real.2]]-ControleRNC[[#This Row],[Data Emissão]]))</f>
        <v>43</v>
      </c>
      <c r="AE984" s="24" t="str">
        <f ca="1">IF(ControleRNC[[#This Row],[Real.2]]&lt;&gt;"","Concluída",
IF(AND(ControleRNC[[#This Row],[Prev.2]]&lt;TODAY(),OR(ControleRNC[[#This Row],[Replan.2]]&lt;TODAY(),ControleRNC[[#This Row],[Replan.2]]="")),"Atraso","No prazo"))</f>
        <v>Atraso</v>
      </c>
      <c r="AF984" s="85"/>
      <c r="AG984" s="85" t="str">
        <f>IF(ControleRNC[[#This Row],[Área Responsável]]="Engenharia",ControleRNC[[#This Row],[Status Etapa 1]],"Contratada")</f>
        <v>Contratada</v>
      </c>
      <c r="AH984" s="85" t="str">
        <f ca="1">IF(ControleRNC[[#This Row],[Área Responsável]]="Contratada",ControleRNC[[#This Row],[Status DUCTOR]],"Engenharia")</f>
        <v>Atraso</v>
      </c>
      <c r="AI984" s="85" t="str">
        <f>IF(ControleRNC[[#This Row],[Etapa Eng]]="Concluída","Fechado",IF(ControleRNC[[#This Row],[Etapa Eng]]="Contratada","Contratada","Aberto"))</f>
        <v>Contratada</v>
      </c>
      <c r="AJ984" s="85" t="str">
        <f ca="1">IF(ControleRNC[[#This Row],[Etapa contr]]="Concluída","Fechado",IF(ControleRNC[[#This Row],[Etapa contr]]="Engenharia","Engenharia","Aberto"))</f>
        <v>Aberto</v>
      </c>
    </row>
    <row r="985" spans="1:36" ht="22.5" customHeight="1">
      <c r="A985" s="79" t="s">
        <v>563</v>
      </c>
      <c r="B985" s="5" t="s">
        <v>900</v>
      </c>
      <c r="C985" s="85" t="s">
        <v>823</v>
      </c>
      <c r="D985" s="79" t="s">
        <v>824</v>
      </c>
      <c r="E985" s="85" t="s">
        <v>540</v>
      </c>
      <c r="F985" s="65" t="s">
        <v>826</v>
      </c>
      <c r="G985" s="80" t="s">
        <v>827</v>
      </c>
      <c r="H985" s="80" t="s">
        <v>3050</v>
      </c>
      <c r="I985" s="80" t="s">
        <v>829</v>
      </c>
      <c r="J985" s="81" t="s">
        <v>733</v>
      </c>
      <c r="K985" s="82" t="s">
        <v>787</v>
      </c>
      <c r="L985" s="83">
        <v>45035</v>
      </c>
      <c r="M985" s="83">
        <f>WORKDAY(ControleRNC[[#This Row],[Data Emissão]],VLOOKUP(K985,$F$1:$G$4,2,0))</f>
        <v>45040</v>
      </c>
      <c r="N985" s="83"/>
      <c r="O985" s="84"/>
      <c r="P985" s="85"/>
      <c r="Q985" s="85">
        <f ca="1">IF(ControleRNC[[#This Row],[Real.1]]="",TODAY()-ControleRNC[[#This Row],[Prev.1]],ControleRNC[[#This Row],[Real.1]]-ControleRNC[[#This Row],[Prev.1]])</f>
        <v>37</v>
      </c>
      <c r="R985" s="24" t="s">
        <v>11</v>
      </c>
      <c r="S985" s="85"/>
      <c r="T985" s="86" t="str">
        <f ca="1">IF(ControleRNC[[#This Row],[Real.1]]&lt;&gt;"","Concluída",IF(ControleRNC[[#This Row],[Prev.1]]&lt;TODAY(),"Atraso","No prazo"))</f>
        <v>Atraso</v>
      </c>
      <c r="U985" s="87"/>
      <c r="V985" s="87"/>
      <c r="W985" s="84">
        <f>WORKDAY(ControleRNC[[#This Row],[Prev.1]],ControleRNC[[#This Row],[Dias Prev.2]])</f>
        <v>45043</v>
      </c>
      <c r="X985" s="84"/>
      <c r="Y985" s="84"/>
      <c r="Z985" s="85">
        <f>VLOOKUP(ControleRNC[[#This Row],[Crit.]],$F$1:$G$4,2,0)</f>
        <v>3</v>
      </c>
      <c r="AA985" s="85">
        <f ca="1">IF(ControleRNC[[#This Row],[Real.2]]="",TODAY()-ControleRNC[[#This Row],[Prev.2]],ControleRNC[[#This Row],[Real.2]]-ControleRNC[[#This Row],[Prev.2]])</f>
        <v>34</v>
      </c>
      <c r="AB985" s="24" t="s">
        <v>11</v>
      </c>
      <c r="AC985" s="86" t="str">
        <f ca="1">IF(ControleRNC[[#This Row],[Real.2]]&lt;&gt;"","Concluída",
IF(ControleRNC[[#This Row],[Prev.2]]&lt;TODAY(),"Atraso","No prazo"))</f>
        <v>Atraso</v>
      </c>
      <c r="AD985" s="85">
        <f ca="1">IF(ControleRNC[[#This Row],[Status Epata 2]]="Concluída","",IF(ControleRNC[[#This Row],[Real.2]]="",TODAY()-ControleRNC[[#This Row],[Data Emissão]],ControleRNC[[#This Row],[Real.2]]-ControleRNC[[#This Row],[Data Emissão]]))</f>
        <v>42</v>
      </c>
      <c r="AE985" s="24" t="str">
        <f ca="1">IF(ControleRNC[[#This Row],[Real.2]]&lt;&gt;"","Concluída",
IF(AND(ControleRNC[[#This Row],[Prev.2]]&lt;TODAY(),OR(ControleRNC[[#This Row],[Replan.2]]&lt;TODAY(),ControleRNC[[#This Row],[Replan.2]]="")),"Atraso","No prazo"))</f>
        <v>Atraso</v>
      </c>
      <c r="AF985" s="85"/>
      <c r="AG985" s="85" t="str">
        <f>IF(ControleRNC[[#This Row],[Área Responsável]]="Engenharia",ControleRNC[[#This Row],[Status Etapa 1]],"Contratada")</f>
        <v>Contratada</v>
      </c>
      <c r="AH985" s="85" t="str">
        <f ca="1">IF(ControleRNC[[#This Row],[Área Responsável]]="Contratada",ControleRNC[[#This Row],[Status DUCTOR]],"Engenharia")</f>
        <v>Atraso</v>
      </c>
      <c r="AI985" s="85" t="str">
        <f>IF(ControleRNC[[#This Row],[Etapa Eng]]="Concluída","Fechado",IF(ControleRNC[[#This Row],[Etapa Eng]]="Contratada","Contratada","Aberto"))</f>
        <v>Contratada</v>
      </c>
      <c r="AJ985" s="85" t="str">
        <f ca="1">IF(ControleRNC[[#This Row],[Etapa contr]]="Concluída","Fechado",IF(ControleRNC[[#This Row],[Etapa contr]]="Engenharia","Engenharia","Aberto"))</f>
        <v>Aberto</v>
      </c>
    </row>
    <row r="986" spans="1:36" ht="30.75" customHeight="1">
      <c r="A986" s="79" t="s">
        <v>367</v>
      </c>
      <c r="B986" s="79" t="s">
        <v>900</v>
      </c>
      <c r="C986" s="85" t="s">
        <v>823</v>
      </c>
      <c r="D986" s="79" t="s">
        <v>824</v>
      </c>
      <c r="E986" s="85" t="s">
        <v>281</v>
      </c>
      <c r="F986" s="88" t="s">
        <v>826</v>
      </c>
      <c r="G986" s="80" t="s">
        <v>827</v>
      </c>
      <c r="H986" s="80" t="s">
        <v>3051</v>
      </c>
      <c r="I986" s="80" t="s">
        <v>1143</v>
      </c>
      <c r="J986" s="81" t="s">
        <v>731</v>
      </c>
      <c r="K986" s="82" t="s">
        <v>787</v>
      </c>
      <c r="L986" s="83">
        <v>45035</v>
      </c>
      <c r="M986" s="83">
        <f>WORKDAY(ControleRNC[[#This Row],[Data Emissão]],VLOOKUP(K986,$F$1:$G$4,2,0))</f>
        <v>45040</v>
      </c>
      <c r="N986" s="83"/>
      <c r="O986" s="84">
        <v>45062</v>
      </c>
      <c r="P986" s="85"/>
      <c r="Q986" s="85">
        <f ca="1">IF(ControleRNC[[#This Row],[Real.1]]="",TODAY()-ControleRNC[[#This Row],[Prev.1]],ControleRNC[[#This Row],[Real.1]]-ControleRNC[[#This Row],[Prev.1]])</f>
        <v>22</v>
      </c>
      <c r="R986" s="85" t="s">
        <v>5</v>
      </c>
      <c r="S986" s="85"/>
      <c r="T986" s="86" t="str">
        <f ca="1">IF(ControleRNC[[#This Row],[Real.1]]&lt;&gt;"","Concluída",IF(ControleRNC[[#This Row],[Prev.1]]&lt;TODAY(),"Atraso","No prazo"))</f>
        <v>Concluída</v>
      </c>
      <c r="U986" s="87" t="s">
        <v>732</v>
      </c>
      <c r="V986" s="87"/>
      <c r="W986" s="84">
        <f>WORKDAY(ControleRNC[[#This Row],[Prev.1]],ControleRNC[[#This Row],[Dias Prev.2]])</f>
        <v>45043</v>
      </c>
      <c r="X986" s="84"/>
      <c r="Y986" s="84"/>
      <c r="Z986" s="85">
        <f>VLOOKUP(ControleRNC[[#This Row],[Crit.]],$F$1:$G$4,2,0)</f>
        <v>3</v>
      </c>
      <c r="AA986" s="85">
        <f ca="1">IF(ControleRNC[[#This Row],[Real.2]]="",TODAY()-ControleRNC[[#This Row],[Prev.2]],ControleRNC[[#This Row],[Real.2]]-ControleRNC[[#This Row],[Prev.2]])</f>
        <v>34</v>
      </c>
      <c r="AB986" s="85" t="s">
        <v>5</v>
      </c>
      <c r="AC986" s="86" t="str">
        <f ca="1">IF(ControleRNC[[#This Row],[Real.2]]&lt;&gt;"","Concluída",
IF(ControleRNC[[#This Row],[Prev.2]]&lt;TODAY(),"Atraso","No prazo"))</f>
        <v>Atraso</v>
      </c>
      <c r="AD986" s="85">
        <f ca="1">IF(ControleRNC[[#This Row],[Status Epata 2]]="Concluída","",IF(ControleRNC[[#This Row],[Real.2]]="",TODAY()-ControleRNC[[#This Row],[Data Emissão]],ControleRNC[[#This Row],[Real.2]]-ControleRNC[[#This Row],[Data Emissão]]))</f>
        <v>42</v>
      </c>
      <c r="AE986" s="85" t="str">
        <f ca="1">IF(ControleRNC[[#This Row],[Real.2]]&lt;&gt;"","Concluída",
IF(AND(ControleRNC[[#This Row],[Prev.2]]&lt;TODAY(),OR(ControleRNC[[#This Row],[Replan.2]]&lt;TODAY(),ControleRNC[[#This Row],[Replan.2]]="")),"Atraso","No prazo"))</f>
        <v>Atraso</v>
      </c>
      <c r="AF986" s="85"/>
      <c r="AG986" s="85" t="str">
        <f>IF(ControleRNC[[#This Row],[Área Responsável]]="Engenharia",ControleRNC[[#This Row],[Status Etapa 1]],"Contratada")</f>
        <v>Contratada</v>
      </c>
      <c r="AH986" s="85" t="str">
        <f ca="1">IF(ControleRNC[[#This Row],[Área Responsável]]="Contratada",ControleRNC[[#This Row],[Status DUCTOR]],"Engenharia")</f>
        <v>Atraso</v>
      </c>
      <c r="AI986" s="85" t="str">
        <f>IF(ControleRNC[[#This Row],[Etapa Eng]]="Concluída","Fechado",IF(ControleRNC[[#This Row],[Etapa Eng]]="Contratada","Contratada","Aberto"))</f>
        <v>Contratada</v>
      </c>
      <c r="AJ986" s="85" t="str">
        <f ca="1">IF(ControleRNC[[#This Row],[Etapa contr]]="Concluída","Fechado",IF(ControleRNC[[#This Row],[Etapa contr]]="Engenharia","Engenharia","Aberto"))</f>
        <v>Aberto</v>
      </c>
    </row>
    <row r="987" spans="1:36" ht="24.75" customHeight="1">
      <c r="A987" s="79" t="s">
        <v>566</v>
      </c>
      <c r="B987" s="5" t="s">
        <v>900</v>
      </c>
      <c r="C987" s="85" t="s">
        <v>823</v>
      </c>
      <c r="D987" s="5" t="s">
        <v>824</v>
      </c>
      <c r="E987" s="24" t="s">
        <v>29</v>
      </c>
      <c r="F987" s="65" t="s">
        <v>826</v>
      </c>
      <c r="G987" s="80" t="s">
        <v>827</v>
      </c>
      <c r="H987" s="80" t="s">
        <v>3052</v>
      </c>
      <c r="I987" s="80" t="s">
        <v>1125</v>
      </c>
      <c r="J987" s="81" t="s">
        <v>734</v>
      </c>
      <c r="K987" s="82" t="s">
        <v>788</v>
      </c>
      <c r="L987" s="83">
        <v>45036</v>
      </c>
      <c r="M987" s="83">
        <f>WORKDAY(ControleRNC[[#This Row],[Data Emissão]],VLOOKUP(K987,$F$1:$G$4,2,0))</f>
        <v>45040</v>
      </c>
      <c r="N987" s="83"/>
      <c r="O987" s="84">
        <v>45096</v>
      </c>
      <c r="P987" s="85"/>
      <c r="Q987" s="85">
        <f ca="1">IF(ControleRNC[[#This Row],[Real.1]]="",TODAY()-ControleRNC[[#This Row],[Prev.1]],ControleRNC[[#This Row],[Real.1]]-ControleRNC[[#This Row],[Prev.1]])</f>
        <v>56</v>
      </c>
      <c r="R987" s="24" t="s">
        <v>6</v>
      </c>
      <c r="S987" s="85"/>
      <c r="T987" s="86" t="str">
        <f ca="1">IF(ControleRNC[[#This Row],[Real.1]]&lt;&gt;"","Concluída",IF(ControleRNC[[#This Row],[Prev.1]]&lt;TODAY(),"Atraso","No prazo"))</f>
        <v>Concluída</v>
      </c>
      <c r="U987" s="87" t="s">
        <v>735</v>
      </c>
      <c r="V987" s="87"/>
      <c r="W987" s="84">
        <f>WORKDAY(ControleRNC[[#This Row],[Prev.1]],ControleRNC[[#This Row],[Dias Prev.2]])</f>
        <v>45042</v>
      </c>
      <c r="X987" s="84">
        <v>45076</v>
      </c>
      <c r="Y987" s="84"/>
      <c r="Z987" s="85">
        <f>VLOOKUP(ControleRNC[[#This Row],[Crit.]],$F$1:$G$4,2,0)</f>
        <v>2</v>
      </c>
      <c r="AA987" s="85">
        <f ca="1">IF(ControleRNC[[#This Row],[Real.2]]="",TODAY()-ControleRNC[[#This Row],[Prev.2]],ControleRNC[[#This Row],[Real.2]]-ControleRNC[[#This Row],[Prev.2]])</f>
        <v>35</v>
      </c>
      <c r="AB987" s="24" t="s">
        <v>6</v>
      </c>
      <c r="AC987" s="86" t="str">
        <f ca="1">IF(ControleRNC[[#This Row],[Real.2]]&lt;&gt;"","Concluída",
IF(ControleRNC[[#This Row],[Prev.2]]&lt;TODAY(),"Atraso","No prazo"))</f>
        <v>Atraso</v>
      </c>
      <c r="AD987" s="85">
        <f ca="1">IF(ControleRNC[[#This Row],[Status Epata 2]]="Concluída","",IF(ControleRNC[[#This Row],[Real.2]]="",TODAY()-ControleRNC[[#This Row],[Data Emissão]],ControleRNC[[#This Row],[Real.2]]-ControleRNC[[#This Row],[Data Emissão]]))</f>
        <v>41</v>
      </c>
      <c r="AE987" s="24" t="str">
        <f ca="1">IF(ControleRNC[[#This Row],[Real.2]]&lt;&gt;"","Concluída",
IF(AND(ControleRNC[[#This Row],[Prev.2]]&lt;TODAY(),OR(ControleRNC[[#This Row],[Replan.2]]&lt;TODAY(),ControleRNC[[#This Row],[Replan.2]]="")),"Atraso","No prazo"))</f>
        <v>Atraso</v>
      </c>
      <c r="AF987" s="85"/>
      <c r="AG987" s="85" t="str">
        <f>IF(ControleRNC[[#This Row],[Área Responsável]]="Engenharia",ControleRNC[[#This Row],[Status Etapa 1]],"Contratada")</f>
        <v>Contratada</v>
      </c>
      <c r="AH987" s="85" t="str">
        <f ca="1">IF(ControleRNC[[#This Row],[Área Responsável]]="Contratada",ControleRNC[[#This Row],[Status DUCTOR]],"Engenharia")</f>
        <v>Atraso</v>
      </c>
      <c r="AI987" s="85" t="str">
        <f>IF(ControleRNC[[#This Row],[Etapa Eng]]="Concluída","Fechado",IF(ControleRNC[[#This Row],[Etapa Eng]]="Contratada","Contratada","Aberto"))</f>
        <v>Contratada</v>
      </c>
      <c r="AJ987" s="85" t="str">
        <f ca="1">IF(ControleRNC[[#This Row],[Etapa contr]]="Concluída","Fechado",IF(ControleRNC[[#This Row],[Etapa contr]]="Engenharia","Engenharia","Aberto"))</f>
        <v>Aberto</v>
      </c>
    </row>
    <row r="988" spans="1:36" ht="21" customHeight="1">
      <c r="A988" s="79" t="s">
        <v>379</v>
      </c>
      <c r="B988" s="79" t="s">
        <v>900</v>
      </c>
      <c r="C988" s="85" t="s">
        <v>823</v>
      </c>
      <c r="D988" s="79" t="s">
        <v>824</v>
      </c>
      <c r="E988" s="85" t="s">
        <v>281</v>
      </c>
      <c r="F988" s="88" t="s">
        <v>826</v>
      </c>
      <c r="G988" s="80" t="s">
        <v>827</v>
      </c>
      <c r="H988" s="80" t="s">
        <v>3053</v>
      </c>
      <c r="I988" s="80" t="s">
        <v>856</v>
      </c>
      <c r="J988" s="81" t="s">
        <v>736</v>
      </c>
      <c r="K988" s="82" t="s">
        <v>788</v>
      </c>
      <c r="L988" s="83">
        <v>45040</v>
      </c>
      <c r="M988" s="83">
        <f>WORKDAY(ControleRNC[[#This Row],[Data Emissão]],VLOOKUP(K988,$F$1:$G$4,2,0))</f>
        <v>45042</v>
      </c>
      <c r="N988" s="83"/>
      <c r="O988" s="84">
        <v>45062</v>
      </c>
      <c r="P988" s="85"/>
      <c r="Q988" s="85">
        <f ca="1">IF(ControleRNC[[#This Row],[Real.1]]="",TODAY()-ControleRNC[[#This Row],[Prev.1]],ControleRNC[[#This Row],[Real.1]]-ControleRNC[[#This Row],[Prev.1]])</f>
        <v>20</v>
      </c>
      <c r="R988" s="85" t="s">
        <v>5</v>
      </c>
      <c r="S988" s="85"/>
      <c r="T988" s="86" t="str">
        <f ca="1">IF(ControleRNC[[#This Row],[Real.1]]&lt;&gt;"","Concluída",IF(ControleRNC[[#This Row],[Prev.1]]&lt;TODAY(),"Atraso","No prazo"))</f>
        <v>Concluída</v>
      </c>
      <c r="U988" s="87" t="s">
        <v>737</v>
      </c>
      <c r="V988" s="87"/>
      <c r="W988" s="84">
        <f>WORKDAY(ControleRNC[[#This Row],[Prev.1]],ControleRNC[[#This Row],[Dias Prev.2]])</f>
        <v>45044</v>
      </c>
      <c r="X988" s="84"/>
      <c r="Y988" s="84"/>
      <c r="Z988" s="85">
        <f>VLOOKUP(ControleRNC[[#This Row],[Crit.]],$F$1:$G$4,2,0)</f>
        <v>2</v>
      </c>
      <c r="AA988" s="85">
        <f ca="1">IF(ControleRNC[[#This Row],[Real.2]]="",TODAY()-ControleRNC[[#This Row],[Prev.2]],ControleRNC[[#This Row],[Real.2]]-ControleRNC[[#This Row],[Prev.2]])</f>
        <v>33</v>
      </c>
      <c r="AB988" s="85" t="s">
        <v>5</v>
      </c>
      <c r="AC988" s="86" t="str">
        <f ca="1">IF(ControleRNC[[#This Row],[Real.2]]&lt;&gt;"","Concluída",
IF(ControleRNC[[#This Row],[Prev.2]]&lt;TODAY(),"Atraso","No prazo"))</f>
        <v>Atraso</v>
      </c>
      <c r="AD988" s="85">
        <f ca="1">IF(ControleRNC[[#This Row],[Status Epata 2]]="Concluída","",IF(ControleRNC[[#This Row],[Real.2]]="",TODAY()-ControleRNC[[#This Row],[Data Emissão]],ControleRNC[[#This Row],[Real.2]]-ControleRNC[[#This Row],[Data Emissão]]))</f>
        <v>37</v>
      </c>
      <c r="AE988" s="85" t="str">
        <f ca="1">IF(ControleRNC[[#This Row],[Real.2]]&lt;&gt;"","Concluída",
IF(AND(ControleRNC[[#This Row],[Prev.2]]&lt;TODAY(),OR(ControleRNC[[#This Row],[Replan.2]]&lt;TODAY(),ControleRNC[[#This Row],[Replan.2]]="")),"Atraso","No prazo"))</f>
        <v>Atraso</v>
      </c>
      <c r="AF988" s="85"/>
      <c r="AG988" s="85" t="str">
        <f>IF(ControleRNC[[#This Row],[Área Responsável]]="Engenharia",ControleRNC[[#This Row],[Status Etapa 1]],"Contratada")</f>
        <v>Contratada</v>
      </c>
      <c r="AH988" s="85" t="str">
        <f ca="1">IF(ControleRNC[[#This Row],[Área Responsável]]="Contratada",ControleRNC[[#This Row],[Status DUCTOR]],"Engenharia")</f>
        <v>Atraso</v>
      </c>
      <c r="AI988" s="85" t="str">
        <f>IF(ControleRNC[[#This Row],[Etapa Eng]]="Concluída","Fechado",IF(ControleRNC[[#This Row],[Etapa Eng]]="Contratada","Contratada","Aberto"))</f>
        <v>Contratada</v>
      </c>
      <c r="AJ988" s="85" t="str">
        <f ca="1">IF(ControleRNC[[#This Row],[Etapa contr]]="Concluída","Fechado",IF(ControleRNC[[#This Row],[Etapa contr]]="Engenharia","Engenharia","Aberto"))</f>
        <v>Aberto</v>
      </c>
    </row>
    <row r="989" spans="1:36" ht="28.5" customHeight="1">
      <c r="A989" s="79" t="s">
        <v>563</v>
      </c>
      <c r="B989" s="79" t="s">
        <v>822</v>
      </c>
      <c r="C989" s="24" t="s">
        <v>2720</v>
      </c>
      <c r="D989" s="5" t="s">
        <v>943</v>
      </c>
      <c r="E989" s="85" t="s">
        <v>551</v>
      </c>
      <c r="F989" s="65" t="s">
        <v>826</v>
      </c>
      <c r="G989" s="80" t="s">
        <v>844</v>
      </c>
      <c r="H989" s="80" t="s">
        <v>3054</v>
      </c>
      <c r="I989" s="80" t="s">
        <v>1449</v>
      </c>
      <c r="J989" s="81" t="s">
        <v>3055</v>
      </c>
      <c r="K989" s="82" t="s">
        <v>787</v>
      </c>
      <c r="L989" s="83">
        <v>45040</v>
      </c>
      <c r="M989" s="83">
        <f>WORKDAY(ControleRNC[[#This Row],[Data Emissão]],VLOOKUP(K989,$F$1:$G$4,2,0))</f>
        <v>45043</v>
      </c>
      <c r="N989" s="83"/>
      <c r="O989" s="84">
        <v>45050</v>
      </c>
      <c r="P989" s="85"/>
      <c r="Q989" s="85">
        <f ca="1">IF(ControleRNC[[#This Row],[Real.1]]="",TODAY()-ControleRNC[[#This Row],[Prev.1]],ControleRNC[[#This Row],[Real.1]]-ControleRNC[[#This Row],[Prev.1]])</f>
        <v>7</v>
      </c>
      <c r="R989" s="24" t="s">
        <v>10</v>
      </c>
      <c r="S989" s="85"/>
      <c r="T989" s="86" t="str">
        <f ca="1">IF(ControleRNC[[#This Row],[Real.1]]&lt;&gt;"","Concluída",IF(ControleRNC[[#This Row],[Prev.1]]&lt;TODAY(),"Atraso","No prazo"))</f>
        <v>Concluída</v>
      </c>
      <c r="U989" s="92" t="s">
        <v>3056</v>
      </c>
      <c r="V989" s="87"/>
      <c r="W989" s="84">
        <f>WORKDAY(ControleRNC[[#This Row],[Prev.1]],ControleRNC[[#This Row],[Dias Prev.2]])</f>
        <v>45048</v>
      </c>
      <c r="X989" s="84"/>
      <c r="Y989" s="84">
        <v>45050</v>
      </c>
      <c r="Z989" s="85">
        <f>VLOOKUP(ControleRNC[[#This Row],[Crit.]],$F$1:$G$4,2,0)</f>
        <v>3</v>
      </c>
      <c r="AA989" s="85">
        <f ca="1">IF(ControleRNC[[#This Row],[Real.2]]="",TODAY()-ControleRNC[[#This Row],[Prev.2]],ControleRNC[[#This Row],[Real.2]]-ControleRNC[[#This Row],[Prev.2]])</f>
        <v>2</v>
      </c>
      <c r="AB989" s="24" t="s">
        <v>10</v>
      </c>
      <c r="AC989" s="86" t="str">
        <f ca="1">IF(ControleRNC[[#This Row],[Real.2]]&lt;&gt;"","Concluída",
IF(ControleRNC[[#This Row],[Prev.2]]&lt;TODAY(),"Atraso","No prazo"))</f>
        <v>Concluída</v>
      </c>
      <c r="AD989" s="85" t="str">
        <f ca="1">IF(ControleRNC[[#This Row],[Status Epata 2]]="Concluída","",IF(ControleRNC[[#This Row],[Real.2]]="",TODAY()-ControleRNC[[#This Row],[Data Emissão]],ControleRNC[[#This Row],[Real.2]]-ControleRNC[[#This Row],[Data Emissão]]))</f>
        <v/>
      </c>
      <c r="AE989" s="24" t="str">
        <f ca="1">IF(ControleRNC[[#This Row],[Real.2]]&lt;&gt;"","Concluída",
IF(AND(ControleRNC[[#This Row],[Prev.2]]&lt;TODAY(),OR(ControleRNC[[#This Row],[Replan.2]]&lt;TODAY(),ControleRNC[[#This Row],[Replan.2]]="")),"Atraso","No prazo"))</f>
        <v>Concluída</v>
      </c>
      <c r="AF989" s="85"/>
      <c r="AG989" s="85" t="str">
        <f>IF(ControleRNC[[#This Row],[Área Responsável]]="Engenharia",ControleRNC[[#This Row],[Status Etapa 1]],"Contratada")</f>
        <v>Contratada</v>
      </c>
      <c r="AH989" s="85" t="str">
        <f ca="1">IF(ControleRNC[[#This Row],[Área Responsável]]="Contratada",ControleRNC[[#This Row],[Status DUCTOR]],"Engenharia")</f>
        <v>Concluída</v>
      </c>
      <c r="AI989" s="85" t="str">
        <f>IF(ControleRNC[[#This Row],[Etapa Eng]]="Concluída","Fechado",IF(ControleRNC[[#This Row],[Etapa Eng]]="Contratada","Contratada","Aberto"))</f>
        <v>Contratada</v>
      </c>
      <c r="AJ989" s="85" t="str">
        <f ca="1">IF(ControleRNC[[#This Row],[Etapa contr]]="Concluída","Fechado",IF(ControleRNC[[#This Row],[Etapa contr]]="Engenharia","Engenharia","Aberto"))</f>
        <v>Fechado</v>
      </c>
    </row>
    <row r="990" spans="1:36" ht="33" customHeight="1">
      <c r="A990" s="79" t="s">
        <v>563</v>
      </c>
      <c r="B990" s="5" t="s">
        <v>822</v>
      </c>
      <c r="C990" s="24" t="s">
        <v>823</v>
      </c>
      <c r="D990" s="5" t="s">
        <v>824</v>
      </c>
      <c r="E990" s="24" t="s">
        <v>77</v>
      </c>
      <c r="F990" s="65" t="s">
        <v>826</v>
      </c>
      <c r="G990" s="7" t="s">
        <v>827</v>
      </c>
      <c r="H990" s="7" t="s">
        <v>2801</v>
      </c>
      <c r="I990" s="80" t="s">
        <v>1125</v>
      </c>
      <c r="J990" s="81" t="s">
        <v>738</v>
      </c>
      <c r="K990" s="82" t="s">
        <v>787</v>
      </c>
      <c r="L990" s="83">
        <v>45041</v>
      </c>
      <c r="M990" s="83">
        <f>WORKDAY(ControleRNC[[#This Row],[Data Emissão]],VLOOKUP(K990,$F$1:$G$4,2,0))</f>
        <v>45044</v>
      </c>
      <c r="N990" s="83"/>
      <c r="O990" s="84"/>
      <c r="P990" s="85"/>
      <c r="Q990" s="85">
        <f ca="1">IF(ControleRNC[[#This Row],[Real.1]]="",TODAY()-ControleRNC[[#This Row],[Prev.1]],ControleRNC[[#This Row],[Real.1]]-ControleRNC[[#This Row],[Prev.1]])</f>
        <v>33</v>
      </c>
      <c r="R990" s="24" t="s">
        <v>8</v>
      </c>
      <c r="S990" s="85"/>
      <c r="T990" s="86" t="str">
        <f ca="1">IF(ControleRNC[[#This Row],[Real.1]]&lt;&gt;"","Concluída",IF(ControleRNC[[#This Row],[Prev.1]]&lt;TODAY(),"Atraso","No prazo"))</f>
        <v>Atraso</v>
      </c>
      <c r="U990" s="87"/>
      <c r="V990" s="87"/>
      <c r="W990" s="84">
        <f>WORKDAY(ControleRNC[[#This Row],[Prev.1]],ControleRNC[[#This Row],[Dias Prev.2]])</f>
        <v>45049</v>
      </c>
      <c r="X990" s="84"/>
      <c r="Y990" s="84"/>
      <c r="Z990" s="85">
        <f>VLOOKUP(ControleRNC[[#This Row],[Crit.]],$F$1:$G$4,2,0)</f>
        <v>3</v>
      </c>
      <c r="AA990" s="85">
        <f ca="1">IF(ControleRNC[[#This Row],[Real.2]]="",TODAY()-ControleRNC[[#This Row],[Prev.2]],ControleRNC[[#This Row],[Real.2]]-ControleRNC[[#This Row],[Prev.2]])</f>
        <v>28</v>
      </c>
      <c r="AB990" s="24" t="s">
        <v>8</v>
      </c>
      <c r="AC990" s="86" t="str">
        <f ca="1">IF(ControleRNC[[#This Row],[Real.2]]&lt;&gt;"","Concluída",
IF(ControleRNC[[#This Row],[Prev.2]]&lt;TODAY(),"Atraso","No prazo"))</f>
        <v>Atraso</v>
      </c>
      <c r="AD990" s="85">
        <f ca="1">IF(ControleRNC[[#This Row],[Status Epata 2]]="Concluída","",IF(ControleRNC[[#This Row],[Real.2]]="",TODAY()-ControleRNC[[#This Row],[Data Emissão]],ControleRNC[[#This Row],[Real.2]]-ControleRNC[[#This Row],[Data Emissão]]))</f>
        <v>36</v>
      </c>
      <c r="AE990" s="24" t="str">
        <f ca="1">IF(ControleRNC[[#This Row],[Real.2]]&lt;&gt;"","Concluída",
IF(AND(ControleRNC[[#This Row],[Prev.2]]&lt;TODAY(),OR(ControleRNC[[#This Row],[Replan.2]]&lt;TODAY(),ControleRNC[[#This Row],[Replan.2]]="")),"Atraso","No prazo"))</f>
        <v>Atraso</v>
      </c>
      <c r="AF990" s="85"/>
      <c r="AG990" s="85" t="str">
        <f>IF(ControleRNC[[#This Row],[Área Responsável]]="Engenharia",ControleRNC[[#This Row],[Status Etapa 1]],"Contratada")</f>
        <v>Contratada</v>
      </c>
      <c r="AH990" s="85" t="str">
        <f ca="1">IF(ControleRNC[[#This Row],[Área Responsável]]="Contratada",ControleRNC[[#This Row],[Status DUCTOR]],"Engenharia")</f>
        <v>Atraso</v>
      </c>
      <c r="AI990" s="85" t="str">
        <f>IF(ControleRNC[[#This Row],[Etapa Eng]]="Concluída","Fechado",IF(ControleRNC[[#This Row],[Etapa Eng]]="Contratada","Contratada","Aberto"))</f>
        <v>Contratada</v>
      </c>
      <c r="AJ990" s="85" t="str">
        <f ca="1">IF(ControleRNC[[#This Row],[Etapa contr]]="Concluída","Fechado",IF(ControleRNC[[#This Row],[Etapa contr]]="Engenharia","Engenharia","Aberto"))</f>
        <v>Aberto</v>
      </c>
    </row>
    <row r="991" spans="1:36" ht="21" customHeight="1">
      <c r="A991" s="79" t="s">
        <v>376</v>
      </c>
      <c r="B991" s="79" t="s">
        <v>900</v>
      </c>
      <c r="C991" s="85" t="s">
        <v>823</v>
      </c>
      <c r="D991" s="79" t="s">
        <v>824</v>
      </c>
      <c r="E991" s="85" t="s">
        <v>281</v>
      </c>
      <c r="F991" s="88" t="s">
        <v>826</v>
      </c>
      <c r="G991" s="80" t="s">
        <v>827</v>
      </c>
      <c r="H991" s="80" t="s">
        <v>3057</v>
      </c>
      <c r="I991" s="80" t="s">
        <v>1143</v>
      </c>
      <c r="J991" s="81" t="s">
        <v>3058</v>
      </c>
      <c r="K991" s="82" t="s">
        <v>787</v>
      </c>
      <c r="L991" s="83">
        <v>45042</v>
      </c>
      <c r="M991" s="83">
        <f>WORKDAY(ControleRNC[[#This Row],[Data Emissão]],VLOOKUP(K991,$F$1:$G$4,2,0))</f>
        <v>45047</v>
      </c>
      <c r="N991" s="83"/>
      <c r="O991" s="84">
        <v>45070</v>
      </c>
      <c r="P991" s="85"/>
      <c r="Q991" s="85">
        <f ca="1">IF(ControleRNC[[#This Row],[Real.1]]="",TODAY()-ControleRNC[[#This Row],[Prev.1]],ControleRNC[[#This Row],[Real.1]]-ControleRNC[[#This Row],[Prev.1]])</f>
        <v>23</v>
      </c>
      <c r="R991" s="85" t="s">
        <v>5</v>
      </c>
      <c r="S991" s="85"/>
      <c r="T991" s="86" t="str">
        <f ca="1">IF(ControleRNC[[#This Row],[Real.1]]&lt;&gt;"","Concluída",IF(ControleRNC[[#This Row],[Prev.1]]&lt;TODAY(),"Atraso","No prazo"))</f>
        <v>Concluída</v>
      </c>
      <c r="U991" s="87" t="s">
        <v>3059</v>
      </c>
      <c r="V991" s="87"/>
      <c r="W991" s="84">
        <f>WORKDAY(ControleRNC[[#This Row],[Prev.1]],ControleRNC[[#This Row],[Dias Prev.2]])</f>
        <v>45050</v>
      </c>
      <c r="X991" s="84">
        <v>45071</v>
      </c>
      <c r="Y991" s="84">
        <v>45075</v>
      </c>
      <c r="Z991" s="85">
        <f>VLOOKUP(ControleRNC[[#This Row],[Crit.]],$F$1:$G$4,2,0)</f>
        <v>3</v>
      </c>
      <c r="AA991" s="85">
        <f ca="1">IF(ControleRNC[[#This Row],[Real.2]]="",TODAY()-ControleRNC[[#This Row],[Prev.2]],ControleRNC[[#This Row],[Real.2]]-ControleRNC[[#This Row],[Prev.2]])</f>
        <v>25</v>
      </c>
      <c r="AB991" s="85" t="s">
        <v>5</v>
      </c>
      <c r="AC991" s="86" t="str">
        <f ca="1">IF(ControleRNC[[#This Row],[Real.2]]&lt;&gt;"","Concluída",
IF(ControleRNC[[#This Row],[Prev.2]]&lt;TODAY(),"Atraso","No prazo"))</f>
        <v>Concluída</v>
      </c>
      <c r="AD991" s="85" t="str">
        <f ca="1">IF(ControleRNC[[#This Row],[Status Epata 2]]="Concluída","",IF(ControleRNC[[#This Row],[Real.2]]="",TODAY()-ControleRNC[[#This Row],[Data Emissão]],ControleRNC[[#This Row],[Real.2]]-ControleRNC[[#This Row],[Data Emissão]]))</f>
        <v/>
      </c>
      <c r="AE991" s="85" t="str">
        <f ca="1">IF(ControleRNC[[#This Row],[Real.2]]&lt;&gt;"","Concluída",
IF(AND(ControleRNC[[#This Row],[Prev.2]]&lt;TODAY(),OR(ControleRNC[[#This Row],[Replan.2]]&lt;TODAY(),ControleRNC[[#This Row],[Replan.2]]="")),"Atraso","No prazo"))</f>
        <v>Concluída</v>
      </c>
      <c r="AF991" s="85"/>
      <c r="AG991" s="85" t="str">
        <f>IF(ControleRNC[[#This Row],[Área Responsável]]="Engenharia",ControleRNC[[#This Row],[Status Etapa 1]],"Contratada")</f>
        <v>Contratada</v>
      </c>
      <c r="AH991" s="85" t="str">
        <f ca="1">IF(ControleRNC[[#This Row],[Área Responsável]]="Contratada",ControleRNC[[#This Row],[Status DUCTOR]],"Engenharia")</f>
        <v>Concluída</v>
      </c>
      <c r="AI991" s="85" t="str">
        <f>IF(ControleRNC[[#This Row],[Etapa Eng]]="Concluída","Fechado",IF(ControleRNC[[#This Row],[Etapa Eng]]="Contratada","Contratada","Aberto"))</f>
        <v>Contratada</v>
      </c>
      <c r="AJ991" s="85" t="str">
        <f ca="1">IF(ControleRNC[[#This Row],[Etapa contr]]="Concluída","Fechado",IF(ControleRNC[[#This Row],[Etapa contr]]="Engenharia","Engenharia","Aberto"))</f>
        <v>Fechado</v>
      </c>
    </row>
    <row r="992" spans="1:36" ht="29.25" customHeight="1">
      <c r="A992" s="79" t="s">
        <v>361</v>
      </c>
      <c r="B992" s="79" t="s">
        <v>900</v>
      </c>
      <c r="C992" s="85" t="s">
        <v>823</v>
      </c>
      <c r="D992" s="79" t="s">
        <v>824</v>
      </c>
      <c r="E992" s="85" t="s">
        <v>281</v>
      </c>
      <c r="F992" s="88" t="s">
        <v>826</v>
      </c>
      <c r="G992" s="80" t="s">
        <v>827</v>
      </c>
      <c r="H992" s="80" t="s">
        <v>3057</v>
      </c>
      <c r="I992" s="80" t="s">
        <v>856</v>
      </c>
      <c r="J992" s="81" t="s">
        <v>739</v>
      </c>
      <c r="K992" s="82" t="s">
        <v>788</v>
      </c>
      <c r="L992" s="83">
        <v>45043</v>
      </c>
      <c r="M992" s="83">
        <f>WORKDAY(ControleRNC[[#This Row],[Data Emissão]],VLOOKUP(K992,$F$1:$G$4,2,0))</f>
        <v>45047</v>
      </c>
      <c r="N992" s="83"/>
      <c r="O992" s="84">
        <v>45062</v>
      </c>
      <c r="P992" s="85"/>
      <c r="Q992" s="85">
        <f ca="1">IF(ControleRNC[[#This Row],[Real.1]]="",TODAY()-ControleRNC[[#This Row],[Prev.1]],ControleRNC[[#This Row],[Real.1]]-ControleRNC[[#This Row],[Prev.1]])</f>
        <v>15</v>
      </c>
      <c r="R992" s="85" t="s">
        <v>5</v>
      </c>
      <c r="S992" s="85"/>
      <c r="T992" s="86" t="str">
        <f ca="1">IF(ControleRNC[[#This Row],[Real.1]]&lt;&gt;"","Concluída",IF(ControleRNC[[#This Row],[Prev.1]]&lt;TODAY(),"Atraso","No prazo"))</f>
        <v>Concluída</v>
      </c>
      <c r="U992" s="87" t="s">
        <v>740</v>
      </c>
      <c r="V992" s="87"/>
      <c r="W992" s="84">
        <f>WORKDAY(ControleRNC[[#This Row],[Prev.1]],ControleRNC[[#This Row],[Dias Prev.2]])</f>
        <v>45049</v>
      </c>
      <c r="X992" s="84"/>
      <c r="Y992" s="84"/>
      <c r="Z992" s="85">
        <f>VLOOKUP(ControleRNC[[#This Row],[Crit.]],$F$1:$G$4,2,0)</f>
        <v>2</v>
      </c>
      <c r="AA992" s="85">
        <f ca="1">IF(ControleRNC[[#This Row],[Real.2]]="",TODAY()-ControleRNC[[#This Row],[Prev.2]],ControleRNC[[#This Row],[Real.2]]-ControleRNC[[#This Row],[Prev.2]])</f>
        <v>28</v>
      </c>
      <c r="AB992" s="85" t="s">
        <v>5</v>
      </c>
      <c r="AC992" s="86" t="str">
        <f ca="1">IF(ControleRNC[[#This Row],[Real.2]]&lt;&gt;"","Concluída",
IF(ControleRNC[[#This Row],[Prev.2]]&lt;TODAY(),"Atraso","No prazo"))</f>
        <v>Atraso</v>
      </c>
      <c r="AD992" s="85">
        <f ca="1">IF(ControleRNC[[#This Row],[Status Epata 2]]="Concluída","",IF(ControleRNC[[#This Row],[Real.2]]="",TODAY()-ControleRNC[[#This Row],[Data Emissão]],ControleRNC[[#This Row],[Real.2]]-ControleRNC[[#This Row],[Data Emissão]]))</f>
        <v>34</v>
      </c>
      <c r="AE992" s="85" t="str">
        <f ca="1">IF(ControleRNC[[#This Row],[Real.2]]&lt;&gt;"","Concluída",
IF(AND(ControleRNC[[#This Row],[Prev.2]]&lt;TODAY(),OR(ControleRNC[[#This Row],[Replan.2]]&lt;TODAY(),ControleRNC[[#This Row],[Replan.2]]="")),"Atraso","No prazo"))</f>
        <v>Atraso</v>
      </c>
      <c r="AF992" s="85"/>
      <c r="AG992" s="85" t="str">
        <f>IF(ControleRNC[[#This Row],[Área Responsável]]="Engenharia",ControleRNC[[#This Row],[Status Etapa 1]],"Contratada")</f>
        <v>Contratada</v>
      </c>
      <c r="AH992" s="85" t="str">
        <f ca="1">IF(ControleRNC[[#This Row],[Área Responsável]]="Contratada",ControleRNC[[#This Row],[Status DUCTOR]],"Engenharia")</f>
        <v>Atraso</v>
      </c>
      <c r="AI992" s="85" t="str">
        <f>IF(ControleRNC[[#This Row],[Etapa Eng]]="Concluída","Fechado",IF(ControleRNC[[#This Row],[Etapa Eng]]="Contratada","Contratada","Aberto"))</f>
        <v>Contratada</v>
      </c>
      <c r="AJ992" s="85" t="str">
        <f ca="1">IF(ControleRNC[[#This Row],[Etapa contr]]="Concluída","Fechado",IF(ControleRNC[[#This Row],[Etapa contr]]="Engenharia","Engenharia","Aberto"))</f>
        <v>Aberto</v>
      </c>
    </row>
    <row r="993" spans="1:36" ht="29.25" customHeight="1">
      <c r="A993" s="79" t="s">
        <v>393</v>
      </c>
      <c r="B993" s="79" t="s">
        <v>900</v>
      </c>
      <c r="C993" s="85" t="s">
        <v>3060</v>
      </c>
      <c r="D993" s="79" t="s">
        <v>824</v>
      </c>
      <c r="E993" s="85" t="s">
        <v>281</v>
      </c>
      <c r="F993" s="88" t="s">
        <v>826</v>
      </c>
      <c r="G993" s="80" t="s">
        <v>827</v>
      </c>
      <c r="H993" s="80" t="s">
        <v>3061</v>
      </c>
      <c r="I993" s="80" t="s">
        <v>856</v>
      </c>
      <c r="J993" s="81" t="s">
        <v>741</v>
      </c>
      <c r="K993" s="82" t="s">
        <v>788</v>
      </c>
      <c r="L993" s="83">
        <v>45049</v>
      </c>
      <c r="M993" s="83">
        <f>WORKDAY(ControleRNC[[#This Row],[Data Emissão]],VLOOKUP(K993,$F$1:$G$4,2,0))</f>
        <v>45051</v>
      </c>
      <c r="N993" s="83"/>
      <c r="O993" s="84"/>
      <c r="P993" s="85"/>
      <c r="Q993" s="85">
        <f ca="1">IF(ControleRNC[[#This Row],[Real.1]]="",TODAY()-ControleRNC[[#This Row],[Prev.1]],ControleRNC[[#This Row],[Real.1]]-ControleRNC[[#This Row],[Prev.1]])</f>
        <v>26</v>
      </c>
      <c r="R993" s="85" t="s">
        <v>5</v>
      </c>
      <c r="S993" s="85"/>
      <c r="T993" s="86" t="str">
        <f ca="1">IF(ControleRNC[[#This Row],[Real.1]]&lt;&gt;"","Concluída",IF(ControleRNC[[#This Row],[Prev.1]]&lt;TODAY(),"Atraso","No prazo"))</f>
        <v>Atraso</v>
      </c>
      <c r="U993" s="87"/>
      <c r="V993" s="87"/>
      <c r="W993" s="84">
        <f>WORKDAY(ControleRNC[[#This Row],[Prev.1]],ControleRNC[[#This Row],[Dias Prev.2]])</f>
        <v>45055</v>
      </c>
      <c r="X993" s="84"/>
      <c r="Y993" s="84"/>
      <c r="Z993" s="85">
        <f>VLOOKUP(ControleRNC[[#This Row],[Crit.]],$F$1:$G$4,2,0)</f>
        <v>2</v>
      </c>
      <c r="AA993" s="85">
        <f ca="1">IF(ControleRNC[[#This Row],[Real.2]]="",TODAY()-ControleRNC[[#This Row],[Prev.2]],ControleRNC[[#This Row],[Real.2]]-ControleRNC[[#This Row],[Prev.2]])</f>
        <v>22</v>
      </c>
      <c r="AB993" s="85" t="s">
        <v>5</v>
      </c>
      <c r="AC993" s="86" t="str">
        <f ca="1">IF(ControleRNC[[#This Row],[Real.2]]&lt;&gt;"","Concluída",
IF(ControleRNC[[#This Row],[Prev.2]]&lt;TODAY(),"Atraso","No prazo"))</f>
        <v>Atraso</v>
      </c>
      <c r="AD993" s="85">
        <f ca="1">IF(ControleRNC[[#This Row],[Status Epata 2]]="Concluída","",IF(ControleRNC[[#This Row],[Real.2]]="",TODAY()-ControleRNC[[#This Row],[Data Emissão]],ControleRNC[[#This Row],[Real.2]]-ControleRNC[[#This Row],[Data Emissão]]))</f>
        <v>28</v>
      </c>
      <c r="AE993" s="85" t="str">
        <f ca="1">IF(ControleRNC[[#This Row],[Real.2]]&lt;&gt;"","Concluída",
IF(AND(ControleRNC[[#This Row],[Prev.2]]&lt;TODAY(),OR(ControleRNC[[#This Row],[Replan.2]]&lt;TODAY(),ControleRNC[[#This Row],[Replan.2]]="")),"Atraso","No prazo"))</f>
        <v>Atraso</v>
      </c>
      <c r="AF993" s="85"/>
      <c r="AG993" s="85" t="str">
        <f>IF(ControleRNC[[#This Row],[Área Responsável]]="Engenharia",ControleRNC[[#This Row],[Status Etapa 1]],"Contratada")</f>
        <v>Contratada</v>
      </c>
      <c r="AH993" s="85" t="str">
        <f ca="1">IF(ControleRNC[[#This Row],[Área Responsável]]="Contratada",ControleRNC[[#This Row],[Status DUCTOR]],"Engenharia")</f>
        <v>Atraso</v>
      </c>
      <c r="AI993" s="85" t="str">
        <f>IF(ControleRNC[[#This Row],[Etapa Eng]]="Concluída","Fechado",IF(ControleRNC[[#This Row],[Etapa Eng]]="Contratada","Contratada","Aberto"))</f>
        <v>Contratada</v>
      </c>
      <c r="AJ993" s="85" t="str">
        <f ca="1">IF(ControleRNC[[#This Row],[Etapa contr]]="Concluída","Fechado",IF(ControleRNC[[#This Row],[Etapa contr]]="Engenharia","Engenharia","Aberto"))</f>
        <v>Aberto</v>
      </c>
    </row>
    <row r="994" spans="1:36" ht="29.25" customHeight="1">
      <c r="A994" s="79" t="s">
        <v>385</v>
      </c>
      <c r="B994" s="79" t="s">
        <v>900</v>
      </c>
      <c r="C994" s="85" t="s">
        <v>1280</v>
      </c>
      <c r="D994" s="79" t="s">
        <v>824</v>
      </c>
      <c r="E994" s="85" t="s">
        <v>281</v>
      </c>
      <c r="F994" s="88" t="s">
        <v>826</v>
      </c>
      <c r="G994" s="80" t="s">
        <v>827</v>
      </c>
      <c r="H994" s="80" t="s">
        <v>2191</v>
      </c>
      <c r="I994" s="80" t="s">
        <v>856</v>
      </c>
      <c r="J994" s="81" t="s">
        <v>743</v>
      </c>
      <c r="K994" s="82" t="s">
        <v>787</v>
      </c>
      <c r="L994" s="83">
        <v>45055</v>
      </c>
      <c r="M994" s="83">
        <f>WORKDAY(ControleRNC[[#This Row],[Data Emissão]],VLOOKUP(K994,$F$1:$G$4,2,0))</f>
        <v>45058</v>
      </c>
      <c r="N994" s="83"/>
      <c r="O994" s="84">
        <v>45070</v>
      </c>
      <c r="P994" s="85"/>
      <c r="Q994" s="85">
        <f ca="1">IF(ControleRNC[[#This Row],[Real.1]]="",TODAY()-ControleRNC[[#This Row],[Prev.1]],ControleRNC[[#This Row],[Real.1]]-ControleRNC[[#This Row],[Prev.1]])</f>
        <v>12</v>
      </c>
      <c r="R994" s="85" t="s">
        <v>5</v>
      </c>
      <c r="S994" s="85"/>
      <c r="T994" s="86" t="str">
        <f ca="1">IF(ControleRNC[[#This Row],[Real.1]]&lt;&gt;"","Concluída",IF(ControleRNC[[#This Row],[Prev.1]]&lt;TODAY(),"Atraso","No prazo"))</f>
        <v>Concluída</v>
      </c>
      <c r="U994" s="87" t="s">
        <v>744</v>
      </c>
      <c r="V994" s="87"/>
      <c r="W994" s="84">
        <f>WORKDAY(ControleRNC[[#This Row],[Prev.1]],ControleRNC[[#This Row],[Dias Prev.2]])</f>
        <v>45063</v>
      </c>
      <c r="X994" s="84">
        <v>45072</v>
      </c>
      <c r="Y994" s="84"/>
      <c r="Z994" s="85">
        <f>VLOOKUP(ControleRNC[[#This Row],[Crit.]],$F$1:$G$4,2,0)</f>
        <v>3</v>
      </c>
      <c r="AA994" s="85">
        <f ca="1">IF(ControleRNC[[#This Row],[Real.2]]="",TODAY()-ControleRNC[[#This Row],[Prev.2]],ControleRNC[[#This Row],[Real.2]]-ControleRNC[[#This Row],[Prev.2]])</f>
        <v>14</v>
      </c>
      <c r="AB994" s="85" t="s">
        <v>5</v>
      </c>
      <c r="AC994" s="86" t="str">
        <f ca="1">IF(ControleRNC[[#This Row],[Real.2]]&lt;&gt;"","Concluída",
IF(ControleRNC[[#This Row],[Prev.2]]&lt;TODAY(),"Atraso","No prazo"))</f>
        <v>Atraso</v>
      </c>
      <c r="AD994" s="85">
        <f ca="1">IF(ControleRNC[[#This Row],[Status Epata 2]]="Concluída","",IF(ControleRNC[[#This Row],[Real.2]]="",TODAY()-ControleRNC[[#This Row],[Data Emissão]],ControleRNC[[#This Row],[Real.2]]-ControleRNC[[#This Row],[Data Emissão]]))</f>
        <v>22</v>
      </c>
      <c r="AE994" s="85" t="str">
        <f ca="1">IF(ControleRNC[[#This Row],[Real.2]]&lt;&gt;"","Concluída",
IF(AND(ControleRNC[[#This Row],[Prev.2]]&lt;TODAY(),OR(ControleRNC[[#This Row],[Replan.2]]&lt;TODAY(),ControleRNC[[#This Row],[Replan.2]]="")),"Atraso","No prazo"))</f>
        <v>Atraso</v>
      </c>
      <c r="AF994" s="85"/>
      <c r="AG994" s="85" t="str">
        <f>IF(ControleRNC[[#This Row],[Área Responsável]]="Engenharia",ControleRNC[[#This Row],[Status Etapa 1]],"Contratada")</f>
        <v>Contratada</v>
      </c>
      <c r="AH994" s="85" t="str">
        <f ca="1">IF(ControleRNC[[#This Row],[Área Responsável]]="Contratada",ControleRNC[[#This Row],[Status DUCTOR]],"Engenharia")</f>
        <v>Atraso</v>
      </c>
      <c r="AI994" s="85" t="str">
        <f>IF(ControleRNC[[#This Row],[Etapa Eng]]="Concluída","Fechado",IF(ControleRNC[[#This Row],[Etapa Eng]]="Contratada","Contratada","Aberto"))</f>
        <v>Contratada</v>
      </c>
      <c r="AJ994" s="85" t="str">
        <f ca="1">IF(ControleRNC[[#This Row],[Etapa contr]]="Concluída","Fechado",IF(ControleRNC[[#This Row],[Etapa contr]]="Engenharia","Engenharia","Aberto"))</f>
        <v>Aberto</v>
      </c>
    </row>
    <row r="995" spans="1:36" ht="29.25" customHeight="1">
      <c r="A995" s="79" t="s">
        <v>388</v>
      </c>
      <c r="B995" s="79" t="s">
        <v>900</v>
      </c>
      <c r="C995" s="85" t="s">
        <v>3062</v>
      </c>
      <c r="D995" s="79" t="s">
        <v>824</v>
      </c>
      <c r="E995" s="85" t="s">
        <v>281</v>
      </c>
      <c r="F995" s="88" t="s">
        <v>826</v>
      </c>
      <c r="G995" s="80" t="s">
        <v>827</v>
      </c>
      <c r="H995" s="80" t="s">
        <v>3063</v>
      </c>
      <c r="I995" s="80" t="s">
        <v>856</v>
      </c>
      <c r="J995" s="81" t="s">
        <v>745</v>
      </c>
      <c r="K995" s="82" t="s">
        <v>787</v>
      </c>
      <c r="L995" s="83">
        <v>45055</v>
      </c>
      <c r="M995" s="83">
        <f>WORKDAY(ControleRNC[[#This Row],[Data Emissão]],VLOOKUP(K995,$F$1:$G$4,2,0))</f>
        <v>45058</v>
      </c>
      <c r="N995" s="83"/>
      <c r="O995" s="84"/>
      <c r="P995" s="85"/>
      <c r="Q995" s="85">
        <f ca="1">IF(ControleRNC[[#This Row],[Real.1]]="",TODAY()-ControleRNC[[#This Row],[Prev.1]],ControleRNC[[#This Row],[Real.1]]-ControleRNC[[#This Row],[Prev.1]])</f>
        <v>19</v>
      </c>
      <c r="R995" s="85" t="s">
        <v>5</v>
      </c>
      <c r="S995" s="85"/>
      <c r="T995" s="86" t="str">
        <f ca="1">IF(ControleRNC[[#This Row],[Real.1]]&lt;&gt;"","Concluída",IF(ControleRNC[[#This Row],[Prev.1]]&lt;TODAY(),"Atraso","No prazo"))</f>
        <v>Atraso</v>
      </c>
      <c r="U995" s="87"/>
      <c r="V995" s="87"/>
      <c r="W995" s="84">
        <f>WORKDAY(ControleRNC[[#This Row],[Prev.1]],ControleRNC[[#This Row],[Dias Prev.2]])</f>
        <v>45063</v>
      </c>
      <c r="X995" s="84"/>
      <c r="Y995" s="84"/>
      <c r="Z995" s="85">
        <f>VLOOKUP(ControleRNC[[#This Row],[Crit.]],$F$1:$G$4,2,0)</f>
        <v>3</v>
      </c>
      <c r="AA995" s="85">
        <f ca="1">IF(ControleRNC[[#This Row],[Real.2]]="",TODAY()-ControleRNC[[#This Row],[Prev.2]],ControleRNC[[#This Row],[Real.2]]-ControleRNC[[#This Row],[Prev.2]])</f>
        <v>14</v>
      </c>
      <c r="AB995" s="85" t="s">
        <v>5</v>
      </c>
      <c r="AC995" s="86" t="str">
        <f ca="1">IF(ControleRNC[[#This Row],[Real.2]]&lt;&gt;"","Concluída",
IF(ControleRNC[[#This Row],[Prev.2]]&lt;TODAY(),"Atraso","No prazo"))</f>
        <v>Atraso</v>
      </c>
      <c r="AD995" s="85">
        <f ca="1">IF(ControleRNC[[#This Row],[Status Epata 2]]="Concluída","",IF(ControleRNC[[#This Row],[Real.2]]="",TODAY()-ControleRNC[[#This Row],[Data Emissão]],ControleRNC[[#This Row],[Real.2]]-ControleRNC[[#This Row],[Data Emissão]]))</f>
        <v>22</v>
      </c>
      <c r="AE995" s="85" t="str">
        <f ca="1">IF(ControleRNC[[#This Row],[Real.2]]&lt;&gt;"","Concluída",
IF(AND(ControleRNC[[#This Row],[Prev.2]]&lt;TODAY(),OR(ControleRNC[[#This Row],[Replan.2]]&lt;TODAY(),ControleRNC[[#This Row],[Replan.2]]="")),"Atraso","No prazo"))</f>
        <v>Atraso</v>
      </c>
      <c r="AF995" s="85"/>
      <c r="AG995" s="85" t="str">
        <f>IF(ControleRNC[[#This Row],[Área Responsável]]="Engenharia",ControleRNC[[#This Row],[Status Etapa 1]],"Contratada")</f>
        <v>Contratada</v>
      </c>
      <c r="AH995" s="85" t="str">
        <f ca="1">IF(ControleRNC[[#This Row],[Área Responsável]]="Contratada",ControleRNC[[#This Row],[Status DUCTOR]],"Engenharia")</f>
        <v>Atraso</v>
      </c>
      <c r="AI995" s="85" t="str">
        <f>IF(ControleRNC[[#This Row],[Etapa Eng]]="Concluída","Fechado",IF(ControleRNC[[#This Row],[Etapa Eng]]="Contratada","Contratada","Aberto"))</f>
        <v>Contratada</v>
      </c>
      <c r="AJ995" s="85" t="str">
        <f ca="1">IF(ControleRNC[[#This Row],[Etapa contr]]="Concluída","Fechado",IF(ControleRNC[[#This Row],[Etapa contr]]="Engenharia","Engenharia","Aberto"))</f>
        <v>Aberto</v>
      </c>
    </row>
    <row r="996" spans="1:36" ht="29.25" customHeight="1">
      <c r="A996" s="79" t="s">
        <v>402</v>
      </c>
      <c r="B996" s="79" t="s">
        <v>900</v>
      </c>
      <c r="C996" s="85" t="s">
        <v>3060</v>
      </c>
      <c r="D996" s="79" t="s">
        <v>824</v>
      </c>
      <c r="E996" s="85" t="s">
        <v>281</v>
      </c>
      <c r="F996" s="88" t="s">
        <v>826</v>
      </c>
      <c r="G996" s="80" t="s">
        <v>827</v>
      </c>
      <c r="H996" s="80" t="s">
        <v>3064</v>
      </c>
      <c r="I996" s="80" t="s">
        <v>856</v>
      </c>
      <c r="J996" s="81" t="s">
        <v>742</v>
      </c>
      <c r="K996" s="82" t="s">
        <v>787</v>
      </c>
      <c r="L996" s="83">
        <v>45055</v>
      </c>
      <c r="M996" s="83">
        <f>WORKDAY(ControleRNC[[#This Row],[Data Emissão]],VLOOKUP(K996,$F$1:$G$4,2,0))</f>
        <v>45058</v>
      </c>
      <c r="N996" s="83"/>
      <c r="O996" s="84"/>
      <c r="P996" s="85"/>
      <c r="Q996" s="85">
        <f ca="1">IF(ControleRNC[[#This Row],[Real.1]]="",TODAY()-ControleRNC[[#This Row],[Prev.1]],ControleRNC[[#This Row],[Real.1]]-ControleRNC[[#This Row],[Prev.1]])</f>
        <v>19</v>
      </c>
      <c r="R996" s="85" t="s">
        <v>5</v>
      </c>
      <c r="S996" s="85"/>
      <c r="T996" s="86" t="str">
        <f ca="1">IF(ControleRNC[[#This Row],[Real.1]]&lt;&gt;"","Concluída",IF(ControleRNC[[#This Row],[Prev.1]]&lt;TODAY(),"Atraso","No prazo"))</f>
        <v>Atraso</v>
      </c>
      <c r="U996" s="87"/>
      <c r="V996" s="87"/>
      <c r="W996" s="84">
        <f>WORKDAY(ControleRNC[[#This Row],[Prev.1]],ControleRNC[[#This Row],[Dias Prev.2]])</f>
        <v>45063</v>
      </c>
      <c r="X996" s="84"/>
      <c r="Y996" s="84"/>
      <c r="Z996" s="85">
        <f>VLOOKUP(ControleRNC[[#This Row],[Crit.]],$F$1:$G$4,2,0)</f>
        <v>3</v>
      </c>
      <c r="AA996" s="85">
        <f ca="1">IF(ControleRNC[[#This Row],[Real.2]]="",TODAY()-ControleRNC[[#This Row],[Prev.2]],ControleRNC[[#This Row],[Real.2]]-ControleRNC[[#This Row],[Prev.2]])</f>
        <v>14</v>
      </c>
      <c r="AB996" s="85" t="s">
        <v>5</v>
      </c>
      <c r="AC996" s="86" t="str">
        <f ca="1">IF(ControleRNC[[#This Row],[Real.2]]&lt;&gt;"","Concluída",
IF(ControleRNC[[#This Row],[Prev.2]]&lt;TODAY(),"Atraso","No prazo"))</f>
        <v>Atraso</v>
      </c>
      <c r="AD996" s="85">
        <f ca="1">IF(ControleRNC[[#This Row],[Status Epata 2]]="Concluída","",IF(ControleRNC[[#This Row],[Real.2]]="",TODAY()-ControleRNC[[#This Row],[Data Emissão]],ControleRNC[[#This Row],[Real.2]]-ControleRNC[[#This Row],[Data Emissão]]))</f>
        <v>22</v>
      </c>
      <c r="AE996" s="85" t="str">
        <f ca="1">IF(ControleRNC[[#This Row],[Real.2]]&lt;&gt;"","Concluída",
IF(AND(ControleRNC[[#This Row],[Prev.2]]&lt;TODAY(),OR(ControleRNC[[#This Row],[Replan.2]]&lt;TODAY(),ControleRNC[[#This Row],[Replan.2]]="")),"Atraso","No prazo"))</f>
        <v>Atraso</v>
      </c>
      <c r="AF996" s="85"/>
      <c r="AG996" s="85" t="str">
        <f>IF(ControleRNC[[#This Row],[Área Responsável]]="Engenharia",ControleRNC[[#This Row],[Status Etapa 1]],"Contratada")</f>
        <v>Contratada</v>
      </c>
      <c r="AH996" s="85" t="str">
        <f ca="1">IF(ControleRNC[[#This Row],[Área Responsável]]="Contratada",ControleRNC[[#This Row],[Status DUCTOR]],"Engenharia")</f>
        <v>Atraso</v>
      </c>
      <c r="AI996" s="85" t="str">
        <f>IF(ControleRNC[[#This Row],[Etapa Eng]]="Concluída","Fechado",IF(ControleRNC[[#This Row],[Etapa Eng]]="Contratada","Contratada","Aberto"))</f>
        <v>Contratada</v>
      </c>
      <c r="AJ996" s="85" t="str">
        <f ca="1">IF(ControleRNC[[#This Row],[Etapa contr]]="Concluída","Fechado",IF(ControleRNC[[#This Row],[Etapa contr]]="Engenharia","Engenharia","Aberto"))</f>
        <v>Aberto</v>
      </c>
    </row>
    <row r="997" spans="1:36" ht="29.25" customHeight="1">
      <c r="A997" s="79" t="s">
        <v>399</v>
      </c>
      <c r="B997" s="79" t="s">
        <v>900</v>
      </c>
      <c r="C997" s="85" t="s">
        <v>1280</v>
      </c>
      <c r="D997" s="79" t="s">
        <v>824</v>
      </c>
      <c r="E997" s="85" t="s">
        <v>281</v>
      </c>
      <c r="F997" s="88" t="s">
        <v>826</v>
      </c>
      <c r="G997" s="80" t="s">
        <v>827</v>
      </c>
      <c r="H997" s="80" t="s">
        <v>2191</v>
      </c>
      <c r="I997" s="80" t="s">
        <v>856</v>
      </c>
      <c r="J997" s="81" t="s">
        <v>3065</v>
      </c>
      <c r="K997" s="82" t="s">
        <v>787</v>
      </c>
      <c r="L997" s="83">
        <v>45056</v>
      </c>
      <c r="M997" s="83">
        <f>WORKDAY(ControleRNC[[#This Row],[Data Emissão]],VLOOKUP(K997,$F$1:$G$4,2,0))</f>
        <v>45061</v>
      </c>
      <c r="N997" s="83"/>
      <c r="O997" s="84">
        <v>45065</v>
      </c>
      <c r="P997" s="85"/>
      <c r="Q997" s="85">
        <f ca="1">IF(ControleRNC[[#This Row],[Real.1]]="",TODAY()-ControleRNC[[#This Row],[Prev.1]],ControleRNC[[#This Row],[Real.1]]-ControleRNC[[#This Row],[Prev.1]])</f>
        <v>4</v>
      </c>
      <c r="R997" s="85" t="s">
        <v>5</v>
      </c>
      <c r="S997" s="85"/>
      <c r="T997" s="86" t="str">
        <f ca="1">IF(ControleRNC[[#This Row],[Real.1]]&lt;&gt;"","Concluída",IF(ControleRNC[[#This Row],[Prev.1]]&lt;TODAY(),"Atraso","No prazo"))</f>
        <v>Concluída</v>
      </c>
      <c r="U997" s="87" t="s">
        <v>3066</v>
      </c>
      <c r="V997" s="87"/>
      <c r="W997" s="84">
        <f>WORKDAY(ControleRNC[[#This Row],[Prev.1]],ControleRNC[[#This Row],[Dias Prev.2]])</f>
        <v>45064</v>
      </c>
      <c r="X997" s="84">
        <v>45066</v>
      </c>
      <c r="Y997" s="84">
        <v>45076</v>
      </c>
      <c r="Z997" s="85">
        <f>VLOOKUP(ControleRNC[[#This Row],[Crit.]],$F$1:$G$4,2,0)</f>
        <v>3</v>
      </c>
      <c r="AA997" s="85">
        <f ca="1">IF(ControleRNC[[#This Row],[Real.2]]="",TODAY()-ControleRNC[[#This Row],[Prev.2]],ControleRNC[[#This Row],[Real.2]]-ControleRNC[[#This Row],[Prev.2]])</f>
        <v>12</v>
      </c>
      <c r="AB997" s="85" t="s">
        <v>5</v>
      </c>
      <c r="AC997" s="86" t="str">
        <f ca="1">IF(ControleRNC[[#This Row],[Real.2]]&lt;&gt;"","Concluída",
IF(ControleRNC[[#This Row],[Prev.2]]&lt;TODAY(),"Atraso","No prazo"))</f>
        <v>Concluída</v>
      </c>
      <c r="AD997" s="85" t="str">
        <f ca="1">IF(ControleRNC[[#This Row],[Status Epata 2]]="Concluída","",IF(ControleRNC[[#This Row],[Real.2]]="",TODAY()-ControleRNC[[#This Row],[Data Emissão]],ControleRNC[[#This Row],[Real.2]]-ControleRNC[[#This Row],[Data Emissão]]))</f>
        <v/>
      </c>
      <c r="AE997" s="85" t="str">
        <f ca="1">IF(ControleRNC[[#This Row],[Real.2]]&lt;&gt;"","Concluída",
IF(AND(ControleRNC[[#This Row],[Prev.2]]&lt;TODAY(),OR(ControleRNC[[#This Row],[Replan.2]]&lt;TODAY(),ControleRNC[[#This Row],[Replan.2]]="")),"Atraso","No prazo"))</f>
        <v>Concluída</v>
      </c>
      <c r="AF997" s="85"/>
      <c r="AG997" s="85" t="str">
        <f>IF(ControleRNC[[#This Row],[Área Responsável]]="Engenharia",ControleRNC[[#This Row],[Status Etapa 1]],"Contratada")</f>
        <v>Contratada</v>
      </c>
      <c r="AH997" s="85" t="str">
        <f ca="1">IF(ControleRNC[[#This Row],[Área Responsável]]="Contratada",ControleRNC[[#This Row],[Status DUCTOR]],"Engenharia")</f>
        <v>Concluída</v>
      </c>
      <c r="AI997" s="85" t="str">
        <f>IF(ControleRNC[[#This Row],[Etapa Eng]]="Concluída","Fechado",IF(ControleRNC[[#This Row],[Etapa Eng]]="Contratada","Contratada","Aberto"))</f>
        <v>Contratada</v>
      </c>
      <c r="AJ997" s="85" t="str">
        <f ca="1">IF(ControleRNC[[#This Row],[Etapa contr]]="Concluída","Fechado",IF(ControleRNC[[#This Row],[Etapa contr]]="Engenharia","Engenharia","Aberto"))</f>
        <v>Fechado</v>
      </c>
    </row>
    <row r="998" spans="1:36" ht="29.25" customHeight="1">
      <c r="A998" s="79" t="s">
        <v>436</v>
      </c>
      <c r="B998" s="79" t="s">
        <v>900</v>
      </c>
      <c r="C998" s="85" t="s">
        <v>1280</v>
      </c>
      <c r="D998" s="79" t="s">
        <v>824</v>
      </c>
      <c r="E998" s="85" t="s">
        <v>281</v>
      </c>
      <c r="F998" s="88" t="s">
        <v>826</v>
      </c>
      <c r="G998" s="80" t="s">
        <v>827</v>
      </c>
      <c r="H998" s="80" t="s">
        <v>2191</v>
      </c>
      <c r="I998" s="80" t="s">
        <v>856</v>
      </c>
      <c r="J998" s="81" t="s">
        <v>3067</v>
      </c>
      <c r="K998" s="82" t="s">
        <v>787</v>
      </c>
      <c r="L998" s="83">
        <v>45056</v>
      </c>
      <c r="M998" s="83">
        <f>WORKDAY(ControleRNC[[#This Row],[Data Emissão]],VLOOKUP(K998,$F$1:$G$4,2,0))</f>
        <v>45061</v>
      </c>
      <c r="N998" s="83"/>
      <c r="O998" s="84">
        <v>45069</v>
      </c>
      <c r="P998" s="85"/>
      <c r="Q998" s="85">
        <f ca="1">IF(ControleRNC[[#This Row],[Real.1]]="",TODAY()-ControleRNC[[#This Row],[Prev.1]],ControleRNC[[#This Row],[Real.1]]-ControleRNC[[#This Row],[Prev.1]])</f>
        <v>8</v>
      </c>
      <c r="R998" s="85" t="s">
        <v>5</v>
      </c>
      <c r="S998" s="85"/>
      <c r="T998" s="86" t="str">
        <f ca="1">IF(ControleRNC[[#This Row],[Real.1]]&lt;&gt;"","Concluída",IF(ControleRNC[[#This Row],[Prev.1]]&lt;TODAY(),"Atraso","No prazo"))</f>
        <v>Concluída</v>
      </c>
      <c r="U998" s="87" t="s">
        <v>3068</v>
      </c>
      <c r="V998" s="87"/>
      <c r="W998" s="84">
        <f>WORKDAY(ControleRNC[[#This Row],[Prev.1]],ControleRNC[[#This Row],[Dias Prev.2]])</f>
        <v>45064</v>
      </c>
      <c r="X998" s="84">
        <v>45071</v>
      </c>
      <c r="Y998" s="84">
        <v>45076</v>
      </c>
      <c r="Z998" s="85">
        <f>VLOOKUP(ControleRNC[[#This Row],[Crit.]],$F$1:$G$4,2,0)</f>
        <v>3</v>
      </c>
      <c r="AA998" s="85">
        <f ca="1">IF(ControleRNC[[#This Row],[Real.2]]="",TODAY()-ControleRNC[[#This Row],[Prev.2]],ControleRNC[[#This Row],[Real.2]]-ControleRNC[[#This Row],[Prev.2]])</f>
        <v>12</v>
      </c>
      <c r="AB998" s="85" t="s">
        <v>5</v>
      </c>
      <c r="AC998" s="86" t="str">
        <f ca="1">IF(ControleRNC[[#This Row],[Real.2]]&lt;&gt;"","Concluída",
IF(ControleRNC[[#This Row],[Prev.2]]&lt;TODAY(),"Atraso","No prazo"))</f>
        <v>Concluída</v>
      </c>
      <c r="AD998" s="85" t="str">
        <f ca="1">IF(ControleRNC[[#This Row],[Status Epata 2]]="Concluída","",IF(ControleRNC[[#This Row],[Real.2]]="",TODAY()-ControleRNC[[#This Row],[Data Emissão]],ControleRNC[[#This Row],[Real.2]]-ControleRNC[[#This Row],[Data Emissão]]))</f>
        <v/>
      </c>
      <c r="AE998" s="85" t="str">
        <f ca="1">IF(ControleRNC[[#This Row],[Real.2]]&lt;&gt;"","Concluída",
IF(AND(ControleRNC[[#This Row],[Prev.2]]&lt;TODAY(),OR(ControleRNC[[#This Row],[Replan.2]]&lt;TODAY(),ControleRNC[[#This Row],[Replan.2]]="")),"Atraso","No prazo"))</f>
        <v>Concluída</v>
      </c>
      <c r="AF998" s="85"/>
      <c r="AG998" s="85" t="str">
        <f>IF(ControleRNC[[#This Row],[Área Responsável]]="Engenharia",ControleRNC[[#This Row],[Status Etapa 1]],"Contratada")</f>
        <v>Contratada</v>
      </c>
      <c r="AH998" s="85" t="str">
        <f ca="1">IF(ControleRNC[[#This Row],[Área Responsável]]="Contratada",ControleRNC[[#This Row],[Status DUCTOR]],"Engenharia")</f>
        <v>Concluída</v>
      </c>
      <c r="AI998" s="85" t="str">
        <f>IF(ControleRNC[[#This Row],[Etapa Eng]]="Concluída","Fechado",IF(ControleRNC[[#This Row],[Etapa Eng]]="Contratada","Contratada","Aberto"))</f>
        <v>Contratada</v>
      </c>
      <c r="AJ998" s="85" t="str">
        <f ca="1">IF(ControleRNC[[#This Row],[Etapa contr]]="Concluída","Fechado",IF(ControleRNC[[#This Row],[Etapa contr]]="Engenharia","Engenharia","Aberto"))</f>
        <v>Fechado</v>
      </c>
    </row>
    <row r="999" spans="1:36" ht="29.25" customHeight="1">
      <c r="A999" s="79" t="s">
        <v>439</v>
      </c>
      <c r="B999" s="79" t="s">
        <v>900</v>
      </c>
      <c r="C999" s="85" t="s">
        <v>823</v>
      </c>
      <c r="D999" s="79" t="s">
        <v>824</v>
      </c>
      <c r="E999" s="85" t="s">
        <v>281</v>
      </c>
      <c r="F999" s="88" t="s">
        <v>826</v>
      </c>
      <c r="G999" s="80" t="s">
        <v>827</v>
      </c>
      <c r="H999" s="80" t="s">
        <v>2449</v>
      </c>
      <c r="I999" s="80" t="s">
        <v>856</v>
      </c>
      <c r="J999" s="81" t="s">
        <v>748</v>
      </c>
      <c r="K999" s="82" t="s">
        <v>787</v>
      </c>
      <c r="L999" s="83">
        <v>45056</v>
      </c>
      <c r="M999" s="83">
        <f>WORKDAY(ControleRNC[[#This Row],[Data Emissão]],VLOOKUP(K999,$F$1:$G$4,2,0))</f>
        <v>45061</v>
      </c>
      <c r="N999" s="83"/>
      <c r="O999" s="84"/>
      <c r="P999" s="85"/>
      <c r="Q999" s="85">
        <f ca="1">IF(ControleRNC[[#This Row],[Real.1]]="",TODAY()-ControleRNC[[#This Row],[Prev.1]],ControleRNC[[#This Row],[Real.1]]-ControleRNC[[#This Row],[Prev.1]])</f>
        <v>16</v>
      </c>
      <c r="R999" s="85" t="s">
        <v>5</v>
      </c>
      <c r="S999" s="85"/>
      <c r="T999" s="86" t="str">
        <f ca="1">IF(ControleRNC[[#This Row],[Real.1]]&lt;&gt;"","Concluída",IF(ControleRNC[[#This Row],[Prev.1]]&lt;TODAY(),"Atraso","No prazo"))</f>
        <v>Atraso</v>
      </c>
      <c r="U999" s="87"/>
      <c r="V999" s="87"/>
      <c r="W999" s="84">
        <f>WORKDAY(ControleRNC[[#This Row],[Prev.1]],ControleRNC[[#This Row],[Dias Prev.2]])</f>
        <v>45064</v>
      </c>
      <c r="X999" s="84"/>
      <c r="Y999" s="84"/>
      <c r="Z999" s="85">
        <f>VLOOKUP(ControleRNC[[#This Row],[Crit.]],$F$1:$G$4,2,0)</f>
        <v>3</v>
      </c>
      <c r="AA999" s="85">
        <f ca="1">IF(ControleRNC[[#This Row],[Real.2]]="",TODAY()-ControleRNC[[#This Row],[Prev.2]],ControleRNC[[#This Row],[Real.2]]-ControleRNC[[#This Row],[Prev.2]])</f>
        <v>13</v>
      </c>
      <c r="AB999" s="85" t="s">
        <v>5</v>
      </c>
      <c r="AC999" s="86" t="str">
        <f ca="1">IF(ControleRNC[[#This Row],[Real.2]]&lt;&gt;"","Concluída",
IF(ControleRNC[[#This Row],[Prev.2]]&lt;TODAY(),"Atraso","No prazo"))</f>
        <v>Atraso</v>
      </c>
      <c r="AD999" s="85">
        <f ca="1">IF(ControleRNC[[#This Row],[Status Epata 2]]="Concluída","",IF(ControleRNC[[#This Row],[Real.2]]="",TODAY()-ControleRNC[[#This Row],[Data Emissão]],ControleRNC[[#This Row],[Real.2]]-ControleRNC[[#This Row],[Data Emissão]]))</f>
        <v>21</v>
      </c>
      <c r="AE999" s="85" t="str">
        <f ca="1">IF(ControleRNC[[#This Row],[Real.2]]&lt;&gt;"","Concluída",
IF(AND(ControleRNC[[#This Row],[Prev.2]]&lt;TODAY(),OR(ControleRNC[[#This Row],[Replan.2]]&lt;TODAY(),ControleRNC[[#This Row],[Replan.2]]="")),"Atraso","No prazo"))</f>
        <v>Atraso</v>
      </c>
      <c r="AF999" s="85"/>
      <c r="AG999" s="85" t="str">
        <f>IF(ControleRNC[[#This Row],[Área Responsável]]="Engenharia",ControleRNC[[#This Row],[Status Etapa 1]],"Contratada")</f>
        <v>Contratada</v>
      </c>
      <c r="AH999" s="85" t="str">
        <f ca="1">IF(ControleRNC[[#This Row],[Área Responsável]]="Contratada",ControleRNC[[#This Row],[Status DUCTOR]],"Engenharia")</f>
        <v>Atraso</v>
      </c>
      <c r="AI999" s="85" t="str">
        <f>IF(ControleRNC[[#This Row],[Etapa Eng]]="Concluída","Fechado",IF(ControleRNC[[#This Row],[Etapa Eng]]="Contratada","Contratada","Aberto"))</f>
        <v>Contratada</v>
      </c>
      <c r="AJ999" s="85" t="str">
        <f ca="1">IF(ControleRNC[[#This Row],[Etapa contr]]="Concluída","Fechado",IF(ControleRNC[[#This Row],[Etapa contr]]="Engenharia","Engenharia","Aberto"))</f>
        <v>Aberto</v>
      </c>
    </row>
    <row r="1000" spans="1:36" ht="29.25" customHeight="1">
      <c r="A1000" s="79" t="s">
        <v>425</v>
      </c>
      <c r="B1000" s="79" t="s">
        <v>900</v>
      </c>
      <c r="C1000" s="85" t="s">
        <v>823</v>
      </c>
      <c r="D1000" s="79" t="s">
        <v>824</v>
      </c>
      <c r="E1000" s="85" t="s">
        <v>281</v>
      </c>
      <c r="F1000" s="88" t="s">
        <v>826</v>
      </c>
      <c r="G1000" s="80" t="s">
        <v>827</v>
      </c>
      <c r="H1000" s="80" t="s">
        <v>2449</v>
      </c>
      <c r="I1000" s="80" t="s">
        <v>856</v>
      </c>
      <c r="J1000" s="81" t="s">
        <v>3069</v>
      </c>
      <c r="K1000" s="82" t="s">
        <v>787</v>
      </c>
      <c r="L1000" s="83">
        <v>45056</v>
      </c>
      <c r="M1000" s="83">
        <f>WORKDAY(ControleRNC[[#This Row],[Data Emissão]],VLOOKUP(K1000,$F$1:$G$4,2,0))</f>
        <v>45061</v>
      </c>
      <c r="N1000" s="83"/>
      <c r="O1000" s="84">
        <v>45071</v>
      </c>
      <c r="P1000" s="85"/>
      <c r="Q1000" s="85">
        <f ca="1">IF(ControleRNC[[#This Row],[Real.1]]="",TODAY()-ControleRNC[[#This Row],[Prev.1]],ControleRNC[[#This Row],[Real.1]]-ControleRNC[[#This Row],[Prev.1]])</f>
        <v>10</v>
      </c>
      <c r="R1000" s="85" t="s">
        <v>5</v>
      </c>
      <c r="S1000" s="85"/>
      <c r="T1000" s="86" t="str">
        <f ca="1">IF(ControleRNC[[#This Row],[Real.1]]&lt;&gt;"","Concluída",IF(ControleRNC[[#This Row],[Prev.1]]&lt;TODAY(),"Atraso","No prazo"))</f>
        <v>Concluída</v>
      </c>
      <c r="U1000" s="87"/>
      <c r="V1000" s="87" t="s">
        <v>2891</v>
      </c>
      <c r="W1000" s="84">
        <f>WORKDAY(ControleRNC[[#This Row],[Prev.1]],ControleRNC[[#This Row],[Dias Prev.2]])</f>
        <v>45064</v>
      </c>
      <c r="X1000" s="84"/>
      <c r="Y1000" s="84">
        <v>45071</v>
      </c>
      <c r="Z1000" s="85">
        <f>VLOOKUP(ControleRNC[[#This Row],[Crit.]],$F$1:$G$4,2,0)</f>
        <v>3</v>
      </c>
      <c r="AA1000" s="85">
        <f ca="1">IF(ControleRNC[[#This Row],[Real.2]]="",TODAY()-ControleRNC[[#This Row],[Prev.2]],ControleRNC[[#This Row],[Real.2]]-ControleRNC[[#This Row],[Prev.2]])</f>
        <v>7</v>
      </c>
      <c r="AB1000" s="85" t="s">
        <v>5</v>
      </c>
      <c r="AC1000" s="86" t="str">
        <f ca="1">IF(ControleRNC[[#This Row],[Real.2]]&lt;&gt;"","Concluída",
IF(ControleRNC[[#This Row],[Prev.2]]&lt;TODAY(),"Atraso","No prazo"))</f>
        <v>Concluída</v>
      </c>
      <c r="AD1000" s="85" t="str">
        <f ca="1">IF(ControleRNC[[#This Row],[Status Epata 2]]="Concluída","",IF(ControleRNC[[#This Row],[Real.2]]="",TODAY()-ControleRNC[[#This Row],[Data Emissão]],ControleRNC[[#This Row],[Real.2]]-ControleRNC[[#This Row],[Data Emissão]]))</f>
        <v/>
      </c>
      <c r="AE1000" s="85" t="str">
        <f ca="1">IF(ControleRNC[[#This Row],[Real.2]]&lt;&gt;"","Concluída",
IF(AND(ControleRNC[[#This Row],[Prev.2]]&lt;TODAY(),OR(ControleRNC[[#This Row],[Replan.2]]&lt;TODAY(),ControleRNC[[#This Row],[Replan.2]]="")),"Atraso","No prazo"))</f>
        <v>Concluída</v>
      </c>
      <c r="AF1000" s="85"/>
      <c r="AG1000" s="85" t="str">
        <f>IF(ControleRNC[[#This Row],[Área Responsável]]="Engenharia",ControleRNC[[#This Row],[Status Etapa 1]],"Contratada")</f>
        <v>Contratada</v>
      </c>
      <c r="AH1000" s="85" t="str">
        <f ca="1">IF(ControleRNC[[#This Row],[Área Responsável]]="Contratada",ControleRNC[[#This Row],[Status DUCTOR]],"Engenharia")</f>
        <v>Concluída</v>
      </c>
      <c r="AI1000" s="85" t="str">
        <f>IF(ControleRNC[[#This Row],[Etapa Eng]]="Concluída","Fechado",IF(ControleRNC[[#This Row],[Etapa Eng]]="Contratada","Contratada","Aberto"))</f>
        <v>Contratada</v>
      </c>
      <c r="AJ1000" s="85" t="str">
        <f ca="1">IF(ControleRNC[[#This Row],[Etapa contr]]="Concluída","Fechado",IF(ControleRNC[[#This Row],[Etapa contr]]="Engenharia","Engenharia","Aberto"))</f>
        <v>Fechado</v>
      </c>
    </row>
    <row r="1001" spans="1:36" ht="29.25" customHeight="1">
      <c r="A1001" s="79" t="s">
        <v>428</v>
      </c>
      <c r="B1001" s="79" t="s">
        <v>900</v>
      </c>
      <c r="C1001" s="85" t="s">
        <v>3060</v>
      </c>
      <c r="D1001" s="79" t="s">
        <v>824</v>
      </c>
      <c r="E1001" s="85" t="s">
        <v>281</v>
      </c>
      <c r="F1001" s="88" t="s">
        <v>826</v>
      </c>
      <c r="G1001" s="80" t="s">
        <v>827</v>
      </c>
      <c r="H1001" s="80" t="s">
        <v>2449</v>
      </c>
      <c r="I1001" s="80" t="s">
        <v>856</v>
      </c>
      <c r="J1001" s="81" t="s">
        <v>746</v>
      </c>
      <c r="K1001" s="82" t="s">
        <v>787</v>
      </c>
      <c r="L1001" s="83">
        <v>45056</v>
      </c>
      <c r="M1001" s="83">
        <f>WORKDAY(ControleRNC[[#This Row],[Data Emissão]],VLOOKUP(K1001,$F$1:$G$4,2,0))</f>
        <v>45061</v>
      </c>
      <c r="N1001" s="83"/>
      <c r="O1001" s="84">
        <v>45070</v>
      </c>
      <c r="P1001" s="85"/>
      <c r="Q1001" s="85">
        <f ca="1">IF(ControleRNC[[#This Row],[Real.1]]="",TODAY()-ControleRNC[[#This Row],[Prev.1]],ControleRNC[[#This Row],[Real.1]]-ControleRNC[[#This Row],[Prev.1]])</f>
        <v>9</v>
      </c>
      <c r="R1001" s="85" t="s">
        <v>5</v>
      </c>
      <c r="S1001" s="85"/>
      <c r="T1001" s="86" t="str">
        <f ca="1">IF(ControleRNC[[#This Row],[Real.1]]&lt;&gt;"","Concluída",IF(ControleRNC[[#This Row],[Prev.1]]&lt;TODAY(),"Atraso","No prazo"))</f>
        <v>Concluída</v>
      </c>
      <c r="U1001" s="87" t="s">
        <v>747</v>
      </c>
      <c r="V1001" s="87"/>
      <c r="W1001" s="84">
        <f>WORKDAY(ControleRNC[[#This Row],[Prev.1]],ControleRNC[[#This Row],[Dias Prev.2]])</f>
        <v>45064</v>
      </c>
      <c r="X1001" s="84">
        <v>45076</v>
      </c>
      <c r="Y1001" s="84"/>
      <c r="Z1001" s="85">
        <f>VLOOKUP(ControleRNC[[#This Row],[Crit.]],$F$1:$G$4,2,0)</f>
        <v>3</v>
      </c>
      <c r="AA1001" s="85">
        <f ca="1">IF(ControleRNC[[#This Row],[Real.2]]="",TODAY()-ControleRNC[[#This Row],[Prev.2]],ControleRNC[[#This Row],[Real.2]]-ControleRNC[[#This Row],[Prev.2]])</f>
        <v>13</v>
      </c>
      <c r="AB1001" s="85" t="s">
        <v>5</v>
      </c>
      <c r="AC1001" s="86" t="str">
        <f ca="1">IF(ControleRNC[[#This Row],[Real.2]]&lt;&gt;"","Concluída",
IF(ControleRNC[[#This Row],[Prev.2]]&lt;TODAY(),"Atraso","No prazo"))</f>
        <v>Atraso</v>
      </c>
      <c r="AD1001" s="85">
        <f ca="1">IF(ControleRNC[[#This Row],[Status Epata 2]]="Concluída","",IF(ControleRNC[[#This Row],[Real.2]]="",TODAY()-ControleRNC[[#This Row],[Data Emissão]],ControleRNC[[#This Row],[Real.2]]-ControleRNC[[#This Row],[Data Emissão]]))</f>
        <v>21</v>
      </c>
      <c r="AE1001" s="85" t="str">
        <f ca="1">IF(ControleRNC[[#This Row],[Real.2]]&lt;&gt;"","Concluída",
IF(AND(ControleRNC[[#This Row],[Prev.2]]&lt;TODAY(),OR(ControleRNC[[#This Row],[Replan.2]]&lt;TODAY(),ControleRNC[[#This Row],[Replan.2]]="")),"Atraso","No prazo"))</f>
        <v>Atraso</v>
      </c>
      <c r="AF1001" s="85"/>
      <c r="AG1001" s="85" t="str">
        <f>IF(ControleRNC[[#This Row],[Área Responsável]]="Engenharia",ControleRNC[[#This Row],[Status Etapa 1]],"Contratada")</f>
        <v>Contratada</v>
      </c>
      <c r="AH1001" s="85" t="str">
        <f ca="1">IF(ControleRNC[[#This Row],[Área Responsável]]="Contratada",ControleRNC[[#This Row],[Status DUCTOR]],"Engenharia")</f>
        <v>Atraso</v>
      </c>
      <c r="AI1001" s="85" t="str">
        <f>IF(ControleRNC[[#This Row],[Etapa Eng]]="Concluída","Fechado",IF(ControleRNC[[#This Row],[Etapa Eng]]="Contratada","Contratada","Aberto"))</f>
        <v>Contratada</v>
      </c>
      <c r="AJ1001" s="85" t="str">
        <f ca="1">IF(ControleRNC[[#This Row],[Etapa contr]]="Concluída","Fechado",IF(ControleRNC[[#This Row],[Etapa contr]]="Engenharia","Engenharia","Aberto"))</f>
        <v>Aberto</v>
      </c>
    </row>
    <row r="1002" spans="1:36" ht="29.25" customHeight="1">
      <c r="A1002" s="79" t="s">
        <v>431</v>
      </c>
      <c r="B1002" s="79" t="s">
        <v>900</v>
      </c>
      <c r="C1002" s="85" t="s">
        <v>823</v>
      </c>
      <c r="D1002" s="79" t="s">
        <v>824</v>
      </c>
      <c r="E1002" s="85" t="s">
        <v>281</v>
      </c>
      <c r="F1002" s="88" t="s">
        <v>826</v>
      </c>
      <c r="G1002" s="80" t="s">
        <v>827</v>
      </c>
      <c r="H1002" s="80" t="s">
        <v>3070</v>
      </c>
      <c r="I1002" s="80" t="s">
        <v>856</v>
      </c>
      <c r="J1002" s="81" t="s">
        <v>3071</v>
      </c>
      <c r="K1002" s="82" t="s">
        <v>788</v>
      </c>
      <c r="L1002" s="83">
        <v>45057</v>
      </c>
      <c r="M1002" s="83">
        <f>WORKDAY(ControleRNC[[#This Row],[Data Emissão]],VLOOKUP(K1002,$F$1:$G$4,2,0))</f>
        <v>45061</v>
      </c>
      <c r="N1002" s="83"/>
      <c r="O1002" s="84">
        <v>45071</v>
      </c>
      <c r="P1002" s="85"/>
      <c r="Q1002" s="85">
        <f ca="1">IF(ControleRNC[[#This Row],[Real.1]]="",TODAY()-ControleRNC[[#This Row],[Prev.1]],ControleRNC[[#This Row],[Real.1]]-ControleRNC[[#This Row],[Prev.1]])</f>
        <v>10</v>
      </c>
      <c r="R1002" s="85" t="s">
        <v>5</v>
      </c>
      <c r="S1002" s="85"/>
      <c r="T1002" s="86" t="str">
        <f ca="1">IF(ControleRNC[[#This Row],[Real.1]]&lt;&gt;"","Concluída",IF(ControleRNC[[#This Row],[Prev.1]]&lt;TODAY(),"Atraso","No prazo"))</f>
        <v>Concluída</v>
      </c>
      <c r="U1002" s="87"/>
      <c r="V1002" s="87" t="s">
        <v>2891</v>
      </c>
      <c r="W1002" s="84">
        <f>WORKDAY(ControleRNC[[#This Row],[Prev.1]],ControleRNC[[#This Row],[Dias Prev.2]])</f>
        <v>45063</v>
      </c>
      <c r="X1002" s="84"/>
      <c r="Y1002" s="84">
        <v>45071</v>
      </c>
      <c r="Z1002" s="85">
        <f>VLOOKUP(ControleRNC[[#This Row],[Crit.]],$F$1:$G$4,2,0)</f>
        <v>2</v>
      </c>
      <c r="AA1002" s="85">
        <f ca="1">IF(ControleRNC[[#This Row],[Real.2]]="",TODAY()-ControleRNC[[#This Row],[Prev.2]],ControleRNC[[#This Row],[Real.2]]-ControleRNC[[#This Row],[Prev.2]])</f>
        <v>8</v>
      </c>
      <c r="AB1002" s="85" t="s">
        <v>5</v>
      </c>
      <c r="AC1002" s="86" t="str">
        <f ca="1">IF(ControleRNC[[#This Row],[Real.2]]&lt;&gt;"","Concluída",
IF(ControleRNC[[#This Row],[Prev.2]]&lt;TODAY(),"Atraso","No prazo"))</f>
        <v>Concluída</v>
      </c>
      <c r="AD1002" s="85" t="str">
        <f ca="1">IF(ControleRNC[[#This Row],[Status Epata 2]]="Concluída","",IF(ControleRNC[[#This Row],[Real.2]]="",TODAY()-ControleRNC[[#This Row],[Data Emissão]],ControleRNC[[#This Row],[Real.2]]-ControleRNC[[#This Row],[Data Emissão]]))</f>
        <v/>
      </c>
      <c r="AE1002" s="85" t="str">
        <f ca="1">IF(ControleRNC[[#This Row],[Real.2]]&lt;&gt;"","Concluída",
IF(AND(ControleRNC[[#This Row],[Prev.2]]&lt;TODAY(),OR(ControleRNC[[#This Row],[Replan.2]]&lt;TODAY(),ControleRNC[[#This Row],[Replan.2]]="")),"Atraso","No prazo"))</f>
        <v>Concluída</v>
      </c>
      <c r="AF1002" s="85"/>
      <c r="AG1002" s="85" t="str">
        <f>IF(ControleRNC[[#This Row],[Área Responsável]]="Engenharia",ControleRNC[[#This Row],[Status Etapa 1]],"Contratada")</f>
        <v>Contratada</v>
      </c>
      <c r="AH1002" s="85" t="str">
        <f ca="1">IF(ControleRNC[[#This Row],[Área Responsável]]="Contratada",ControleRNC[[#This Row],[Status DUCTOR]],"Engenharia")</f>
        <v>Concluída</v>
      </c>
      <c r="AI1002" s="85" t="str">
        <f>IF(ControleRNC[[#This Row],[Etapa Eng]]="Concluída","Fechado",IF(ControleRNC[[#This Row],[Etapa Eng]]="Contratada","Contratada","Aberto"))</f>
        <v>Contratada</v>
      </c>
      <c r="AJ1002" s="85" t="str">
        <f ca="1">IF(ControleRNC[[#This Row],[Etapa contr]]="Concluída","Fechado",IF(ControleRNC[[#This Row],[Etapa contr]]="Engenharia","Engenharia","Aberto"))</f>
        <v>Fechado</v>
      </c>
    </row>
    <row r="1003" spans="1:36" ht="29.25" customHeight="1">
      <c r="A1003" s="79" t="s">
        <v>446</v>
      </c>
      <c r="B1003" s="79" t="s">
        <v>900</v>
      </c>
      <c r="C1003" s="85" t="s">
        <v>3062</v>
      </c>
      <c r="D1003" s="79" t="s">
        <v>824</v>
      </c>
      <c r="E1003" s="85" t="s">
        <v>281</v>
      </c>
      <c r="F1003" s="88" t="s">
        <v>826</v>
      </c>
      <c r="G1003" s="80" t="s">
        <v>827</v>
      </c>
      <c r="H1003" s="80" t="s">
        <v>3072</v>
      </c>
      <c r="I1003" s="80" t="s">
        <v>856</v>
      </c>
      <c r="J1003" s="81" t="s">
        <v>753</v>
      </c>
      <c r="K1003" s="82" t="s">
        <v>787</v>
      </c>
      <c r="L1003" s="83">
        <v>45057</v>
      </c>
      <c r="M1003" s="83">
        <f>WORKDAY(ControleRNC[[#This Row],[Data Emissão]],VLOOKUP(K1003,$F$1:$G$4,2,0))</f>
        <v>45062</v>
      </c>
      <c r="N1003" s="83"/>
      <c r="O1003" s="84"/>
      <c r="P1003" s="85"/>
      <c r="Q1003" s="85">
        <f ca="1">IF(ControleRNC[[#This Row],[Real.1]]="",TODAY()-ControleRNC[[#This Row],[Prev.1]],ControleRNC[[#This Row],[Real.1]]-ControleRNC[[#This Row],[Prev.1]])</f>
        <v>15</v>
      </c>
      <c r="R1003" s="85" t="s">
        <v>5</v>
      </c>
      <c r="S1003" s="85"/>
      <c r="T1003" s="86" t="str">
        <f ca="1">IF(ControleRNC[[#This Row],[Real.1]]&lt;&gt;"","Concluída",IF(ControleRNC[[#This Row],[Prev.1]]&lt;TODAY(),"Atraso","No prazo"))</f>
        <v>Atraso</v>
      </c>
      <c r="U1003" s="87"/>
      <c r="V1003" s="87"/>
      <c r="W1003" s="84">
        <f>WORKDAY(ControleRNC[[#This Row],[Prev.1]],ControleRNC[[#This Row],[Dias Prev.2]])</f>
        <v>45065</v>
      </c>
      <c r="X1003" s="84"/>
      <c r="Y1003" s="84"/>
      <c r="Z1003" s="85">
        <f>VLOOKUP(ControleRNC[[#This Row],[Crit.]],$F$1:$G$4,2,0)</f>
        <v>3</v>
      </c>
      <c r="AA1003" s="85">
        <f ca="1">IF(ControleRNC[[#This Row],[Real.2]]="",TODAY()-ControleRNC[[#This Row],[Prev.2]],ControleRNC[[#This Row],[Real.2]]-ControleRNC[[#This Row],[Prev.2]])</f>
        <v>12</v>
      </c>
      <c r="AB1003" s="85" t="s">
        <v>5</v>
      </c>
      <c r="AC1003" s="86" t="str">
        <f ca="1">IF(ControleRNC[[#This Row],[Real.2]]&lt;&gt;"","Concluída",
IF(ControleRNC[[#This Row],[Prev.2]]&lt;TODAY(),"Atraso","No prazo"))</f>
        <v>Atraso</v>
      </c>
      <c r="AD1003" s="85">
        <f ca="1">IF(ControleRNC[[#This Row],[Status Epata 2]]="Concluída","",IF(ControleRNC[[#This Row],[Real.2]]="",TODAY()-ControleRNC[[#This Row],[Data Emissão]],ControleRNC[[#This Row],[Real.2]]-ControleRNC[[#This Row],[Data Emissão]]))</f>
        <v>20</v>
      </c>
      <c r="AE1003" s="85" t="str">
        <f ca="1">IF(ControleRNC[[#This Row],[Real.2]]&lt;&gt;"","Concluída",
IF(AND(ControleRNC[[#This Row],[Prev.2]]&lt;TODAY(),OR(ControleRNC[[#This Row],[Replan.2]]&lt;TODAY(),ControleRNC[[#This Row],[Replan.2]]="")),"Atraso","No prazo"))</f>
        <v>Atraso</v>
      </c>
      <c r="AF1003" s="85"/>
      <c r="AG1003" s="85" t="str">
        <f>IF(ControleRNC[[#This Row],[Área Responsável]]="Engenharia",ControleRNC[[#This Row],[Status Etapa 1]],"Contratada")</f>
        <v>Contratada</v>
      </c>
      <c r="AH1003" s="85" t="str">
        <f ca="1">IF(ControleRNC[[#This Row],[Área Responsável]]="Contratada",ControleRNC[[#This Row],[Status DUCTOR]],"Engenharia")</f>
        <v>Atraso</v>
      </c>
      <c r="AI1003" s="85" t="str">
        <f>IF(ControleRNC[[#This Row],[Etapa Eng]]="Concluída","Fechado",IF(ControleRNC[[#This Row],[Etapa Eng]]="Contratada","Contratada","Aberto"))</f>
        <v>Contratada</v>
      </c>
      <c r="AJ1003" s="85" t="str">
        <f ca="1">IF(ControleRNC[[#This Row],[Etapa contr]]="Concluída","Fechado",IF(ControleRNC[[#This Row],[Etapa contr]]="Engenharia","Engenharia","Aberto"))</f>
        <v>Aberto</v>
      </c>
    </row>
    <row r="1004" spans="1:36" ht="29.25" customHeight="1">
      <c r="A1004" s="79" t="s">
        <v>352</v>
      </c>
      <c r="B1004" s="79" t="s">
        <v>900</v>
      </c>
      <c r="C1004" s="85" t="s">
        <v>3062</v>
      </c>
      <c r="D1004" s="79" t="s">
        <v>824</v>
      </c>
      <c r="E1004" s="85" t="s">
        <v>281</v>
      </c>
      <c r="F1004" s="88" t="s">
        <v>826</v>
      </c>
      <c r="G1004" s="80" t="s">
        <v>827</v>
      </c>
      <c r="H1004" s="80" t="s">
        <v>3072</v>
      </c>
      <c r="I1004" s="80" t="s">
        <v>856</v>
      </c>
      <c r="J1004" s="81" t="s">
        <v>754</v>
      </c>
      <c r="K1004" s="82" t="s">
        <v>787</v>
      </c>
      <c r="L1004" s="83">
        <v>45057</v>
      </c>
      <c r="M1004" s="83">
        <f>WORKDAY(ControleRNC[[#This Row],[Data Emissão]],VLOOKUP(K1004,$F$1:$G$4,2,0))</f>
        <v>45062</v>
      </c>
      <c r="N1004" s="83"/>
      <c r="O1004" s="84"/>
      <c r="P1004" s="85"/>
      <c r="Q1004" s="85">
        <f ca="1">IF(ControleRNC[[#This Row],[Real.1]]="",TODAY()-ControleRNC[[#This Row],[Prev.1]],ControleRNC[[#This Row],[Real.1]]-ControleRNC[[#This Row],[Prev.1]])</f>
        <v>15</v>
      </c>
      <c r="R1004" s="85" t="s">
        <v>5</v>
      </c>
      <c r="S1004" s="85"/>
      <c r="T1004" s="86" t="str">
        <f ca="1">IF(ControleRNC[[#This Row],[Real.1]]&lt;&gt;"","Concluída",IF(ControleRNC[[#This Row],[Prev.1]]&lt;TODAY(),"Atraso","No prazo"))</f>
        <v>Atraso</v>
      </c>
      <c r="U1004" s="87"/>
      <c r="V1004" s="87"/>
      <c r="W1004" s="84">
        <f>WORKDAY(ControleRNC[[#This Row],[Prev.1]],ControleRNC[[#This Row],[Dias Prev.2]])</f>
        <v>45065</v>
      </c>
      <c r="X1004" s="84"/>
      <c r="Y1004" s="84"/>
      <c r="Z1004" s="85">
        <f>VLOOKUP(ControleRNC[[#This Row],[Crit.]],$F$1:$G$4,2,0)</f>
        <v>3</v>
      </c>
      <c r="AA1004" s="85">
        <f ca="1">IF(ControleRNC[[#This Row],[Real.2]]="",TODAY()-ControleRNC[[#This Row],[Prev.2]],ControleRNC[[#This Row],[Real.2]]-ControleRNC[[#This Row],[Prev.2]])</f>
        <v>12</v>
      </c>
      <c r="AB1004" s="85" t="s">
        <v>5</v>
      </c>
      <c r="AC1004" s="86" t="str">
        <f ca="1">IF(ControleRNC[[#This Row],[Real.2]]&lt;&gt;"","Concluída",
IF(ControleRNC[[#This Row],[Prev.2]]&lt;TODAY(),"Atraso","No prazo"))</f>
        <v>Atraso</v>
      </c>
      <c r="AD1004" s="85">
        <f ca="1">IF(ControleRNC[[#This Row],[Status Epata 2]]="Concluída","",IF(ControleRNC[[#This Row],[Real.2]]="",TODAY()-ControleRNC[[#This Row],[Data Emissão]],ControleRNC[[#This Row],[Real.2]]-ControleRNC[[#This Row],[Data Emissão]]))</f>
        <v>20</v>
      </c>
      <c r="AE1004" s="85" t="str">
        <f ca="1">IF(ControleRNC[[#This Row],[Real.2]]&lt;&gt;"","Concluída",
IF(AND(ControleRNC[[#This Row],[Prev.2]]&lt;TODAY(),OR(ControleRNC[[#This Row],[Replan.2]]&lt;TODAY(),ControleRNC[[#This Row],[Replan.2]]="")),"Atraso","No prazo"))</f>
        <v>Atraso</v>
      </c>
      <c r="AF1004" s="85"/>
      <c r="AG1004" s="85" t="str">
        <f>IF(ControleRNC[[#This Row],[Área Responsável]]="Engenharia",ControleRNC[[#This Row],[Status Etapa 1]],"Contratada")</f>
        <v>Contratada</v>
      </c>
      <c r="AH1004" s="85" t="str">
        <f ca="1">IF(ControleRNC[[#This Row],[Área Responsável]]="Contratada",ControleRNC[[#This Row],[Status DUCTOR]],"Engenharia")</f>
        <v>Atraso</v>
      </c>
      <c r="AI1004" s="85" t="str">
        <f>IF(ControleRNC[[#This Row],[Etapa Eng]]="Concluída","Fechado",IF(ControleRNC[[#This Row],[Etapa Eng]]="Contratada","Contratada","Aberto"))</f>
        <v>Contratada</v>
      </c>
      <c r="AJ1004" s="85" t="str">
        <f ca="1">IF(ControleRNC[[#This Row],[Etapa contr]]="Concluída","Fechado",IF(ControleRNC[[#This Row],[Etapa contr]]="Engenharia","Engenharia","Aberto"))</f>
        <v>Aberto</v>
      </c>
    </row>
    <row r="1005" spans="1:36" ht="29.25" customHeight="1">
      <c r="A1005" s="79" t="s">
        <v>449</v>
      </c>
      <c r="B1005" s="79" t="s">
        <v>900</v>
      </c>
      <c r="C1005" s="24" t="s">
        <v>823</v>
      </c>
      <c r="D1005" s="79" t="s">
        <v>824</v>
      </c>
      <c r="E1005" s="85" t="s">
        <v>281</v>
      </c>
      <c r="F1005" s="88" t="s">
        <v>826</v>
      </c>
      <c r="G1005" s="80" t="s">
        <v>827</v>
      </c>
      <c r="H1005" s="80" t="s">
        <v>2449</v>
      </c>
      <c r="I1005" s="80" t="s">
        <v>856</v>
      </c>
      <c r="J1005" s="81" t="s">
        <v>751</v>
      </c>
      <c r="K1005" s="82" t="s">
        <v>788</v>
      </c>
      <c r="L1005" s="83">
        <v>45057</v>
      </c>
      <c r="M1005" s="83">
        <f>WORKDAY(ControleRNC[[#This Row],[Data Emissão]],VLOOKUP(K1005,$F$1:$G$4,2,0))</f>
        <v>45061</v>
      </c>
      <c r="N1005" s="83"/>
      <c r="O1005" s="84">
        <v>45009</v>
      </c>
      <c r="P1005" s="85"/>
      <c r="Q1005" s="85">
        <f ca="1">IF(ControleRNC[[#This Row],[Real.1]]="",TODAY()-ControleRNC[[#This Row],[Prev.1]],ControleRNC[[#This Row],[Real.1]]-ControleRNC[[#This Row],[Prev.1]])</f>
        <v>-52</v>
      </c>
      <c r="R1005" s="85" t="s">
        <v>5</v>
      </c>
      <c r="S1005" s="85"/>
      <c r="T1005" s="86" t="str">
        <f ca="1">IF(ControleRNC[[#This Row],[Real.1]]&lt;&gt;"","Concluída",IF(ControleRNC[[#This Row],[Prev.1]]&lt;TODAY(),"Atraso","No prazo"))</f>
        <v>Concluída</v>
      </c>
      <c r="U1005" s="87" t="s">
        <v>752</v>
      </c>
      <c r="V1005" s="87"/>
      <c r="W1005" s="84">
        <f>WORKDAY(ControleRNC[[#This Row],[Prev.1]],ControleRNC[[#This Row],[Dias Prev.2]])</f>
        <v>45063</v>
      </c>
      <c r="X1005" s="84">
        <v>45076</v>
      </c>
      <c r="Y1005" s="84"/>
      <c r="Z1005" s="85">
        <f>VLOOKUP(ControleRNC[[#This Row],[Crit.]],$F$1:$G$4,2,0)</f>
        <v>2</v>
      </c>
      <c r="AA1005" s="85">
        <f ca="1">IF(ControleRNC[[#This Row],[Real.2]]="",TODAY()-ControleRNC[[#This Row],[Prev.2]],ControleRNC[[#This Row],[Real.2]]-ControleRNC[[#This Row],[Prev.2]])</f>
        <v>14</v>
      </c>
      <c r="AB1005" s="85" t="s">
        <v>5</v>
      </c>
      <c r="AC1005" s="86" t="str">
        <f ca="1">IF(ControleRNC[[#This Row],[Real.2]]&lt;&gt;"","Concluída",
IF(ControleRNC[[#This Row],[Prev.2]]&lt;TODAY(),"Atraso","No prazo"))</f>
        <v>Atraso</v>
      </c>
      <c r="AD1005" s="85">
        <f ca="1">IF(ControleRNC[[#This Row],[Status Epata 2]]="Concluída","",IF(ControleRNC[[#This Row],[Real.2]]="",TODAY()-ControleRNC[[#This Row],[Data Emissão]],ControleRNC[[#This Row],[Real.2]]-ControleRNC[[#This Row],[Data Emissão]]))</f>
        <v>20</v>
      </c>
      <c r="AE1005" s="85" t="str">
        <f ca="1">IF(ControleRNC[[#This Row],[Real.2]]&lt;&gt;"","Concluída",
IF(AND(ControleRNC[[#This Row],[Prev.2]]&lt;TODAY(),OR(ControleRNC[[#This Row],[Replan.2]]&lt;TODAY(),ControleRNC[[#This Row],[Replan.2]]="")),"Atraso","No prazo"))</f>
        <v>Atraso</v>
      </c>
      <c r="AF1005" s="85"/>
      <c r="AG1005" s="85" t="str">
        <f>IF(ControleRNC[[#This Row],[Área Responsável]]="Engenharia",ControleRNC[[#This Row],[Status Etapa 1]],"Contratada")</f>
        <v>Contratada</v>
      </c>
      <c r="AH1005" s="85" t="str">
        <f ca="1">IF(ControleRNC[[#This Row],[Área Responsável]]="Contratada",ControleRNC[[#This Row],[Status DUCTOR]],"Engenharia")</f>
        <v>Atraso</v>
      </c>
      <c r="AI1005" s="85" t="str">
        <f>IF(ControleRNC[[#This Row],[Etapa Eng]]="Concluída","Fechado",IF(ControleRNC[[#This Row],[Etapa Eng]]="Contratada","Contratada","Aberto"))</f>
        <v>Contratada</v>
      </c>
      <c r="AJ1005" s="85" t="str">
        <f ca="1">IF(ControleRNC[[#This Row],[Etapa contr]]="Concluída","Fechado",IF(ControleRNC[[#This Row],[Etapa contr]]="Engenharia","Engenharia","Aberto"))</f>
        <v>Aberto</v>
      </c>
    </row>
    <row r="1006" spans="1:36" ht="29.25" customHeight="1">
      <c r="A1006" s="79" t="s">
        <v>349</v>
      </c>
      <c r="B1006" s="79" t="s">
        <v>900</v>
      </c>
      <c r="C1006" s="85" t="s">
        <v>823</v>
      </c>
      <c r="D1006" s="79" t="s">
        <v>824</v>
      </c>
      <c r="E1006" s="85" t="s">
        <v>281</v>
      </c>
      <c r="F1006" s="88" t="s">
        <v>826</v>
      </c>
      <c r="G1006" s="80" t="s">
        <v>827</v>
      </c>
      <c r="H1006" s="80" t="s">
        <v>2449</v>
      </c>
      <c r="I1006" s="80" t="s">
        <v>856</v>
      </c>
      <c r="J1006" s="81" t="s">
        <v>3073</v>
      </c>
      <c r="K1006" s="82" t="s">
        <v>787</v>
      </c>
      <c r="L1006" s="83">
        <v>45057</v>
      </c>
      <c r="M1006" s="83">
        <f>WORKDAY(ControleRNC[[#This Row],[Data Emissão]],VLOOKUP(K1006,$F$1:$G$4,2,0))</f>
        <v>45062</v>
      </c>
      <c r="N1006" s="83"/>
      <c r="O1006" s="84">
        <v>45009</v>
      </c>
      <c r="P1006" s="85"/>
      <c r="Q1006" s="85">
        <f ca="1">IF(ControleRNC[[#This Row],[Real.1]]="",TODAY()-ControleRNC[[#This Row],[Prev.1]],ControleRNC[[#This Row],[Real.1]]-ControleRNC[[#This Row],[Prev.1]])</f>
        <v>-53</v>
      </c>
      <c r="R1006" s="85" t="s">
        <v>5</v>
      </c>
      <c r="S1006" s="85"/>
      <c r="T1006" s="86" t="str">
        <f ca="1">IF(ControleRNC[[#This Row],[Real.1]]&lt;&gt;"","Concluída",IF(ControleRNC[[#This Row],[Prev.1]]&lt;TODAY(),"Atraso","No prazo"))</f>
        <v>Concluída</v>
      </c>
      <c r="U1006" s="87" t="s">
        <v>3066</v>
      </c>
      <c r="V1006" s="87" t="s">
        <v>2891</v>
      </c>
      <c r="W1006" s="84">
        <f>WORKDAY(ControleRNC[[#This Row],[Prev.1]],ControleRNC[[#This Row],[Dias Prev.2]])</f>
        <v>45065</v>
      </c>
      <c r="X1006" s="84">
        <v>45072</v>
      </c>
      <c r="Y1006" s="84">
        <v>45071</v>
      </c>
      <c r="Z1006" s="85">
        <f>VLOOKUP(ControleRNC[[#This Row],[Crit.]],$F$1:$G$4,2,0)</f>
        <v>3</v>
      </c>
      <c r="AA1006" s="85">
        <f ca="1">IF(ControleRNC[[#This Row],[Real.2]]="",TODAY()-ControleRNC[[#This Row],[Prev.2]],ControleRNC[[#This Row],[Real.2]]-ControleRNC[[#This Row],[Prev.2]])</f>
        <v>6</v>
      </c>
      <c r="AB1006" s="85" t="s">
        <v>5</v>
      </c>
      <c r="AC1006" s="86" t="str">
        <f ca="1">IF(ControleRNC[[#This Row],[Real.2]]&lt;&gt;"","Concluída",
IF(ControleRNC[[#This Row],[Prev.2]]&lt;TODAY(),"Atraso","No prazo"))</f>
        <v>Concluída</v>
      </c>
      <c r="AD1006" s="85" t="str">
        <f ca="1">IF(ControleRNC[[#This Row],[Status Epata 2]]="Concluída","",IF(ControleRNC[[#This Row],[Real.2]]="",TODAY()-ControleRNC[[#This Row],[Data Emissão]],ControleRNC[[#This Row],[Real.2]]-ControleRNC[[#This Row],[Data Emissão]]))</f>
        <v/>
      </c>
      <c r="AE1006" s="85" t="str">
        <f ca="1">IF(ControleRNC[[#This Row],[Real.2]]&lt;&gt;"","Concluída",
IF(AND(ControleRNC[[#This Row],[Prev.2]]&lt;TODAY(),OR(ControleRNC[[#This Row],[Replan.2]]&lt;TODAY(),ControleRNC[[#This Row],[Replan.2]]="")),"Atraso","No prazo"))</f>
        <v>Concluída</v>
      </c>
      <c r="AF1006" s="85"/>
      <c r="AG1006" s="85" t="str">
        <f>IF(ControleRNC[[#This Row],[Área Responsável]]="Engenharia",ControleRNC[[#This Row],[Status Etapa 1]],"Contratada")</f>
        <v>Contratada</v>
      </c>
      <c r="AH1006" s="85" t="str">
        <f ca="1">IF(ControleRNC[[#This Row],[Área Responsável]]="Contratada",ControleRNC[[#This Row],[Status DUCTOR]],"Engenharia")</f>
        <v>Concluída</v>
      </c>
      <c r="AI1006" s="85" t="str">
        <f>IF(ControleRNC[[#This Row],[Etapa Eng]]="Concluída","Fechado",IF(ControleRNC[[#This Row],[Etapa Eng]]="Contratada","Contratada","Aberto"))</f>
        <v>Contratada</v>
      </c>
      <c r="AJ1006" s="85" t="str">
        <f ca="1">IF(ControleRNC[[#This Row],[Etapa contr]]="Concluída","Fechado",IF(ControleRNC[[#This Row],[Etapa contr]]="Engenharia","Engenharia","Aberto"))</f>
        <v>Fechado</v>
      </c>
    </row>
    <row r="1007" spans="1:36" ht="29.25" customHeight="1">
      <c r="A1007" s="79" t="s">
        <v>455</v>
      </c>
      <c r="B1007" s="79" t="s">
        <v>900</v>
      </c>
      <c r="C1007" s="85" t="s">
        <v>823</v>
      </c>
      <c r="D1007" s="79" t="s">
        <v>824</v>
      </c>
      <c r="E1007" s="85" t="s">
        <v>281</v>
      </c>
      <c r="F1007" s="88" t="s">
        <v>826</v>
      </c>
      <c r="G1007" s="80" t="s">
        <v>827</v>
      </c>
      <c r="H1007" s="80" t="s">
        <v>2449</v>
      </c>
      <c r="I1007" s="80" t="s">
        <v>856</v>
      </c>
      <c r="J1007" s="81" t="s">
        <v>3074</v>
      </c>
      <c r="K1007" s="82" t="s">
        <v>787</v>
      </c>
      <c r="L1007" s="83">
        <v>45057</v>
      </c>
      <c r="M1007" s="83">
        <f>WORKDAY(ControleRNC[[#This Row],[Data Emissão]],VLOOKUP(K1007,$F$1:$G$4,2,0))</f>
        <v>45062</v>
      </c>
      <c r="N1007" s="83"/>
      <c r="O1007" s="84">
        <v>45070</v>
      </c>
      <c r="P1007" s="85"/>
      <c r="Q1007" s="85">
        <f ca="1">IF(ControleRNC[[#This Row],[Real.1]]="",TODAY()-ControleRNC[[#This Row],[Prev.1]],ControleRNC[[#This Row],[Real.1]]-ControleRNC[[#This Row],[Prev.1]])</f>
        <v>8</v>
      </c>
      <c r="R1007" s="85" t="s">
        <v>5</v>
      </c>
      <c r="S1007" s="85"/>
      <c r="T1007" s="86" t="str">
        <f ca="1">IF(ControleRNC[[#This Row],[Real.1]]&lt;&gt;"","Concluída",IF(ControleRNC[[#This Row],[Prev.1]]&lt;TODAY(),"Atraso","No prazo"))</f>
        <v>Concluída</v>
      </c>
      <c r="U1007" s="87" t="s">
        <v>3075</v>
      </c>
      <c r="V1007" s="87" t="s">
        <v>2891</v>
      </c>
      <c r="W1007" s="84">
        <f>WORKDAY(ControleRNC[[#This Row],[Prev.1]],ControleRNC[[#This Row],[Dias Prev.2]])</f>
        <v>45065</v>
      </c>
      <c r="X1007" s="84">
        <v>46167</v>
      </c>
      <c r="Y1007" s="84">
        <v>45071</v>
      </c>
      <c r="Z1007" s="85">
        <f>VLOOKUP(ControleRNC[[#This Row],[Crit.]],$F$1:$G$4,2,0)</f>
        <v>3</v>
      </c>
      <c r="AA1007" s="85">
        <f ca="1">IF(ControleRNC[[#This Row],[Real.2]]="",TODAY()-ControleRNC[[#This Row],[Prev.2]],ControleRNC[[#This Row],[Real.2]]-ControleRNC[[#This Row],[Prev.2]])</f>
        <v>6</v>
      </c>
      <c r="AB1007" s="85" t="s">
        <v>5</v>
      </c>
      <c r="AC1007" s="86" t="str">
        <f ca="1">IF(ControleRNC[[#This Row],[Real.2]]&lt;&gt;"","Concluída",
IF(ControleRNC[[#This Row],[Prev.2]]&lt;TODAY(),"Atraso","No prazo"))</f>
        <v>Concluída</v>
      </c>
      <c r="AD1007" s="85" t="str">
        <f ca="1">IF(ControleRNC[[#This Row],[Status Epata 2]]="Concluída","",IF(ControleRNC[[#This Row],[Real.2]]="",TODAY()-ControleRNC[[#This Row],[Data Emissão]],ControleRNC[[#This Row],[Real.2]]-ControleRNC[[#This Row],[Data Emissão]]))</f>
        <v/>
      </c>
      <c r="AE1007" s="85" t="str">
        <f ca="1">IF(ControleRNC[[#This Row],[Real.2]]&lt;&gt;"","Concluída",
IF(AND(ControleRNC[[#This Row],[Prev.2]]&lt;TODAY(),OR(ControleRNC[[#This Row],[Replan.2]]&lt;TODAY(),ControleRNC[[#This Row],[Replan.2]]="")),"Atraso","No prazo"))</f>
        <v>Concluída</v>
      </c>
      <c r="AF1007" s="85"/>
      <c r="AG1007" s="85" t="str">
        <f>IF(ControleRNC[[#This Row],[Área Responsável]]="Engenharia",ControleRNC[[#This Row],[Status Etapa 1]],"Contratada")</f>
        <v>Contratada</v>
      </c>
      <c r="AH1007" s="85" t="str">
        <f ca="1">IF(ControleRNC[[#This Row],[Área Responsável]]="Contratada",ControleRNC[[#This Row],[Status DUCTOR]],"Engenharia")</f>
        <v>Concluída</v>
      </c>
      <c r="AI1007" s="85" t="str">
        <f>IF(ControleRNC[[#This Row],[Etapa Eng]]="Concluída","Fechado",IF(ControleRNC[[#This Row],[Etapa Eng]]="Contratada","Contratada","Aberto"))</f>
        <v>Contratada</v>
      </c>
      <c r="AJ1007" s="85" t="str">
        <f ca="1">IF(ControleRNC[[#This Row],[Etapa contr]]="Concluída","Fechado",IF(ControleRNC[[#This Row],[Etapa contr]]="Engenharia","Engenharia","Aberto"))</f>
        <v>Fechado</v>
      </c>
    </row>
    <row r="1008" spans="1:36" ht="29.25" customHeight="1">
      <c r="A1008" s="79" t="s">
        <v>457</v>
      </c>
      <c r="B1008" s="79" t="s">
        <v>900</v>
      </c>
      <c r="C1008" s="85" t="s">
        <v>3062</v>
      </c>
      <c r="D1008" s="79" t="s">
        <v>824</v>
      </c>
      <c r="E1008" s="85" t="s">
        <v>281</v>
      </c>
      <c r="F1008" s="88" t="s">
        <v>826</v>
      </c>
      <c r="G1008" s="80" t="s">
        <v>827</v>
      </c>
      <c r="H1008" s="80" t="s">
        <v>3072</v>
      </c>
      <c r="I1008" s="80" t="s">
        <v>856</v>
      </c>
      <c r="J1008" s="81" t="s">
        <v>3076</v>
      </c>
      <c r="K1008" s="82" t="s">
        <v>787</v>
      </c>
      <c r="L1008" s="83">
        <v>45057</v>
      </c>
      <c r="M1008" s="83">
        <f>WORKDAY(ControleRNC[[#This Row],[Data Emissão]],VLOOKUP(K1008,$F$1:$G$4,2,0))</f>
        <v>45062</v>
      </c>
      <c r="N1008" s="83"/>
      <c r="O1008" s="84">
        <v>45009</v>
      </c>
      <c r="P1008" s="85"/>
      <c r="Q1008" s="85">
        <f ca="1">IF(ControleRNC[[#This Row],[Real.1]]="",TODAY()-ControleRNC[[#This Row],[Prev.1]],ControleRNC[[#This Row],[Real.1]]-ControleRNC[[#This Row],[Prev.1]])</f>
        <v>-53</v>
      </c>
      <c r="R1008" s="85" t="s">
        <v>5</v>
      </c>
      <c r="S1008" s="85"/>
      <c r="T1008" s="86" t="str">
        <f ca="1">IF(ControleRNC[[#This Row],[Real.1]]&lt;&gt;"","Concluída",IF(ControleRNC[[#This Row],[Prev.1]]&lt;TODAY(),"Atraso","No prazo"))</f>
        <v>Concluída</v>
      </c>
      <c r="U1008" s="87" t="s">
        <v>3077</v>
      </c>
      <c r="V1008" s="87" t="s">
        <v>2891</v>
      </c>
      <c r="W1008" s="84">
        <f>WORKDAY(ControleRNC[[#This Row],[Prev.1]],ControleRNC[[#This Row],[Dias Prev.2]])</f>
        <v>45065</v>
      </c>
      <c r="X1008" s="84">
        <v>45076</v>
      </c>
      <c r="Y1008" s="84">
        <v>45071</v>
      </c>
      <c r="Z1008" s="85">
        <f>VLOOKUP(ControleRNC[[#This Row],[Crit.]],$F$1:$G$4,2,0)</f>
        <v>3</v>
      </c>
      <c r="AA1008" s="85">
        <f ca="1">IF(ControleRNC[[#This Row],[Real.2]]="",TODAY()-ControleRNC[[#This Row],[Prev.2]],ControleRNC[[#This Row],[Real.2]]-ControleRNC[[#This Row],[Prev.2]])</f>
        <v>6</v>
      </c>
      <c r="AB1008" s="85" t="s">
        <v>5</v>
      </c>
      <c r="AC1008" s="86" t="str">
        <f ca="1">IF(ControleRNC[[#This Row],[Real.2]]&lt;&gt;"","Concluída",
IF(ControleRNC[[#This Row],[Prev.2]]&lt;TODAY(),"Atraso","No prazo"))</f>
        <v>Concluída</v>
      </c>
      <c r="AD1008" s="85" t="str">
        <f ca="1">IF(ControleRNC[[#This Row],[Status Epata 2]]="Concluída","",IF(ControleRNC[[#This Row],[Real.2]]="",TODAY()-ControleRNC[[#This Row],[Data Emissão]],ControleRNC[[#This Row],[Real.2]]-ControleRNC[[#This Row],[Data Emissão]]))</f>
        <v/>
      </c>
      <c r="AE1008" s="85" t="str">
        <f ca="1">IF(ControleRNC[[#This Row],[Real.2]]&lt;&gt;"","Concluída",
IF(AND(ControleRNC[[#This Row],[Prev.2]]&lt;TODAY(),OR(ControleRNC[[#This Row],[Replan.2]]&lt;TODAY(),ControleRNC[[#This Row],[Replan.2]]="")),"Atraso","No prazo"))</f>
        <v>Concluída</v>
      </c>
      <c r="AF1008" s="85"/>
      <c r="AG1008" s="85" t="str">
        <f>IF(ControleRNC[[#This Row],[Área Responsável]]="Engenharia",ControleRNC[[#This Row],[Status Etapa 1]],"Contratada")</f>
        <v>Contratada</v>
      </c>
      <c r="AH1008" s="85" t="str">
        <f ca="1">IF(ControleRNC[[#This Row],[Área Responsável]]="Contratada",ControleRNC[[#This Row],[Status DUCTOR]],"Engenharia")</f>
        <v>Concluída</v>
      </c>
      <c r="AI1008" s="85" t="str">
        <f>IF(ControleRNC[[#This Row],[Etapa Eng]]="Concluída","Fechado",IF(ControleRNC[[#This Row],[Etapa Eng]]="Contratada","Contratada","Aberto"))</f>
        <v>Contratada</v>
      </c>
      <c r="AJ1008" s="85" t="str">
        <f ca="1">IF(ControleRNC[[#This Row],[Etapa contr]]="Concluída","Fechado",IF(ControleRNC[[#This Row],[Etapa contr]]="Engenharia","Engenharia","Aberto"))</f>
        <v>Fechado</v>
      </c>
    </row>
    <row r="1009" spans="1:36" ht="29.25" customHeight="1">
      <c r="A1009" s="79" t="s">
        <v>460</v>
      </c>
      <c r="B1009" s="79" t="s">
        <v>900</v>
      </c>
      <c r="C1009" s="85" t="s">
        <v>1280</v>
      </c>
      <c r="D1009" s="79" t="s">
        <v>824</v>
      </c>
      <c r="E1009" s="85" t="s">
        <v>281</v>
      </c>
      <c r="F1009" s="88" t="s">
        <v>826</v>
      </c>
      <c r="G1009" s="80" t="s">
        <v>827</v>
      </c>
      <c r="H1009" s="80" t="s">
        <v>3078</v>
      </c>
      <c r="I1009" s="80" t="s">
        <v>856</v>
      </c>
      <c r="J1009" s="81" t="s">
        <v>3079</v>
      </c>
      <c r="K1009" s="82" t="s">
        <v>788</v>
      </c>
      <c r="L1009" s="83">
        <v>45057</v>
      </c>
      <c r="M1009" s="83">
        <f>WORKDAY(ControleRNC[[#This Row],[Data Emissão]],VLOOKUP(K1009,$F$1:$G$4,2,0))</f>
        <v>45061</v>
      </c>
      <c r="N1009" s="83"/>
      <c r="O1009" s="84">
        <v>45070</v>
      </c>
      <c r="P1009" s="85"/>
      <c r="Q1009" s="85">
        <f ca="1">IF(ControleRNC[[#This Row],[Real.1]]="",TODAY()-ControleRNC[[#This Row],[Prev.1]],ControleRNC[[#This Row],[Real.1]]-ControleRNC[[#This Row],[Prev.1]])</f>
        <v>9</v>
      </c>
      <c r="R1009" s="85" t="s">
        <v>5</v>
      </c>
      <c r="S1009" s="85"/>
      <c r="T1009" s="86" t="str">
        <f ca="1">IF(ControleRNC[[#This Row],[Real.1]]&lt;&gt;"","Concluída",IF(ControleRNC[[#This Row],[Prev.1]]&lt;TODAY(),"Atraso","No prazo"))</f>
        <v>Concluída</v>
      </c>
      <c r="U1009" s="87" t="s">
        <v>3080</v>
      </c>
      <c r="V1009" s="87" t="s">
        <v>2891</v>
      </c>
      <c r="W1009" s="84">
        <f>WORKDAY(ControleRNC[[#This Row],[Prev.1]],ControleRNC[[#This Row],[Dias Prev.2]])</f>
        <v>45063</v>
      </c>
      <c r="X1009" s="84">
        <v>45076</v>
      </c>
      <c r="Y1009" s="84">
        <v>45071</v>
      </c>
      <c r="Z1009" s="85">
        <f>VLOOKUP(ControleRNC[[#This Row],[Crit.]],$F$1:$G$4,2,0)</f>
        <v>2</v>
      </c>
      <c r="AA1009" s="85">
        <f ca="1">IF(ControleRNC[[#This Row],[Real.2]]="",TODAY()-ControleRNC[[#This Row],[Prev.2]],ControleRNC[[#This Row],[Real.2]]-ControleRNC[[#This Row],[Prev.2]])</f>
        <v>8</v>
      </c>
      <c r="AB1009" s="85" t="s">
        <v>5</v>
      </c>
      <c r="AC1009" s="86" t="str">
        <f ca="1">IF(ControleRNC[[#This Row],[Real.2]]&lt;&gt;"","Concluída",
IF(ControleRNC[[#This Row],[Prev.2]]&lt;TODAY(),"Atraso","No prazo"))</f>
        <v>Concluída</v>
      </c>
      <c r="AD1009" s="85" t="str">
        <f ca="1">IF(ControleRNC[[#This Row],[Status Epata 2]]="Concluída","",IF(ControleRNC[[#This Row],[Real.2]]="",TODAY()-ControleRNC[[#This Row],[Data Emissão]],ControleRNC[[#This Row],[Real.2]]-ControleRNC[[#This Row],[Data Emissão]]))</f>
        <v/>
      </c>
      <c r="AE1009" s="85" t="str">
        <f ca="1">IF(ControleRNC[[#This Row],[Real.2]]&lt;&gt;"","Concluída",
IF(AND(ControleRNC[[#This Row],[Prev.2]]&lt;TODAY(),OR(ControleRNC[[#This Row],[Replan.2]]&lt;TODAY(),ControleRNC[[#This Row],[Replan.2]]="")),"Atraso","No prazo"))</f>
        <v>Concluída</v>
      </c>
      <c r="AF1009" s="85"/>
      <c r="AG1009" s="85" t="str">
        <f>IF(ControleRNC[[#This Row],[Área Responsável]]="Engenharia",ControleRNC[[#This Row],[Status Etapa 1]],"Contratada")</f>
        <v>Contratada</v>
      </c>
      <c r="AH1009" s="85" t="str">
        <f ca="1">IF(ControleRNC[[#This Row],[Área Responsável]]="Contratada",ControleRNC[[#This Row],[Status DUCTOR]],"Engenharia")</f>
        <v>Concluída</v>
      </c>
      <c r="AI1009" s="85" t="str">
        <f>IF(ControleRNC[[#This Row],[Etapa Eng]]="Concluída","Fechado",IF(ControleRNC[[#This Row],[Etapa Eng]]="Contratada","Contratada","Aberto"))</f>
        <v>Contratada</v>
      </c>
      <c r="AJ1009" s="85" t="str">
        <f ca="1">IF(ControleRNC[[#This Row],[Etapa contr]]="Concluída","Fechado",IF(ControleRNC[[#This Row],[Etapa contr]]="Engenharia","Engenharia","Aberto"))</f>
        <v>Fechado</v>
      </c>
    </row>
    <row r="1010" spans="1:36" ht="29.25" customHeight="1">
      <c r="A1010" s="79" t="s">
        <v>382</v>
      </c>
      <c r="B1010" s="79" t="s">
        <v>900</v>
      </c>
      <c r="C1010" s="85" t="s">
        <v>3060</v>
      </c>
      <c r="D1010" s="79" t="s">
        <v>824</v>
      </c>
      <c r="E1010" s="85" t="s">
        <v>281</v>
      </c>
      <c r="F1010" s="88" t="s">
        <v>826</v>
      </c>
      <c r="G1010" s="80" t="s">
        <v>827</v>
      </c>
      <c r="H1010" s="80" t="s">
        <v>3081</v>
      </c>
      <c r="I1010" s="80" t="s">
        <v>856</v>
      </c>
      <c r="J1010" s="81" t="s">
        <v>749</v>
      </c>
      <c r="K1010" s="82" t="s">
        <v>788</v>
      </c>
      <c r="L1010" s="83">
        <v>45057</v>
      </c>
      <c r="M1010" s="83">
        <f>WORKDAY(ControleRNC[[#This Row],[Data Emissão]],VLOOKUP(K1010,$F$1:$G$4,2,0))</f>
        <v>45061</v>
      </c>
      <c r="N1010" s="83"/>
      <c r="O1010" s="84">
        <v>45070</v>
      </c>
      <c r="P1010" s="85"/>
      <c r="Q1010" s="85">
        <f ca="1">IF(ControleRNC[[#This Row],[Real.1]]="",TODAY()-ControleRNC[[#This Row],[Prev.1]],ControleRNC[[#This Row],[Real.1]]-ControleRNC[[#This Row],[Prev.1]])</f>
        <v>9</v>
      </c>
      <c r="R1010" s="85" t="s">
        <v>5</v>
      </c>
      <c r="S1010" s="85"/>
      <c r="T1010" s="86" t="str">
        <f ca="1">IF(ControleRNC[[#This Row],[Real.1]]&lt;&gt;"","Concluída",IF(ControleRNC[[#This Row],[Prev.1]]&lt;TODAY(),"Atraso","No prazo"))</f>
        <v>Concluída</v>
      </c>
      <c r="U1010" s="87" t="s">
        <v>750</v>
      </c>
      <c r="V1010" s="87"/>
      <c r="W1010" s="84">
        <f>WORKDAY(ControleRNC[[#This Row],[Prev.1]],ControleRNC[[#This Row],[Dias Prev.2]])</f>
        <v>45063</v>
      </c>
      <c r="X1010" s="84"/>
      <c r="Y1010" s="84"/>
      <c r="Z1010" s="85">
        <f>VLOOKUP(ControleRNC[[#This Row],[Crit.]],$F$1:$G$4,2,0)</f>
        <v>2</v>
      </c>
      <c r="AA1010" s="85">
        <f ca="1">IF(ControleRNC[[#This Row],[Real.2]]="",TODAY()-ControleRNC[[#This Row],[Prev.2]],ControleRNC[[#This Row],[Real.2]]-ControleRNC[[#This Row],[Prev.2]])</f>
        <v>14</v>
      </c>
      <c r="AB1010" s="85" t="s">
        <v>5</v>
      </c>
      <c r="AC1010" s="86" t="str">
        <f ca="1">IF(ControleRNC[[#This Row],[Real.2]]&lt;&gt;"","Concluída",
IF(ControleRNC[[#This Row],[Prev.2]]&lt;TODAY(),"Atraso","No prazo"))</f>
        <v>Atraso</v>
      </c>
      <c r="AD1010" s="85">
        <f ca="1">IF(ControleRNC[[#This Row],[Status Epata 2]]="Concluída","",IF(ControleRNC[[#This Row],[Real.2]]="",TODAY()-ControleRNC[[#This Row],[Data Emissão]],ControleRNC[[#This Row],[Real.2]]-ControleRNC[[#This Row],[Data Emissão]]))</f>
        <v>20</v>
      </c>
      <c r="AE1010" s="85" t="str">
        <f ca="1">IF(ControleRNC[[#This Row],[Real.2]]&lt;&gt;"","Concluída",
IF(AND(ControleRNC[[#This Row],[Prev.2]]&lt;TODAY(),OR(ControleRNC[[#This Row],[Replan.2]]&lt;TODAY(),ControleRNC[[#This Row],[Replan.2]]="")),"Atraso","No prazo"))</f>
        <v>Atraso</v>
      </c>
      <c r="AF1010" s="85"/>
      <c r="AG1010" s="85" t="str">
        <f>IF(ControleRNC[[#This Row],[Área Responsável]]="Engenharia",ControleRNC[[#This Row],[Status Etapa 1]],"Contratada")</f>
        <v>Contratada</v>
      </c>
      <c r="AH1010" s="85" t="str">
        <f ca="1">IF(ControleRNC[[#This Row],[Área Responsável]]="Contratada",ControleRNC[[#This Row],[Status DUCTOR]],"Engenharia")</f>
        <v>Atraso</v>
      </c>
      <c r="AI1010" s="85" t="str">
        <f>IF(ControleRNC[[#This Row],[Etapa Eng]]="Concluída","Fechado",IF(ControleRNC[[#This Row],[Etapa Eng]]="Contratada","Contratada","Aberto"))</f>
        <v>Contratada</v>
      </c>
      <c r="AJ1010" s="85" t="str">
        <f ca="1">IF(ControleRNC[[#This Row],[Etapa contr]]="Concluída","Fechado",IF(ControleRNC[[#This Row],[Etapa contr]]="Engenharia","Engenharia","Aberto"))</f>
        <v>Aberto</v>
      </c>
    </row>
    <row r="1011" spans="1:36" ht="29.25" customHeight="1">
      <c r="A1011" s="79" t="s">
        <v>414</v>
      </c>
      <c r="B1011" s="79" t="s">
        <v>900</v>
      </c>
      <c r="C1011" s="85" t="s">
        <v>3082</v>
      </c>
      <c r="D1011" s="79" t="s">
        <v>824</v>
      </c>
      <c r="E1011" s="85" t="s">
        <v>281</v>
      </c>
      <c r="F1011" s="88" t="s">
        <v>826</v>
      </c>
      <c r="G1011" s="80" t="s">
        <v>1085</v>
      </c>
      <c r="H1011" s="80" t="s">
        <v>3083</v>
      </c>
      <c r="I1011" s="80" t="s">
        <v>856</v>
      </c>
      <c r="J1011" s="81" t="s">
        <v>3084</v>
      </c>
      <c r="K1011" s="82" t="s">
        <v>787</v>
      </c>
      <c r="L1011" s="83">
        <v>45057</v>
      </c>
      <c r="M1011" s="83">
        <f>WORKDAY(ControleRNC[[#This Row],[Data Emissão]],VLOOKUP(K1011,$F$1:$G$4,2,0))</f>
        <v>45062</v>
      </c>
      <c r="N1011" s="83"/>
      <c r="O1011" s="84">
        <v>45071</v>
      </c>
      <c r="P1011" s="85"/>
      <c r="Q1011" s="85">
        <f ca="1">IF(ControleRNC[[#This Row],[Real.1]]="",TODAY()-ControleRNC[[#This Row],[Prev.1]],ControleRNC[[#This Row],[Real.1]]-ControleRNC[[#This Row],[Prev.1]])</f>
        <v>9</v>
      </c>
      <c r="R1011" s="85" t="s">
        <v>5</v>
      </c>
      <c r="S1011" s="85"/>
      <c r="T1011" s="86" t="str">
        <f ca="1">IF(ControleRNC[[#This Row],[Real.1]]&lt;&gt;"","Concluída",IF(ControleRNC[[#This Row],[Prev.1]]&lt;TODAY(),"Atraso","No prazo"))</f>
        <v>Concluída</v>
      </c>
      <c r="U1011" s="87"/>
      <c r="V1011" s="87" t="s">
        <v>2891</v>
      </c>
      <c r="W1011" s="84">
        <f>WORKDAY(ControleRNC[[#This Row],[Prev.1]],ControleRNC[[#This Row],[Dias Prev.2]])</f>
        <v>45065</v>
      </c>
      <c r="X1011" s="84"/>
      <c r="Y1011" s="84">
        <v>45071</v>
      </c>
      <c r="Z1011" s="85">
        <f>VLOOKUP(ControleRNC[[#This Row],[Crit.]],$F$1:$G$4,2,0)</f>
        <v>3</v>
      </c>
      <c r="AA1011" s="85">
        <f ca="1">IF(ControleRNC[[#This Row],[Real.2]]="",TODAY()-ControleRNC[[#This Row],[Prev.2]],ControleRNC[[#This Row],[Real.2]]-ControleRNC[[#This Row],[Prev.2]])</f>
        <v>6</v>
      </c>
      <c r="AB1011" s="85" t="s">
        <v>5</v>
      </c>
      <c r="AC1011" s="86" t="str">
        <f ca="1">IF(ControleRNC[[#This Row],[Real.2]]&lt;&gt;"","Concluída",
IF(ControleRNC[[#This Row],[Prev.2]]&lt;TODAY(),"Atraso","No prazo"))</f>
        <v>Concluída</v>
      </c>
      <c r="AD1011" s="85" t="str">
        <f ca="1">IF(ControleRNC[[#This Row],[Status Epata 2]]="Concluída","",IF(ControleRNC[[#This Row],[Real.2]]="",TODAY()-ControleRNC[[#This Row],[Data Emissão]],ControleRNC[[#This Row],[Real.2]]-ControleRNC[[#This Row],[Data Emissão]]))</f>
        <v/>
      </c>
      <c r="AE1011" s="85" t="str">
        <f ca="1">IF(ControleRNC[[#This Row],[Real.2]]&lt;&gt;"","Concluída",
IF(AND(ControleRNC[[#This Row],[Prev.2]]&lt;TODAY(),OR(ControleRNC[[#This Row],[Replan.2]]&lt;TODAY(),ControleRNC[[#This Row],[Replan.2]]="")),"Atraso","No prazo"))</f>
        <v>Concluída</v>
      </c>
      <c r="AF1011" s="85"/>
      <c r="AG1011" s="85" t="str">
        <f>IF(ControleRNC[[#This Row],[Área Responsável]]="Engenharia",ControleRNC[[#This Row],[Status Etapa 1]],"Contratada")</f>
        <v>Contratada</v>
      </c>
      <c r="AH1011" s="85" t="str">
        <f ca="1">IF(ControleRNC[[#This Row],[Área Responsável]]="Contratada",ControleRNC[[#This Row],[Status DUCTOR]],"Engenharia")</f>
        <v>Concluída</v>
      </c>
      <c r="AI1011" s="85" t="str">
        <f>IF(ControleRNC[[#This Row],[Etapa Eng]]="Concluída","Fechado",IF(ControleRNC[[#This Row],[Etapa Eng]]="Contratada","Contratada","Aberto"))</f>
        <v>Contratada</v>
      </c>
      <c r="AJ1011" s="85" t="str">
        <f ca="1">IF(ControleRNC[[#This Row],[Etapa contr]]="Concluída","Fechado",IF(ControleRNC[[#This Row],[Etapa contr]]="Engenharia","Engenharia","Aberto"))</f>
        <v>Fechado</v>
      </c>
    </row>
    <row r="1012" spans="1:36" ht="29.25" customHeight="1">
      <c r="A1012" s="79" t="s">
        <v>417</v>
      </c>
      <c r="B1012" s="79" t="s">
        <v>900</v>
      </c>
      <c r="C1012" s="85" t="s">
        <v>3060</v>
      </c>
      <c r="D1012" s="79" t="s">
        <v>824</v>
      </c>
      <c r="E1012" s="85" t="s">
        <v>281</v>
      </c>
      <c r="F1012" s="88" t="s">
        <v>826</v>
      </c>
      <c r="G1012" s="80" t="s">
        <v>827</v>
      </c>
      <c r="H1012" s="80" t="s">
        <v>3081</v>
      </c>
      <c r="I1012" s="80" t="s">
        <v>856</v>
      </c>
      <c r="J1012" s="81" t="s">
        <v>760</v>
      </c>
      <c r="K1012" s="82" t="s">
        <v>788</v>
      </c>
      <c r="L1012" s="83">
        <v>45058</v>
      </c>
      <c r="M1012" s="83">
        <f>WORKDAY(ControleRNC[[#This Row],[Data Emissão]],VLOOKUP(K1012,$F$1:$G$4,2,0))</f>
        <v>45062</v>
      </c>
      <c r="N1012" s="83"/>
      <c r="O1012" s="84"/>
      <c r="P1012" s="85"/>
      <c r="Q1012" s="85">
        <f ca="1">IF(ControleRNC[[#This Row],[Real.1]]="",TODAY()-ControleRNC[[#This Row],[Prev.1]],ControleRNC[[#This Row],[Real.1]]-ControleRNC[[#This Row],[Prev.1]])</f>
        <v>15</v>
      </c>
      <c r="R1012" s="85" t="s">
        <v>5</v>
      </c>
      <c r="S1012" s="85"/>
      <c r="T1012" s="86" t="str">
        <f ca="1">IF(ControleRNC[[#This Row],[Real.1]]&lt;&gt;"","Concluída",IF(ControleRNC[[#This Row],[Prev.1]]&lt;TODAY(),"Atraso","No prazo"))</f>
        <v>Atraso</v>
      </c>
      <c r="U1012" s="87"/>
      <c r="V1012" s="87"/>
      <c r="W1012" s="84">
        <f>WORKDAY(ControleRNC[[#This Row],[Prev.1]],ControleRNC[[#This Row],[Dias Prev.2]])</f>
        <v>45064</v>
      </c>
      <c r="X1012" s="84"/>
      <c r="Y1012" s="84"/>
      <c r="Z1012" s="85">
        <f>VLOOKUP(ControleRNC[[#This Row],[Crit.]],$F$1:$G$4,2,0)</f>
        <v>2</v>
      </c>
      <c r="AA1012" s="85">
        <f ca="1">IF(ControleRNC[[#This Row],[Real.2]]="",TODAY()-ControleRNC[[#This Row],[Prev.2]],ControleRNC[[#This Row],[Real.2]]-ControleRNC[[#This Row],[Prev.2]])</f>
        <v>13</v>
      </c>
      <c r="AB1012" s="85" t="s">
        <v>5</v>
      </c>
      <c r="AC1012" s="86" t="str">
        <f ca="1">IF(ControleRNC[[#This Row],[Real.2]]&lt;&gt;"","Concluída",
IF(ControleRNC[[#This Row],[Prev.2]]&lt;TODAY(),"Atraso","No prazo"))</f>
        <v>Atraso</v>
      </c>
      <c r="AD1012" s="85">
        <f ca="1">IF(ControleRNC[[#This Row],[Status Epata 2]]="Concluída","",IF(ControleRNC[[#This Row],[Real.2]]="",TODAY()-ControleRNC[[#This Row],[Data Emissão]],ControleRNC[[#This Row],[Real.2]]-ControleRNC[[#This Row],[Data Emissão]]))</f>
        <v>19</v>
      </c>
      <c r="AE1012" s="85" t="str">
        <f ca="1">IF(ControleRNC[[#This Row],[Real.2]]&lt;&gt;"","Concluída",
IF(AND(ControleRNC[[#This Row],[Prev.2]]&lt;TODAY(),OR(ControleRNC[[#This Row],[Replan.2]]&lt;TODAY(),ControleRNC[[#This Row],[Replan.2]]="")),"Atraso","No prazo"))</f>
        <v>Atraso</v>
      </c>
      <c r="AF1012" s="85"/>
      <c r="AG1012" s="85" t="str">
        <f>IF(ControleRNC[[#This Row],[Área Responsável]]="Engenharia",ControleRNC[[#This Row],[Status Etapa 1]],"Contratada")</f>
        <v>Contratada</v>
      </c>
      <c r="AH1012" s="85" t="str">
        <f ca="1">IF(ControleRNC[[#This Row],[Área Responsável]]="Contratada",ControleRNC[[#This Row],[Status DUCTOR]],"Engenharia")</f>
        <v>Atraso</v>
      </c>
      <c r="AI1012" s="85" t="str">
        <f>IF(ControleRNC[[#This Row],[Etapa Eng]]="Concluída","Fechado",IF(ControleRNC[[#This Row],[Etapa Eng]]="Contratada","Contratada","Aberto"))</f>
        <v>Contratada</v>
      </c>
      <c r="AJ1012" s="85" t="str">
        <f ca="1">IF(ControleRNC[[#This Row],[Etapa contr]]="Concluída","Fechado",IF(ControleRNC[[#This Row],[Etapa contr]]="Engenharia","Engenharia","Aberto"))</f>
        <v>Aberto</v>
      </c>
    </row>
    <row r="1013" spans="1:36" ht="30" customHeight="1">
      <c r="A1013" s="5" t="s">
        <v>570</v>
      </c>
      <c r="B1013" s="5" t="s">
        <v>900</v>
      </c>
      <c r="C1013" s="24" t="s">
        <v>2720</v>
      </c>
      <c r="D1013" s="5" t="s">
        <v>943</v>
      </c>
      <c r="E1013" s="24" t="s">
        <v>39</v>
      </c>
      <c r="F1013" s="65" t="s">
        <v>826</v>
      </c>
      <c r="G1013" s="7" t="s">
        <v>844</v>
      </c>
      <c r="H1013" s="7" t="s">
        <v>3085</v>
      </c>
      <c r="I1013" s="7" t="s">
        <v>1449</v>
      </c>
      <c r="J1013" s="32" t="s">
        <v>3086</v>
      </c>
      <c r="K1013" s="22" t="s">
        <v>787</v>
      </c>
      <c r="L1013" s="6">
        <v>45058</v>
      </c>
      <c r="M1013" s="6">
        <f>WORKDAY(ControleRNC[[#This Row],[Data Emissão]],VLOOKUP(K1013,$F$1:$G$4,2,0))</f>
        <v>45063</v>
      </c>
      <c r="N1013" s="6"/>
      <c r="O1013" s="23">
        <v>45058</v>
      </c>
      <c r="P1013" s="24"/>
      <c r="Q1013" s="24"/>
      <c r="R1013" s="24" t="s">
        <v>6</v>
      </c>
      <c r="S1013" s="24"/>
      <c r="T1013" s="29" t="str">
        <f ca="1">IF(ControleRNC[[#This Row],[Real.1]]&lt;&gt;"","Concluída",IF(ControleRNC[[#This Row],[Prev.1]]&lt;TODAY(),"Atraso","No prazo"))</f>
        <v>Concluída</v>
      </c>
      <c r="U1013" s="94" t="s">
        <v>3087</v>
      </c>
      <c r="V1013" s="39"/>
      <c r="W1013" s="23">
        <f>WORKDAY(ControleRNC[[#This Row],[Prev.1]],ControleRNC[[#This Row],[Dias Prev.2]])</f>
        <v>45068</v>
      </c>
      <c r="X1013" s="23"/>
      <c r="Y1013" s="23">
        <v>45058</v>
      </c>
      <c r="Z1013" s="24">
        <f>VLOOKUP(ControleRNC[[#This Row],[Crit.]],$F$1:$G$4,2,0)</f>
        <v>3</v>
      </c>
      <c r="AA1013" s="24">
        <f ca="1">IF(ControleRNC[[#This Row],[Real.2]]="",TODAY()-ControleRNC[[#This Row],[Prev.2]],ControleRNC[[#This Row],[Real.2]]-ControleRNC[[#This Row],[Prev.2]])</f>
        <v>-10</v>
      </c>
      <c r="AB1013" s="24" t="s">
        <v>6</v>
      </c>
      <c r="AC1013" s="29" t="str">
        <f ca="1">IF(ControleRNC[[#This Row],[Real.2]]&lt;&gt;"","Concluída",
IF(ControleRNC[[#This Row],[Prev.2]]&lt;TODAY(),"Atraso","No prazo"))</f>
        <v>Concluída</v>
      </c>
      <c r="AD1013" s="24" t="str">
        <f ca="1">IF(ControleRNC[[#This Row],[Status Epata 2]]="Concluída","",IF(ControleRNC[[#This Row],[Real.2]]="",TODAY()-ControleRNC[[#This Row],[Data Emissão]],ControleRNC[[#This Row],[Real.2]]-ControleRNC[[#This Row],[Data Emissão]]))</f>
        <v/>
      </c>
      <c r="AE1013" s="24" t="str">
        <f ca="1">IF(ControleRNC[[#This Row],[Real.2]]&lt;&gt;"","Concluída",
IF(AND(ControleRNC[[#This Row],[Prev.2]]&lt;TODAY(),OR(ControleRNC[[#This Row],[Replan.2]]&lt;TODAY(),ControleRNC[[#This Row],[Replan.2]]="")),"Atraso","No prazo"))</f>
        <v>Concluída</v>
      </c>
      <c r="AF1013" s="24"/>
      <c r="AG1013" s="24" t="str">
        <f>IF(ControleRNC[[#This Row],[Área Responsável]]="Engenharia",ControleRNC[[#This Row],[Status Etapa 1]],"Contratada")</f>
        <v>Contratada</v>
      </c>
      <c r="AH1013" s="24" t="str">
        <f ca="1">IF(ControleRNC[[#This Row],[Área Responsável]]="Contratada",ControleRNC[[#This Row],[Status DUCTOR]],"Engenharia")</f>
        <v>Concluída</v>
      </c>
      <c r="AI1013" s="24" t="str">
        <f>IF(ControleRNC[[#This Row],[Etapa Eng]]="Concluída","Fechado",IF(ControleRNC[[#This Row],[Etapa Eng]]="Contratada","Contratada","Aberto"))</f>
        <v>Contratada</v>
      </c>
      <c r="AJ1013" s="24" t="str">
        <f ca="1">IF(ControleRNC[[#This Row],[Etapa contr]]="Concluída","Fechado",IF(ControleRNC[[#This Row],[Etapa contr]]="Engenharia","Engenharia","Aberto"))</f>
        <v>Fechado</v>
      </c>
    </row>
    <row r="1014" spans="1:36" ht="29.25" customHeight="1">
      <c r="A1014" s="5" t="s">
        <v>408</v>
      </c>
      <c r="B1014" s="5" t="s">
        <v>900</v>
      </c>
      <c r="C1014" s="24" t="s">
        <v>1154</v>
      </c>
      <c r="D1014" s="5" t="s">
        <v>824</v>
      </c>
      <c r="E1014" s="24" t="s">
        <v>281</v>
      </c>
      <c r="F1014" s="65" t="s">
        <v>826</v>
      </c>
      <c r="G1014" s="7" t="s">
        <v>1085</v>
      </c>
      <c r="H1014" s="7" t="s">
        <v>3072</v>
      </c>
      <c r="I1014" s="7" t="s">
        <v>856</v>
      </c>
      <c r="J1014" s="32" t="s">
        <v>761</v>
      </c>
      <c r="K1014" s="22" t="s">
        <v>787</v>
      </c>
      <c r="L1014" s="6">
        <v>45058</v>
      </c>
      <c r="M1014" s="6">
        <f>WORKDAY(ControleRNC[[#This Row],[Data Emissão]],VLOOKUP(K1014,$F$1:$G$4,2,0))</f>
        <v>45063</v>
      </c>
      <c r="N1014" s="6"/>
      <c r="O1014" s="23"/>
      <c r="P1014" s="24"/>
      <c r="Q1014" s="24">
        <f ca="1">IF(ControleRNC[[#This Row],[Real.1]]="",TODAY()-ControleRNC[[#This Row],[Prev.1]],ControleRNC[[#This Row],[Real.1]]-ControleRNC[[#This Row],[Prev.1]])</f>
        <v>14</v>
      </c>
      <c r="R1014" s="24" t="s">
        <v>5</v>
      </c>
      <c r="S1014" s="24"/>
      <c r="T1014" s="29" t="str">
        <f ca="1">IF(ControleRNC[[#This Row],[Real.1]]&lt;&gt;"","Concluída",IF(ControleRNC[[#This Row],[Prev.1]]&lt;TODAY(),"Atraso","No prazo"))</f>
        <v>Atraso</v>
      </c>
      <c r="U1014" s="39"/>
      <c r="V1014" s="39"/>
      <c r="W1014" s="23">
        <f>WORKDAY(ControleRNC[[#This Row],[Prev.1]],ControleRNC[[#This Row],[Dias Prev.2]])</f>
        <v>45068</v>
      </c>
      <c r="X1014" s="23"/>
      <c r="Y1014" s="23"/>
      <c r="Z1014" s="24">
        <f>VLOOKUP(ControleRNC[[#This Row],[Crit.]],$F$1:$G$4,2,0)</f>
        <v>3</v>
      </c>
      <c r="AA1014" s="24">
        <f ca="1">IF(ControleRNC[[#This Row],[Real.2]]="",TODAY()-ControleRNC[[#This Row],[Prev.2]],ControleRNC[[#This Row],[Real.2]]-ControleRNC[[#This Row],[Prev.2]])</f>
        <v>9</v>
      </c>
      <c r="AB1014" s="24" t="s">
        <v>5</v>
      </c>
      <c r="AC1014" s="29" t="str">
        <f ca="1">IF(ControleRNC[[#This Row],[Real.2]]&lt;&gt;"","Concluída",
IF(ControleRNC[[#This Row],[Prev.2]]&lt;TODAY(),"Atraso","No prazo"))</f>
        <v>Atraso</v>
      </c>
      <c r="AD1014" s="24">
        <f ca="1">IF(ControleRNC[[#This Row],[Status Epata 2]]="Concluída","",IF(ControleRNC[[#This Row],[Real.2]]="",TODAY()-ControleRNC[[#This Row],[Data Emissão]],ControleRNC[[#This Row],[Real.2]]-ControleRNC[[#This Row],[Data Emissão]]))</f>
        <v>19</v>
      </c>
      <c r="AE1014" s="24" t="str">
        <f ca="1">IF(ControleRNC[[#This Row],[Real.2]]&lt;&gt;"","Concluída",
IF(AND(ControleRNC[[#This Row],[Prev.2]]&lt;TODAY(),OR(ControleRNC[[#This Row],[Replan.2]]&lt;TODAY(),ControleRNC[[#This Row],[Replan.2]]="")),"Atraso","No prazo"))</f>
        <v>Atraso</v>
      </c>
      <c r="AF1014" s="24"/>
      <c r="AG1014" s="24" t="str">
        <f>IF(ControleRNC[[#This Row],[Área Responsável]]="Engenharia",ControleRNC[[#This Row],[Status Etapa 1]],"Contratada")</f>
        <v>Contratada</v>
      </c>
      <c r="AH1014" s="24" t="str">
        <f ca="1">IF(ControleRNC[[#This Row],[Área Responsável]]="Contratada",ControleRNC[[#This Row],[Status DUCTOR]],"Engenharia")</f>
        <v>Atraso</v>
      </c>
      <c r="AI1014" s="24" t="str">
        <f>IF(ControleRNC[[#This Row],[Etapa Eng]]="Concluída","Fechado",IF(ControleRNC[[#This Row],[Etapa Eng]]="Contratada","Contratada","Aberto"))</f>
        <v>Contratada</v>
      </c>
      <c r="AJ1014" s="24" t="str">
        <f ca="1">IF(ControleRNC[[#This Row],[Etapa contr]]="Concluída","Fechado",IF(ControleRNC[[#This Row],[Etapa contr]]="Engenharia","Engenharia","Aberto"))</f>
        <v>Aberto</v>
      </c>
    </row>
    <row r="1015" spans="1:36" ht="29.25" customHeight="1">
      <c r="A1015" s="5" t="s">
        <v>411</v>
      </c>
      <c r="B1015" s="5" t="s">
        <v>900</v>
      </c>
      <c r="C1015" s="24" t="s">
        <v>823</v>
      </c>
      <c r="D1015" s="5" t="s">
        <v>824</v>
      </c>
      <c r="E1015" s="24" t="s">
        <v>281</v>
      </c>
      <c r="F1015" s="65" t="s">
        <v>826</v>
      </c>
      <c r="G1015" s="7" t="s">
        <v>827</v>
      </c>
      <c r="H1015" s="7" t="s">
        <v>2449</v>
      </c>
      <c r="I1015" s="7" t="s">
        <v>856</v>
      </c>
      <c r="J1015" s="32" t="s">
        <v>762</v>
      </c>
      <c r="K1015" s="22" t="s">
        <v>788</v>
      </c>
      <c r="L1015" s="6">
        <v>45058</v>
      </c>
      <c r="M1015" s="6">
        <f>WORKDAY(ControleRNC[[#This Row],[Data Emissão]],VLOOKUP(K1015,$F$1:$G$4,2,0))</f>
        <v>45062</v>
      </c>
      <c r="N1015" s="6"/>
      <c r="O1015" s="23"/>
      <c r="P1015" s="24"/>
      <c r="Q1015" s="24">
        <f ca="1">IF(ControleRNC[[#This Row],[Real.1]]="",TODAY()-ControleRNC[[#This Row],[Prev.1]],ControleRNC[[#This Row],[Real.1]]-ControleRNC[[#This Row],[Prev.1]])</f>
        <v>15</v>
      </c>
      <c r="R1015" s="24" t="s">
        <v>5</v>
      </c>
      <c r="S1015" s="24"/>
      <c r="T1015" s="29" t="str">
        <f ca="1">IF(ControleRNC[[#This Row],[Real.1]]&lt;&gt;"","Concluída",IF(ControleRNC[[#This Row],[Prev.1]]&lt;TODAY(),"Atraso","No prazo"))</f>
        <v>Atraso</v>
      </c>
      <c r="U1015" s="39"/>
      <c r="V1015" s="39"/>
      <c r="W1015" s="23">
        <f>WORKDAY(ControleRNC[[#This Row],[Prev.1]],ControleRNC[[#This Row],[Dias Prev.2]])</f>
        <v>45064</v>
      </c>
      <c r="X1015" s="23"/>
      <c r="Y1015" s="23"/>
      <c r="Z1015" s="24">
        <f>VLOOKUP(ControleRNC[[#This Row],[Crit.]],$F$1:$G$4,2,0)</f>
        <v>2</v>
      </c>
      <c r="AA1015" s="24">
        <f ca="1">IF(ControleRNC[[#This Row],[Real.2]]="",TODAY()-ControleRNC[[#This Row],[Prev.2]],ControleRNC[[#This Row],[Real.2]]-ControleRNC[[#This Row],[Prev.2]])</f>
        <v>13</v>
      </c>
      <c r="AB1015" s="24" t="s">
        <v>5</v>
      </c>
      <c r="AC1015" s="29" t="str">
        <f ca="1">IF(ControleRNC[[#This Row],[Real.2]]&lt;&gt;"","Concluída",
IF(ControleRNC[[#This Row],[Prev.2]]&lt;TODAY(),"Atraso","No prazo"))</f>
        <v>Atraso</v>
      </c>
      <c r="AD1015" s="24">
        <f ca="1">IF(ControleRNC[[#This Row],[Status Epata 2]]="Concluída","",IF(ControleRNC[[#This Row],[Real.2]]="",TODAY()-ControleRNC[[#This Row],[Data Emissão]],ControleRNC[[#This Row],[Real.2]]-ControleRNC[[#This Row],[Data Emissão]]))</f>
        <v>19</v>
      </c>
      <c r="AE1015" s="24" t="str">
        <f ca="1">IF(ControleRNC[[#This Row],[Real.2]]&lt;&gt;"","Concluída",
IF(AND(ControleRNC[[#This Row],[Prev.2]]&lt;TODAY(),OR(ControleRNC[[#This Row],[Replan.2]]&lt;TODAY(),ControleRNC[[#This Row],[Replan.2]]="")),"Atraso","No prazo"))</f>
        <v>Atraso</v>
      </c>
      <c r="AF1015" s="24"/>
      <c r="AG1015" s="24" t="str">
        <f>IF(ControleRNC[[#This Row],[Área Responsável]]="Engenharia",ControleRNC[[#This Row],[Status Etapa 1]],"Contratada")</f>
        <v>Contratada</v>
      </c>
      <c r="AH1015" s="24" t="str">
        <f ca="1">IF(ControleRNC[[#This Row],[Área Responsável]]="Contratada",ControleRNC[[#This Row],[Status DUCTOR]],"Engenharia")</f>
        <v>Atraso</v>
      </c>
      <c r="AI1015" s="24" t="str">
        <f>IF(ControleRNC[[#This Row],[Etapa Eng]]="Concluída","Fechado",IF(ControleRNC[[#This Row],[Etapa Eng]]="Contratada","Contratada","Aberto"))</f>
        <v>Contratada</v>
      </c>
      <c r="AJ1015" s="24" t="str">
        <f ca="1">IF(ControleRNC[[#This Row],[Etapa contr]]="Concluída","Fechado",IF(ControleRNC[[#This Row],[Etapa contr]]="Engenharia","Engenharia","Aberto"))</f>
        <v>Aberto</v>
      </c>
    </row>
    <row r="1016" spans="1:36" ht="30" customHeight="1">
      <c r="A1016" s="5" t="s">
        <v>568</v>
      </c>
      <c r="B1016" s="5" t="s">
        <v>900</v>
      </c>
      <c r="C1016" s="24" t="s">
        <v>2720</v>
      </c>
      <c r="D1016" s="5" t="s">
        <v>943</v>
      </c>
      <c r="E1016" s="24" t="s">
        <v>39</v>
      </c>
      <c r="F1016" s="65" t="s">
        <v>826</v>
      </c>
      <c r="G1016" s="7" t="s">
        <v>844</v>
      </c>
      <c r="H1016" s="7" t="s">
        <v>3088</v>
      </c>
      <c r="I1016" s="7" t="s">
        <v>1449</v>
      </c>
      <c r="J1016" s="32" t="s">
        <v>758</v>
      </c>
      <c r="K1016" s="22" t="s">
        <v>787</v>
      </c>
      <c r="L1016" s="6">
        <v>45058</v>
      </c>
      <c r="M1016" s="6">
        <f>WORKDAY(ControleRNC[[#This Row],[Data Emissão]],VLOOKUP(K1016,$F$1:$G$4,2,0))</f>
        <v>45063</v>
      </c>
      <c r="N1016" s="6"/>
      <c r="O1016" s="23">
        <v>45058</v>
      </c>
      <c r="P1016" s="24"/>
      <c r="Q1016" s="24"/>
      <c r="R1016" s="24" t="s">
        <v>6</v>
      </c>
      <c r="S1016" s="24"/>
      <c r="T1016" s="29" t="str">
        <f ca="1">IF(ControleRNC[[#This Row],[Real.1]]&lt;&gt;"","Concluída",IF(ControleRNC[[#This Row],[Prev.1]]&lt;TODAY(),"Atraso","No prazo"))</f>
        <v>Concluída</v>
      </c>
      <c r="U1016" s="39" t="s">
        <v>759</v>
      </c>
      <c r="V1016" s="39"/>
      <c r="W1016" s="23">
        <f>WORKDAY(ControleRNC[[#This Row],[Prev.1]],ControleRNC[[#This Row],[Dias Prev.2]])</f>
        <v>45068</v>
      </c>
      <c r="X1016" s="23">
        <v>45076</v>
      </c>
      <c r="Y1016" s="23"/>
      <c r="Z1016" s="24">
        <f>VLOOKUP(ControleRNC[[#This Row],[Crit.]],$F$1:$G$4,2,0)</f>
        <v>3</v>
      </c>
      <c r="AA1016" s="24">
        <f ca="1">IF(ControleRNC[[#This Row],[Real.2]]="",TODAY()-ControleRNC[[#This Row],[Prev.2]],ControleRNC[[#This Row],[Real.2]]-ControleRNC[[#This Row],[Prev.2]])</f>
        <v>9</v>
      </c>
      <c r="AB1016" s="24" t="s">
        <v>6</v>
      </c>
      <c r="AC1016" s="29" t="str">
        <f ca="1">IF(ControleRNC[[#This Row],[Real.2]]&lt;&gt;"","Concluída",
IF(ControleRNC[[#This Row],[Prev.2]]&lt;TODAY(),"Atraso","No prazo"))</f>
        <v>Atraso</v>
      </c>
      <c r="AD1016" s="24">
        <f ca="1">IF(ControleRNC[[#This Row],[Status Epata 2]]="Concluída","",IF(ControleRNC[[#This Row],[Real.2]]="",TODAY()-ControleRNC[[#This Row],[Data Emissão]],ControleRNC[[#This Row],[Real.2]]-ControleRNC[[#This Row],[Data Emissão]]))</f>
        <v>19</v>
      </c>
      <c r="AE1016" s="24" t="str">
        <f ca="1">IF(ControleRNC[[#This Row],[Real.2]]&lt;&gt;"","Concluída",
IF(AND(ControleRNC[[#This Row],[Prev.2]]&lt;TODAY(),OR(ControleRNC[[#This Row],[Replan.2]]&lt;TODAY(),ControleRNC[[#This Row],[Replan.2]]="")),"Atraso","No prazo"))</f>
        <v>Atraso</v>
      </c>
      <c r="AF1016" s="24"/>
      <c r="AG1016" s="24" t="str">
        <f>IF(ControleRNC[[#This Row],[Área Responsável]]="Engenharia",ControleRNC[[#This Row],[Status Etapa 1]],"Contratada")</f>
        <v>Contratada</v>
      </c>
      <c r="AH1016" s="24" t="str">
        <f ca="1">IF(ControleRNC[[#This Row],[Área Responsável]]="Contratada",ControleRNC[[#This Row],[Status DUCTOR]],"Engenharia")</f>
        <v>Atraso</v>
      </c>
      <c r="AI1016" s="24" t="str">
        <f>IF(ControleRNC[[#This Row],[Etapa Eng]]="Concluída","Fechado",IF(ControleRNC[[#This Row],[Etapa Eng]]="Contratada","Contratada","Aberto"))</f>
        <v>Contratada</v>
      </c>
      <c r="AJ1016" s="24" t="str">
        <f ca="1">IF(ControleRNC[[#This Row],[Etapa contr]]="Concluída","Fechado",IF(ControleRNC[[#This Row],[Etapa contr]]="Engenharia","Engenharia","Aberto"))</f>
        <v>Aberto</v>
      </c>
    </row>
    <row r="1017" spans="1:36" ht="30" customHeight="1">
      <c r="A1017" s="5" t="s">
        <v>576</v>
      </c>
      <c r="B1017" s="5" t="s">
        <v>900</v>
      </c>
      <c r="C1017" s="24" t="s">
        <v>2720</v>
      </c>
      <c r="D1017" s="5" t="s">
        <v>943</v>
      </c>
      <c r="E1017" s="24" t="s">
        <v>29</v>
      </c>
      <c r="F1017" s="65" t="s">
        <v>826</v>
      </c>
      <c r="G1017" s="7" t="s">
        <v>844</v>
      </c>
      <c r="H1017" s="95" t="s">
        <v>3088</v>
      </c>
      <c r="I1017" s="7" t="s">
        <v>1449</v>
      </c>
      <c r="J1017" s="32" t="s">
        <v>3089</v>
      </c>
      <c r="K1017" s="22" t="s">
        <v>787</v>
      </c>
      <c r="L1017" s="6">
        <v>45058</v>
      </c>
      <c r="M1017" s="6">
        <f>WORKDAY(ControleRNC[[#This Row],[Data Emissão]],VLOOKUP(K1017,$F$1:$G$4,2,0))</f>
        <v>45063</v>
      </c>
      <c r="N1017" s="6"/>
      <c r="O1017" s="23">
        <v>45058</v>
      </c>
      <c r="P1017" s="24"/>
      <c r="Q1017" s="24">
        <f ca="1">IF(ControleRNC[[#This Row],[Real.1]]="",TODAY()-ControleRNC[[#This Row],[Prev.1]],ControleRNC[[#This Row],[Real.1]]-ControleRNC[[#This Row],[Prev.1]])</f>
        <v>-5</v>
      </c>
      <c r="R1017" s="24" t="s">
        <v>6</v>
      </c>
      <c r="S1017" s="24"/>
      <c r="T1017" s="29" t="str">
        <f ca="1">IF(ControleRNC[[#This Row],[Real.1]]&lt;&gt;"","Concluída",IF(ControleRNC[[#This Row],[Prev.1]]&lt;TODAY(),"Atraso","No prazo"))</f>
        <v>Concluída</v>
      </c>
      <c r="U1017" s="39" t="s">
        <v>3090</v>
      </c>
      <c r="V1017" s="39"/>
      <c r="W1017" s="23">
        <f>WORKDAY(ControleRNC[[#This Row],[Prev.1]],ControleRNC[[#This Row],[Dias Prev.2]])</f>
        <v>45068</v>
      </c>
      <c r="X1017" s="23"/>
      <c r="Y1017" s="23">
        <v>45062</v>
      </c>
      <c r="Z1017" s="24">
        <f>VLOOKUP(ControleRNC[[#This Row],[Crit.]],$F$1:$G$4,2,0)</f>
        <v>3</v>
      </c>
      <c r="AA1017" s="24">
        <f ca="1">IF(ControleRNC[[#This Row],[Real.2]]="",TODAY()-ControleRNC[[#This Row],[Prev.2]],ControleRNC[[#This Row],[Real.2]]-ControleRNC[[#This Row],[Prev.2]])</f>
        <v>-6</v>
      </c>
      <c r="AB1017" s="24" t="s">
        <v>6</v>
      </c>
      <c r="AC1017" s="29" t="str">
        <f ca="1">IF(ControleRNC[[#This Row],[Real.2]]&lt;&gt;"","Concluída",
IF(ControleRNC[[#This Row],[Prev.2]]&lt;TODAY(),"Atraso","No prazo"))</f>
        <v>Concluída</v>
      </c>
      <c r="AD1017" s="24" t="str">
        <f ca="1">IF(ControleRNC[[#This Row],[Status Epata 2]]="Concluída","",IF(ControleRNC[[#This Row],[Real.2]]="",TODAY()-ControleRNC[[#This Row],[Data Emissão]],ControleRNC[[#This Row],[Real.2]]-ControleRNC[[#This Row],[Data Emissão]]))</f>
        <v/>
      </c>
      <c r="AE1017" s="24" t="str">
        <f ca="1">IF(ControleRNC[[#This Row],[Real.2]]&lt;&gt;"","Concluída",
IF(AND(ControleRNC[[#This Row],[Prev.2]]&lt;TODAY(),OR(ControleRNC[[#This Row],[Replan.2]]&lt;TODAY(),ControleRNC[[#This Row],[Replan.2]]="")),"Atraso","No prazo"))</f>
        <v>Concluída</v>
      </c>
      <c r="AF1017" s="24"/>
      <c r="AG1017" s="24" t="str">
        <f>IF(ControleRNC[[#This Row],[Área Responsável]]="Engenharia",ControleRNC[[#This Row],[Status Etapa 1]],"Contratada")</f>
        <v>Contratada</v>
      </c>
      <c r="AH1017" s="24" t="str">
        <f ca="1">IF(ControleRNC[[#This Row],[Área Responsável]]="Contratada",ControleRNC[[#This Row],[Status DUCTOR]],"Engenharia")</f>
        <v>Concluída</v>
      </c>
      <c r="AI1017" s="24" t="str">
        <f>IF(ControleRNC[[#This Row],[Etapa Eng]]="Concluída","Fechado",IF(ControleRNC[[#This Row],[Etapa Eng]]="Contratada","Contratada","Aberto"))</f>
        <v>Contratada</v>
      </c>
      <c r="AJ1017" s="24" t="str">
        <f ca="1">IF(ControleRNC[[#This Row],[Etapa contr]]="Concluída","Fechado",IF(ControleRNC[[#This Row],[Etapa contr]]="Engenharia","Engenharia","Aberto"))</f>
        <v>Fechado</v>
      </c>
    </row>
    <row r="1018" spans="1:36" ht="30" customHeight="1">
      <c r="A1018" s="5" t="s">
        <v>573</v>
      </c>
      <c r="B1018" s="5" t="s">
        <v>900</v>
      </c>
      <c r="C1018" s="24" t="s">
        <v>2720</v>
      </c>
      <c r="D1018" s="5" t="s">
        <v>943</v>
      </c>
      <c r="E1018" s="24" t="s">
        <v>39</v>
      </c>
      <c r="F1018" s="65" t="s">
        <v>826</v>
      </c>
      <c r="G1018" s="7" t="s">
        <v>844</v>
      </c>
      <c r="H1018" s="7" t="s">
        <v>3091</v>
      </c>
      <c r="I1018" s="7" t="s">
        <v>1449</v>
      </c>
      <c r="J1018" s="32" t="s">
        <v>755</v>
      </c>
      <c r="K1018" s="22" t="s">
        <v>787</v>
      </c>
      <c r="L1018" s="6">
        <v>45058</v>
      </c>
      <c r="M1018" s="6">
        <f>WORKDAY(ControleRNC[[#This Row],[Data Emissão]],VLOOKUP(K1018,$F$1:$G$4,2,0))</f>
        <v>45063</v>
      </c>
      <c r="N1018" s="6"/>
      <c r="O1018" s="23">
        <v>45058</v>
      </c>
      <c r="P1018" s="24"/>
      <c r="Q1018" s="24"/>
      <c r="R1018" s="24" t="s">
        <v>6</v>
      </c>
      <c r="S1018" s="24"/>
      <c r="T1018" s="29" t="str">
        <f ca="1">IF(ControleRNC[[#This Row],[Real.1]]&lt;&gt;"","Concluída",IF(ControleRNC[[#This Row],[Prev.1]]&lt;TODAY(),"Atraso","No prazo"))</f>
        <v>Concluída</v>
      </c>
      <c r="U1018" s="39" t="s">
        <v>756</v>
      </c>
      <c r="V1018" s="39"/>
      <c r="W1018" s="23">
        <f>WORKDAY(ControleRNC[[#This Row],[Prev.1]],ControleRNC[[#This Row],[Dias Prev.2]])</f>
        <v>45068</v>
      </c>
      <c r="X1018" s="23">
        <v>45105</v>
      </c>
      <c r="Y1018" s="23"/>
      <c r="Z1018" s="24">
        <f>VLOOKUP(ControleRNC[[#This Row],[Crit.]],$F$1:$G$4,2,0)</f>
        <v>3</v>
      </c>
      <c r="AA1018" s="24">
        <f ca="1">IF(ControleRNC[[#This Row],[Real.2]]="",TODAY()-ControleRNC[[#This Row],[Prev.2]],ControleRNC[[#This Row],[Real.2]]-ControleRNC[[#This Row],[Prev.2]])</f>
        <v>9</v>
      </c>
      <c r="AB1018" s="24" t="s">
        <v>6</v>
      </c>
      <c r="AC1018" s="29" t="str">
        <f ca="1">IF(ControleRNC[[#This Row],[Real.2]]&lt;&gt;"","Concluída",
IF(ControleRNC[[#This Row],[Prev.2]]&lt;TODAY(),"Atraso","No prazo"))</f>
        <v>Atraso</v>
      </c>
      <c r="AD1018" s="24">
        <f ca="1">IF(ControleRNC[[#This Row],[Status Epata 2]]="Concluída","",IF(ControleRNC[[#This Row],[Real.2]]="",TODAY()-ControleRNC[[#This Row],[Data Emissão]],ControleRNC[[#This Row],[Real.2]]-ControleRNC[[#This Row],[Data Emissão]]))</f>
        <v>19</v>
      </c>
      <c r="AE1018" s="24" t="str">
        <f ca="1">IF(ControleRNC[[#This Row],[Real.2]]&lt;&gt;"","Concluída",
IF(AND(ControleRNC[[#This Row],[Prev.2]]&lt;TODAY(),OR(ControleRNC[[#This Row],[Replan.2]]&lt;TODAY(),ControleRNC[[#This Row],[Replan.2]]="")),"Atraso","No prazo"))</f>
        <v>No prazo</v>
      </c>
      <c r="AF1018" s="24"/>
      <c r="AG1018" s="24" t="str">
        <f>IF(ControleRNC[[#This Row],[Área Responsável]]="Engenharia",ControleRNC[[#This Row],[Status Etapa 1]],"Contratada")</f>
        <v>Contratada</v>
      </c>
      <c r="AH1018" s="24" t="str">
        <f ca="1">IF(ControleRNC[[#This Row],[Área Responsável]]="Contratada",ControleRNC[[#This Row],[Status DUCTOR]],"Engenharia")</f>
        <v>No prazo</v>
      </c>
      <c r="AI1018" s="24" t="str">
        <f>IF(ControleRNC[[#This Row],[Etapa Eng]]="Concluída","Fechado",IF(ControleRNC[[#This Row],[Etapa Eng]]="Contratada","Contratada","Aberto"))</f>
        <v>Contratada</v>
      </c>
      <c r="AJ1018" s="24" t="str">
        <f ca="1">IF(ControleRNC[[#This Row],[Etapa contr]]="Concluída","Fechado",IF(ControleRNC[[#This Row],[Etapa contr]]="Engenharia","Engenharia","Aberto"))</f>
        <v>Aberto</v>
      </c>
    </row>
    <row r="1019" spans="1:36" ht="29.25" customHeight="1">
      <c r="A1019" s="79" t="s">
        <v>488</v>
      </c>
      <c r="B1019" s="79" t="s">
        <v>900</v>
      </c>
      <c r="C1019" s="85" t="s">
        <v>3060</v>
      </c>
      <c r="D1019" s="79" t="s">
        <v>824</v>
      </c>
      <c r="E1019" s="85" t="s">
        <v>281</v>
      </c>
      <c r="F1019" s="88" t="s">
        <v>826</v>
      </c>
      <c r="G1019" s="80" t="s">
        <v>827</v>
      </c>
      <c r="H1019" s="80" t="s">
        <v>3092</v>
      </c>
      <c r="I1019" s="80" t="s">
        <v>856</v>
      </c>
      <c r="J1019" s="81" t="s">
        <v>757</v>
      </c>
      <c r="K1019" s="82" t="s">
        <v>788</v>
      </c>
      <c r="L1019" s="83">
        <v>45058</v>
      </c>
      <c r="M1019" s="83">
        <f>WORKDAY(ControleRNC[[#This Row],[Data Emissão]],VLOOKUP(K1019,$F$1:$G$4,2,0))</f>
        <v>45062</v>
      </c>
      <c r="N1019" s="83"/>
      <c r="O1019" s="84"/>
      <c r="P1019" s="85"/>
      <c r="Q1019" s="85">
        <f ca="1">IF(ControleRNC[[#This Row],[Real.1]]="",TODAY()-ControleRNC[[#This Row],[Prev.1]],ControleRNC[[#This Row],[Real.1]]-ControleRNC[[#This Row],[Prev.1]])</f>
        <v>15</v>
      </c>
      <c r="R1019" s="85" t="s">
        <v>5</v>
      </c>
      <c r="S1019" s="85"/>
      <c r="T1019" s="86" t="str">
        <f ca="1">IF(ControleRNC[[#This Row],[Real.1]]&lt;&gt;"","Concluída",IF(ControleRNC[[#This Row],[Prev.1]]&lt;TODAY(),"Atraso","No prazo"))</f>
        <v>Atraso</v>
      </c>
      <c r="U1019" s="87"/>
      <c r="V1019" s="87"/>
      <c r="W1019" s="84">
        <f>WORKDAY(ControleRNC[[#This Row],[Prev.1]],ControleRNC[[#This Row],[Dias Prev.2]])</f>
        <v>45064</v>
      </c>
      <c r="X1019" s="84"/>
      <c r="Y1019" s="84"/>
      <c r="Z1019" s="85">
        <f>VLOOKUP(ControleRNC[[#This Row],[Crit.]],$F$1:$G$4,2,0)</f>
        <v>2</v>
      </c>
      <c r="AA1019" s="85">
        <f ca="1">IF(ControleRNC[[#This Row],[Real.2]]="",TODAY()-ControleRNC[[#This Row],[Prev.2]],ControleRNC[[#This Row],[Real.2]]-ControleRNC[[#This Row],[Prev.2]])</f>
        <v>13</v>
      </c>
      <c r="AB1019" s="85" t="s">
        <v>5</v>
      </c>
      <c r="AC1019" s="86" t="str">
        <f ca="1">IF(ControleRNC[[#This Row],[Real.2]]&lt;&gt;"","Concluída",
IF(ControleRNC[[#This Row],[Prev.2]]&lt;TODAY(),"Atraso","No prazo"))</f>
        <v>Atraso</v>
      </c>
      <c r="AD1019" s="85">
        <f ca="1">IF(ControleRNC[[#This Row],[Status Epata 2]]="Concluída","",IF(ControleRNC[[#This Row],[Real.2]]="",TODAY()-ControleRNC[[#This Row],[Data Emissão]],ControleRNC[[#This Row],[Real.2]]-ControleRNC[[#This Row],[Data Emissão]]))</f>
        <v>19</v>
      </c>
      <c r="AE1019" s="85" t="str">
        <f ca="1">IF(ControleRNC[[#This Row],[Real.2]]&lt;&gt;"","Concluída",
IF(AND(ControleRNC[[#This Row],[Prev.2]]&lt;TODAY(),OR(ControleRNC[[#This Row],[Replan.2]]&lt;TODAY(),ControleRNC[[#This Row],[Replan.2]]="")),"Atraso","No prazo"))</f>
        <v>Atraso</v>
      </c>
      <c r="AF1019" s="85"/>
      <c r="AG1019" s="85" t="str">
        <f>IF(ControleRNC[[#This Row],[Área Responsável]]="Engenharia",ControleRNC[[#This Row],[Status Etapa 1]],"Contratada")</f>
        <v>Contratada</v>
      </c>
      <c r="AH1019" s="85" t="str">
        <f ca="1">IF(ControleRNC[[#This Row],[Área Responsável]]="Contratada",ControleRNC[[#This Row],[Status DUCTOR]],"Engenharia")</f>
        <v>Atraso</v>
      </c>
      <c r="AI1019" s="85" t="str">
        <f>IF(ControleRNC[[#This Row],[Etapa Eng]]="Concluída","Fechado",IF(ControleRNC[[#This Row],[Etapa Eng]]="Contratada","Contratada","Aberto"))</f>
        <v>Contratada</v>
      </c>
      <c r="AJ1019" s="85" t="str">
        <f ca="1">IF(ControleRNC[[#This Row],[Etapa contr]]="Concluída","Fechado",IF(ControleRNC[[#This Row],[Etapa contr]]="Engenharia","Engenharia","Aberto"))</f>
        <v>Aberto</v>
      </c>
    </row>
    <row r="1020" spans="1:36" ht="29.25" customHeight="1">
      <c r="A1020" s="79" t="s">
        <v>490</v>
      </c>
      <c r="B1020" s="79" t="s">
        <v>900</v>
      </c>
      <c r="C1020" s="85" t="s">
        <v>3062</v>
      </c>
      <c r="D1020" s="79" t="s">
        <v>824</v>
      </c>
      <c r="E1020" s="85" t="s">
        <v>281</v>
      </c>
      <c r="F1020" s="88" t="s">
        <v>826</v>
      </c>
      <c r="G1020" s="80" t="s">
        <v>827</v>
      </c>
      <c r="H1020" s="80" t="s">
        <v>3072</v>
      </c>
      <c r="I1020" s="80" t="s">
        <v>856</v>
      </c>
      <c r="J1020" s="81" t="s">
        <v>765</v>
      </c>
      <c r="K1020" s="82" t="s">
        <v>787</v>
      </c>
      <c r="L1020" s="83">
        <v>45061</v>
      </c>
      <c r="M1020" s="83">
        <f>WORKDAY(ControleRNC[[#This Row],[Data Emissão]],VLOOKUP(K1020,$F$1:$G$4,2,0))</f>
        <v>45064</v>
      </c>
      <c r="N1020" s="83"/>
      <c r="O1020" s="84">
        <v>45070</v>
      </c>
      <c r="P1020" s="85"/>
      <c r="Q1020" s="85">
        <f ca="1">IF(ControleRNC[[#This Row],[Real.1]]="",TODAY()-ControleRNC[[#This Row],[Prev.1]],ControleRNC[[#This Row],[Real.1]]-ControleRNC[[#This Row],[Prev.1]])</f>
        <v>6</v>
      </c>
      <c r="R1020" s="85" t="s">
        <v>5</v>
      </c>
      <c r="S1020" s="85"/>
      <c r="T1020" s="86" t="str">
        <f ca="1">IF(ControleRNC[[#This Row],[Real.1]]&lt;&gt;"","Concluída",IF(ControleRNC[[#This Row],[Prev.1]]&lt;TODAY(),"Atraso","No prazo"))</f>
        <v>Concluída</v>
      </c>
      <c r="U1020" s="87" t="s">
        <v>766</v>
      </c>
      <c r="V1020" s="87"/>
      <c r="W1020" s="84">
        <f>WORKDAY(ControleRNC[[#This Row],[Prev.1]],ControleRNC[[#This Row],[Dias Prev.2]])</f>
        <v>45069</v>
      </c>
      <c r="X1020" s="84">
        <v>45076</v>
      </c>
      <c r="Y1020" s="84"/>
      <c r="Z1020" s="85">
        <f>VLOOKUP(ControleRNC[[#This Row],[Crit.]],$F$1:$G$4,2,0)</f>
        <v>3</v>
      </c>
      <c r="AA1020" s="85">
        <f ca="1">IF(ControleRNC[[#This Row],[Real.2]]="",TODAY()-ControleRNC[[#This Row],[Prev.2]],ControleRNC[[#This Row],[Real.2]]-ControleRNC[[#This Row],[Prev.2]])</f>
        <v>8</v>
      </c>
      <c r="AB1020" s="85" t="s">
        <v>5</v>
      </c>
      <c r="AC1020" s="86" t="str">
        <f ca="1">IF(ControleRNC[[#This Row],[Real.2]]&lt;&gt;"","Concluída",
IF(ControleRNC[[#This Row],[Prev.2]]&lt;TODAY(),"Atraso","No prazo"))</f>
        <v>Atraso</v>
      </c>
      <c r="AD1020" s="85">
        <f ca="1">IF(ControleRNC[[#This Row],[Status Epata 2]]="Concluída","",IF(ControleRNC[[#This Row],[Real.2]]="",TODAY()-ControleRNC[[#This Row],[Data Emissão]],ControleRNC[[#This Row],[Real.2]]-ControleRNC[[#This Row],[Data Emissão]]))</f>
        <v>16</v>
      </c>
      <c r="AE1020" s="85" t="str">
        <f ca="1">IF(ControleRNC[[#This Row],[Real.2]]&lt;&gt;"","Concluída",
IF(AND(ControleRNC[[#This Row],[Prev.2]]&lt;TODAY(),OR(ControleRNC[[#This Row],[Replan.2]]&lt;TODAY(),ControleRNC[[#This Row],[Replan.2]]="")),"Atraso","No prazo"))</f>
        <v>Atraso</v>
      </c>
      <c r="AF1020" s="85"/>
      <c r="AG1020" s="85" t="str">
        <f>IF(ControleRNC[[#This Row],[Área Responsável]]="Engenharia",ControleRNC[[#This Row],[Status Etapa 1]],"Contratada")</f>
        <v>Contratada</v>
      </c>
      <c r="AH1020" s="85" t="str">
        <f ca="1">IF(ControleRNC[[#This Row],[Área Responsável]]="Contratada",ControleRNC[[#This Row],[Status DUCTOR]],"Engenharia")</f>
        <v>Atraso</v>
      </c>
      <c r="AI1020" s="85" t="str">
        <f>IF(ControleRNC[[#This Row],[Etapa Eng]]="Concluída","Fechado",IF(ControleRNC[[#This Row],[Etapa Eng]]="Contratada","Contratada","Aberto"))</f>
        <v>Contratada</v>
      </c>
      <c r="AJ1020" s="85" t="str">
        <f ca="1">IF(ControleRNC[[#This Row],[Etapa contr]]="Concluída","Fechado",IF(ControleRNC[[#This Row],[Etapa contr]]="Engenharia","Engenharia","Aberto"))</f>
        <v>Aberto</v>
      </c>
    </row>
    <row r="1021" spans="1:36" ht="29.25" customHeight="1">
      <c r="A1021" s="79" t="s">
        <v>478</v>
      </c>
      <c r="B1021" s="79" t="s">
        <v>900</v>
      </c>
      <c r="C1021" s="85" t="s">
        <v>1154</v>
      </c>
      <c r="D1021" s="79" t="s">
        <v>824</v>
      </c>
      <c r="E1021" s="85" t="s">
        <v>281</v>
      </c>
      <c r="F1021" s="88" t="s">
        <v>826</v>
      </c>
      <c r="G1021" s="80" t="s">
        <v>1085</v>
      </c>
      <c r="H1021" s="80" t="s">
        <v>2766</v>
      </c>
      <c r="I1021" s="80" t="s">
        <v>856</v>
      </c>
      <c r="J1021" s="81" t="s">
        <v>767</v>
      </c>
      <c r="K1021" s="82" t="s">
        <v>787</v>
      </c>
      <c r="L1021" s="83">
        <v>45061</v>
      </c>
      <c r="M1021" s="83">
        <f>WORKDAY(ControleRNC[[#This Row],[Data Emissão]],VLOOKUP(K1021,$F$1:$G$4,2,0))</f>
        <v>45064</v>
      </c>
      <c r="N1021" s="83"/>
      <c r="O1021" s="84"/>
      <c r="P1021" s="85"/>
      <c r="Q1021" s="85">
        <f ca="1">IF(ControleRNC[[#This Row],[Real.1]]="",TODAY()-ControleRNC[[#This Row],[Prev.1]],ControleRNC[[#This Row],[Real.1]]-ControleRNC[[#This Row],[Prev.1]])</f>
        <v>13</v>
      </c>
      <c r="R1021" s="85" t="s">
        <v>5</v>
      </c>
      <c r="S1021" s="85"/>
      <c r="T1021" s="86" t="str">
        <f ca="1">IF(ControleRNC[[#This Row],[Real.1]]&lt;&gt;"","Concluída",IF(ControleRNC[[#This Row],[Prev.1]]&lt;TODAY(),"Atraso","No prazo"))</f>
        <v>Atraso</v>
      </c>
      <c r="U1021" s="87"/>
      <c r="V1021" s="87"/>
      <c r="W1021" s="84">
        <f>WORKDAY(ControleRNC[[#This Row],[Prev.1]],ControleRNC[[#This Row],[Dias Prev.2]])</f>
        <v>45069</v>
      </c>
      <c r="X1021" s="84"/>
      <c r="Y1021" s="84"/>
      <c r="Z1021" s="85">
        <f>VLOOKUP(ControleRNC[[#This Row],[Crit.]],$F$1:$G$4,2,0)</f>
        <v>3</v>
      </c>
      <c r="AA1021" s="85">
        <f ca="1">IF(ControleRNC[[#This Row],[Real.2]]="",TODAY()-ControleRNC[[#This Row],[Prev.2]],ControleRNC[[#This Row],[Real.2]]-ControleRNC[[#This Row],[Prev.2]])</f>
        <v>8</v>
      </c>
      <c r="AB1021" s="85" t="s">
        <v>5</v>
      </c>
      <c r="AC1021" s="86" t="str">
        <f ca="1">IF(ControleRNC[[#This Row],[Real.2]]&lt;&gt;"","Concluída",
IF(ControleRNC[[#This Row],[Prev.2]]&lt;TODAY(),"Atraso","No prazo"))</f>
        <v>Atraso</v>
      </c>
      <c r="AD1021" s="85">
        <f ca="1">IF(ControleRNC[[#This Row],[Status Epata 2]]="Concluída","",IF(ControleRNC[[#This Row],[Real.2]]="",TODAY()-ControleRNC[[#This Row],[Data Emissão]],ControleRNC[[#This Row],[Real.2]]-ControleRNC[[#This Row],[Data Emissão]]))</f>
        <v>16</v>
      </c>
      <c r="AE1021" s="85" t="str">
        <f ca="1">IF(ControleRNC[[#This Row],[Real.2]]&lt;&gt;"","Concluída",
IF(AND(ControleRNC[[#This Row],[Prev.2]]&lt;TODAY(),OR(ControleRNC[[#This Row],[Replan.2]]&lt;TODAY(),ControleRNC[[#This Row],[Replan.2]]="")),"Atraso","No prazo"))</f>
        <v>Atraso</v>
      </c>
      <c r="AF1021" s="85"/>
      <c r="AG1021" s="85" t="str">
        <f>IF(ControleRNC[[#This Row],[Área Responsável]]="Engenharia",ControleRNC[[#This Row],[Status Etapa 1]],"Contratada")</f>
        <v>Contratada</v>
      </c>
      <c r="AH1021" s="85" t="str">
        <f ca="1">IF(ControleRNC[[#This Row],[Área Responsável]]="Contratada",ControleRNC[[#This Row],[Status DUCTOR]],"Engenharia")</f>
        <v>Atraso</v>
      </c>
      <c r="AI1021" s="85" t="str">
        <f>IF(ControleRNC[[#This Row],[Etapa Eng]]="Concluída","Fechado",IF(ControleRNC[[#This Row],[Etapa Eng]]="Contratada","Contratada","Aberto"))</f>
        <v>Contratada</v>
      </c>
      <c r="AJ1021" s="85" t="str">
        <f ca="1">IF(ControleRNC[[#This Row],[Etapa contr]]="Concluída","Fechado",IF(ControleRNC[[#This Row],[Etapa contr]]="Engenharia","Engenharia","Aberto"))</f>
        <v>Aberto</v>
      </c>
    </row>
    <row r="1022" spans="1:36" ht="29.25" customHeight="1">
      <c r="A1022" s="79" t="s">
        <v>481</v>
      </c>
      <c r="B1022" s="79" t="s">
        <v>900</v>
      </c>
      <c r="C1022" s="85" t="s">
        <v>3060</v>
      </c>
      <c r="D1022" s="79" t="s">
        <v>824</v>
      </c>
      <c r="E1022" s="85" t="s">
        <v>281</v>
      </c>
      <c r="F1022" s="88" t="s">
        <v>826</v>
      </c>
      <c r="G1022" s="80" t="s">
        <v>827</v>
      </c>
      <c r="H1022" s="80" t="s">
        <v>3081</v>
      </c>
      <c r="I1022" s="80" t="s">
        <v>856</v>
      </c>
      <c r="J1022" s="81" t="s">
        <v>768</v>
      </c>
      <c r="K1022" s="82" t="s">
        <v>788</v>
      </c>
      <c r="L1022" s="83">
        <v>45061</v>
      </c>
      <c r="M1022" s="83">
        <f>WORKDAY(ControleRNC[[#This Row],[Data Emissão]],VLOOKUP(K1022,$F$1:$G$4,2,0))</f>
        <v>45063</v>
      </c>
      <c r="N1022" s="83"/>
      <c r="O1022" s="84">
        <v>45009</v>
      </c>
      <c r="P1022" s="85"/>
      <c r="Q1022" s="85">
        <f ca="1">IF(ControleRNC[[#This Row],[Real.1]]="",TODAY()-ControleRNC[[#This Row],[Prev.1]],ControleRNC[[#This Row],[Real.1]]-ControleRNC[[#This Row],[Prev.1]])</f>
        <v>-54</v>
      </c>
      <c r="R1022" s="85" t="s">
        <v>5</v>
      </c>
      <c r="S1022" s="85"/>
      <c r="T1022" s="86" t="str">
        <f ca="1">IF(ControleRNC[[#This Row],[Real.1]]&lt;&gt;"","Concluída",IF(ControleRNC[[#This Row],[Prev.1]]&lt;TODAY(),"Atraso","No prazo"))</f>
        <v>Concluída</v>
      </c>
      <c r="U1022" s="87" t="s">
        <v>769</v>
      </c>
      <c r="V1022" s="87"/>
      <c r="W1022" s="84">
        <f>WORKDAY(ControleRNC[[#This Row],[Prev.1]],ControleRNC[[#This Row],[Dias Prev.2]])</f>
        <v>45065</v>
      </c>
      <c r="X1022" s="84">
        <v>45092</v>
      </c>
      <c r="Y1022" s="84"/>
      <c r="Z1022" s="85">
        <f>VLOOKUP(ControleRNC[[#This Row],[Crit.]],$F$1:$G$4,2,0)</f>
        <v>2</v>
      </c>
      <c r="AA1022" s="85">
        <f ca="1">IF(ControleRNC[[#This Row],[Real.2]]="",TODAY()-ControleRNC[[#This Row],[Prev.2]],ControleRNC[[#This Row],[Real.2]]-ControleRNC[[#This Row],[Prev.2]])</f>
        <v>12</v>
      </c>
      <c r="AB1022" s="85" t="s">
        <v>5</v>
      </c>
      <c r="AC1022" s="86" t="str">
        <f ca="1">IF(ControleRNC[[#This Row],[Real.2]]&lt;&gt;"","Concluída",
IF(ControleRNC[[#This Row],[Prev.2]]&lt;TODAY(),"Atraso","No prazo"))</f>
        <v>Atraso</v>
      </c>
      <c r="AD1022" s="85">
        <f ca="1">IF(ControleRNC[[#This Row],[Status Epata 2]]="Concluída","",IF(ControleRNC[[#This Row],[Real.2]]="",TODAY()-ControleRNC[[#This Row],[Data Emissão]],ControleRNC[[#This Row],[Real.2]]-ControleRNC[[#This Row],[Data Emissão]]))</f>
        <v>16</v>
      </c>
      <c r="AE1022" s="85" t="str">
        <f ca="1">IF(ControleRNC[[#This Row],[Real.2]]&lt;&gt;"","Concluída",
IF(AND(ControleRNC[[#This Row],[Prev.2]]&lt;TODAY(),OR(ControleRNC[[#This Row],[Replan.2]]&lt;TODAY(),ControleRNC[[#This Row],[Replan.2]]="")),"Atraso","No prazo"))</f>
        <v>No prazo</v>
      </c>
      <c r="AF1022" s="85"/>
      <c r="AG1022" s="85" t="str">
        <f>IF(ControleRNC[[#This Row],[Área Responsável]]="Engenharia",ControleRNC[[#This Row],[Status Etapa 1]],"Contratada")</f>
        <v>Contratada</v>
      </c>
      <c r="AH1022" s="85" t="str">
        <f ca="1">IF(ControleRNC[[#This Row],[Área Responsável]]="Contratada",ControleRNC[[#This Row],[Status DUCTOR]],"Engenharia")</f>
        <v>No prazo</v>
      </c>
      <c r="AI1022" s="85" t="str">
        <f>IF(ControleRNC[[#This Row],[Etapa Eng]]="Concluída","Fechado",IF(ControleRNC[[#This Row],[Etapa Eng]]="Contratada","Contratada","Aberto"))</f>
        <v>Contratada</v>
      </c>
      <c r="AJ1022" s="85" t="str">
        <f ca="1">IF(ControleRNC[[#This Row],[Etapa contr]]="Concluída","Fechado",IF(ControleRNC[[#This Row],[Etapa contr]]="Engenharia","Engenharia","Aberto"))</f>
        <v>Aberto</v>
      </c>
    </row>
    <row r="1023" spans="1:36" ht="29.25" customHeight="1">
      <c r="A1023" s="79" t="s">
        <v>484</v>
      </c>
      <c r="B1023" s="79" t="s">
        <v>900</v>
      </c>
      <c r="C1023" s="85" t="s">
        <v>1154</v>
      </c>
      <c r="D1023" s="79" t="s">
        <v>824</v>
      </c>
      <c r="E1023" s="85" t="s">
        <v>281</v>
      </c>
      <c r="F1023" s="88" t="s">
        <v>826</v>
      </c>
      <c r="G1023" s="80" t="s">
        <v>1085</v>
      </c>
      <c r="H1023" s="80" t="s">
        <v>2766</v>
      </c>
      <c r="I1023" s="80" t="s">
        <v>856</v>
      </c>
      <c r="J1023" s="81" t="s">
        <v>763</v>
      </c>
      <c r="K1023" s="82" t="s">
        <v>787</v>
      </c>
      <c r="L1023" s="83">
        <v>45061</v>
      </c>
      <c r="M1023" s="83">
        <f>WORKDAY(ControleRNC[[#This Row],[Data Emissão]],VLOOKUP(K1023,$F$1:$G$4,2,0))</f>
        <v>45064</v>
      </c>
      <c r="N1023" s="83"/>
      <c r="O1023" s="84"/>
      <c r="P1023" s="85"/>
      <c r="Q1023" s="85">
        <f ca="1">IF(ControleRNC[[#This Row],[Real.1]]="",TODAY()-ControleRNC[[#This Row],[Prev.1]],ControleRNC[[#This Row],[Real.1]]-ControleRNC[[#This Row],[Prev.1]])</f>
        <v>13</v>
      </c>
      <c r="R1023" s="85" t="s">
        <v>5</v>
      </c>
      <c r="S1023" s="85"/>
      <c r="T1023" s="86" t="str">
        <f ca="1">IF(ControleRNC[[#This Row],[Real.1]]&lt;&gt;"","Concluída",IF(ControleRNC[[#This Row],[Prev.1]]&lt;TODAY(),"Atraso","No prazo"))</f>
        <v>Atraso</v>
      </c>
      <c r="U1023" s="87"/>
      <c r="V1023" s="87"/>
      <c r="W1023" s="84">
        <f>WORKDAY(ControleRNC[[#This Row],[Prev.1]],ControleRNC[[#This Row],[Dias Prev.2]])</f>
        <v>45069</v>
      </c>
      <c r="X1023" s="84"/>
      <c r="Y1023" s="84"/>
      <c r="Z1023" s="85">
        <f>VLOOKUP(ControleRNC[[#This Row],[Crit.]],$F$1:$G$4,2,0)</f>
        <v>3</v>
      </c>
      <c r="AA1023" s="85">
        <f ca="1">IF(ControleRNC[[#This Row],[Real.2]]="",TODAY()-ControleRNC[[#This Row],[Prev.2]],ControleRNC[[#This Row],[Real.2]]-ControleRNC[[#This Row],[Prev.2]])</f>
        <v>8</v>
      </c>
      <c r="AB1023" s="85" t="s">
        <v>5</v>
      </c>
      <c r="AC1023" s="86" t="str">
        <f ca="1">IF(ControleRNC[[#This Row],[Real.2]]&lt;&gt;"","Concluída",
IF(ControleRNC[[#This Row],[Prev.2]]&lt;TODAY(),"Atraso","No prazo"))</f>
        <v>Atraso</v>
      </c>
      <c r="AD1023" s="85">
        <f ca="1">IF(ControleRNC[[#This Row],[Status Epata 2]]="Concluída","",IF(ControleRNC[[#This Row],[Real.2]]="",TODAY()-ControleRNC[[#This Row],[Data Emissão]],ControleRNC[[#This Row],[Real.2]]-ControleRNC[[#This Row],[Data Emissão]]))</f>
        <v>16</v>
      </c>
      <c r="AE1023" s="85" t="str">
        <f ca="1">IF(ControleRNC[[#This Row],[Real.2]]&lt;&gt;"","Concluída",
IF(AND(ControleRNC[[#This Row],[Prev.2]]&lt;TODAY(),OR(ControleRNC[[#This Row],[Replan.2]]&lt;TODAY(),ControleRNC[[#This Row],[Replan.2]]="")),"Atraso","No prazo"))</f>
        <v>Atraso</v>
      </c>
      <c r="AF1023" s="85"/>
      <c r="AG1023" s="85" t="str">
        <f>IF(ControleRNC[[#This Row],[Área Responsável]]="Engenharia",ControleRNC[[#This Row],[Status Etapa 1]],"Contratada")</f>
        <v>Contratada</v>
      </c>
      <c r="AH1023" s="85" t="str">
        <f ca="1">IF(ControleRNC[[#This Row],[Área Responsável]]="Contratada",ControleRNC[[#This Row],[Status DUCTOR]],"Engenharia")</f>
        <v>Atraso</v>
      </c>
      <c r="AI1023" s="85" t="str">
        <f>IF(ControleRNC[[#This Row],[Etapa Eng]]="Concluída","Fechado",IF(ControleRNC[[#This Row],[Etapa Eng]]="Contratada","Contratada","Aberto"))</f>
        <v>Contratada</v>
      </c>
      <c r="AJ1023" s="85" t="str">
        <f ca="1">IF(ControleRNC[[#This Row],[Etapa contr]]="Concluída","Fechado",IF(ControleRNC[[#This Row],[Etapa contr]]="Engenharia","Engenharia","Aberto"))</f>
        <v>Aberto</v>
      </c>
    </row>
    <row r="1024" spans="1:36" ht="29.25" customHeight="1">
      <c r="A1024" s="79" t="s">
        <v>493</v>
      </c>
      <c r="B1024" s="79" t="s">
        <v>900</v>
      </c>
      <c r="C1024" s="85" t="s">
        <v>1154</v>
      </c>
      <c r="D1024" s="79" t="s">
        <v>824</v>
      </c>
      <c r="E1024" s="85" t="s">
        <v>281</v>
      </c>
      <c r="F1024" s="88" t="s">
        <v>826</v>
      </c>
      <c r="G1024" s="80" t="s">
        <v>1085</v>
      </c>
      <c r="H1024" s="80" t="s">
        <v>2766</v>
      </c>
      <c r="I1024" s="80" t="s">
        <v>856</v>
      </c>
      <c r="J1024" s="81" t="s">
        <v>764</v>
      </c>
      <c r="K1024" s="82" t="s">
        <v>787</v>
      </c>
      <c r="L1024" s="83">
        <v>45061</v>
      </c>
      <c r="M1024" s="83">
        <f>WORKDAY(ControleRNC[[#This Row],[Data Emissão]],VLOOKUP(K1024,$F$1:$G$4,2,0))</f>
        <v>45064</v>
      </c>
      <c r="N1024" s="83"/>
      <c r="O1024" s="84"/>
      <c r="P1024" s="85"/>
      <c r="Q1024" s="85">
        <f ca="1">IF(ControleRNC[[#This Row],[Real.1]]="",TODAY()-ControleRNC[[#This Row],[Prev.1]],ControleRNC[[#This Row],[Real.1]]-ControleRNC[[#This Row],[Prev.1]])</f>
        <v>13</v>
      </c>
      <c r="R1024" s="85" t="s">
        <v>5</v>
      </c>
      <c r="S1024" s="85"/>
      <c r="T1024" s="86" t="str">
        <f ca="1">IF(ControleRNC[[#This Row],[Real.1]]&lt;&gt;"","Concluída",IF(ControleRNC[[#This Row],[Prev.1]]&lt;TODAY(),"Atraso","No prazo"))</f>
        <v>Atraso</v>
      </c>
      <c r="U1024" s="87"/>
      <c r="V1024" s="87"/>
      <c r="W1024" s="84">
        <f>WORKDAY(ControleRNC[[#This Row],[Prev.1]],ControleRNC[[#This Row],[Dias Prev.2]])</f>
        <v>45069</v>
      </c>
      <c r="X1024" s="84"/>
      <c r="Y1024" s="84"/>
      <c r="Z1024" s="85">
        <f>VLOOKUP(ControleRNC[[#This Row],[Crit.]],$F$1:$G$4,2,0)</f>
        <v>3</v>
      </c>
      <c r="AA1024" s="85">
        <f ca="1">IF(ControleRNC[[#This Row],[Real.2]]="",TODAY()-ControleRNC[[#This Row],[Prev.2]],ControleRNC[[#This Row],[Real.2]]-ControleRNC[[#This Row],[Prev.2]])</f>
        <v>8</v>
      </c>
      <c r="AB1024" s="85" t="s">
        <v>5</v>
      </c>
      <c r="AC1024" s="86" t="str">
        <f ca="1">IF(ControleRNC[[#This Row],[Real.2]]&lt;&gt;"","Concluída",
IF(ControleRNC[[#This Row],[Prev.2]]&lt;TODAY(),"Atraso","No prazo"))</f>
        <v>Atraso</v>
      </c>
      <c r="AD1024" s="85">
        <f ca="1">IF(ControleRNC[[#This Row],[Status Epata 2]]="Concluída","",IF(ControleRNC[[#This Row],[Real.2]]="",TODAY()-ControleRNC[[#This Row],[Data Emissão]],ControleRNC[[#This Row],[Real.2]]-ControleRNC[[#This Row],[Data Emissão]]))</f>
        <v>16</v>
      </c>
      <c r="AE1024" s="85" t="str">
        <f ca="1">IF(ControleRNC[[#This Row],[Real.2]]&lt;&gt;"","Concluída",
IF(AND(ControleRNC[[#This Row],[Prev.2]]&lt;TODAY(),OR(ControleRNC[[#This Row],[Replan.2]]&lt;TODAY(),ControleRNC[[#This Row],[Replan.2]]="")),"Atraso","No prazo"))</f>
        <v>Atraso</v>
      </c>
      <c r="AF1024" s="85"/>
      <c r="AG1024" s="85" t="str">
        <f>IF(ControleRNC[[#This Row],[Área Responsável]]="Engenharia",ControleRNC[[#This Row],[Status Etapa 1]],"Contratada")</f>
        <v>Contratada</v>
      </c>
      <c r="AH1024" s="85" t="str">
        <f ca="1">IF(ControleRNC[[#This Row],[Área Responsável]]="Contratada",ControleRNC[[#This Row],[Status DUCTOR]],"Engenharia")</f>
        <v>Atraso</v>
      </c>
      <c r="AI1024" s="85" t="str">
        <f>IF(ControleRNC[[#This Row],[Etapa Eng]]="Concluída","Fechado",IF(ControleRNC[[#This Row],[Etapa Eng]]="Contratada","Contratada","Aberto"))</f>
        <v>Contratada</v>
      </c>
      <c r="AJ1024" s="85" t="str">
        <f ca="1">IF(ControleRNC[[#This Row],[Etapa contr]]="Concluída","Fechado",IF(ControleRNC[[#This Row],[Etapa contr]]="Engenharia","Engenharia","Aberto"))</f>
        <v>Aberto</v>
      </c>
    </row>
    <row r="1025" spans="1:36" ht="29.25" customHeight="1">
      <c r="A1025" s="79" t="s">
        <v>499</v>
      </c>
      <c r="B1025" s="79" t="s">
        <v>900</v>
      </c>
      <c r="C1025" s="85" t="s">
        <v>3062</v>
      </c>
      <c r="D1025" s="79" t="s">
        <v>824</v>
      </c>
      <c r="E1025" s="85" t="s">
        <v>281</v>
      </c>
      <c r="F1025" s="88" t="s">
        <v>826</v>
      </c>
      <c r="G1025" s="80" t="s">
        <v>827</v>
      </c>
      <c r="H1025" s="80" t="s">
        <v>3072</v>
      </c>
      <c r="I1025" s="80" t="s">
        <v>856</v>
      </c>
      <c r="J1025" s="81" t="s">
        <v>3093</v>
      </c>
      <c r="K1025" s="82" t="s">
        <v>788</v>
      </c>
      <c r="L1025" s="83">
        <v>45062</v>
      </c>
      <c r="M1025" s="83">
        <f>WORKDAY(ControleRNC[[#This Row],[Data Emissão]],VLOOKUP(K1025,$F$1:$G$4,2,0))</f>
        <v>45064</v>
      </c>
      <c r="N1025" s="83"/>
      <c r="O1025" s="84">
        <v>45071</v>
      </c>
      <c r="P1025" s="85"/>
      <c r="Q1025" s="85">
        <f ca="1">IF(ControleRNC[[#This Row],[Real.1]]="",TODAY()-ControleRNC[[#This Row],[Prev.1]],ControleRNC[[#This Row],[Real.1]]-ControleRNC[[#This Row],[Prev.1]])</f>
        <v>7</v>
      </c>
      <c r="R1025" s="85" t="s">
        <v>5</v>
      </c>
      <c r="S1025" s="85"/>
      <c r="T1025" s="86" t="str">
        <f ca="1">IF(ControleRNC[[#This Row],[Real.1]]&lt;&gt;"","Concluída",IF(ControleRNC[[#This Row],[Prev.1]]&lt;TODAY(),"Atraso","No prazo"))</f>
        <v>Concluída</v>
      </c>
      <c r="U1025" s="87"/>
      <c r="V1025" s="87" t="s">
        <v>2891</v>
      </c>
      <c r="W1025" s="84">
        <f>WORKDAY(ControleRNC[[#This Row],[Prev.1]],ControleRNC[[#This Row],[Dias Prev.2]])</f>
        <v>45068</v>
      </c>
      <c r="X1025" s="84"/>
      <c r="Y1025" s="84">
        <v>45071</v>
      </c>
      <c r="Z1025" s="85">
        <f>VLOOKUP(ControleRNC[[#This Row],[Crit.]],$F$1:$G$4,2,0)</f>
        <v>2</v>
      </c>
      <c r="AA1025" s="85">
        <f ca="1">IF(ControleRNC[[#This Row],[Real.2]]="",TODAY()-ControleRNC[[#This Row],[Prev.2]],ControleRNC[[#This Row],[Real.2]]-ControleRNC[[#This Row],[Prev.2]])</f>
        <v>3</v>
      </c>
      <c r="AB1025" s="85" t="s">
        <v>5</v>
      </c>
      <c r="AC1025" s="86" t="str">
        <f ca="1">IF(ControleRNC[[#This Row],[Real.2]]&lt;&gt;"","Concluída",
IF(ControleRNC[[#This Row],[Prev.2]]&lt;TODAY(),"Atraso","No prazo"))</f>
        <v>Concluída</v>
      </c>
      <c r="AD1025" s="85" t="str">
        <f ca="1">IF(ControleRNC[[#This Row],[Status Epata 2]]="Concluída","",IF(ControleRNC[[#This Row],[Real.2]]="",TODAY()-ControleRNC[[#This Row],[Data Emissão]],ControleRNC[[#This Row],[Real.2]]-ControleRNC[[#This Row],[Data Emissão]]))</f>
        <v/>
      </c>
      <c r="AE1025" s="85" t="str">
        <f ca="1">IF(ControleRNC[[#This Row],[Real.2]]&lt;&gt;"","Concluída",
IF(AND(ControleRNC[[#This Row],[Prev.2]]&lt;TODAY(),OR(ControleRNC[[#This Row],[Replan.2]]&lt;TODAY(),ControleRNC[[#This Row],[Replan.2]]="")),"Atraso","No prazo"))</f>
        <v>Concluída</v>
      </c>
      <c r="AF1025" s="85"/>
      <c r="AG1025" s="85" t="str">
        <f>IF(ControleRNC[[#This Row],[Área Responsável]]="Engenharia",ControleRNC[[#This Row],[Status Etapa 1]],"Contratada")</f>
        <v>Contratada</v>
      </c>
      <c r="AH1025" s="85" t="str">
        <f ca="1">IF(ControleRNC[[#This Row],[Área Responsável]]="Contratada",ControleRNC[[#This Row],[Status DUCTOR]],"Engenharia")</f>
        <v>Concluída</v>
      </c>
      <c r="AI1025" s="85" t="str">
        <f>IF(ControleRNC[[#This Row],[Etapa Eng]]="Concluída","Fechado",IF(ControleRNC[[#This Row],[Etapa Eng]]="Contratada","Contratada","Aberto"))</f>
        <v>Contratada</v>
      </c>
      <c r="AJ1025" s="85" t="str">
        <f ca="1">IF(ControleRNC[[#This Row],[Etapa contr]]="Concluída","Fechado",IF(ControleRNC[[#This Row],[Etapa contr]]="Engenharia","Engenharia","Aberto"))</f>
        <v>Fechado</v>
      </c>
    </row>
    <row r="1026" spans="1:36" ht="29.25" customHeight="1">
      <c r="A1026" s="79" t="s">
        <v>496</v>
      </c>
      <c r="B1026" s="79" t="s">
        <v>900</v>
      </c>
      <c r="C1026" s="85" t="s">
        <v>823</v>
      </c>
      <c r="D1026" s="79" t="s">
        <v>824</v>
      </c>
      <c r="E1026" s="85" t="s">
        <v>281</v>
      </c>
      <c r="F1026" s="88" t="s">
        <v>826</v>
      </c>
      <c r="G1026" s="80" t="s">
        <v>827</v>
      </c>
      <c r="H1026" s="80" t="s">
        <v>2888</v>
      </c>
      <c r="I1026" s="80" t="s">
        <v>856</v>
      </c>
      <c r="J1026" s="81" t="s">
        <v>772</v>
      </c>
      <c r="K1026" s="82" t="s">
        <v>788</v>
      </c>
      <c r="L1026" s="83">
        <v>45062</v>
      </c>
      <c r="M1026" s="83">
        <f>WORKDAY(ControleRNC[[#This Row],[Data Emissão]],VLOOKUP(K1026,$F$1:$G$4,2,0))</f>
        <v>45064</v>
      </c>
      <c r="N1026" s="83"/>
      <c r="O1026" s="84"/>
      <c r="P1026" s="85"/>
      <c r="Q1026" s="85">
        <f ca="1">IF(ControleRNC[[#This Row],[Real.1]]="",TODAY()-ControleRNC[[#This Row],[Prev.1]],ControleRNC[[#This Row],[Real.1]]-ControleRNC[[#This Row],[Prev.1]])</f>
        <v>13</v>
      </c>
      <c r="R1026" s="85" t="s">
        <v>5</v>
      </c>
      <c r="S1026" s="85"/>
      <c r="T1026" s="86" t="str">
        <f ca="1">IF(ControleRNC[[#This Row],[Real.1]]&lt;&gt;"","Concluída",IF(ControleRNC[[#This Row],[Prev.1]]&lt;TODAY(),"Atraso","No prazo"))</f>
        <v>Atraso</v>
      </c>
      <c r="U1026" s="87"/>
      <c r="V1026" s="87"/>
      <c r="W1026" s="84">
        <f>WORKDAY(ControleRNC[[#This Row],[Prev.1]],ControleRNC[[#This Row],[Dias Prev.2]])</f>
        <v>45068</v>
      </c>
      <c r="X1026" s="84"/>
      <c r="Y1026" s="84"/>
      <c r="Z1026" s="85">
        <f>VLOOKUP(ControleRNC[[#This Row],[Crit.]],$F$1:$G$4,2,0)</f>
        <v>2</v>
      </c>
      <c r="AA1026" s="85">
        <f ca="1">IF(ControleRNC[[#This Row],[Real.2]]="",TODAY()-ControleRNC[[#This Row],[Prev.2]],ControleRNC[[#This Row],[Real.2]]-ControleRNC[[#This Row],[Prev.2]])</f>
        <v>9</v>
      </c>
      <c r="AB1026" s="85" t="s">
        <v>5</v>
      </c>
      <c r="AC1026" s="86" t="str">
        <f ca="1">IF(ControleRNC[[#This Row],[Real.2]]&lt;&gt;"","Concluída",
IF(ControleRNC[[#This Row],[Prev.2]]&lt;TODAY(),"Atraso","No prazo"))</f>
        <v>Atraso</v>
      </c>
      <c r="AD1026" s="85">
        <f ca="1">IF(ControleRNC[[#This Row],[Status Epata 2]]="Concluída","",IF(ControleRNC[[#This Row],[Real.2]]="",TODAY()-ControleRNC[[#This Row],[Data Emissão]],ControleRNC[[#This Row],[Real.2]]-ControleRNC[[#This Row],[Data Emissão]]))</f>
        <v>15</v>
      </c>
      <c r="AE1026" s="85" t="str">
        <f ca="1">IF(ControleRNC[[#This Row],[Real.2]]&lt;&gt;"","Concluída",
IF(AND(ControleRNC[[#This Row],[Prev.2]]&lt;TODAY(),OR(ControleRNC[[#This Row],[Replan.2]]&lt;TODAY(),ControleRNC[[#This Row],[Replan.2]]="")),"Atraso","No prazo"))</f>
        <v>Atraso</v>
      </c>
      <c r="AF1026" s="85"/>
      <c r="AG1026" s="85" t="str">
        <f>IF(ControleRNC[[#This Row],[Área Responsável]]="Engenharia",ControleRNC[[#This Row],[Status Etapa 1]],"Contratada")</f>
        <v>Contratada</v>
      </c>
      <c r="AH1026" s="85" t="str">
        <f ca="1">IF(ControleRNC[[#This Row],[Área Responsável]]="Contratada",ControleRNC[[#This Row],[Status DUCTOR]],"Engenharia")</f>
        <v>Atraso</v>
      </c>
      <c r="AI1026" s="85" t="str">
        <f>IF(ControleRNC[[#This Row],[Etapa Eng]]="Concluída","Fechado",IF(ControleRNC[[#This Row],[Etapa Eng]]="Contratada","Contratada","Aberto"))</f>
        <v>Contratada</v>
      </c>
      <c r="AJ1026" s="85" t="str">
        <f ca="1">IF(ControleRNC[[#This Row],[Etapa contr]]="Concluída","Fechado",IF(ControleRNC[[#This Row],[Etapa contr]]="Engenharia","Engenharia","Aberto"))</f>
        <v>Aberto</v>
      </c>
    </row>
    <row r="1027" spans="1:36" ht="29.25" customHeight="1">
      <c r="A1027" s="79" t="s">
        <v>510</v>
      </c>
      <c r="B1027" s="79" t="s">
        <v>900</v>
      </c>
      <c r="C1027" s="85" t="s">
        <v>3082</v>
      </c>
      <c r="D1027" s="79" t="s">
        <v>824</v>
      </c>
      <c r="E1027" s="85" t="s">
        <v>281</v>
      </c>
      <c r="F1027" s="88" t="s">
        <v>826</v>
      </c>
      <c r="G1027" s="80" t="s">
        <v>1085</v>
      </c>
      <c r="H1027" s="80" t="s">
        <v>3094</v>
      </c>
      <c r="I1027" s="80" t="s">
        <v>856</v>
      </c>
      <c r="J1027" s="81" t="s">
        <v>3095</v>
      </c>
      <c r="K1027" s="82" t="s">
        <v>787</v>
      </c>
      <c r="L1027" s="83">
        <v>45062</v>
      </c>
      <c r="M1027" s="83">
        <f>WORKDAY(ControleRNC[[#This Row],[Data Emissão]],VLOOKUP(K1027,$F$1:$G$4,2,0))</f>
        <v>45065</v>
      </c>
      <c r="N1027" s="83"/>
      <c r="O1027" s="84">
        <v>45071</v>
      </c>
      <c r="P1027" s="85"/>
      <c r="Q1027" s="85">
        <f ca="1">IF(ControleRNC[[#This Row],[Real.1]]="",TODAY()-ControleRNC[[#This Row],[Prev.1]],ControleRNC[[#This Row],[Real.1]]-ControleRNC[[#This Row],[Prev.1]])</f>
        <v>6</v>
      </c>
      <c r="R1027" s="85" t="s">
        <v>5</v>
      </c>
      <c r="S1027" s="85"/>
      <c r="T1027" s="86" t="str">
        <f ca="1">IF(ControleRNC[[#This Row],[Real.1]]&lt;&gt;"","Concluída",IF(ControleRNC[[#This Row],[Prev.1]]&lt;TODAY(),"Atraso","No prazo"))</f>
        <v>Concluída</v>
      </c>
      <c r="U1027" s="87"/>
      <c r="V1027" s="87" t="s">
        <v>2891</v>
      </c>
      <c r="W1027" s="84">
        <f>WORKDAY(ControleRNC[[#This Row],[Prev.1]],ControleRNC[[#This Row],[Dias Prev.2]])</f>
        <v>45070</v>
      </c>
      <c r="X1027" s="84"/>
      <c r="Y1027" s="84">
        <v>45071</v>
      </c>
      <c r="Z1027" s="85">
        <f>VLOOKUP(ControleRNC[[#This Row],[Crit.]],$F$1:$G$4,2,0)</f>
        <v>3</v>
      </c>
      <c r="AA1027" s="85">
        <f ca="1">IF(ControleRNC[[#This Row],[Real.2]]="",TODAY()-ControleRNC[[#This Row],[Prev.2]],ControleRNC[[#This Row],[Real.2]]-ControleRNC[[#This Row],[Prev.2]])</f>
        <v>1</v>
      </c>
      <c r="AB1027" s="85" t="s">
        <v>5</v>
      </c>
      <c r="AC1027" s="86" t="str">
        <f ca="1">IF(ControleRNC[[#This Row],[Real.2]]&lt;&gt;"","Concluída",
IF(ControleRNC[[#This Row],[Prev.2]]&lt;TODAY(),"Atraso","No prazo"))</f>
        <v>Concluída</v>
      </c>
      <c r="AD1027" s="85" t="str">
        <f ca="1">IF(ControleRNC[[#This Row],[Status Epata 2]]="Concluída","",IF(ControleRNC[[#This Row],[Real.2]]="",TODAY()-ControleRNC[[#This Row],[Data Emissão]],ControleRNC[[#This Row],[Real.2]]-ControleRNC[[#This Row],[Data Emissão]]))</f>
        <v/>
      </c>
      <c r="AE1027" s="85" t="str">
        <f ca="1">IF(ControleRNC[[#This Row],[Real.2]]&lt;&gt;"","Concluída",
IF(AND(ControleRNC[[#This Row],[Prev.2]]&lt;TODAY(),OR(ControleRNC[[#This Row],[Replan.2]]&lt;TODAY(),ControleRNC[[#This Row],[Replan.2]]="")),"Atraso","No prazo"))</f>
        <v>Concluída</v>
      </c>
      <c r="AF1027" s="85"/>
      <c r="AG1027" s="85" t="str">
        <f>IF(ControleRNC[[#This Row],[Área Responsável]]="Engenharia",ControleRNC[[#This Row],[Status Etapa 1]],"Contratada")</f>
        <v>Contratada</v>
      </c>
      <c r="AH1027" s="85" t="str">
        <f ca="1">IF(ControleRNC[[#This Row],[Área Responsável]]="Contratada",ControleRNC[[#This Row],[Status DUCTOR]],"Engenharia")</f>
        <v>Concluída</v>
      </c>
      <c r="AI1027" s="85" t="str">
        <f>IF(ControleRNC[[#This Row],[Etapa Eng]]="Concluída","Fechado",IF(ControleRNC[[#This Row],[Etapa Eng]]="Contratada","Contratada","Aberto"))</f>
        <v>Contratada</v>
      </c>
      <c r="AJ1027" s="85" t="str">
        <f ca="1">IF(ControleRNC[[#This Row],[Etapa contr]]="Concluída","Fechado",IF(ControleRNC[[#This Row],[Etapa contr]]="Engenharia","Engenharia","Aberto"))</f>
        <v>Fechado</v>
      </c>
    </row>
    <row r="1028" spans="1:36" ht="29.25" customHeight="1">
      <c r="A1028" s="79" t="s">
        <v>507</v>
      </c>
      <c r="B1028" s="79" t="s">
        <v>900</v>
      </c>
      <c r="C1028" s="85" t="s">
        <v>3062</v>
      </c>
      <c r="D1028" s="79" t="s">
        <v>824</v>
      </c>
      <c r="E1028" s="85" t="s">
        <v>281</v>
      </c>
      <c r="F1028" s="88" t="s">
        <v>826</v>
      </c>
      <c r="G1028" s="80" t="s">
        <v>827</v>
      </c>
      <c r="H1028" s="80" t="s">
        <v>3072</v>
      </c>
      <c r="I1028" s="80" t="s">
        <v>856</v>
      </c>
      <c r="J1028" s="81" t="s">
        <v>773</v>
      </c>
      <c r="K1028" s="82" t="s">
        <v>787</v>
      </c>
      <c r="L1028" s="83">
        <v>45062</v>
      </c>
      <c r="M1028" s="83">
        <f>WORKDAY(ControleRNC[[#This Row],[Data Emissão]],VLOOKUP(K1028,$F$1:$G$4,2,0))</f>
        <v>45065</v>
      </c>
      <c r="N1028" s="83"/>
      <c r="O1028" s="84"/>
      <c r="P1028" s="85"/>
      <c r="Q1028" s="85">
        <f ca="1">IF(ControleRNC[[#This Row],[Real.1]]="",TODAY()-ControleRNC[[#This Row],[Prev.1]],ControleRNC[[#This Row],[Real.1]]-ControleRNC[[#This Row],[Prev.1]])</f>
        <v>12</v>
      </c>
      <c r="R1028" s="85" t="s">
        <v>5</v>
      </c>
      <c r="S1028" s="85"/>
      <c r="T1028" s="86" t="str">
        <f ca="1">IF(ControleRNC[[#This Row],[Real.1]]&lt;&gt;"","Concluída",IF(ControleRNC[[#This Row],[Prev.1]]&lt;TODAY(),"Atraso","No prazo"))</f>
        <v>Atraso</v>
      </c>
      <c r="U1028" s="87"/>
      <c r="V1028" s="87"/>
      <c r="W1028" s="84">
        <f>WORKDAY(ControleRNC[[#This Row],[Prev.1]],ControleRNC[[#This Row],[Dias Prev.2]])</f>
        <v>45070</v>
      </c>
      <c r="X1028" s="84"/>
      <c r="Y1028" s="84"/>
      <c r="Z1028" s="85">
        <f>VLOOKUP(ControleRNC[[#This Row],[Crit.]],$F$1:$G$4,2,0)</f>
        <v>3</v>
      </c>
      <c r="AA1028" s="85">
        <f ca="1">IF(ControleRNC[[#This Row],[Real.2]]="",TODAY()-ControleRNC[[#This Row],[Prev.2]],ControleRNC[[#This Row],[Real.2]]-ControleRNC[[#This Row],[Prev.2]])</f>
        <v>7</v>
      </c>
      <c r="AB1028" s="85" t="s">
        <v>5</v>
      </c>
      <c r="AC1028" s="86" t="str">
        <f ca="1">IF(ControleRNC[[#This Row],[Real.2]]&lt;&gt;"","Concluída",
IF(ControleRNC[[#This Row],[Prev.2]]&lt;TODAY(),"Atraso","No prazo"))</f>
        <v>Atraso</v>
      </c>
      <c r="AD1028" s="85">
        <f ca="1">IF(ControleRNC[[#This Row],[Status Epata 2]]="Concluída","",IF(ControleRNC[[#This Row],[Real.2]]="",TODAY()-ControleRNC[[#This Row],[Data Emissão]],ControleRNC[[#This Row],[Real.2]]-ControleRNC[[#This Row],[Data Emissão]]))</f>
        <v>15</v>
      </c>
      <c r="AE1028" s="85" t="str">
        <f ca="1">IF(ControleRNC[[#This Row],[Real.2]]&lt;&gt;"","Concluída",
IF(AND(ControleRNC[[#This Row],[Prev.2]]&lt;TODAY(),OR(ControleRNC[[#This Row],[Replan.2]]&lt;TODAY(),ControleRNC[[#This Row],[Replan.2]]="")),"Atraso","No prazo"))</f>
        <v>Atraso</v>
      </c>
      <c r="AF1028" s="85"/>
      <c r="AG1028" s="85" t="str">
        <f>IF(ControleRNC[[#This Row],[Área Responsável]]="Engenharia",ControleRNC[[#This Row],[Status Etapa 1]],"Contratada")</f>
        <v>Contratada</v>
      </c>
      <c r="AH1028" s="85" t="str">
        <f ca="1">IF(ControleRNC[[#This Row],[Área Responsável]]="Contratada",ControleRNC[[#This Row],[Status DUCTOR]],"Engenharia")</f>
        <v>Atraso</v>
      </c>
      <c r="AI1028" s="85" t="str">
        <f>IF(ControleRNC[[#This Row],[Etapa Eng]]="Concluída","Fechado",IF(ControleRNC[[#This Row],[Etapa Eng]]="Contratada","Contratada","Aberto"))</f>
        <v>Contratada</v>
      </c>
      <c r="AJ1028" s="85" t="str">
        <f ca="1">IF(ControleRNC[[#This Row],[Etapa contr]]="Concluída","Fechado",IF(ControleRNC[[#This Row],[Etapa contr]]="Engenharia","Engenharia","Aberto"))</f>
        <v>Aberto</v>
      </c>
    </row>
    <row r="1029" spans="1:36" ht="30" customHeight="1">
      <c r="A1029" s="79" t="s">
        <v>590</v>
      </c>
      <c r="B1029" s="79" t="s">
        <v>900</v>
      </c>
      <c r="C1029" s="85" t="s">
        <v>2720</v>
      </c>
      <c r="D1029" s="79" t="s">
        <v>943</v>
      </c>
      <c r="E1029" s="85" t="s">
        <v>39</v>
      </c>
      <c r="F1029" s="88" t="s">
        <v>826</v>
      </c>
      <c r="G1029" s="80" t="s">
        <v>844</v>
      </c>
      <c r="H1029" s="80" t="s">
        <v>3096</v>
      </c>
      <c r="I1029" s="80" t="s">
        <v>1449</v>
      </c>
      <c r="J1029" s="81" t="s">
        <v>770</v>
      </c>
      <c r="K1029" s="82" t="s">
        <v>787</v>
      </c>
      <c r="L1029" s="83">
        <v>45062</v>
      </c>
      <c r="M1029" s="83">
        <f>WORKDAY(ControleRNC[[#This Row],[Data Emissão]],VLOOKUP(K1029,$F$1:$G$4,2,0))</f>
        <v>45065</v>
      </c>
      <c r="N1029" s="83"/>
      <c r="O1029" s="84">
        <v>45062</v>
      </c>
      <c r="P1029" s="85"/>
      <c r="Q1029" s="85"/>
      <c r="R1029" s="85" t="s">
        <v>6</v>
      </c>
      <c r="S1029" s="85"/>
      <c r="T1029" s="86" t="str">
        <f ca="1">IF(ControleRNC[[#This Row],[Real.1]]&lt;&gt;"","Concluída",IF(ControleRNC[[#This Row],[Prev.1]]&lt;TODAY(),"Atraso","No prazo"))</f>
        <v>Concluída</v>
      </c>
      <c r="U1029" s="87" t="s">
        <v>771</v>
      </c>
      <c r="V1029" s="87"/>
      <c r="W1029" s="84">
        <f>WORKDAY(ControleRNC[[#This Row],[Prev.1]],ControleRNC[[#This Row],[Dias Prev.2]])</f>
        <v>45070</v>
      </c>
      <c r="X1029" s="84">
        <v>45083</v>
      </c>
      <c r="Y1029" s="84"/>
      <c r="Z1029" s="85">
        <f>VLOOKUP(ControleRNC[[#This Row],[Crit.]],$F$1:$G$4,2,0)</f>
        <v>3</v>
      </c>
      <c r="AA1029" s="85">
        <f ca="1">IF(ControleRNC[[#This Row],[Real.2]]="",TODAY()-ControleRNC[[#This Row],[Prev.2]],ControleRNC[[#This Row],[Real.2]]-ControleRNC[[#This Row],[Prev.2]])</f>
        <v>7</v>
      </c>
      <c r="AB1029" s="85" t="s">
        <v>6</v>
      </c>
      <c r="AC1029" s="86" t="str">
        <f ca="1">IF(ControleRNC[[#This Row],[Real.2]]&lt;&gt;"","Concluída",
IF(ControleRNC[[#This Row],[Prev.2]]&lt;TODAY(),"Atraso","No prazo"))</f>
        <v>Atraso</v>
      </c>
      <c r="AD1029" s="85">
        <f ca="1">IF(ControleRNC[[#This Row],[Status Epata 2]]="Concluída","",IF(ControleRNC[[#This Row],[Real.2]]="",TODAY()-ControleRNC[[#This Row],[Data Emissão]],ControleRNC[[#This Row],[Real.2]]-ControleRNC[[#This Row],[Data Emissão]]))</f>
        <v>15</v>
      </c>
      <c r="AE1029" s="85" t="str">
        <f ca="1">IF(ControleRNC[[#This Row],[Real.2]]&lt;&gt;"","Concluída",
IF(AND(ControleRNC[[#This Row],[Prev.2]]&lt;TODAY(),OR(ControleRNC[[#This Row],[Replan.2]]&lt;TODAY(),ControleRNC[[#This Row],[Replan.2]]="")),"Atraso","No prazo"))</f>
        <v>No prazo</v>
      </c>
      <c r="AF1029" s="85"/>
      <c r="AG1029" s="85" t="str">
        <f>IF(ControleRNC[[#This Row],[Área Responsável]]="Engenharia",ControleRNC[[#This Row],[Status Etapa 1]],"Contratada")</f>
        <v>Contratada</v>
      </c>
      <c r="AH1029" s="85" t="str">
        <f ca="1">IF(ControleRNC[[#This Row],[Área Responsável]]="Contratada",ControleRNC[[#This Row],[Status DUCTOR]],"Engenharia")</f>
        <v>No prazo</v>
      </c>
      <c r="AI1029" s="85" t="str">
        <f>IF(ControleRNC[[#This Row],[Etapa Eng]]="Concluída","Fechado",IF(ControleRNC[[#This Row],[Etapa Eng]]="Contratada","Contratada","Aberto"))</f>
        <v>Contratada</v>
      </c>
      <c r="AJ1029" s="85" t="str">
        <f ca="1">IF(ControleRNC[[#This Row],[Etapa contr]]="Concluída","Fechado",IF(ControleRNC[[#This Row],[Etapa contr]]="Engenharia","Engenharia","Aberto"))</f>
        <v>Aberto</v>
      </c>
    </row>
    <row r="1030" spans="1:36" ht="29.25" customHeight="1">
      <c r="A1030" s="79" t="s">
        <v>504</v>
      </c>
      <c r="B1030" s="79" t="s">
        <v>900</v>
      </c>
      <c r="C1030" s="85" t="s">
        <v>3082</v>
      </c>
      <c r="D1030" s="79" t="s">
        <v>824</v>
      </c>
      <c r="E1030" s="85" t="s">
        <v>281</v>
      </c>
      <c r="F1030" s="88" t="s">
        <v>826</v>
      </c>
      <c r="G1030" s="80" t="s">
        <v>1085</v>
      </c>
      <c r="H1030" s="80" t="s">
        <v>3094</v>
      </c>
      <c r="I1030" s="80" t="s">
        <v>856</v>
      </c>
      <c r="J1030" s="81" t="s">
        <v>775</v>
      </c>
      <c r="K1030" s="82" t="s">
        <v>787</v>
      </c>
      <c r="L1030" s="83">
        <v>45063</v>
      </c>
      <c r="M1030" s="83">
        <f>WORKDAY(ControleRNC[[#This Row],[Data Emissão]],VLOOKUP(K1030,$F$1:$G$4,2,0))</f>
        <v>45068</v>
      </c>
      <c r="N1030" s="83"/>
      <c r="O1030" s="84"/>
      <c r="P1030" s="85"/>
      <c r="Q1030" s="85">
        <f ca="1">IF(ControleRNC[[#This Row],[Real.1]]="",TODAY()-ControleRNC[[#This Row],[Prev.1]],ControleRNC[[#This Row],[Real.1]]-ControleRNC[[#This Row],[Prev.1]])</f>
        <v>9</v>
      </c>
      <c r="R1030" s="85" t="s">
        <v>5</v>
      </c>
      <c r="S1030" s="85"/>
      <c r="T1030" s="86" t="str">
        <f ca="1">IF(ControleRNC[[#This Row],[Real.1]]&lt;&gt;"","Concluída",IF(ControleRNC[[#This Row],[Prev.1]]&lt;TODAY(),"Atraso","No prazo"))</f>
        <v>Atraso</v>
      </c>
      <c r="U1030" s="87"/>
      <c r="V1030" s="87"/>
      <c r="W1030" s="84">
        <f>WORKDAY(ControleRNC[[#This Row],[Prev.1]],ControleRNC[[#This Row],[Dias Prev.2]])</f>
        <v>45071</v>
      </c>
      <c r="X1030" s="84"/>
      <c r="Y1030" s="84"/>
      <c r="Z1030" s="85">
        <f>VLOOKUP(ControleRNC[[#This Row],[Crit.]],$F$1:$G$4,2,0)</f>
        <v>3</v>
      </c>
      <c r="AA1030" s="85">
        <f ca="1">IF(ControleRNC[[#This Row],[Real.2]]="",TODAY()-ControleRNC[[#This Row],[Prev.2]],ControleRNC[[#This Row],[Real.2]]-ControleRNC[[#This Row],[Prev.2]])</f>
        <v>6</v>
      </c>
      <c r="AB1030" s="85" t="s">
        <v>5</v>
      </c>
      <c r="AC1030" s="86" t="str">
        <f ca="1">IF(ControleRNC[[#This Row],[Real.2]]&lt;&gt;"","Concluída",
IF(ControleRNC[[#This Row],[Prev.2]]&lt;TODAY(),"Atraso","No prazo"))</f>
        <v>Atraso</v>
      </c>
      <c r="AD1030" s="85">
        <f ca="1">IF(ControleRNC[[#This Row],[Status Epata 2]]="Concluída","",IF(ControleRNC[[#This Row],[Real.2]]="",TODAY()-ControleRNC[[#This Row],[Data Emissão]],ControleRNC[[#This Row],[Real.2]]-ControleRNC[[#This Row],[Data Emissão]]))</f>
        <v>14</v>
      </c>
      <c r="AE1030" s="85" t="str">
        <f ca="1">IF(ControleRNC[[#This Row],[Real.2]]&lt;&gt;"","Concluída",
IF(AND(ControleRNC[[#This Row],[Prev.2]]&lt;TODAY(),OR(ControleRNC[[#This Row],[Replan.2]]&lt;TODAY(),ControleRNC[[#This Row],[Replan.2]]="")),"Atraso","No prazo"))</f>
        <v>Atraso</v>
      </c>
      <c r="AF1030" s="85"/>
      <c r="AG1030" s="85" t="str">
        <f>IF(ControleRNC[[#This Row],[Área Responsável]]="Engenharia",ControleRNC[[#This Row],[Status Etapa 1]],"Contratada")</f>
        <v>Contratada</v>
      </c>
      <c r="AH1030" s="85" t="str">
        <f ca="1">IF(ControleRNC[[#This Row],[Área Responsável]]="Contratada",ControleRNC[[#This Row],[Status DUCTOR]],"Engenharia")</f>
        <v>Atraso</v>
      </c>
      <c r="AI1030" s="85" t="str">
        <f>IF(ControleRNC[[#This Row],[Etapa Eng]]="Concluída","Fechado",IF(ControleRNC[[#This Row],[Etapa Eng]]="Contratada","Contratada","Aberto"))</f>
        <v>Contratada</v>
      </c>
      <c r="AJ1030" s="85" t="str">
        <f ca="1">IF(ControleRNC[[#This Row],[Etapa contr]]="Concluída","Fechado",IF(ControleRNC[[#This Row],[Etapa contr]]="Engenharia","Engenharia","Aberto"))</f>
        <v>Aberto</v>
      </c>
    </row>
    <row r="1031" spans="1:36" ht="29.25" customHeight="1">
      <c r="A1031" s="79" t="s">
        <v>521</v>
      </c>
      <c r="B1031" s="79" t="s">
        <v>900</v>
      </c>
      <c r="C1031" s="85" t="s">
        <v>3060</v>
      </c>
      <c r="D1031" s="79" t="s">
        <v>824</v>
      </c>
      <c r="E1031" s="85" t="s">
        <v>281</v>
      </c>
      <c r="F1031" s="88" t="s">
        <v>826</v>
      </c>
      <c r="G1031" s="80" t="s">
        <v>827</v>
      </c>
      <c r="H1031" s="80" t="s">
        <v>2449</v>
      </c>
      <c r="I1031" s="80" t="s">
        <v>856</v>
      </c>
      <c r="J1031" s="81" t="s">
        <v>776</v>
      </c>
      <c r="K1031" s="82" t="s">
        <v>788</v>
      </c>
      <c r="L1031" s="83">
        <v>45063</v>
      </c>
      <c r="M1031" s="83">
        <f>WORKDAY(ControleRNC[[#This Row],[Data Emissão]],VLOOKUP(K1031,$F$1:$G$4,2,0))</f>
        <v>45065</v>
      </c>
      <c r="N1031" s="83"/>
      <c r="O1031" s="84"/>
      <c r="P1031" s="85"/>
      <c r="Q1031" s="85">
        <f ca="1">IF(ControleRNC[[#This Row],[Real.1]]="",TODAY()-ControleRNC[[#This Row],[Prev.1]],ControleRNC[[#This Row],[Real.1]]-ControleRNC[[#This Row],[Prev.1]])</f>
        <v>12</v>
      </c>
      <c r="R1031" s="85" t="s">
        <v>5</v>
      </c>
      <c r="S1031" s="85"/>
      <c r="T1031" s="86" t="str">
        <f ca="1">IF(ControleRNC[[#This Row],[Real.1]]&lt;&gt;"","Concluída",IF(ControleRNC[[#This Row],[Prev.1]]&lt;TODAY(),"Atraso","No prazo"))</f>
        <v>Atraso</v>
      </c>
      <c r="U1031" s="87"/>
      <c r="V1031" s="87"/>
      <c r="W1031" s="84">
        <f>WORKDAY(ControleRNC[[#This Row],[Prev.1]],ControleRNC[[#This Row],[Dias Prev.2]])</f>
        <v>45069</v>
      </c>
      <c r="X1031" s="84"/>
      <c r="Y1031" s="84"/>
      <c r="Z1031" s="85">
        <f>VLOOKUP(ControleRNC[[#This Row],[Crit.]],$F$1:$G$4,2,0)</f>
        <v>2</v>
      </c>
      <c r="AA1031" s="85">
        <f ca="1">IF(ControleRNC[[#This Row],[Real.2]]="",TODAY()-ControleRNC[[#This Row],[Prev.2]],ControleRNC[[#This Row],[Real.2]]-ControleRNC[[#This Row],[Prev.2]])</f>
        <v>8</v>
      </c>
      <c r="AB1031" s="85" t="s">
        <v>5</v>
      </c>
      <c r="AC1031" s="86" t="str">
        <f ca="1">IF(ControleRNC[[#This Row],[Real.2]]&lt;&gt;"","Concluída",
IF(ControleRNC[[#This Row],[Prev.2]]&lt;TODAY(),"Atraso","No prazo"))</f>
        <v>Atraso</v>
      </c>
      <c r="AD1031" s="85">
        <f ca="1">IF(ControleRNC[[#This Row],[Status Epata 2]]="Concluída","",IF(ControleRNC[[#This Row],[Real.2]]="",TODAY()-ControleRNC[[#This Row],[Data Emissão]],ControleRNC[[#This Row],[Real.2]]-ControleRNC[[#This Row],[Data Emissão]]))</f>
        <v>14</v>
      </c>
      <c r="AE1031" s="85" t="str">
        <f ca="1">IF(ControleRNC[[#This Row],[Real.2]]&lt;&gt;"","Concluída",
IF(AND(ControleRNC[[#This Row],[Prev.2]]&lt;TODAY(),OR(ControleRNC[[#This Row],[Replan.2]]&lt;TODAY(),ControleRNC[[#This Row],[Replan.2]]="")),"Atraso","No prazo"))</f>
        <v>Atraso</v>
      </c>
      <c r="AF1031" s="85"/>
      <c r="AG1031" s="85" t="str">
        <f>IF(ControleRNC[[#This Row],[Área Responsável]]="Engenharia",ControleRNC[[#This Row],[Status Etapa 1]],"Contratada")</f>
        <v>Contratada</v>
      </c>
      <c r="AH1031" s="85" t="str">
        <f ca="1">IF(ControleRNC[[#This Row],[Área Responsável]]="Contratada",ControleRNC[[#This Row],[Status DUCTOR]],"Engenharia")</f>
        <v>Atraso</v>
      </c>
      <c r="AI1031" s="85" t="str">
        <f>IF(ControleRNC[[#This Row],[Etapa Eng]]="Concluída","Fechado",IF(ControleRNC[[#This Row],[Etapa Eng]]="Contratada","Contratada","Aberto"))</f>
        <v>Contratada</v>
      </c>
      <c r="AJ1031" s="85" t="str">
        <f ca="1">IF(ControleRNC[[#This Row],[Etapa contr]]="Concluída","Fechado",IF(ControleRNC[[#This Row],[Etapa contr]]="Engenharia","Engenharia","Aberto"))</f>
        <v>Aberto</v>
      </c>
    </row>
    <row r="1032" spans="1:36" ht="29.25" customHeight="1">
      <c r="A1032" s="79" t="s">
        <v>537</v>
      </c>
      <c r="B1032" s="79" t="s">
        <v>900</v>
      </c>
      <c r="C1032" s="85" t="s">
        <v>3082</v>
      </c>
      <c r="D1032" s="79" t="s">
        <v>824</v>
      </c>
      <c r="E1032" s="85" t="s">
        <v>281</v>
      </c>
      <c r="F1032" s="88" t="s">
        <v>826</v>
      </c>
      <c r="G1032" s="80" t="s">
        <v>1085</v>
      </c>
      <c r="H1032" s="80" t="s">
        <v>3097</v>
      </c>
      <c r="I1032" s="80" t="s">
        <v>856</v>
      </c>
      <c r="J1032" s="81" t="s">
        <v>777</v>
      </c>
      <c r="K1032" s="82" t="s">
        <v>787</v>
      </c>
      <c r="L1032" s="83">
        <v>45063</v>
      </c>
      <c r="M1032" s="83">
        <f>WORKDAY(ControleRNC[[#This Row],[Data Emissão]],VLOOKUP(K1032,$F$1:$G$4,2,0))</f>
        <v>45068</v>
      </c>
      <c r="N1032" s="83"/>
      <c r="O1032" s="84"/>
      <c r="P1032" s="85"/>
      <c r="Q1032" s="85">
        <f ca="1">IF(ControleRNC[[#This Row],[Real.1]]="",TODAY()-ControleRNC[[#This Row],[Prev.1]],ControleRNC[[#This Row],[Real.1]]-ControleRNC[[#This Row],[Prev.1]])</f>
        <v>9</v>
      </c>
      <c r="R1032" s="85" t="s">
        <v>5</v>
      </c>
      <c r="S1032" s="85"/>
      <c r="T1032" s="86" t="str">
        <f ca="1">IF(ControleRNC[[#This Row],[Real.1]]&lt;&gt;"","Concluída",IF(ControleRNC[[#This Row],[Prev.1]]&lt;TODAY(),"Atraso","No prazo"))</f>
        <v>Atraso</v>
      </c>
      <c r="U1032" s="87"/>
      <c r="V1032" s="87"/>
      <c r="W1032" s="84">
        <f>WORKDAY(ControleRNC[[#This Row],[Prev.1]],ControleRNC[[#This Row],[Dias Prev.2]])</f>
        <v>45071</v>
      </c>
      <c r="X1032" s="84"/>
      <c r="Y1032" s="84"/>
      <c r="Z1032" s="85">
        <f>VLOOKUP(ControleRNC[[#This Row],[Crit.]],$F$1:$G$4,2,0)</f>
        <v>3</v>
      </c>
      <c r="AA1032" s="85">
        <f ca="1">IF(ControleRNC[[#This Row],[Real.2]]="",TODAY()-ControleRNC[[#This Row],[Prev.2]],ControleRNC[[#This Row],[Real.2]]-ControleRNC[[#This Row],[Prev.2]])</f>
        <v>6</v>
      </c>
      <c r="AB1032" s="85" t="s">
        <v>5</v>
      </c>
      <c r="AC1032" s="86" t="str">
        <f ca="1">IF(ControleRNC[[#This Row],[Real.2]]&lt;&gt;"","Concluída",
IF(ControleRNC[[#This Row],[Prev.2]]&lt;TODAY(),"Atraso","No prazo"))</f>
        <v>Atraso</v>
      </c>
      <c r="AD1032" s="85">
        <f ca="1">IF(ControleRNC[[#This Row],[Status Epata 2]]="Concluída","",IF(ControleRNC[[#This Row],[Real.2]]="",TODAY()-ControleRNC[[#This Row],[Data Emissão]],ControleRNC[[#This Row],[Real.2]]-ControleRNC[[#This Row],[Data Emissão]]))</f>
        <v>14</v>
      </c>
      <c r="AE1032" s="85" t="str">
        <f ca="1">IF(ControleRNC[[#This Row],[Real.2]]&lt;&gt;"","Concluída",
IF(AND(ControleRNC[[#This Row],[Prev.2]]&lt;TODAY(),OR(ControleRNC[[#This Row],[Replan.2]]&lt;TODAY(),ControleRNC[[#This Row],[Replan.2]]="")),"Atraso","No prazo"))</f>
        <v>Atraso</v>
      </c>
      <c r="AF1032" s="85"/>
      <c r="AG1032" s="85" t="str">
        <f>IF(ControleRNC[[#This Row],[Área Responsável]]="Engenharia",ControleRNC[[#This Row],[Status Etapa 1]],"Contratada")</f>
        <v>Contratada</v>
      </c>
      <c r="AH1032" s="85" t="str">
        <f ca="1">IF(ControleRNC[[#This Row],[Área Responsável]]="Contratada",ControleRNC[[#This Row],[Status DUCTOR]],"Engenharia")</f>
        <v>Atraso</v>
      </c>
      <c r="AI1032" s="85" t="str">
        <f>IF(ControleRNC[[#This Row],[Etapa Eng]]="Concluída","Fechado",IF(ControleRNC[[#This Row],[Etapa Eng]]="Contratada","Contratada","Aberto"))</f>
        <v>Contratada</v>
      </c>
      <c r="AJ1032" s="85" t="str">
        <f ca="1">IF(ControleRNC[[#This Row],[Etapa contr]]="Concluída","Fechado",IF(ControleRNC[[#This Row],[Etapa contr]]="Engenharia","Engenharia","Aberto"))</f>
        <v>Aberto</v>
      </c>
    </row>
    <row r="1033" spans="1:36" ht="29.25" customHeight="1">
      <c r="A1033" s="79" t="s">
        <v>364</v>
      </c>
      <c r="B1033" s="79" t="s">
        <v>900</v>
      </c>
      <c r="C1033" s="85" t="s">
        <v>3060</v>
      </c>
      <c r="D1033" s="79" t="s">
        <v>824</v>
      </c>
      <c r="E1033" s="85" t="s">
        <v>281</v>
      </c>
      <c r="F1033" s="88" t="s">
        <v>826</v>
      </c>
      <c r="G1033" s="80" t="s">
        <v>827</v>
      </c>
      <c r="H1033" s="80" t="s">
        <v>2449</v>
      </c>
      <c r="I1033" s="80" t="s">
        <v>856</v>
      </c>
      <c r="J1033" s="81" t="s">
        <v>774</v>
      </c>
      <c r="K1033" s="82" t="s">
        <v>787</v>
      </c>
      <c r="L1033" s="83">
        <v>45063</v>
      </c>
      <c r="M1033" s="83">
        <f>WORKDAY(ControleRNC[[#This Row],[Data Emissão]],VLOOKUP(K1033,$F$1:$G$4,2,0))</f>
        <v>45068</v>
      </c>
      <c r="N1033" s="83"/>
      <c r="O1033" s="84"/>
      <c r="P1033" s="85"/>
      <c r="Q1033" s="85">
        <f ca="1">IF(ControleRNC[[#This Row],[Real.1]]="",TODAY()-ControleRNC[[#This Row],[Prev.1]],ControleRNC[[#This Row],[Real.1]]-ControleRNC[[#This Row],[Prev.1]])</f>
        <v>9</v>
      </c>
      <c r="R1033" s="85" t="s">
        <v>5</v>
      </c>
      <c r="S1033" s="85"/>
      <c r="T1033" s="86" t="str">
        <f ca="1">IF(ControleRNC[[#This Row],[Real.1]]&lt;&gt;"","Concluída",IF(ControleRNC[[#This Row],[Prev.1]]&lt;TODAY(),"Atraso","No prazo"))</f>
        <v>Atraso</v>
      </c>
      <c r="U1033" s="87"/>
      <c r="V1033" s="87"/>
      <c r="W1033" s="84">
        <f>WORKDAY(ControleRNC[[#This Row],[Prev.1]],ControleRNC[[#This Row],[Dias Prev.2]])</f>
        <v>45071</v>
      </c>
      <c r="X1033" s="84"/>
      <c r="Y1033" s="84"/>
      <c r="Z1033" s="85">
        <f>VLOOKUP(ControleRNC[[#This Row],[Crit.]],$F$1:$G$4,2,0)</f>
        <v>3</v>
      </c>
      <c r="AA1033" s="85">
        <f ca="1">IF(ControleRNC[[#This Row],[Real.2]]="",TODAY()-ControleRNC[[#This Row],[Prev.2]],ControleRNC[[#This Row],[Real.2]]-ControleRNC[[#This Row],[Prev.2]])</f>
        <v>6</v>
      </c>
      <c r="AB1033" s="85" t="s">
        <v>5</v>
      </c>
      <c r="AC1033" s="86" t="str">
        <f ca="1">IF(ControleRNC[[#This Row],[Real.2]]&lt;&gt;"","Concluída",
IF(ControleRNC[[#This Row],[Prev.2]]&lt;TODAY(),"Atraso","No prazo"))</f>
        <v>Atraso</v>
      </c>
      <c r="AD1033" s="85">
        <f ca="1">IF(ControleRNC[[#This Row],[Status Epata 2]]="Concluída","",IF(ControleRNC[[#This Row],[Real.2]]="",TODAY()-ControleRNC[[#This Row],[Data Emissão]],ControleRNC[[#This Row],[Real.2]]-ControleRNC[[#This Row],[Data Emissão]]))</f>
        <v>14</v>
      </c>
      <c r="AE1033" s="85" t="str">
        <f ca="1">IF(ControleRNC[[#This Row],[Real.2]]&lt;&gt;"","Concluída",
IF(AND(ControleRNC[[#This Row],[Prev.2]]&lt;TODAY(),OR(ControleRNC[[#This Row],[Replan.2]]&lt;TODAY(),ControleRNC[[#This Row],[Replan.2]]="")),"Atraso","No prazo"))</f>
        <v>Atraso</v>
      </c>
      <c r="AF1033" s="85"/>
      <c r="AG1033" s="85" t="str">
        <f>IF(ControleRNC[[#This Row],[Área Responsável]]="Engenharia",ControleRNC[[#This Row],[Status Etapa 1]],"Contratada")</f>
        <v>Contratada</v>
      </c>
      <c r="AH1033" s="85" t="str">
        <f ca="1">IF(ControleRNC[[#This Row],[Área Responsável]]="Contratada",ControleRNC[[#This Row],[Status DUCTOR]],"Engenharia")</f>
        <v>Atraso</v>
      </c>
      <c r="AI1033" s="85" t="str">
        <f>IF(ControleRNC[[#This Row],[Etapa Eng]]="Concluída","Fechado",IF(ControleRNC[[#This Row],[Etapa Eng]]="Contratada","Contratada","Aberto"))</f>
        <v>Contratada</v>
      </c>
      <c r="AJ1033" s="85" t="str">
        <f ca="1">IF(ControleRNC[[#This Row],[Etapa contr]]="Concluída","Fechado",IF(ControleRNC[[#This Row],[Etapa contr]]="Engenharia","Engenharia","Aberto"))</f>
        <v>Aberto</v>
      </c>
    </row>
    <row r="1034" spans="1:36" ht="29.25" customHeight="1">
      <c r="A1034" s="79" t="s">
        <v>370</v>
      </c>
      <c r="B1034" s="79" t="s">
        <v>900</v>
      </c>
      <c r="C1034" s="85" t="s">
        <v>3062</v>
      </c>
      <c r="D1034" s="79" t="s">
        <v>824</v>
      </c>
      <c r="E1034" s="85" t="s">
        <v>281</v>
      </c>
      <c r="F1034" s="88" t="s">
        <v>826</v>
      </c>
      <c r="G1034" s="80" t="s">
        <v>827</v>
      </c>
      <c r="H1034" s="80" t="s">
        <v>3063</v>
      </c>
      <c r="I1034" s="80" t="s">
        <v>856</v>
      </c>
      <c r="J1034" s="81" t="s">
        <v>3098</v>
      </c>
      <c r="K1034" s="82" t="s">
        <v>787</v>
      </c>
      <c r="L1034" s="83">
        <v>45064</v>
      </c>
      <c r="M1034" s="83">
        <f>WORKDAY(ControleRNC[[#This Row],[Data Emissão]],VLOOKUP(K1034,$F$1:$G$4,2,0))</f>
        <v>45069</v>
      </c>
      <c r="N1034" s="83"/>
      <c r="O1034" s="84">
        <v>45071</v>
      </c>
      <c r="P1034" s="85"/>
      <c r="Q1034" s="85">
        <f ca="1">IF(ControleRNC[[#This Row],[Real.1]]="",TODAY()-ControleRNC[[#This Row],[Prev.1]],ControleRNC[[#This Row],[Real.1]]-ControleRNC[[#This Row],[Prev.1]])</f>
        <v>2</v>
      </c>
      <c r="R1034" s="85" t="s">
        <v>5</v>
      </c>
      <c r="S1034" s="85"/>
      <c r="T1034" s="86" t="str">
        <f ca="1">IF(ControleRNC[[#This Row],[Real.1]]&lt;&gt;"","Concluída",IF(ControleRNC[[#This Row],[Prev.1]]&lt;TODAY(),"Atraso","No prazo"))</f>
        <v>Concluída</v>
      </c>
      <c r="U1034" s="87"/>
      <c r="V1034" s="87" t="s">
        <v>2891</v>
      </c>
      <c r="W1034" s="84">
        <f>WORKDAY(ControleRNC[[#This Row],[Prev.1]],ControleRNC[[#This Row],[Dias Prev.2]])</f>
        <v>45072</v>
      </c>
      <c r="X1034" s="84"/>
      <c r="Y1034" s="84">
        <v>45071</v>
      </c>
      <c r="Z1034" s="85">
        <f>VLOOKUP(ControleRNC[[#This Row],[Crit.]],$F$1:$G$4,2,0)</f>
        <v>3</v>
      </c>
      <c r="AA1034" s="85">
        <f ca="1">IF(ControleRNC[[#This Row],[Real.2]]="",TODAY()-ControleRNC[[#This Row],[Prev.2]],ControleRNC[[#This Row],[Real.2]]-ControleRNC[[#This Row],[Prev.2]])</f>
        <v>-1</v>
      </c>
      <c r="AB1034" s="85" t="s">
        <v>5</v>
      </c>
      <c r="AC1034" s="86" t="str">
        <f ca="1">IF(ControleRNC[[#This Row],[Real.2]]&lt;&gt;"","Concluída",
IF(ControleRNC[[#This Row],[Prev.2]]&lt;TODAY(),"Atraso","No prazo"))</f>
        <v>Concluída</v>
      </c>
      <c r="AD1034" s="85" t="str">
        <f ca="1">IF(ControleRNC[[#This Row],[Status Epata 2]]="Concluída","",IF(ControleRNC[[#This Row],[Real.2]]="",TODAY()-ControleRNC[[#This Row],[Data Emissão]],ControleRNC[[#This Row],[Real.2]]-ControleRNC[[#This Row],[Data Emissão]]))</f>
        <v/>
      </c>
      <c r="AE1034" s="85" t="str">
        <f ca="1">IF(ControleRNC[[#This Row],[Real.2]]&lt;&gt;"","Concluída",
IF(AND(ControleRNC[[#This Row],[Prev.2]]&lt;TODAY(),OR(ControleRNC[[#This Row],[Replan.2]]&lt;TODAY(),ControleRNC[[#This Row],[Replan.2]]="")),"Atraso","No prazo"))</f>
        <v>Concluída</v>
      </c>
      <c r="AF1034" s="85"/>
      <c r="AG1034" s="85" t="str">
        <f>IF(ControleRNC[[#This Row],[Área Responsável]]="Engenharia",ControleRNC[[#This Row],[Status Etapa 1]],"Contratada")</f>
        <v>Contratada</v>
      </c>
      <c r="AH1034" s="85" t="str">
        <f ca="1">IF(ControleRNC[[#This Row],[Área Responsável]]="Contratada",ControleRNC[[#This Row],[Status DUCTOR]],"Engenharia")</f>
        <v>Concluída</v>
      </c>
      <c r="AI1034" s="85" t="str">
        <f>IF(ControleRNC[[#This Row],[Etapa Eng]]="Concluída","Fechado",IF(ControleRNC[[#This Row],[Etapa Eng]]="Contratada","Contratada","Aberto"))</f>
        <v>Contratada</v>
      </c>
      <c r="AJ1034" s="85" t="str">
        <f ca="1">IF(ControleRNC[[#This Row],[Etapa contr]]="Concluída","Fechado",IF(ControleRNC[[#This Row],[Etapa contr]]="Engenharia","Engenharia","Aberto"))</f>
        <v>Fechado</v>
      </c>
    </row>
    <row r="1035" spans="1:36" ht="30" customHeight="1">
      <c r="A1035" s="79" t="s">
        <v>49</v>
      </c>
      <c r="B1035" s="79" t="s">
        <v>900</v>
      </c>
      <c r="C1035" s="85" t="s">
        <v>1369</v>
      </c>
      <c r="D1035" s="79" t="s">
        <v>902</v>
      </c>
      <c r="E1035" s="85" t="s">
        <v>29</v>
      </c>
      <c r="F1035" s="88" t="s">
        <v>826</v>
      </c>
      <c r="G1035" s="80" t="s">
        <v>844</v>
      </c>
      <c r="H1035" s="80" t="s">
        <v>3099</v>
      </c>
      <c r="I1035" s="80" t="s">
        <v>846</v>
      </c>
      <c r="J1035" s="81" t="s">
        <v>50</v>
      </c>
      <c r="K1035" s="82" t="s">
        <v>787</v>
      </c>
      <c r="L1035" s="83">
        <v>44520</v>
      </c>
      <c r="M1035" s="83">
        <f>WORKDAY(ControleRNC[[#This Row],[Data Emissão]],VLOOKUP(K1035,$F$1:$G$4,2,0))</f>
        <v>44524</v>
      </c>
      <c r="N1035" s="83"/>
      <c r="O1035" s="84">
        <v>45058</v>
      </c>
      <c r="P1035" s="85"/>
      <c r="Q1035" s="85"/>
      <c r="R1035" s="85" t="s">
        <v>6</v>
      </c>
      <c r="S1035" s="85"/>
      <c r="T1035" s="86" t="str">
        <f ca="1">IF(ControleRNC[[#This Row],[Real.1]]&lt;&gt;"","Concluída",IF(ControleRNC[[#This Row],[Prev.1]]&lt;TODAY(),"Atraso","No prazo"))</f>
        <v>Concluída</v>
      </c>
      <c r="U1035" s="87" t="s">
        <v>51</v>
      </c>
      <c r="V1035" s="87"/>
      <c r="W1035" s="84">
        <f>WORKDAY(ControleRNC[[#This Row],[Prev.1]],ControleRNC[[#This Row],[Dias Prev.2]])</f>
        <v>44529</v>
      </c>
      <c r="X1035" s="84">
        <v>45097</v>
      </c>
      <c r="Y1035" s="84"/>
      <c r="Z1035" s="85">
        <f>VLOOKUP(ControleRNC[[#This Row],[Crit.]],$F$1:$G$4,2,0)</f>
        <v>3</v>
      </c>
      <c r="AA1035" s="85">
        <f ca="1">IF(ControleRNC[[#This Row],[Real.2]]="",TODAY()-ControleRNC[[#This Row],[Prev.2]],ControleRNC[[#This Row],[Real.2]]-ControleRNC[[#This Row],[Prev.2]])</f>
        <v>548</v>
      </c>
      <c r="AB1035" s="85" t="s">
        <v>6</v>
      </c>
      <c r="AC1035" s="86" t="str">
        <f ca="1">IF(ControleRNC[[#This Row],[Real.2]]&lt;&gt;"","Concluída",
IF(ControleRNC[[#This Row],[Prev.2]]&lt;TODAY(),"Atraso","No prazo"))</f>
        <v>Atraso</v>
      </c>
      <c r="AD1035" s="85">
        <f ca="1">IF(ControleRNC[[#This Row],[Status Epata 2]]="Concluída","",IF(ControleRNC[[#This Row],[Real.2]]="",TODAY()-ControleRNC[[#This Row],[Data Emissão]],ControleRNC[[#This Row],[Real.2]]-ControleRNC[[#This Row],[Data Emissão]]))</f>
        <v>557</v>
      </c>
      <c r="AE1035" s="85" t="str">
        <f ca="1">IF(ControleRNC[[#This Row],[Real.2]]&lt;&gt;"","Concluída",
IF(AND(ControleRNC[[#This Row],[Prev.2]]&lt;TODAY(),OR(ControleRNC[[#This Row],[Replan.2]]&lt;TODAY(),ControleRNC[[#This Row],[Replan.2]]="")),"Atraso","No prazo"))</f>
        <v>No prazo</v>
      </c>
      <c r="AF1035" s="85"/>
      <c r="AG1035" s="85" t="str">
        <f>IF(ControleRNC[[#This Row],[Área Responsável]]="Engenharia",ControleRNC[[#This Row],[Status Etapa 1]],"Contratada")</f>
        <v>Contratada</v>
      </c>
      <c r="AH1035" s="85" t="str">
        <f ca="1">IF(ControleRNC[[#This Row],[Área Responsável]]="Contratada",ControleRNC[[#This Row],[Status DUCTOR]],"Engenharia")</f>
        <v>No prazo</v>
      </c>
      <c r="AI1035" s="85" t="str">
        <f>IF(ControleRNC[[#This Row],[Etapa Eng]]="Concluída","Fechado",IF(ControleRNC[[#This Row],[Etapa Eng]]="Contratada","Contratada","Aberto"))</f>
        <v>Contratada</v>
      </c>
      <c r="AJ1035" s="85" t="str">
        <f ca="1">IF(ControleRNC[[#This Row],[Etapa contr]]="Concluída","Fechado",IF(ControleRNC[[#This Row],[Etapa contr]]="Engenharia","Engenharia","Aberto"))</f>
        <v>Aberto</v>
      </c>
    </row>
    <row r="1036" spans="1:36" ht="29.25" customHeight="1">
      <c r="A1036" s="79" t="s">
        <v>529</v>
      </c>
      <c r="B1036" s="79" t="s">
        <v>900</v>
      </c>
      <c r="C1036" s="85" t="s">
        <v>823</v>
      </c>
      <c r="D1036" s="79" t="s">
        <v>824</v>
      </c>
      <c r="E1036" s="85" t="s">
        <v>281</v>
      </c>
      <c r="F1036" s="88" t="s">
        <v>826</v>
      </c>
      <c r="G1036" s="80" t="s">
        <v>827</v>
      </c>
      <c r="H1036" s="80" t="s">
        <v>2449</v>
      </c>
      <c r="I1036" s="80" t="s">
        <v>856</v>
      </c>
      <c r="J1036" s="81" t="s">
        <v>780</v>
      </c>
      <c r="K1036" s="82" t="s">
        <v>787</v>
      </c>
      <c r="L1036" s="83">
        <v>45065</v>
      </c>
      <c r="M1036" s="83">
        <f>WORKDAY(ControleRNC[[#This Row],[Data Emissão]],VLOOKUP(K1036,$F$1:$G$4,2,0))</f>
        <v>45070</v>
      </c>
      <c r="N1036" s="83"/>
      <c r="O1036" s="84"/>
      <c r="P1036" s="85"/>
      <c r="Q1036" s="85">
        <f ca="1">IF(ControleRNC[[#This Row],[Real.1]]="",TODAY()-ControleRNC[[#This Row],[Prev.1]],ControleRNC[[#This Row],[Real.1]]-ControleRNC[[#This Row],[Prev.1]])</f>
        <v>7</v>
      </c>
      <c r="R1036" s="85" t="s">
        <v>5</v>
      </c>
      <c r="S1036" s="85"/>
      <c r="T1036" s="86" t="str">
        <f ca="1">IF(ControleRNC[[#This Row],[Real.1]]&lt;&gt;"","Concluída",IF(ControleRNC[[#This Row],[Prev.1]]&lt;TODAY(),"Atraso","No prazo"))</f>
        <v>Atraso</v>
      </c>
      <c r="U1036" s="87"/>
      <c r="V1036" s="87"/>
      <c r="W1036" s="84">
        <f>WORKDAY(ControleRNC[[#This Row],[Prev.1]],ControleRNC[[#This Row],[Dias Prev.2]])</f>
        <v>45075</v>
      </c>
      <c r="X1036" s="84"/>
      <c r="Y1036" s="84"/>
      <c r="Z1036" s="85">
        <f>VLOOKUP(ControleRNC[[#This Row],[Crit.]],$F$1:$G$4,2,0)</f>
        <v>3</v>
      </c>
      <c r="AA1036" s="85">
        <f ca="1">IF(ControleRNC[[#This Row],[Real.2]]="",TODAY()-ControleRNC[[#This Row],[Prev.2]],ControleRNC[[#This Row],[Real.2]]-ControleRNC[[#This Row],[Prev.2]])</f>
        <v>2</v>
      </c>
      <c r="AB1036" s="85" t="s">
        <v>5</v>
      </c>
      <c r="AC1036" s="86" t="str">
        <f ca="1">IF(ControleRNC[[#This Row],[Real.2]]&lt;&gt;"","Concluída",
IF(ControleRNC[[#This Row],[Prev.2]]&lt;TODAY(),"Atraso","No prazo"))</f>
        <v>Atraso</v>
      </c>
      <c r="AD1036" s="85">
        <f ca="1">IF(ControleRNC[[#This Row],[Status Epata 2]]="Concluída","",IF(ControleRNC[[#This Row],[Real.2]]="",TODAY()-ControleRNC[[#This Row],[Data Emissão]],ControleRNC[[#This Row],[Real.2]]-ControleRNC[[#This Row],[Data Emissão]]))</f>
        <v>12</v>
      </c>
      <c r="AE1036" s="85" t="str">
        <f ca="1">IF(ControleRNC[[#This Row],[Real.2]]&lt;&gt;"","Concluída",
IF(AND(ControleRNC[[#This Row],[Prev.2]]&lt;TODAY(),OR(ControleRNC[[#This Row],[Replan.2]]&lt;TODAY(),ControleRNC[[#This Row],[Replan.2]]="")),"Atraso","No prazo"))</f>
        <v>Atraso</v>
      </c>
      <c r="AF1036" s="85"/>
      <c r="AG1036" s="85" t="str">
        <f>IF(ControleRNC[[#This Row],[Área Responsável]]="Engenharia",ControleRNC[[#This Row],[Status Etapa 1]],"Contratada")</f>
        <v>Contratada</v>
      </c>
      <c r="AH1036" s="85" t="str">
        <f ca="1">IF(ControleRNC[[#This Row],[Área Responsável]]="Contratada",ControleRNC[[#This Row],[Status DUCTOR]],"Engenharia")</f>
        <v>Atraso</v>
      </c>
      <c r="AI1036" s="85" t="str">
        <f>IF(ControleRNC[[#This Row],[Etapa Eng]]="Concluída","Fechado",IF(ControleRNC[[#This Row],[Etapa Eng]]="Contratada","Contratada","Aberto"))</f>
        <v>Contratada</v>
      </c>
      <c r="AJ1036" s="85" t="str">
        <f ca="1">IF(ControleRNC[[#This Row],[Etapa contr]]="Concluída","Fechado",IF(ControleRNC[[#This Row],[Etapa contr]]="Engenharia","Engenharia","Aberto"))</f>
        <v>Aberto</v>
      </c>
    </row>
    <row r="1037" spans="1:36" ht="29.25" customHeight="1">
      <c r="A1037" s="79" t="s">
        <v>405</v>
      </c>
      <c r="B1037" s="79" t="s">
        <v>900</v>
      </c>
      <c r="C1037" s="85" t="s">
        <v>3060</v>
      </c>
      <c r="D1037" s="79" t="s">
        <v>824</v>
      </c>
      <c r="E1037" s="85" t="s">
        <v>281</v>
      </c>
      <c r="F1037" s="88" t="s">
        <v>826</v>
      </c>
      <c r="G1037" s="80" t="s">
        <v>827</v>
      </c>
      <c r="H1037" s="80" t="s">
        <v>2449</v>
      </c>
      <c r="I1037" s="80" t="s">
        <v>856</v>
      </c>
      <c r="J1037" s="81" t="s">
        <v>779</v>
      </c>
      <c r="K1037" s="82" t="s">
        <v>787</v>
      </c>
      <c r="L1037" s="83">
        <v>45065</v>
      </c>
      <c r="M1037" s="83">
        <f>WORKDAY(ControleRNC[[#This Row],[Data Emissão]],VLOOKUP(K1037,$F$1:$G$4,2,0))</f>
        <v>45070</v>
      </c>
      <c r="N1037" s="83"/>
      <c r="O1037" s="84"/>
      <c r="P1037" s="85"/>
      <c r="Q1037" s="85">
        <f ca="1">IF(ControleRNC[[#This Row],[Real.1]]="",TODAY()-ControleRNC[[#This Row],[Prev.1]],ControleRNC[[#This Row],[Real.1]]-ControleRNC[[#This Row],[Prev.1]])</f>
        <v>7</v>
      </c>
      <c r="R1037" s="85" t="s">
        <v>5</v>
      </c>
      <c r="S1037" s="85"/>
      <c r="T1037" s="86" t="str">
        <f ca="1">IF(ControleRNC[[#This Row],[Real.1]]&lt;&gt;"","Concluída",IF(ControleRNC[[#This Row],[Prev.1]]&lt;TODAY(),"Atraso","No prazo"))</f>
        <v>Atraso</v>
      </c>
      <c r="U1037" s="87"/>
      <c r="V1037" s="87"/>
      <c r="W1037" s="84">
        <f>WORKDAY(ControleRNC[[#This Row],[Prev.1]],ControleRNC[[#This Row],[Dias Prev.2]])</f>
        <v>45075</v>
      </c>
      <c r="X1037" s="84"/>
      <c r="Y1037" s="84"/>
      <c r="Z1037" s="85">
        <f>VLOOKUP(ControleRNC[[#This Row],[Crit.]],$F$1:$G$4,2,0)</f>
        <v>3</v>
      </c>
      <c r="AA1037" s="85">
        <f ca="1">IF(ControleRNC[[#This Row],[Real.2]]="",TODAY()-ControleRNC[[#This Row],[Prev.2]],ControleRNC[[#This Row],[Real.2]]-ControleRNC[[#This Row],[Prev.2]])</f>
        <v>2</v>
      </c>
      <c r="AB1037" s="85" t="s">
        <v>5</v>
      </c>
      <c r="AC1037" s="86" t="str">
        <f ca="1">IF(ControleRNC[[#This Row],[Real.2]]&lt;&gt;"","Concluída",
IF(ControleRNC[[#This Row],[Prev.2]]&lt;TODAY(),"Atraso","No prazo"))</f>
        <v>Atraso</v>
      </c>
      <c r="AD1037" s="85">
        <f ca="1">IF(ControleRNC[[#This Row],[Status Epata 2]]="Concluída","",IF(ControleRNC[[#This Row],[Real.2]]="",TODAY()-ControleRNC[[#This Row],[Data Emissão]],ControleRNC[[#This Row],[Real.2]]-ControleRNC[[#This Row],[Data Emissão]]))</f>
        <v>12</v>
      </c>
      <c r="AE1037" s="85" t="str">
        <f ca="1">IF(ControleRNC[[#This Row],[Real.2]]&lt;&gt;"","Concluída",
IF(AND(ControleRNC[[#This Row],[Prev.2]]&lt;TODAY(),OR(ControleRNC[[#This Row],[Replan.2]]&lt;TODAY(),ControleRNC[[#This Row],[Replan.2]]="")),"Atraso","No prazo"))</f>
        <v>Atraso</v>
      </c>
      <c r="AF1037" s="85"/>
      <c r="AG1037" s="85" t="str">
        <f>IF(ControleRNC[[#This Row],[Área Responsável]]="Engenharia",ControleRNC[[#This Row],[Status Etapa 1]],"Contratada")</f>
        <v>Contratada</v>
      </c>
      <c r="AH1037" s="85" t="str">
        <f ca="1">IF(ControleRNC[[#This Row],[Área Responsável]]="Contratada",ControleRNC[[#This Row],[Status DUCTOR]],"Engenharia")</f>
        <v>Atraso</v>
      </c>
      <c r="AI1037" s="85" t="str">
        <f>IF(ControleRNC[[#This Row],[Etapa Eng]]="Concluída","Fechado",IF(ControleRNC[[#This Row],[Etapa Eng]]="Contratada","Contratada","Aberto"))</f>
        <v>Contratada</v>
      </c>
      <c r="AJ1037" s="85" t="str">
        <f ca="1">IF(ControleRNC[[#This Row],[Etapa contr]]="Concluída","Fechado",IF(ControleRNC[[#This Row],[Etapa contr]]="Engenharia","Engenharia","Aberto"))</f>
        <v>Aberto</v>
      </c>
    </row>
    <row r="1038" spans="1:36" ht="29.25" customHeight="1">
      <c r="A1038" s="79" t="s">
        <v>422</v>
      </c>
      <c r="B1038" s="79" t="s">
        <v>900</v>
      </c>
      <c r="C1038" s="85" t="s">
        <v>1154</v>
      </c>
      <c r="D1038" s="79" t="s">
        <v>824</v>
      </c>
      <c r="E1038" s="85" t="s">
        <v>281</v>
      </c>
      <c r="F1038" s="88" t="s">
        <v>826</v>
      </c>
      <c r="G1038" s="80" t="s">
        <v>1085</v>
      </c>
      <c r="H1038" s="80" t="s">
        <v>2766</v>
      </c>
      <c r="I1038" s="80" t="s">
        <v>856</v>
      </c>
      <c r="J1038" s="81" t="s">
        <v>778</v>
      </c>
      <c r="K1038" s="82" t="s">
        <v>787</v>
      </c>
      <c r="L1038" s="83">
        <v>45065</v>
      </c>
      <c r="M1038" s="83">
        <f>WORKDAY(ControleRNC[[#This Row],[Data Emissão]],VLOOKUP(K1038,$F$1:$G$4,2,0))</f>
        <v>45070</v>
      </c>
      <c r="N1038" s="83"/>
      <c r="O1038" s="84"/>
      <c r="P1038" s="85"/>
      <c r="Q1038" s="85">
        <f ca="1">IF(ControleRNC[[#This Row],[Real.1]]="",TODAY()-ControleRNC[[#This Row],[Prev.1]],ControleRNC[[#This Row],[Real.1]]-ControleRNC[[#This Row],[Prev.1]])</f>
        <v>7</v>
      </c>
      <c r="R1038" s="85" t="s">
        <v>5</v>
      </c>
      <c r="S1038" s="85"/>
      <c r="T1038" s="86" t="str">
        <f ca="1">IF(ControleRNC[[#This Row],[Real.1]]&lt;&gt;"","Concluída",IF(ControleRNC[[#This Row],[Prev.1]]&lt;TODAY(),"Atraso","No prazo"))</f>
        <v>Atraso</v>
      </c>
      <c r="U1038" s="87"/>
      <c r="V1038" s="87"/>
      <c r="W1038" s="84">
        <f>WORKDAY(ControleRNC[[#This Row],[Prev.1]],ControleRNC[[#This Row],[Dias Prev.2]])</f>
        <v>45075</v>
      </c>
      <c r="X1038" s="84"/>
      <c r="Y1038" s="84"/>
      <c r="Z1038" s="85">
        <f>VLOOKUP(ControleRNC[[#This Row],[Crit.]],$F$1:$G$4,2,0)</f>
        <v>3</v>
      </c>
      <c r="AA1038" s="85">
        <f ca="1">IF(ControleRNC[[#This Row],[Real.2]]="",TODAY()-ControleRNC[[#This Row],[Prev.2]],ControleRNC[[#This Row],[Real.2]]-ControleRNC[[#This Row],[Prev.2]])</f>
        <v>2</v>
      </c>
      <c r="AB1038" s="85" t="s">
        <v>5</v>
      </c>
      <c r="AC1038" s="86" t="str">
        <f ca="1">IF(ControleRNC[[#This Row],[Real.2]]&lt;&gt;"","Concluída",
IF(ControleRNC[[#This Row],[Prev.2]]&lt;TODAY(),"Atraso","No prazo"))</f>
        <v>Atraso</v>
      </c>
      <c r="AD1038" s="85">
        <f ca="1">IF(ControleRNC[[#This Row],[Status Epata 2]]="Concluída","",IF(ControleRNC[[#This Row],[Real.2]]="",TODAY()-ControleRNC[[#This Row],[Data Emissão]],ControleRNC[[#This Row],[Real.2]]-ControleRNC[[#This Row],[Data Emissão]]))</f>
        <v>12</v>
      </c>
      <c r="AE1038" s="85" t="str">
        <f ca="1">IF(ControleRNC[[#This Row],[Real.2]]&lt;&gt;"","Concluída",
IF(AND(ControleRNC[[#This Row],[Prev.2]]&lt;TODAY(),OR(ControleRNC[[#This Row],[Replan.2]]&lt;TODAY(),ControleRNC[[#This Row],[Replan.2]]="")),"Atraso","No prazo"))</f>
        <v>Atraso</v>
      </c>
      <c r="AF1038" s="85"/>
      <c r="AG1038" s="85" t="str">
        <f>IF(ControleRNC[[#This Row],[Área Responsável]]="Engenharia",ControleRNC[[#This Row],[Status Etapa 1]],"Contratada")</f>
        <v>Contratada</v>
      </c>
      <c r="AH1038" s="85" t="str">
        <f ca="1">IF(ControleRNC[[#This Row],[Área Responsável]]="Contratada",ControleRNC[[#This Row],[Status DUCTOR]],"Engenharia")</f>
        <v>Atraso</v>
      </c>
      <c r="AI1038" s="85" t="str">
        <f>IF(ControleRNC[[#This Row],[Etapa Eng]]="Concluída","Fechado",IF(ControleRNC[[#This Row],[Etapa Eng]]="Contratada","Contratada","Aberto"))</f>
        <v>Contratada</v>
      </c>
      <c r="AJ1038" s="85" t="str">
        <f ca="1">IF(ControleRNC[[#This Row],[Etapa contr]]="Concluída","Fechado",IF(ControleRNC[[#This Row],[Etapa contr]]="Engenharia","Engenharia","Aberto"))</f>
        <v>Aberto</v>
      </c>
    </row>
    <row r="1039" spans="1:36" ht="29.25" customHeight="1">
      <c r="A1039" s="79" t="s">
        <v>532</v>
      </c>
      <c r="B1039" s="79" t="s">
        <v>900</v>
      </c>
      <c r="C1039" s="85" t="s">
        <v>3060</v>
      </c>
      <c r="D1039" s="79" t="s">
        <v>824</v>
      </c>
      <c r="E1039" s="85" t="s">
        <v>281</v>
      </c>
      <c r="F1039" s="88" t="s">
        <v>826</v>
      </c>
      <c r="G1039" s="80" t="s">
        <v>1085</v>
      </c>
      <c r="H1039" s="80" t="s">
        <v>2449</v>
      </c>
      <c r="I1039" s="80" t="s">
        <v>856</v>
      </c>
      <c r="J1039" s="81" t="s">
        <v>781</v>
      </c>
      <c r="K1039" s="82" t="s">
        <v>788</v>
      </c>
      <c r="L1039" s="83">
        <v>45068</v>
      </c>
      <c r="M1039" s="83">
        <f>WORKDAY(ControleRNC[[#This Row],[Data Emissão]],VLOOKUP(K1039,$F$1:$G$4,2,0))</f>
        <v>45070</v>
      </c>
      <c r="N1039" s="83"/>
      <c r="O1039" s="84"/>
      <c r="P1039" s="85"/>
      <c r="Q1039" s="85">
        <f ca="1">IF(ControleRNC[[#This Row],[Real.1]]="",TODAY()-ControleRNC[[#This Row],[Prev.1]],ControleRNC[[#This Row],[Real.1]]-ControleRNC[[#This Row],[Prev.1]])</f>
        <v>7</v>
      </c>
      <c r="R1039" s="85" t="s">
        <v>5</v>
      </c>
      <c r="S1039" s="85"/>
      <c r="T1039" s="86" t="str">
        <f ca="1">IF(ControleRNC[[#This Row],[Real.1]]&lt;&gt;"","Concluída",IF(ControleRNC[[#This Row],[Prev.1]]&lt;TODAY(),"Atraso","No prazo"))</f>
        <v>Atraso</v>
      </c>
      <c r="U1039" s="87"/>
      <c r="V1039" s="87"/>
      <c r="W1039" s="84">
        <f>WORKDAY(ControleRNC[[#This Row],[Prev.1]],ControleRNC[[#This Row],[Dias Prev.2]])</f>
        <v>45072</v>
      </c>
      <c r="X1039" s="84"/>
      <c r="Y1039" s="84"/>
      <c r="Z1039" s="85">
        <f>VLOOKUP(ControleRNC[[#This Row],[Crit.]],$F$1:$G$4,2,0)</f>
        <v>2</v>
      </c>
      <c r="AA1039" s="85">
        <f ca="1">IF(ControleRNC[[#This Row],[Real.2]]="",TODAY()-ControleRNC[[#This Row],[Prev.2]],ControleRNC[[#This Row],[Real.2]]-ControleRNC[[#This Row],[Prev.2]])</f>
        <v>5</v>
      </c>
      <c r="AB1039" s="85" t="s">
        <v>5</v>
      </c>
      <c r="AC1039" s="86" t="str">
        <f ca="1">IF(ControleRNC[[#This Row],[Real.2]]&lt;&gt;"","Concluída",
IF(ControleRNC[[#This Row],[Prev.2]]&lt;TODAY(),"Atraso","No prazo"))</f>
        <v>Atraso</v>
      </c>
      <c r="AD1039" s="85">
        <f ca="1">IF(ControleRNC[[#This Row],[Status Epata 2]]="Concluída","",IF(ControleRNC[[#This Row],[Real.2]]="",TODAY()-ControleRNC[[#This Row],[Data Emissão]],ControleRNC[[#This Row],[Real.2]]-ControleRNC[[#This Row],[Data Emissão]]))</f>
        <v>9</v>
      </c>
      <c r="AE1039" s="85" t="str">
        <f ca="1">IF(ControleRNC[[#This Row],[Real.2]]&lt;&gt;"","Concluída",
IF(AND(ControleRNC[[#This Row],[Prev.2]]&lt;TODAY(),OR(ControleRNC[[#This Row],[Replan.2]]&lt;TODAY(),ControleRNC[[#This Row],[Replan.2]]="")),"Atraso","No prazo"))</f>
        <v>Atraso</v>
      </c>
      <c r="AF1039" s="85"/>
      <c r="AG1039" s="85" t="str">
        <f>IF(ControleRNC[[#This Row],[Área Responsável]]="Engenharia",ControleRNC[[#This Row],[Status Etapa 1]],"Contratada")</f>
        <v>Contratada</v>
      </c>
      <c r="AH1039" s="85" t="str">
        <f ca="1">IF(ControleRNC[[#This Row],[Área Responsável]]="Contratada",ControleRNC[[#This Row],[Status DUCTOR]],"Engenharia")</f>
        <v>Atraso</v>
      </c>
      <c r="AI1039" s="85" t="str">
        <f>IF(ControleRNC[[#This Row],[Etapa Eng]]="Concluída","Fechado",IF(ControleRNC[[#This Row],[Etapa Eng]]="Contratada","Contratada","Aberto"))</f>
        <v>Contratada</v>
      </c>
      <c r="AJ1039" s="85" t="str">
        <f ca="1">IF(ControleRNC[[#This Row],[Etapa contr]]="Concluída","Fechado",IF(ControleRNC[[#This Row],[Etapa contr]]="Engenharia","Engenharia","Aberto"))</f>
        <v>Aberto</v>
      </c>
    </row>
    <row r="1040" spans="1:36" ht="29.25" customHeight="1">
      <c r="A1040" s="79" t="s">
        <v>463</v>
      </c>
      <c r="B1040" s="79" t="s">
        <v>900</v>
      </c>
      <c r="C1040" s="85" t="s">
        <v>3060</v>
      </c>
      <c r="D1040" s="79" t="s">
        <v>824</v>
      </c>
      <c r="E1040" s="85" t="s">
        <v>281</v>
      </c>
      <c r="F1040" s="88" t="s">
        <v>826</v>
      </c>
      <c r="G1040" s="80" t="s">
        <v>827</v>
      </c>
      <c r="H1040" s="80" t="s">
        <v>3100</v>
      </c>
      <c r="I1040" s="80" t="s">
        <v>856</v>
      </c>
      <c r="J1040" s="81" t="s">
        <v>3101</v>
      </c>
      <c r="K1040" s="82" t="s">
        <v>787</v>
      </c>
      <c r="L1040" s="83">
        <v>45069</v>
      </c>
      <c r="M1040" s="83">
        <f>WORKDAY(ControleRNC[[#This Row],[Data Emissão]],VLOOKUP(K1040,$F$1:$G$4,2,0))</f>
        <v>45072</v>
      </c>
      <c r="N1040" s="83"/>
      <c r="O1040" s="84"/>
      <c r="P1040" s="85"/>
      <c r="Q1040" s="85">
        <f ca="1">IF(ControleRNC[[#This Row],[Real.1]]="",TODAY()-ControleRNC[[#This Row],[Prev.1]],ControleRNC[[#This Row],[Real.1]]-ControleRNC[[#This Row],[Prev.1]])</f>
        <v>5</v>
      </c>
      <c r="R1040" s="85" t="s">
        <v>5</v>
      </c>
      <c r="S1040" s="85"/>
      <c r="T1040" s="86" t="str">
        <f ca="1">IF(ControleRNC[[#This Row],[Real.1]]&lt;&gt;"","Concluída",IF(ControleRNC[[#This Row],[Prev.1]]&lt;TODAY(),"Atraso","No prazo"))</f>
        <v>Atraso</v>
      </c>
      <c r="U1040" s="87"/>
      <c r="V1040" s="87"/>
      <c r="W1040" s="84">
        <f>WORKDAY(ControleRNC[[#This Row],[Prev.1]],ControleRNC[[#This Row],[Dias Prev.2]])</f>
        <v>45077</v>
      </c>
      <c r="X1040" s="84"/>
      <c r="Y1040" s="84"/>
      <c r="Z1040" s="85">
        <f>VLOOKUP(ControleRNC[[#This Row],[Crit.]],$F$1:$G$4,2,0)</f>
        <v>3</v>
      </c>
      <c r="AA1040" s="85">
        <f ca="1">IF(ControleRNC[[#This Row],[Real.2]]="",TODAY()-ControleRNC[[#This Row],[Prev.2]],ControleRNC[[#This Row],[Real.2]]-ControleRNC[[#This Row],[Prev.2]])</f>
        <v>0</v>
      </c>
      <c r="AB1040" s="85" t="s">
        <v>5</v>
      </c>
      <c r="AC1040" s="86" t="str">
        <f ca="1">IF(ControleRNC[[#This Row],[Real.2]]&lt;&gt;"","Concluída",
IF(ControleRNC[[#This Row],[Prev.2]]&lt;TODAY(),"Atraso","No prazo"))</f>
        <v>No prazo</v>
      </c>
      <c r="AD1040" s="85">
        <f ca="1">IF(ControleRNC[[#This Row],[Status Epata 2]]="Concluída","",IF(ControleRNC[[#This Row],[Real.2]]="",TODAY()-ControleRNC[[#This Row],[Data Emissão]],ControleRNC[[#This Row],[Real.2]]-ControleRNC[[#This Row],[Data Emissão]]))</f>
        <v>8</v>
      </c>
      <c r="AE1040" s="85" t="str">
        <f ca="1">IF(ControleRNC[[#This Row],[Real.2]]&lt;&gt;"","Concluída",
IF(AND(ControleRNC[[#This Row],[Prev.2]]&lt;TODAY(),OR(ControleRNC[[#This Row],[Replan.2]]&lt;TODAY(),ControleRNC[[#This Row],[Replan.2]]="")),"Atraso","No prazo"))</f>
        <v>No prazo</v>
      </c>
      <c r="AF1040" s="85"/>
      <c r="AG1040" s="85" t="str">
        <f>IF(ControleRNC[[#This Row],[Área Responsável]]="Engenharia",ControleRNC[[#This Row],[Status Etapa 1]],"Contratada")</f>
        <v>Contratada</v>
      </c>
      <c r="AH1040" s="85" t="str">
        <f ca="1">IF(ControleRNC[[#This Row],[Área Responsável]]="Contratada",ControleRNC[[#This Row],[Status DUCTOR]],"Engenharia")</f>
        <v>No prazo</v>
      </c>
      <c r="AI1040" s="85" t="str">
        <f>IF(ControleRNC[[#This Row],[Etapa Eng]]="Concluída","Fechado",IF(ControleRNC[[#This Row],[Etapa Eng]]="Contratada","Contratada","Aberto"))</f>
        <v>Contratada</v>
      </c>
      <c r="AJ1040" s="85" t="str">
        <f ca="1">IF(ControleRNC[[#This Row],[Etapa contr]]="Concluída","Fechado",IF(ControleRNC[[#This Row],[Etapa contr]]="Engenharia","Engenharia","Aberto"))</f>
        <v>Aberto</v>
      </c>
    </row>
    <row r="1041" spans="1:36" ht="29.25" customHeight="1">
      <c r="A1041" s="79" t="s">
        <v>466</v>
      </c>
      <c r="B1041" s="79" t="s">
        <v>900</v>
      </c>
      <c r="C1041" s="85" t="s">
        <v>1280</v>
      </c>
      <c r="D1041" s="79" t="s">
        <v>824</v>
      </c>
      <c r="E1041" s="85" t="s">
        <v>281</v>
      </c>
      <c r="F1041" s="88" t="s">
        <v>826</v>
      </c>
      <c r="G1041" s="80" t="s">
        <v>827</v>
      </c>
      <c r="H1041" s="80" t="s">
        <v>3102</v>
      </c>
      <c r="I1041" s="80" t="s">
        <v>856</v>
      </c>
      <c r="J1041" s="81" t="s">
        <v>3103</v>
      </c>
      <c r="K1041" s="82" t="s">
        <v>787</v>
      </c>
      <c r="L1041" s="83">
        <v>45069</v>
      </c>
      <c r="M1041" s="83">
        <f>WORKDAY(ControleRNC[[#This Row],[Data Emissão]],VLOOKUP(K1041,$F$1:$G$4,2,0))</f>
        <v>45072</v>
      </c>
      <c r="N1041" s="83"/>
      <c r="O1041" s="84">
        <v>45075</v>
      </c>
      <c r="P1041" s="85"/>
      <c r="Q1041" s="85">
        <f ca="1">IF(ControleRNC[[#This Row],[Real.1]]="",TODAY()-ControleRNC[[#This Row],[Prev.1]],ControleRNC[[#This Row],[Real.1]]-ControleRNC[[#This Row],[Prev.1]])</f>
        <v>3</v>
      </c>
      <c r="R1041" s="85" t="s">
        <v>5</v>
      </c>
      <c r="S1041" s="85"/>
      <c r="T1041" s="86" t="str">
        <f ca="1">IF(ControleRNC[[#This Row],[Real.1]]&lt;&gt;"","Concluída",IF(ControleRNC[[#This Row],[Prev.1]]&lt;TODAY(),"Atraso","No prazo"))</f>
        <v>Concluída</v>
      </c>
      <c r="U1041" s="39" t="s">
        <v>3104</v>
      </c>
      <c r="V1041" s="87"/>
      <c r="W1041" s="84">
        <f>WORKDAY(ControleRNC[[#This Row],[Prev.1]],ControleRNC[[#This Row],[Dias Prev.2]])</f>
        <v>45077</v>
      </c>
      <c r="X1041" s="84"/>
      <c r="Y1041" s="84">
        <v>45076</v>
      </c>
      <c r="Z1041" s="85">
        <f>VLOOKUP(ControleRNC[[#This Row],[Crit.]],$F$1:$G$4,2,0)</f>
        <v>3</v>
      </c>
      <c r="AA1041" s="85">
        <f ca="1">IF(ControleRNC[[#This Row],[Real.2]]="",TODAY()-ControleRNC[[#This Row],[Prev.2]],ControleRNC[[#This Row],[Real.2]]-ControleRNC[[#This Row],[Prev.2]])</f>
        <v>-1</v>
      </c>
      <c r="AB1041" s="85" t="s">
        <v>5</v>
      </c>
      <c r="AC1041" s="86" t="str">
        <f ca="1">IF(ControleRNC[[#This Row],[Real.2]]&lt;&gt;"","Concluída",
IF(ControleRNC[[#This Row],[Prev.2]]&lt;TODAY(),"Atraso","No prazo"))</f>
        <v>Concluída</v>
      </c>
      <c r="AD1041" s="85" t="str">
        <f ca="1">IF(ControleRNC[[#This Row],[Status Epata 2]]="Concluída","",IF(ControleRNC[[#This Row],[Real.2]]="",TODAY()-ControleRNC[[#This Row],[Data Emissão]],ControleRNC[[#This Row],[Real.2]]-ControleRNC[[#This Row],[Data Emissão]]))</f>
        <v/>
      </c>
      <c r="AE1041" s="85" t="str">
        <f ca="1">IF(ControleRNC[[#This Row],[Real.2]]&lt;&gt;"","Concluída",
IF(AND(ControleRNC[[#This Row],[Prev.2]]&lt;TODAY(),OR(ControleRNC[[#This Row],[Replan.2]]&lt;TODAY(),ControleRNC[[#This Row],[Replan.2]]="")),"Atraso","No prazo"))</f>
        <v>Concluída</v>
      </c>
      <c r="AF1041" s="85"/>
      <c r="AG1041" s="85" t="str">
        <f>IF(ControleRNC[[#This Row],[Área Responsável]]="Engenharia",ControleRNC[[#This Row],[Status Etapa 1]],"Contratada")</f>
        <v>Contratada</v>
      </c>
      <c r="AH1041" s="85" t="str">
        <f ca="1">IF(ControleRNC[[#This Row],[Área Responsável]]="Contratada",ControleRNC[[#This Row],[Status DUCTOR]],"Engenharia")</f>
        <v>Concluída</v>
      </c>
      <c r="AI1041" s="85" t="str">
        <f>IF(ControleRNC[[#This Row],[Etapa Eng]]="Concluída","Fechado",IF(ControleRNC[[#This Row],[Etapa Eng]]="Contratada","Contratada","Aberto"))</f>
        <v>Contratada</v>
      </c>
      <c r="AJ1041" s="85" t="str">
        <f ca="1">IF(ControleRNC[[#This Row],[Etapa contr]]="Concluída","Fechado",IF(ControleRNC[[#This Row],[Etapa contr]]="Engenharia","Engenharia","Aberto"))</f>
        <v>Fechado</v>
      </c>
    </row>
    <row r="1042" spans="1:36" ht="29.25" customHeight="1">
      <c r="A1042" s="79" t="s">
        <v>566</v>
      </c>
      <c r="B1042" s="79" t="s">
        <v>900</v>
      </c>
      <c r="C1042" s="85" t="s">
        <v>1154</v>
      </c>
      <c r="D1042" s="79" t="s">
        <v>824</v>
      </c>
      <c r="E1042" s="85" t="s">
        <v>281</v>
      </c>
      <c r="F1042" s="88" t="s">
        <v>826</v>
      </c>
      <c r="G1042" s="80" t="s">
        <v>1085</v>
      </c>
      <c r="H1042" s="80" t="s">
        <v>3105</v>
      </c>
      <c r="I1042" s="80" t="s">
        <v>856</v>
      </c>
      <c r="J1042" s="81" t="s">
        <v>3106</v>
      </c>
      <c r="K1042" s="82" t="s">
        <v>787</v>
      </c>
      <c r="L1042" s="83">
        <v>45069</v>
      </c>
      <c r="M1042" s="83">
        <f>WORKDAY(ControleRNC[[#This Row],[Data Emissão]],VLOOKUP(K1042,$F$1:$G$4,2,0))</f>
        <v>45072</v>
      </c>
      <c r="N1042" s="83"/>
      <c r="O1042" s="84"/>
      <c r="P1042" s="85"/>
      <c r="Q1042" s="85">
        <f ca="1">IF(ControleRNC[[#This Row],[Real.1]]="",TODAY()-ControleRNC[[#This Row],[Prev.1]],ControleRNC[[#This Row],[Real.1]]-ControleRNC[[#This Row],[Prev.1]])</f>
        <v>5</v>
      </c>
      <c r="R1042" s="85" t="s">
        <v>5</v>
      </c>
      <c r="S1042" s="85"/>
      <c r="T1042" s="86" t="str">
        <f ca="1">IF(ControleRNC[[#This Row],[Real.1]]&lt;&gt;"","Concluída",IF(ControleRNC[[#This Row],[Prev.1]]&lt;TODAY(),"Atraso","No prazo"))</f>
        <v>Atraso</v>
      </c>
      <c r="U1042" s="87"/>
      <c r="V1042" s="87"/>
      <c r="W1042" s="84">
        <f>WORKDAY(ControleRNC[[#This Row],[Prev.1]],ControleRNC[[#This Row],[Dias Prev.2]])</f>
        <v>45077</v>
      </c>
      <c r="X1042" s="84"/>
      <c r="Y1042" s="84"/>
      <c r="Z1042" s="85">
        <f>VLOOKUP(ControleRNC[[#This Row],[Crit.]],$F$1:$G$4,2,0)</f>
        <v>3</v>
      </c>
      <c r="AA1042" s="85">
        <f ca="1">IF(ControleRNC[[#This Row],[Real.2]]="",TODAY()-ControleRNC[[#This Row],[Prev.2]],ControleRNC[[#This Row],[Real.2]]-ControleRNC[[#This Row],[Prev.2]])</f>
        <v>0</v>
      </c>
      <c r="AB1042" s="85" t="s">
        <v>5</v>
      </c>
      <c r="AC1042" s="86" t="str">
        <f ca="1">IF(ControleRNC[[#This Row],[Real.2]]&lt;&gt;"","Concluída",
IF(ControleRNC[[#This Row],[Prev.2]]&lt;TODAY(),"Atraso","No prazo"))</f>
        <v>No prazo</v>
      </c>
      <c r="AD1042" s="85">
        <f ca="1">IF(ControleRNC[[#This Row],[Status Epata 2]]="Concluída","",IF(ControleRNC[[#This Row],[Real.2]]="",TODAY()-ControleRNC[[#This Row],[Data Emissão]],ControleRNC[[#This Row],[Real.2]]-ControleRNC[[#This Row],[Data Emissão]]))</f>
        <v>8</v>
      </c>
      <c r="AE1042" s="85" t="str">
        <f ca="1">IF(ControleRNC[[#This Row],[Real.2]]&lt;&gt;"","Concluída",
IF(AND(ControleRNC[[#This Row],[Prev.2]]&lt;TODAY(),OR(ControleRNC[[#This Row],[Replan.2]]&lt;TODAY(),ControleRNC[[#This Row],[Replan.2]]="")),"Atraso","No prazo"))</f>
        <v>No prazo</v>
      </c>
      <c r="AF1042" s="85"/>
      <c r="AG1042" s="85" t="str">
        <f>IF(ControleRNC[[#This Row],[Área Responsável]]="Engenharia",ControleRNC[[#This Row],[Status Etapa 1]],"Contratada")</f>
        <v>Contratada</v>
      </c>
      <c r="AH1042" s="85" t="str">
        <f ca="1">IF(ControleRNC[[#This Row],[Área Responsável]]="Contratada",ControleRNC[[#This Row],[Status DUCTOR]],"Engenharia")</f>
        <v>No prazo</v>
      </c>
      <c r="AI1042" s="85" t="str">
        <f>IF(ControleRNC[[#This Row],[Etapa Eng]]="Concluída","Fechado",IF(ControleRNC[[#This Row],[Etapa Eng]]="Contratada","Contratada","Aberto"))</f>
        <v>Contratada</v>
      </c>
      <c r="AJ1042" s="85" t="str">
        <f ca="1">IF(ControleRNC[[#This Row],[Etapa contr]]="Concluída","Fechado",IF(ControleRNC[[#This Row],[Etapa contr]]="Engenharia","Engenharia","Aberto"))</f>
        <v>Aberto</v>
      </c>
    </row>
    <row r="1043" spans="1:36" ht="29.25" customHeight="1">
      <c r="A1043" s="79" t="s">
        <v>556</v>
      </c>
      <c r="B1043" s="79" t="s">
        <v>900</v>
      </c>
      <c r="C1043" s="85" t="s">
        <v>3082</v>
      </c>
      <c r="D1043" s="79" t="s">
        <v>824</v>
      </c>
      <c r="E1043" s="85" t="s">
        <v>281</v>
      </c>
      <c r="F1043" s="88" t="s">
        <v>826</v>
      </c>
      <c r="G1043" s="80" t="s">
        <v>1085</v>
      </c>
      <c r="H1043" s="80" t="s">
        <v>3107</v>
      </c>
      <c r="I1043" s="80" t="s">
        <v>856</v>
      </c>
      <c r="J1043" s="81" t="s">
        <v>3108</v>
      </c>
      <c r="K1043" s="82" t="s">
        <v>787</v>
      </c>
      <c r="L1043" s="83">
        <v>45069</v>
      </c>
      <c r="M1043" s="83">
        <f>WORKDAY(ControleRNC[[#This Row],[Data Emissão]],VLOOKUP(K1043,$F$1:$G$4,2,0))</f>
        <v>45072</v>
      </c>
      <c r="N1043" s="83"/>
      <c r="O1043" s="84"/>
      <c r="P1043" s="85"/>
      <c r="Q1043" s="85">
        <f ca="1">IF(ControleRNC[[#This Row],[Real.1]]="",TODAY()-ControleRNC[[#This Row],[Prev.1]],ControleRNC[[#This Row],[Real.1]]-ControleRNC[[#This Row],[Prev.1]])</f>
        <v>5</v>
      </c>
      <c r="R1043" s="85" t="s">
        <v>5</v>
      </c>
      <c r="S1043" s="85"/>
      <c r="T1043" s="86" t="str">
        <f ca="1">IF(ControleRNC[[#This Row],[Real.1]]&lt;&gt;"","Concluída",IF(ControleRNC[[#This Row],[Prev.1]]&lt;TODAY(),"Atraso","No prazo"))</f>
        <v>Atraso</v>
      </c>
      <c r="U1043" s="87"/>
      <c r="V1043" s="87"/>
      <c r="W1043" s="84">
        <f>WORKDAY(ControleRNC[[#This Row],[Prev.1]],ControleRNC[[#This Row],[Dias Prev.2]])</f>
        <v>45077</v>
      </c>
      <c r="X1043" s="84"/>
      <c r="Y1043" s="84"/>
      <c r="Z1043" s="85">
        <f>VLOOKUP(ControleRNC[[#This Row],[Crit.]],$F$1:$G$4,2,0)</f>
        <v>3</v>
      </c>
      <c r="AA1043" s="85">
        <f ca="1">IF(ControleRNC[[#This Row],[Real.2]]="",TODAY()-ControleRNC[[#This Row],[Prev.2]],ControleRNC[[#This Row],[Real.2]]-ControleRNC[[#This Row],[Prev.2]])</f>
        <v>0</v>
      </c>
      <c r="AB1043" s="85" t="s">
        <v>5</v>
      </c>
      <c r="AC1043" s="86" t="str">
        <f ca="1">IF(ControleRNC[[#This Row],[Real.2]]&lt;&gt;"","Concluída",
IF(ControleRNC[[#This Row],[Prev.2]]&lt;TODAY(),"Atraso","No prazo"))</f>
        <v>No prazo</v>
      </c>
      <c r="AD1043" s="85">
        <f ca="1">IF(ControleRNC[[#This Row],[Status Epata 2]]="Concluída","",IF(ControleRNC[[#This Row],[Real.2]]="",TODAY()-ControleRNC[[#This Row],[Data Emissão]],ControleRNC[[#This Row],[Real.2]]-ControleRNC[[#This Row],[Data Emissão]]))</f>
        <v>8</v>
      </c>
      <c r="AE1043" s="85" t="str">
        <f ca="1">IF(ControleRNC[[#This Row],[Real.2]]&lt;&gt;"","Concluída",
IF(AND(ControleRNC[[#This Row],[Prev.2]]&lt;TODAY(),OR(ControleRNC[[#This Row],[Replan.2]]&lt;TODAY(),ControleRNC[[#This Row],[Replan.2]]="")),"Atraso","No prazo"))</f>
        <v>No prazo</v>
      </c>
      <c r="AF1043" s="85"/>
      <c r="AG1043" s="85" t="str">
        <f>IF(ControleRNC[[#This Row],[Área Responsável]]="Engenharia",ControleRNC[[#This Row],[Status Etapa 1]],"Contratada")</f>
        <v>Contratada</v>
      </c>
      <c r="AH1043" s="85" t="str">
        <f ca="1">IF(ControleRNC[[#This Row],[Área Responsável]]="Contratada",ControleRNC[[#This Row],[Status DUCTOR]],"Engenharia")</f>
        <v>No prazo</v>
      </c>
      <c r="AI1043" s="85" t="str">
        <f>IF(ControleRNC[[#This Row],[Etapa Eng]]="Concluída","Fechado",IF(ControleRNC[[#This Row],[Etapa Eng]]="Contratada","Contratada","Aberto"))</f>
        <v>Contratada</v>
      </c>
      <c r="AJ1043" s="85" t="str">
        <f ca="1">IF(ControleRNC[[#This Row],[Etapa contr]]="Concluída","Fechado",IF(ControleRNC[[#This Row],[Etapa contr]]="Engenharia","Engenharia","Aberto"))</f>
        <v>Aberto</v>
      </c>
    </row>
    <row r="1044" spans="1:36" ht="28.5" customHeight="1">
      <c r="A1044" s="79" t="s">
        <v>583</v>
      </c>
      <c r="B1044" s="79" t="s">
        <v>822</v>
      </c>
      <c r="C1044" s="85" t="s">
        <v>2720</v>
      </c>
      <c r="D1044" s="79" t="s">
        <v>943</v>
      </c>
      <c r="E1044" s="85" t="s">
        <v>1939</v>
      </c>
      <c r="F1044" s="88" t="s">
        <v>826</v>
      </c>
      <c r="G1044" s="80" t="s">
        <v>844</v>
      </c>
      <c r="H1044" s="80" t="s">
        <v>3109</v>
      </c>
      <c r="I1044" s="80" t="s">
        <v>1449</v>
      </c>
      <c r="J1044" s="81" t="s">
        <v>3110</v>
      </c>
      <c r="K1044" s="82" t="s">
        <v>787</v>
      </c>
      <c r="L1044" s="83">
        <v>45069</v>
      </c>
      <c r="M1044" s="83">
        <f>WORKDAY(ControleRNC[[#This Row],[Data Emissão]],VLOOKUP(K1044,$F$1:$G$4,2,0))</f>
        <v>45072</v>
      </c>
      <c r="N1044" s="83"/>
      <c r="O1044" s="84">
        <v>45069</v>
      </c>
      <c r="P1044" s="85"/>
      <c r="Q1044" s="85">
        <f ca="1">IF(ControleRNC[[#This Row],[Real.1]]="",TODAY()-ControleRNC[[#This Row],[Prev.1]],ControleRNC[[#This Row],[Real.1]]-ControleRNC[[#This Row],[Prev.1]])</f>
        <v>-3</v>
      </c>
      <c r="R1044" s="85" t="s">
        <v>10</v>
      </c>
      <c r="S1044" s="85"/>
      <c r="T1044" s="86" t="str">
        <f ca="1">IF(ControleRNC[[#This Row],[Real.1]]&lt;&gt;"","Concluída",IF(ControleRNC[[#This Row],[Prev.1]]&lt;TODAY(),"Atraso","No prazo"))</f>
        <v>Concluída</v>
      </c>
      <c r="U1044" s="87" t="s">
        <v>3111</v>
      </c>
      <c r="V1044" s="87"/>
      <c r="W1044" s="84">
        <f>WORKDAY(ControleRNC[[#This Row],[Prev.1]],ControleRNC[[#This Row],[Dias Prev.2]])</f>
        <v>45077</v>
      </c>
      <c r="X1044" s="84"/>
      <c r="Y1044" s="84"/>
      <c r="Z1044" s="85">
        <f>VLOOKUP(ControleRNC[[#This Row],[Crit.]],$F$1:$G$4,2,0)</f>
        <v>3</v>
      </c>
      <c r="AA1044" s="85">
        <f ca="1">IF(ControleRNC[[#This Row],[Real.2]]="",TODAY()-ControleRNC[[#This Row],[Prev.2]],ControleRNC[[#This Row],[Real.2]]-ControleRNC[[#This Row],[Prev.2]])</f>
        <v>0</v>
      </c>
      <c r="AB1044" s="85" t="s">
        <v>10</v>
      </c>
      <c r="AC1044" s="86" t="str">
        <f ca="1">IF(ControleRNC[[#This Row],[Real.2]]&lt;&gt;"","Concluída",
IF(ControleRNC[[#This Row],[Prev.2]]&lt;TODAY(),"Atraso","No prazo"))</f>
        <v>No prazo</v>
      </c>
      <c r="AD1044" s="85">
        <f ca="1">IF(ControleRNC[[#This Row],[Status Epata 2]]="Concluída","",IF(ControleRNC[[#This Row],[Real.2]]="",TODAY()-ControleRNC[[#This Row],[Data Emissão]],ControleRNC[[#This Row],[Real.2]]-ControleRNC[[#This Row],[Data Emissão]]))</f>
        <v>8</v>
      </c>
      <c r="AE1044" s="85" t="str">
        <f ca="1">IF(ControleRNC[[#This Row],[Real.2]]&lt;&gt;"","Concluída",
IF(AND(ControleRNC[[#This Row],[Prev.2]]&lt;TODAY(),OR(ControleRNC[[#This Row],[Replan.2]]&lt;TODAY(),ControleRNC[[#This Row],[Replan.2]]="")),"Atraso","No prazo"))</f>
        <v>No prazo</v>
      </c>
      <c r="AF1044" s="85"/>
      <c r="AG1044" s="85" t="str">
        <f>IF(ControleRNC[[#This Row],[Área Responsável]]="Engenharia",ControleRNC[[#This Row],[Status Etapa 1]],"Contratada")</f>
        <v>Contratada</v>
      </c>
      <c r="AH1044" s="85" t="str">
        <f ca="1">IF(ControleRNC[[#This Row],[Área Responsável]]="Contratada",ControleRNC[[#This Row],[Status DUCTOR]],"Engenharia")</f>
        <v>No prazo</v>
      </c>
      <c r="AI1044" s="85" t="str">
        <f>IF(ControleRNC[[#This Row],[Etapa Eng]]="Concluída","Fechado",IF(ControleRNC[[#This Row],[Etapa Eng]]="Contratada","Contratada","Aberto"))</f>
        <v>Contratada</v>
      </c>
      <c r="AJ1044" s="85" t="str">
        <f ca="1">IF(ControleRNC[[#This Row],[Etapa contr]]="Concluída","Fechado",IF(ControleRNC[[#This Row],[Etapa contr]]="Engenharia","Engenharia","Aberto"))</f>
        <v>Aberto</v>
      </c>
    </row>
    <row r="1045" spans="1:36" ht="29.25" customHeight="1">
      <c r="A1045" s="79" t="s">
        <v>549</v>
      </c>
      <c r="B1045" s="79" t="s">
        <v>900</v>
      </c>
      <c r="C1045" s="85" t="s">
        <v>3060</v>
      </c>
      <c r="D1045" s="79" t="s">
        <v>824</v>
      </c>
      <c r="E1045" s="85" t="s">
        <v>281</v>
      </c>
      <c r="F1045" s="88" t="s">
        <v>826</v>
      </c>
      <c r="G1045" s="80" t="s">
        <v>827</v>
      </c>
      <c r="H1045" s="80" t="s">
        <v>3100</v>
      </c>
      <c r="I1045" s="80" t="s">
        <v>856</v>
      </c>
      <c r="J1045" s="81" t="s">
        <v>782</v>
      </c>
      <c r="K1045" s="82" t="s">
        <v>788</v>
      </c>
      <c r="L1045" s="83">
        <v>45070</v>
      </c>
      <c r="M1045" s="83">
        <f>WORKDAY(ControleRNC[[#This Row],[Data Emissão]],VLOOKUP(K1045,$F$1:$G$4,2,0))</f>
        <v>45072</v>
      </c>
      <c r="N1045" s="83"/>
      <c r="O1045" s="84"/>
      <c r="P1045" s="85"/>
      <c r="Q1045" s="85">
        <f ca="1">IF(ControleRNC[[#This Row],[Real.1]]="",TODAY()-ControleRNC[[#This Row],[Prev.1]],ControleRNC[[#This Row],[Real.1]]-ControleRNC[[#This Row],[Prev.1]])</f>
        <v>5</v>
      </c>
      <c r="R1045" s="85" t="s">
        <v>5</v>
      </c>
      <c r="S1045" s="85"/>
      <c r="T1045" s="86" t="str">
        <f ca="1">IF(ControleRNC[[#This Row],[Real.1]]&lt;&gt;"","Concluída",IF(ControleRNC[[#This Row],[Prev.1]]&lt;TODAY(),"Atraso","No prazo"))</f>
        <v>Atraso</v>
      </c>
      <c r="U1045" s="87"/>
      <c r="V1045" s="87"/>
      <c r="W1045" s="84">
        <f>WORKDAY(ControleRNC[[#This Row],[Prev.1]],ControleRNC[[#This Row],[Dias Prev.2]])</f>
        <v>45076</v>
      </c>
      <c r="X1045" s="84"/>
      <c r="Y1045" s="84"/>
      <c r="Z1045" s="85">
        <f>VLOOKUP(ControleRNC[[#This Row],[Crit.]],$F$1:$G$4,2,0)</f>
        <v>2</v>
      </c>
      <c r="AA1045" s="85">
        <f ca="1">IF(ControleRNC[[#This Row],[Real.2]]="",TODAY()-ControleRNC[[#This Row],[Prev.2]],ControleRNC[[#This Row],[Real.2]]-ControleRNC[[#This Row],[Prev.2]])</f>
        <v>1</v>
      </c>
      <c r="AB1045" s="85" t="s">
        <v>5</v>
      </c>
      <c r="AC1045" s="86" t="str">
        <f ca="1">IF(ControleRNC[[#This Row],[Real.2]]&lt;&gt;"","Concluída",
IF(ControleRNC[[#This Row],[Prev.2]]&lt;TODAY(),"Atraso","No prazo"))</f>
        <v>Atraso</v>
      </c>
      <c r="AD1045" s="85">
        <f ca="1">IF(ControleRNC[[#This Row],[Status Epata 2]]="Concluída","",IF(ControleRNC[[#This Row],[Real.2]]="",TODAY()-ControleRNC[[#This Row],[Data Emissão]],ControleRNC[[#This Row],[Real.2]]-ControleRNC[[#This Row],[Data Emissão]]))</f>
        <v>7</v>
      </c>
      <c r="AE1045" s="85" t="str">
        <f ca="1">IF(ControleRNC[[#This Row],[Real.2]]&lt;&gt;"","Concluída",
IF(AND(ControleRNC[[#This Row],[Prev.2]]&lt;TODAY(),OR(ControleRNC[[#This Row],[Replan.2]]&lt;TODAY(),ControleRNC[[#This Row],[Replan.2]]="")),"Atraso","No prazo"))</f>
        <v>Atraso</v>
      </c>
      <c r="AF1045" s="85"/>
      <c r="AG1045" s="85" t="str">
        <f>IF(ControleRNC[[#This Row],[Área Responsável]]="Engenharia",ControleRNC[[#This Row],[Status Etapa 1]],"Contratada")</f>
        <v>Contratada</v>
      </c>
      <c r="AH1045" s="85" t="str">
        <f ca="1">IF(ControleRNC[[#This Row],[Área Responsável]]="Contratada",ControleRNC[[#This Row],[Status DUCTOR]],"Engenharia")</f>
        <v>Atraso</v>
      </c>
      <c r="AI1045" s="85" t="str">
        <f>IF(ControleRNC[[#This Row],[Etapa Eng]]="Concluída","Fechado",IF(ControleRNC[[#This Row],[Etapa Eng]]="Contratada","Contratada","Aberto"))</f>
        <v>Contratada</v>
      </c>
      <c r="AJ1045" s="85" t="str">
        <f ca="1">IF(ControleRNC[[#This Row],[Etapa contr]]="Concluída","Fechado",IF(ControleRNC[[#This Row],[Etapa contr]]="Engenharia","Engenharia","Aberto"))</f>
        <v>Aberto</v>
      </c>
    </row>
    <row r="1046" spans="1:36" ht="29.25" customHeight="1">
      <c r="A1046" s="79" t="s">
        <v>546</v>
      </c>
      <c r="B1046" s="79" t="s">
        <v>900</v>
      </c>
      <c r="C1046" s="85" t="s">
        <v>1280</v>
      </c>
      <c r="D1046" s="79" t="s">
        <v>824</v>
      </c>
      <c r="E1046" s="85" t="s">
        <v>281</v>
      </c>
      <c r="F1046" s="88" t="s">
        <v>826</v>
      </c>
      <c r="G1046" s="80" t="s">
        <v>827</v>
      </c>
      <c r="H1046" s="80" t="s">
        <v>2823</v>
      </c>
      <c r="I1046" s="80" t="s">
        <v>856</v>
      </c>
      <c r="J1046" s="81" t="s">
        <v>3112</v>
      </c>
      <c r="K1046" s="82" t="s">
        <v>788</v>
      </c>
      <c r="L1046" s="83">
        <v>45071</v>
      </c>
      <c r="M1046" s="83">
        <f>WORKDAY(ControleRNC[[#This Row],[Data Emissão]],VLOOKUP(K1046,$F$1:$G$4,2,0))</f>
        <v>45075</v>
      </c>
      <c r="N1046" s="83"/>
      <c r="O1046" s="84"/>
      <c r="P1046" s="85"/>
      <c r="Q1046" s="85">
        <f ca="1">IF(ControleRNC[[#This Row],[Real.1]]="",TODAY()-ControleRNC[[#This Row],[Prev.1]],ControleRNC[[#This Row],[Real.1]]-ControleRNC[[#This Row],[Prev.1]])</f>
        <v>2</v>
      </c>
      <c r="R1046" s="85" t="s">
        <v>5</v>
      </c>
      <c r="S1046" s="85"/>
      <c r="T1046" s="86" t="str">
        <f ca="1">IF(ControleRNC[[#This Row],[Real.1]]&lt;&gt;"","Concluída",IF(ControleRNC[[#This Row],[Prev.1]]&lt;TODAY(),"Atraso","No prazo"))</f>
        <v>Atraso</v>
      </c>
      <c r="U1046" s="87"/>
      <c r="V1046" s="87"/>
      <c r="W1046" s="84">
        <f>WORKDAY(ControleRNC[[#This Row],[Prev.1]],ControleRNC[[#This Row],[Dias Prev.2]])</f>
        <v>45077</v>
      </c>
      <c r="X1046" s="84"/>
      <c r="Y1046" s="84"/>
      <c r="Z1046" s="85">
        <f>VLOOKUP(ControleRNC[[#This Row],[Crit.]],$F$1:$G$4,2,0)</f>
        <v>2</v>
      </c>
      <c r="AA1046" s="85">
        <f ca="1">IF(ControleRNC[[#This Row],[Real.2]]="",TODAY()-ControleRNC[[#This Row],[Prev.2]],ControleRNC[[#This Row],[Real.2]]-ControleRNC[[#This Row],[Prev.2]])</f>
        <v>0</v>
      </c>
      <c r="AB1046" s="85" t="s">
        <v>5</v>
      </c>
      <c r="AC1046" s="86" t="str">
        <f ca="1">IF(ControleRNC[[#This Row],[Real.2]]&lt;&gt;"","Concluída",
IF(ControleRNC[[#This Row],[Prev.2]]&lt;TODAY(),"Atraso","No prazo"))</f>
        <v>No prazo</v>
      </c>
      <c r="AD1046" s="85">
        <f ca="1">IF(ControleRNC[[#This Row],[Status Epata 2]]="Concluída","",IF(ControleRNC[[#This Row],[Real.2]]="",TODAY()-ControleRNC[[#This Row],[Data Emissão]],ControleRNC[[#This Row],[Real.2]]-ControleRNC[[#This Row],[Data Emissão]]))</f>
        <v>6</v>
      </c>
      <c r="AE1046" s="85" t="str">
        <f ca="1">IF(ControleRNC[[#This Row],[Real.2]]&lt;&gt;"","Concluída",
IF(AND(ControleRNC[[#This Row],[Prev.2]]&lt;TODAY(),OR(ControleRNC[[#This Row],[Replan.2]]&lt;TODAY(),ControleRNC[[#This Row],[Replan.2]]="")),"Atraso","No prazo"))</f>
        <v>No prazo</v>
      </c>
      <c r="AF1046" s="85"/>
      <c r="AG1046" s="85" t="str">
        <f>IF(ControleRNC[[#This Row],[Área Responsável]]="Engenharia",ControleRNC[[#This Row],[Status Etapa 1]],"Contratada")</f>
        <v>Contratada</v>
      </c>
      <c r="AH1046" s="85" t="str">
        <f ca="1">IF(ControleRNC[[#This Row],[Área Responsável]]="Contratada",ControleRNC[[#This Row],[Status DUCTOR]],"Engenharia")</f>
        <v>No prazo</v>
      </c>
      <c r="AI1046" s="85" t="str">
        <f>IF(ControleRNC[[#This Row],[Etapa Eng]]="Concluída","Fechado",IF(ControleRNC[[#This Row],[Etapa Eng]]="Contratada","Contratada","Aberto"))</f>
        <v>Contratada</v>
      </c>
      <c r="AJ1046" s="85" t="str">
        <f ca="1">IF(ControleRNC[[#This Row],[Etapa contr]]="Concluída","Fechado",IF(ControleRNC[[#This Row],[Etapa contr]]="Engenharia","Engenharia","Aberto"))</f>
        <v>Aberto</v>
      </c>
    </row>
    <row r="1047" spans="1:36" ht="29.25" customHeight="1">
      <c r="A1047" s="79" t="s">
        <v>546</v>
      </c>
      <c r="B1047" s="79" t="s">
        <v>900</v>
      </c>
      <c r="C1047" s="85" t="s">
        <v>1280</v>
      </c>
      <c r="D1047" s="79" t="s">
        <v>824</v>
      </c>
      <c r="E1047" s="85" t="s">
        <v>281</v>
      </c>
      <c r="F1047" s="88" t="s">
        <v>826</v>
      </c>
      <c r="G1047" s="80" t="s">
        <v>827</v>
      </c>
      <c r="H1047" s="80" t="s">
        <v>2823</v>
      </c>
      <c r="I1047" s="80" t="s">
        <v>856</v>
      </c>
      <c r="J1047" s="81" t="s">
        <v>3113</v>
      </c>
      <c r="K1047" s="82" t="s">
        <v>788</v>
      </c>
      <c r="L1047" s="83">
        <v>45071</v>
      </c>
      <c r="M1047" s="83">
        <f>WORKDAY(ControleRNC[[#This Row],[Data Emissão]],VLOOKUP(K1047,$F$1:$G$4,2,0))</f>
        <v>45075</v>
      </c>
      <c r="N1047" s="83"/>
      <c r="O1047" s="84"/>
      <c r="P1047" s="85"/>
      <c r="Q1047" s="85">
        <f ca="1">IF(ControleRNC[[#This Row],[Real.1]]="",TODAY()-ControleRNC[[#This Row],[Prev.1]],ControleRNC[[#This Row],[Real.1]]-ControleRNC[[#This Row],[Prev.1]])</f>
        <v>2</v>
      </c>
      <c r="R1047" s="85" t="s">
        <v>5</v>
      </c>
      <c r="S1047" s="85"/>
      <c r="T1047" s="86" t="str">
        <f ca="1">IF(ControleRNC[[#This Row],[Real.1]]&lt;&gt;"","Concluída",IF(ControleRNC[[#This Row],[Prev.1]]&lt;TODAY(),"Atraso","No prazo"))</f>
        <v>Atraso</v>
      </c>
      <c r="U1047" s="87"/>
      <c r="V1047" s="87"/>
      <c r="W1047" s="84">
        <f>WORKDAY(ControleRNC[[#This Row],[Prev.1]],ControleRNC[[#This Row],[Dias Prev.2]])</f>
        <v>45077</v>
      </c>
      <c r="X1047" s="84"/>
      <c r="Y1047" s="84"/>
      <c r="Z1047" s="85">
        <f>VLOOKUP(ControleRNC[[#This Row],[Crit.]],$F$1:$G$4,2,0)</f>
        <v>2</v>
      </c>
      <c r="AA1047" s="85">
        <f ca="1">IF(ControleRNC[[#This Row],[Real.2]]="",TODAY()-ControleRNC[[#This Row],[Prev.2]],ControleRNC[[#This Row],[Real.2]]-ControleRNC[[#This Row],[Prev.2]])</f>
        <v>0</v>
      </c>
      <c r="AB1047" s="85" t="s">
        <v>5</v>
      </c>
      <c r="AC1047" s="86" t="str">
        <f ca="1">IF(ControleRNC[[#This Row],[Real.2]]&lt;&gt;"","Concluída",
IF(ControleRNC[[#This Row],[Prev.2]]&lt;TODAY(),"Atraso","No prazo"))</f>
        <v>No prazo</v>
      </c>
      <c r="AD1047" s="85">
        <f ca="1">IF(ControleRNC[[#This Row],[Status Epata 2]]="Concluída","",IF(ControleRNC[[#This Row],[Real.2]]="",TODAY()-ControleRNC[[#This Row],[Data Emissão]],ControleRNC[[#This Row],[Real.2]]-ControleRNC[[#This Row],[Data Emissão]]))</f>
        <v>6</v>
      </c>
      <c r="AE1047" s="85" t="str">
        <f ca="1">IF(ControleRNC[[#This Row],[Real.2]]&lt;&gt;"","Concluída",
IF(AND(ControleRNC[[#This Row],[Prev.2]]&lt;TODAY(),OR(ControleRNC[[#This Row],[Replan.2]]&lt;TODAY(),ControleRNC[[#This Row],[Replan.2]]="")),"Atraso","No prazo"))</f>
        <v>No prazo</v>
      </c>
      <c r="AF1047" s="85"/>
      <c r="AG1047" s="85" t="str">
        <f>IF(ControleRNC[[#This Row],[Área Responsável]]="Engenharia",ControleRNC[[#This Row],[Status Etapa 1]],"Contratada")</f>
        <v>Contratada</v>
      </c>
      <c r="AH1047" s="85" t="str">
        <f ca="1">IF(ControleRNC[[#This Row],[Área Responsável]]="Contratada",ControleRNC[[#This Row],[Status DUCTOR]],"Engenharia")</f>
        <v>No prazo</v>
      </c>
      <c r="AI1047" s="85" t="str">
        <f>IF(ControleRNC[[#This Row],[Etapa Eng]]="Concluída","Fechado",IF(ControleRNC[[#This Row],[Etapa Eng]]="Contratada","Contratada","Aberto"))</f>
        <v>Contratada</v>
      </c>
      <c r="AJ1047" s="85" t="str">
        <f ca="1">IF(ControleRNC[[#This Row],[Etapa contr]]="Concluída","Fechado",IF(ControleRNC[[#This Row],[Etapa contr]]="Engenharia","Engenharia","Aberto"))</f>
        <v>Aberto</v>
      </c>
    </row>
    <row r="1048" spans="1:36" ht="29.25" customHeight="1">
      <c r="A1048" s="79" t="s">
        <v>554</v>
      </c>
      <c r="B1048" s="79" t="s">
        <v>900</v>
      </c>
      <c r="C1048" s="24" t="s">
        <v>3060</v>
      </c>
      <c r="D1048" s="79" t="s">
        <v>824</v>
      </c>
      <c r="E1048" s="85" t="s">
        <v>281</v>
      </c>
      <c r="F1048" s="88" t="s">
        <v>826</v>
      </c>
      <c r="G1048" s="80" t="s">
        <v>827</v>
      </c>
      <c r="H1048" s="80" t="s">
        <v>3100</v>
      </c>
      <c r="I1048" s="80" t="s">
        <v>856</v>
      </c>
      <c r="J1048" s="81" t="s">
        <v>3114</v>
      </c>
      <c r="K1048" s="82" t="s">
        <v>788</v>
      </c>
      <c r="L1048" s="83">
        <v>45077</v>
      </c>
      <c r="M1048" s="83">
        <f>WORKDAY(ControleRNC[[#This Row],[Data Emissão]],VLOOKUP(K1048,$F$1:$G$4,2,0))</f>
        <v>45079</v>
      </c>
      <c r="N1048" s="83"/>
      <c r="O1048" s="84"/>
      <c r="P1048" s="85"/>
      <c r="Q1048" s="85">
        <f ca="1">IF(ControleRNC[[#This Row],[Real.1]]="",TODAY()-ControleRNC[[#This Row],[Prev.1]],ControleRNC[[#This Row],[Real.1]]-ControleRNC[[#This Row],[Prev.1]])</f>
        <v>-2</v>
      </c>
      <c r="R1048" s="85" t="s">
        <v>5</v>
      </c>
      <c r="S1048" s="85"/>
      <c r="T1048" s="86" t="str">
        <f ca="1">IF(ControleRNC[[#This Row],[Real.1]]&lt;&gt;"","Concluída",IF(ControleRNC[[#This Row],[Prev.1]]&lt;TODAY(),"Atraso","No prazo"))</f>
        <v>No prazo</v>
      </c>
      <c r="U1048" s="87"/>
      <c r="V1048" s="87"/>
      <c r="W1048" s="84">
        <f>WORKDAY(ControleRNC[[#This Row],[Prev.1]],ControleRNC[[#This Row],[Dias Prev.2]])</f>
        <v>45083</v>
      </c>
      <c r="X1048" s="84"/>
      <c r="Y1048" s="84"/>
      <c r="Z1048" s="85">
        <f>VLOOKUP(ControleRNC[[#This Row],[Crit.]],$F$1:$G$4,2,0)</f>
        <v>2</v>
      </c>
      <c r="AA1048" s="85">
        <f ca="1">IF(ControleRNC[[#This Row],[Real.2]]="",TODAY()-ControleRNC[[#This Row],[Prev.2]],ControleRNC[[#This Row],[Real.2]]-ControleRNC[[#This Row],[Prev.2]])</f>
        <v>-6</v>
      </c>
      <c r="AB1048" s="85" t="s">
        <v>5</v>
      </c>
      <c r="AC1048" s="86" t="str">
        <f ca="1">IF(ControleRNC[[#This Row],[Real.2]]&lt;&gt;"","Concluída",
IF(ControleRNC[[#This Row],[Prev.2]]&lt;TODAY(),"Atraso","No prazo"))</f>
        <v>No prazo</v>
      </c>
      <c r="AD1048" s="85">
        <f ca="1">IF(ControleRNC[[#This Row],[Status Epata 2]]="Concluída","",IF(ControleRNC[[#This Row],[Real.2]]="",TODAY()-ControleRNC[[#This Row],[Data Emissão]],ControleRNC[[#This Row],[Real.2]]-ControleRNC[[#This Row],[Data Emissão]]))</f>
        <v>0</v>
      </c>
      <c r="AE1048" s="85" t="str">
        <f ca="1">IF(ControleRNC[[#This Row],[Real.2]]&lt;&gt;"","Concluída",
IF(AND(ControleRNC[[#This Row],[Prev.2]]&lt;TODAY(),OR(ControleRNC[[#This Row],[Replan.2]]&lt;TODAY(),ControleRNC[[#This Row],[Replan.2]]="")),"Atraso","No prazo"))</f>
        <v>No prazo</v>
      </c>
      <c r="AF1048" s="85"/>
      <c r="AG1048" s="85" t="str">
        <f>IF(ControleRNC[[#This Row],[Área Responsável]]="Engenharia",ControleRNC[[#This Row],[Status Etapa 1]],"Contratada")</f>
        <v>Contratada</v>
      </c>
      <c r="AH1048" s="85" t="str">
        <f ca="1">IF(ControleRNC[[#This Row],[Área Responsável]]="Contratada",ControleRNC[[#This Row],[Status DUCTOR]],"Engenharia")</f>
        <v>No prazo</v>
      </c>
      <c r="AI1048" s="85" t="str">
        <f>IF(ControleRNC[[#This Row],[Etapa Eng]]="Concluída","Fechado",IF(ControleRNC[[#This Row],[Etapa Eng]]="Contratada","Contratada","Aberto"))</f>
        <v>Contratada</v>
      </c>
      <c r="AJ1048" s="85" t="str">
        <f ca="1">IF(ControleRNC[[#This Row],[Etapa contr]]="Concluída","Fechado",IF(ControleRNC[[#This Row],[Etapa contr]]="Engenharia","Engenharia","Aberto"))</f>
        <v>Aberto</v>
      </c>
    </row>
    <row r="1049" spans="1:36" ht="28.9" customHeight="1">
      <c r="A1049" s="79" t="s">
        <v>570</v>
      </c>
      <c r="B1049" s="79" t="s">
        <v>900</v>
      </c>
      <c r="C1049" s="24" t="s">
        <v>3062</v>
      </c>
      <c r="D1049" s="79" t="s">
        <v>824</v>
      </c>
      <c r="E1049" s="24" t="s">
        <v>281</v>
      </c>
      <c r="F1049" s="88" t="s">
        <v>826</v>
      </c>
      <c r="G1049" s="80" t="s">
        <v>827</v>
      </c>
      <c r="H1049" s="7" t="s">
        <v>3063</v>
      </c>
      <c r="I1049" s="80" t="s">
        <v>856</v>
      </c>
      <c r="J1049" s="32" t="s">
        <v>3115</v>
      </c>
      <c r="K1049" s="22" t="s">
        <v>787</v>
      </c>
      <c r="L1049" s="83">
        <v>45077</v>
      </c>
      <c r="M1049" s="83">
        <f>WORKDAY(ControleRNC[[#This Row],[Data Emissão]],VLOOKUP(K1049,$F$1:$G$4,2,0))</f>
        <v>45082</v>
      </c>
      <c r="N1049" s="83"/>
      <c r="O1049" s="84"/>
      <c r="P1049" s="85"/>
      <c r="Q1049" s="85">
        <f ca="1">IF(ControleRNC[[#This Row],[Real.1]]="",TODAY()-ControleRNC[[#This Row],[Prev.1]],ControleRNC[[#This Row],[Real.1]]-ControleRNC[[#This Row],[Prev.1]])</f>
        <v>-5</v>
      </c>
      <c r="R1049" s="85" t="s">
        <v>5</v>
      </c>
      <c r="S1049" s="85"/>
      <c r="T1049" s="86" t="str">
        <f ca="1">IF(ControleRNC[[#This Row],[Real.1]]&lt;&gt;"","Concluída",IF(ControleRNC[[#This Row],[Prev.1]]&lt;TODAY(),"Atraso","No prazo"))</f>
        <v>No prazo</v>
      </c>
      <c r="U1049" s="87"/>
      <c r="V1049" s="87"/>
      <c r="W1049" s="84">
        <f>WORKDAY(ControleRNC[[#This Row],[Prev.1]],ControleRNC[[#This Row],[Dias Prev.2]])</f>
        <v>45085</v>
      </c>
      <c r="X1049" s="84"/>
      <c r="Y1049" s="84"/>
      <c r="Z1049" s="85">
        <f>VLOOKUP(ControleRNC[[#This Row],[Crit.]],$F$1:$G$4,2,0)</f>
        <v>3</v>
      </c>
      <c r="AA1049" s="85">
        <f ca="1">IF(ControleRNC[[#This Row],[Real.2]]="",TODAY()-ControleRNC[[#This Row],[Prev.2]],ControleRNC[[#This Row],[Real.2]]-ControleRNC[[#This Row],[Prev.2]])</f>
        <v>-8</v>
      </c>
      <c r="AB1049" s="85" t="s">
        <v>5</v>
      </c>
      <c r="AC1049" s="86" t="str">
        <f ca="1">IF(ControleRNC[[#This Row],[Real.2]]&lt;&gt;"","Concluída",
IF(ControleRNC[[#This Row],[Prev.2]]&lt;TODAY(),"Atraso","No prazo"))</f>
        <v>No prazo</v>
      </c>
      <c r="AD1049" s="85">
        <f ca="1">IF(ControleRNC[[#This Row],[Status Epata 2]]="Concluída","",IF(ControleRNC[[#This Row],[Real.2]]="",TODAY()-ControleRNC[[#This Row],[Data Emissão]],ControleRNC[[#This Row],[Real.2]]-ControleRNC[[#This Row],[Data Emissão]]))</f>
        <v>0</v>
      </c>
      <c r="AE1049" s="85" t="str">
        <f ca="1">IF(ControleRNC[[#This Row],[Real.2]]&lt;&gt;"","Concluída",
IF(AND(ControleRNC[[#This Row],[Prev.2]]&lt;TODAY(),OR(ControleRNC[[#This Row],[Replan.2]]&lt;TODAY(),ControleRNC[[#This Row],[Replan.2]]="")),"Atraso","No prazo"))</f>
        <v>No prazo</v>
      </c>
      <c r="AF1049" s="85"/>
      <c r="AG1049" s="85" t="str">
        <f>IF(ControleRNC[[#This Row],[Área Responsável]]="Engenharia",ControleRNC[[#This Row],[Status Etapa 1]],"Contratada")</f>
        <v>Contratada</v>
      </c>
      <c r="AH1049" s="85" t="str">
        <f ca="1">IF(ControleRNC[[#This Row],[Área Responsável]]="Contratada",ControleRNC[[#This Row],[Status DUCTOR]],"Engenharia")</f>
        <v>No prazo</v>
      </c>
      <c r="AI1049" s="85" t="str">
        <f>IF(ControleRNC[[#This Row],[Etapa Eng]]="Concluída","Fechado",IF(ControleRNC[[#This Row],[Etapa Eng]]="Contratada","Contratada","Aberto"))</f>
        <v>Contratada</v>
      </c>
      <c r="AJ1049" s="85" t="str">
        <f ca="1">IF(ControleRNC[[#This Row],[Etapa contr]]="Concluída","Fechado",IF(ControleRNC[[#This Row],[Etapa contr]]="Engenharia","Engenharia","Aberto"))</f>
        <v>Aberto</v>
      </c>
    </row>
    <row r="1050" spans="1:36" ht="28.9" customHeight="1">
      <c r="A1050" s="79" t="s">
        <v>568</v>
      </c>
      <c r="B1050" s="79" t="s">
        <v>900</v>
      </c>
      <c r="C1050" s="24" t="s">
        <v>3062</v>
      </c>
      <c r="D1050" s="79" t="s">
        <v>824</v>
      </c>
      <c r="E1050" s="85" t="s">
        <v>281</v>
      </c>
      <c r="F1050" s="88" t="s">
        <v>826</v>
      </c>
      <c r="G1050" s="80" t="s">
        <v>827</v>
      </c>
      <c r="H1050" s="7" t="s">
        <v>3063</v>
      </c>
      <c r="I1050" s="80" t="s">
        <v>856</v>
      </c>
      <c r="J1050" s="32" t="s">
        <v>3116</v>
      </c>
      <c r="K1050" s="22" t="s">
        <v>787</v>
      </c>
      <c r="L1050" s="83">
        <v>45077</v>
      </c>
      <c r="M1050" s="83">
        <f>WORKDAY(ControleRNC[[#This Row],[Data Emissão]],VLOOKUP(K1050,$F$1:$G$4,2,0))</f>
        <v>45082</v>
      </c>
      <c r="N1050" s="83"/>
      <c r="O1050" s="84"/>
      <c r="P1050" s="85"/>
      <c r="Q1050" s="85">
        <f ca="1">IF(ControleRNC[[#This Row],[Real.1]]="",TODAY()-ControleRNC[[#This Row],[Prev.1]],ControleRNC[[#This Row],[Real.1]]-ControleRNC[[#This Row],[Prev.1]])</f>
        <v>-5</v>
      </c>
      <c r="R1050" s="85" t="s">
        <v>5</v>
      </c>
      <c r="S1050" s="85"/>
      <c r="T1050" s="86" t="str">
        <f ca="1">IF(ControleRNC[[#This Row],[Real.1]]&lt;&gt;"","Concluída",IF(ControleRNC[[#This Row],[Prev.1]]&lt;TODAY(),"Atraso","No prazo"))</f>
        <v>No prazo</v>
      </c>
      <c r="U1050" s="87"/>
      <c r="V1050" s="87"/>
      <c r="W1050" s="84">
        <f>WORKDAY(ControleRNC[[#This Row],[Prev.1]],ControleRNC[[#This Row],[Dias Prev.2]])</f>
        <v>45085</v>
      </c>
      <c r="X1050" s="84"/>
      <c r="Y1050" s="84"/>
      <c r="Z1050" s="85">
        <f>VLOOKUP(ControleRNC[[#This Row],[Crit.]],$F$1:$G$4,2,0)</f>
        <v>3</v>
      </c>
      <c r="AA1050" s="85">
        <f ca="1">IF(ControleRNC[[#This Row],[Real.2]]="",TODAY()-ControleRNC[[#This Row],[Prev.2]],ControleRNC[[#This Row],[Real.2]]-ControleRNC[[#This Row],[Prev.2]])</f>
        <v>-8</v>
      </c>
      <c r="AB1050" s="85" t="s">
        <v>5</v>
      </c>
      <c r="AC1050" s="86" t="str">
        <f ca="1">IF(ControleRNC[[#This Row],[Real.2]]&lt;&gt;"","Concluída",
IF(ControleRNC[[#This Row],[Prev.2]]&lt;TODAY(),"Atraso","No prazo"))</f>
        <v>No prazo</v>
      </c>
      <c r="AD1050" s="85">
        <f ca="1">IF(ControleRNC[[#This Row],[Status Epata 2]]="Concluída","",IF(ControleRNC[[#This Row],[Real.2]]="",TODAY()-ControleRNC[[#This Row],[Data Emissão]],ControleRNC[[#This Row],[Real.2]]-ControleRNC[[#This Row],[Data Emissão]]))</f>
        <v>0</v>
      </c>
      <c r="AE1050" s="85" t="str">
        <f ca="1">IF(ControleRNC[[#This Row],[Real.2]]&lt;&gt;"","Concluída",
IF(AND(ControleRNC[[#This Row],[Prev.2]]&lt;TODAY(),OR(ControleRNC[[#This Row],[Replan.2]]&lt;TODAY(),ControleRNC[[#This Row],[Replan.2]]="")),"Atraso","No prazo"))</f>
        <v>No prazo</v>
      </c>
      <c r="AF1050" s="85"/>
      <c r="AG1050" s="85" t="str">
        <f>IF(ControleRNC[[#This Row],[Área Responsável]]="Engenharia",ControleRNC[[#This Row],[Status Etapa 1]],"Contratada")</f>
        <v>Contratada</v>
      </c>
      <c r="AH1050" s="85" t="str">
        <f ca="1">IF(ControleRNC[[#This Row],[Área Responsável]]="Contratada",ControleRNC[[#This Row],[Status DUCTOR]],"Engenharia")</f>
        <v>No prazo</v>
      </c>
      <c r="AI1050" s="85" t="str">
        <f>IF(ControleRNC[[#This Row],[Etapa Eng]]="Concluída","Fechado",IF(ControleRNC[[#This Row],[Etapa Eng]]="Contratada","Contratada","Aberto"))</f>
        <v>Contratada</v>
      </c>
      <c r="AJ1050" s="85" t="str">
        <f ca="1">IF(ControleRNC[[#This Row],[Etapa contr]]="Concluída","Fechado",IF(ControleRNC[[#This Row],[Etapa contr]]="Engenharia","Engenharia","Aberto"))</f>
        <v>Aberto</v>
      </c>
    </row>
    <row r="1051" spans="1:36" ht="28.9" customHeight="1">
      <c r="A1051" s="5" t="s">
        <v>576</v>
      </c>
      <c r="B1051" s="5" t="s">
        <v>900</v>
      </c>
      <c r="C1051" s="24" t="s">
        <v>3062</v>
      </c>
      <c r="D1051" s="5" t="s">
        <v>824</v>
      </c>
      <c r="E1051" s="24" t="s">
        <v>281</v>
      </c>
      <c r="F1051" s="65" t="s">
        <v>826</v>
      </c>
      <c r="G1051" s="7" t="s">
        <v>827</v>
      </c>
      <c r="H1051" s="7" t="s">
        <v>3072</v>
      </c>
      <c r="I1051" s="7" t="s">
        <v>856</v>
      </c>
      <c r="J1051" s="32" t="s">
        <v>3117</v>
      </c>
      <c r="K1051" s="22" t="s">
        <v>787</v>
      </c>
      <c r="L1051" s="6">
        <v>45077</v>
      </c>
      <c r="M1051" s="6">
        <f>WORKDAY(ControleRNC[[#This Row],[Data Emissão]],VLOOKUP(K1051,$F$1:$G$4,2,0))</f>
        <v>45082</v>
      </c>
      <c r="N1051" s="6"/>
      <c r="O1051" s="23"/>
      <c r="P1051" s="24"/>
      <c r="Q1051" s="24">
        <f ca="1">IF(ControleRNC[[#This Row],[Real.1]]="",TODAY()-ControleRNC[[#This Row],[Prev.1]],ControleRNC[[#This Row],[Real.1]]-ControleRNC[[#This Row],[Prev.1]])</f>
        <v>-5</v>
      </c>
      <c r="R1051" s="24" t="s">
        <v>5</v>
      </c>
      <c r="S1051" s="24"/>
      <c r="T1051" s="29" t="str">
        <f ca="1">IF(ControleRNC[[#This Row],[Real.1]]&lt;&gt;"","Concluída",IF(ControleRNC[[#This Row],[Prev.1]]&lt;TODAY(),"Atraso","No prazo"))</f>
        <v>No prazo</v>
      </c>
      <c r="U1051" s="39"/>
      <c r="V1051" s="39"/>
      <c r="W1051" s="23">
        <f>WORKDAY(ControleRNC[[#This Row],[Prev.1]],ControleRNC[[#This Row],[Dias Prev.2]])</f>
        <v>45085</v>
      </c>
      <c r="X1051" s="23"/>
      <c r="Y1051" s="23"/>
      <c r="Z1051" s="24">
        <f>VLOOKUP(ControleRNC[[#This Row],[Crit.]],$F$1:$G$4,2,0)</f>
        <v>3</v>
      </c>
      <c r="AA1051" s="24">
        <f ca="1">IF(ControleRNC[[#This Row],[Real.2]]="",TODAY()-ControleRNC[[#This Row],[Prev.2]],ControleRNC[[#This Row],[Real.2]]-ControleRNC[[#This Row],[Prev.2]])</f>
        <v>-8</v>
      </c>
      <c r="AB1051" s="24" t="s">
        <v>5</v>
      </c>
      <c r="AC1051" s="29" t="str">
        <f ca="1">IF(ControleRNC[[#This Row],[Real.2]]&lt;&gt;"","Concluída",
IF(ControleRNC[[#This Row],[Prev.2]]&lt;TODAY(),"Atraso","No prazo"))</f>
        <v>No prazo</v>
      </c>
      <c r="AD1051" s="24">
        <f ca="1">IF(ControleRNC[[#This Row],[Status Epata 2]]="Concluída","",IF(ControleRNC[[#This Row],[Real.2]]="",TODAY()-ControleRNC[[#This Row],[Data Emissão]],ControleRNC[[#This Row],[Real.2]]-ControleRNC[[#This Row],[Data Emissão]]))</f>
        <v>0</v>
      </c>
      <c r="AE1051" s="24" t="str">
        <f ca="1">IF(ControleRNC[[#This Row],[Real.2]]&lt;&gt;"","Concluída",
IF(AND(ControleRNC[[#This Row],[Prev.2]]&lt;TODAY(),OR(ControleRNC[[#This Row],[Replan.2]]&lt;TODAY(),ControleRNC[[#This Row],[Replan.2]]="")),"Atraso","No prazo"))</f>
        <v>No prazo</v>
      </c>
      <c r="AF1051" s="24"/>
      <c r="AG1051" s="24" t="str">
        <f>IF(ControleRNC[[#This Row],[Área Responsável]]="Engenharia",ControleRNC[[#This Row],[Status Etapa 1]],"Contratada")</f>
        <v>Contratada</v>
      </c>
      <c r="AH1051" s="24" t="str">
        <f ca="1">IF(ControleRNC[[#This Row],[Área Responsável]]="Contratada",ControleRNC[[#This Row],[Status DUCTOR]],"Engenharia")</f>
        <v>No prazo</v>
      </c>
      <c r="AI1051" s="24" t="str">
        <f>IF(ControleRNC[[#This Row],[Etapa Eng]]="Concluída","Fechado",IF(ControleRNC[[#This Row],[Etapa Eng]]="Contratada","Contratada","Aberto"))</f>
        <v>Contratada</v>
      </c>
      <c r="AJ1051" s="24" t="str">
        <f ca="1">IF(ControleRNC[[#This Row],[Etapa contr]]="Concluída","Fechado",IF(ControleRNC[[#This Row],[Etapa contr]]="Engenharia","Engenharia","Aberto"))</f>
        <v>Aberto</v>
      </c>
    </row>
  </sheetData>
  <mergeCells count="3">
    <mergeCell ref="J1:J3"/>
    <mergeCell ref="U6:AB6"/>
    <mergeCell ref="M6:S6"/>
  </mergeCells>
  <phoneticPr fontId="6" type="noConversion"/>
  <conditionalFormatting sqref="AE412:AE416 AE418:AE421 AE424 AE427 AE429:AE433 AE435 AE437 AE441:AE442 AE445:AE446 AE449:AE450 AE456 AE458 AE467:AE468 AE471 AE476 AE478:AE479 AE481 AE486 AE496:AE497 AE499 AE501 AE514 AE516:AE517 AE505:AE507 AE519 AE526 AE528:AE531 AE534 AE536 AE538:AE544 AE547 AE550 AE552 AE557:AE559 AE565 AE568 AE571:AE573 AE575 AE579 AE643 AE645:AE646 AE656:AE659 AE666:AE671 AE673 AE678:AE682 AE706:AE709 AE711:AE714 AE684:AE699 AE727:AE728 AE737:AE738 AE741:AE747 AE761:AE762 AE766:AE770 AE773 AE777 AE784:AE787 AE806 AE819:AE824 AE826:AE830 AE832:AE835 AE841:AE853 AE855:AE884 AE889 AE898:AE907 AE909:AE912 AE916:AE917 AE919:AE921 AE924:AE937 AE946:AE955 AE957 AE960:AE980 AE986:AE988 AE990:AE1016 AE1018:AE1034 AE1036:AE1043 AE1045:AE1051 T8:T1051 AC8:AC1051">
    <cfRule type="cellIs" dxfId="91" priority="60" operator="equal">
      <formula>"Atraso"</formula>
    </cfRule>
    <cfRule type="cellIs" dxfId="90" priority="61" operator="equal">
      <formula>"No prazo"</formula>
    </cfRule>
    <cfRule type="cellIs" dxfId="89" priority="62" operator="equal">
      <formula>"Concluída"</formula>
    </cfRule>
  </conditionalFormatting>
  <conditionalFormatting sqref="AC8:AC94">
    <cfRule type="cellIs" dxfId="88" priority="54" operator="equal">
      <formula>"Atraso"</formula>
    </cfRule>
    <cfRule type="cellIs" dxfId="87" priority="55" operator="equal">
      <formula>"No prazo"</formula>
    </cfRule>
    <cfRule type="cellIs" dxfId="86" priority="56" operator="equal">
      <formula>"Concluída"</formula>
    </cfRule>
  </conditionalFormatting>
  <conditionalFormatting sqref="T153">
    <cfRule type="cellIs" dxfId="85" priority="81" operator="equal">
      <formula>"Atraso"</formula>
    </cfRule>
    <cfRule type="cellIs" dxfId="84" priority="82" operator="equal">
      <formula>"No prazo"</formula>
    </cfRule>
    <cfRule type="cellIs" dxfId="83" priority="83" operator="equal">
      <formula>"Concluída"</formula>
    </cfRule>
  </conditionalFormatting>
  <conditionalFormatting sqref="T8:T94">
    <cfRule type="cellIs" dxfId="82" priority="78" operator="equal">
      <formula>"Atraso"</formula>
    </cfRule>
    <cfRule type="cellIs" dxfId="81" priority="79" operator="equal">
      <formula>"No prazo"</formula>
    </cfRule>
    <cfRule type="cellIs" dxfId="80" priority="80" operator="equal">
      <formula>"Concluída"</formula>
    </cfRule>
  </conditionalFormatting>
  <conditionalFormatting sqref="U8:V239 U241:V246 V240">
    <cfRule type="cellIs" dxfId="79" priority="51" operator="equal">
      <formula>"Atraso"</formula>
    </cfRule>
    <cfRule type="cellIs" dxfId="78" priority="52" operator="equal">
      <formula>"No prazo"</formula>
    </cfRule>
    <cfRule type="cellIs" dxfId="77" priority="53" operator="equal">
      <formula>"Concluída"</formula>
    </cfRule>
  </conditionalFormatting>
  <conditionalFormatting sqref="U8:V94">
    <cfRule type="cellIs" dxfId="76" priority="48" operator="equal">
      <formula>"Atraso"</formula>
    </cfRule>
    <cfRule type="cellIs" dxfId="75" priority="49" operator="equal">
      <formula>"No prazo"</formula>
    </cfRule>
    <cfRule type="cellIs" dxfId="74" priority="50" operator="equal">
      <formula>"Concluída"</formula>
    </cfRule>
  </conditionalFormatting>
  <conditionalFormatting sqref="AE8">
    <cfRule type="cellIs" dxfId="73" priority="39" operator="equal">
      <formula>"Atraso"</formula>
    </cfRule>
    <cfRule type="cellIs" dxfId="72" priority="40" operator="equal">
      <formula>"No prazo"</formula>
    </cfRule>
    <cfRule type="cellIs" dxfId="71" priority="41" operator="equal">
      <formula>"Concluída"</formula>
    </cfRule>
  </conditionalFormatting>
  <conditionalFormatting sqref="AE8">
    <cfRule type="cellIs" dxfId="70" priority="36" operator="equal">
      <formula>"Atraso"</formula>
    </cfRule>
    <cfRule type="cellIs" dxfId="69" priority="37" operator="equal">
      <formula>"No prazo"</formula>
    </cfRule>
    <cfRule type="cellIs" dxfId="68" priority="38" operator="equal">
      <formula>"Concluída"</formula>
    </cfRule>
  </conditionalFormatting>
  <conditionalFormatting sqref="AE9:AE236 AE238:AE324 AE326:AE337 AE339:AE340 AE344:AE345 AE348 AE353 AE356 AE358:AE360 AE362:AE363 AE365:AE367 AE372:AE376 AE380 AE382 AE387:AE389 AE393:AE395 AE400 AE406 AE422:AE423 AE425:AE426 AE428 AE434 AE436 AE438:AE440 AE444 AE447:AE448 AE451 AE459 AE465 AE469:AE470 AE480 AE482:AE483 AE485 AE487:AE489 AE494 AE502 AE520 AE527 AE533 AE537 AE546 AE551 AE555 AE561:AE564 AE580 AE718:AE726 AE740 AE751:AE753 AE792 AE803 AE813 AE854 AE956 AE958:AE959 AE1035">
    <cfRule type="cellIs" dxfId="67" priority="33" operator="equal">
      <formula>"Atraso"</formula>
    </cfRule>
    <cfRule type="cellIs" dxfId="66" priority="34" operator="equal">
      <formula>"No prazo"</formula>
    </cfRule>
    <cfRule type="cellIs" dxfId="65" priority="35" operator="equal">
      <formula>"Concluída"</formula>
    </cfRule>
  </conditionalFormatting>
  <conditionalFormatting sqref="AE9:AE236 AE238:AE340 AE344:AE345 AE348 AE353:AE354 AE356 AE358:AE360 AE362:AE368 AE372:AE391 AE393:AE400 AE406:AE410 AE422:AE423 AE425:AE426 AE428 AE434 AE436 AE438:AE440 AE443:AE444 AE447:AE448 AE451 AE453:AE455 AE459:AE465 AE469:AE470 AE472:AE475 AE480 AE482:AE485 AE487:AE489 AE494 AE498 AE500 AE502 AE520 AE527 AE533 AE535 AE537 AE545:AE546 AE551 AE555 AE561:AE564 AE566 AE574 AE580 AE582 AE718:AE726 AE740 AE751:AE753 AE792 AE803 AE813 AE854 AE956 AE958:AE959 AE1035">
    <cfRule type="cellIs" dxfId="64" priority="30" operator="equal">
      <formula>"Atraso"</formula>
    </cfRule>
    <cfRule type="cellIs" dxfId="63" priority="31" operator="equal">
      <formula>"No prazo"</formula>
    </cfRule>
    <cfRule type="cellIs" dxfId="62" priority="32" operator="equal">
      <formula>"Concluída"</formula>
    </cfRule>
  </conditionalFormatting>
  <conditionalFormatting sqref="AE237 AE341 AE350 AE392 AE452">
    <cfRule type="cellIs" dxfId="61" priority="26" operator="equal">
      <formula>"Atraso"</formula>
    </cfRule>
    <cfRule type="cellIs" dxfId="60" priority="27" operator="equal">
      <formula>"No prazo"</formula>
    </cfRule>
    <cfRule type="cellIs" dxfId="59" priority="28" operator="equal">
      <formula>"Concluída"</formula>
    </cfRule>
  </conditionalFormatting>
  <conditionalFormatting sqref="AE237 AE341:AE343 AE346:AE347 AE349:AE352 AE355 AE357 AE361 AE369:AE371 AE392 AE417 AE452 AE457 AE466 AE477 AE490:AE493 AE495 AE503:AE504 AE508:AE513 AE518 AE521:AE525 AE532 AE548:AE549 AE553:AE554 AE556 AE560 AE569:AE570 AE576:AE578 AE581 AE583:AE642 AE644 AE647:AE655 AE661:AE665 AE674:AE677 AE683 AE700:AE705 AE710 AE716:AE717 AE731:AE736 AE739 AE748:AE750 AE754:AE760 AE763:AE765 AE771:AE772 AE774:AE776 AE778:AE783 AE788:AE791 AE793 AE795:AE802 AE804:AE805 AE811:AE812 AE815:AE817 AE831 AE922:AE923 AE981:AE983">
    <cfRule type="cellIs" dxfId="58" priority="23" operator="equal">
      <formula>"Atraso"</formula>
    </cfRule>
    <cfRule type="cellIs" dxfId="57" priority="24" operator="equal">
      <formula>"No prazo"</formula>
    </cfRule>
    <cfRule type="cellIs" dxfId="56" priority="25" operator="equal">
      <formula>"Concluída"</formula>
    </cfRule>
  </conditionalFormatting>
  <conditionalFormatting sqref="AE567 AE660 AE672 AE715 AE729:AE730 AE794 AE814">
    <cfRule type="cellIs" dxfId="55" priority="20" operator="equal">
      <formula>"Atraso"</formula>
    </cfRule>
    <cfRule type="cellIs" dxfId="54" priority="21" operator="equal">
      <formula>"No prazo"</formula>
    </cfRule>
    <cfRule type="cellIs" dxfId="53" priority="22" operator="equal">
      <formula>"Concluída"</formula>
    </cfRule>
  </conditionalFormatting>
  <conditionalFormatting sqref="AE567 AE660 AE672 AE715 AE729:AE730 AE794 AE814">
    <cfRule type="cellIs" dxfId="52" priority="17" operator="equal">
      <formula>"Atraso"</formula>
    </cfRule>
    <cfRule type="cellIs" dxfId="51" priority="18" operator="equal">
      <formula>"No prazo"</formula>
    </cfRule>
    <cfRule type="cellIs" dxfId="50" priority="19" operator="equal">
      <formula>"Concluída"</formula>
    </cfRule>
  </conditionalFormatting>
  <conditionalFormatting sqref="AC618:AC636 T618:T636 T650:T653 AC650:AC653">
    <cfRule type="cellIs" dxfId="49" priority="13" operator="equal">
      <formula>"Atraso"</formula>
    </cfRule>
    <cfRule type="cellIs" dxfId="48" priority="14" operator="equal">
      <formula>"No prazo"</formula>
    </cfRule>
    <cfRule type="cellIs" dxfId="47" priority="15" operator="equal">
      <formula>"Concluída"</formula>
    </cfRule>
  </conditionalFormatting>
  <conditionalFormatting sqref="AD618:AD636">
    <cfRule type="dataBar" priority="16">
      <dataBar>
        <cfvo type="min"/>
        <cfvo type="max"/>
        <color rgb="FFFF555A"/>
      </dataBar>
      <extLst>
        <ext xmlns:x14="http://schemas.microsoft.com/office/spreadsheetml/2009/9/main" uri="{B025F937-C7B1-47D3-B67F-A62EFF666E3E}">
          <x14:id>{5438A045-CF4B-41D6-88EA-D5EB5C07B581}</x14:id>
        </ext>
      </extLst>
    </cfRule>
  </conditionalFormatting>
  <conditionalFormatting sqref="AE807:AE810 AE818 AE825 AE836:AE840 AE885:AE888 AE890:AE897 AE908 AE913:AE915 AE918 AE938:AE945 AE984:AE985 AE989 AE1017 AE1044">
    <cfRule type="cellIs" dxfId="46" priority="1" operator="equal">
      <formula>"Atraso"</formula>
    </cfRule>
    <cfRule type="cellIs" dxfId="45" priority="2" operator="equal">
      <formula>"No prazo"</formula>
    </cfRule>
    <cfRule type="cellIs" dxfId="44" priority="3" operator="equal">
      <formula>"Concluída"</formula>
    </cfRule>
  </conditionalFormatting>
  <conditionalFormatting sqref="AD8:AD1051">
    <cfRule type="dataBar" priority="1438">
      <dataBar>
        <cfvo type="min"/>
        <cfvo type="max"/>
        <color rgb="FFFF555A"/>
      </dataBar>
      <extLst>
        <ext xmlns:x14="http://schemas.microsoft.com/office/spreadsheetml/2009/9/main" uri="{B025F937-C7B1-47D3-B67F-A62EFF666E3E}">
          <x14:id>{CB11475F-9AE1-4A69-8608-A9A172BD7633}</x14:id>
        </ext>
      </extLst>
    </cfRule>
  </conditionalFormatting>
  <dataValidations count="1">
    <dataValidation type="list" allowBlank="1" showInputMessage="1" showErrorMessage="1" sqref="K8:K1051" xr:uid="{00000000-0002-0000-0200-000000000000}">
      <formula1>$F$2:$F$4</formula1>
    </dataValidation>
  </dataValidations>
  <printOptions horizontalCentered="1" verticalCentered="1"/>
  <pageMargins left="0.23622047244094491" right="0.23622047244094491" top="0.74803149606299213" bottom="0.74803149606299213" header="0.31496062992125984" footer="0.31496062992125984"/>
  <pageSetup paperSize="8" fitToWidth="0" orientation="landscape"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438A045-CF4B-41D6-88EA-D5EB5C07B581}">
            <x14:dataBar minLength="0" maxLength="100" border="1" negativeBarBorderColorSameAsPositive="0">
              <x14:cfvo type="autoMin"/>
              <x14:cfvo type="autoMax"/>
              <x14:borderColor rgb="FFFF555A"/>
              <x14:negativeFillColor rgb="FFFF0000"/>
              <x14:negativeBorderColor rgb="FFFF0000"/>
              <x14:axisColor rgb="FF000000"/>
            </x14:dataBar>
          </x14:cfRule>
          <xm:sqref>AD618:AD636</xm:sqref>
        </x14:conditionalFormatting>
        <x14:conditionalFormatting xmlns:xm="http://schemas.microsoft.com/office/excel/2006/main">
          <x14:cfRule type="dataBar" id="{CB11475F-9AE1-4A69-8608-A9A172BD7633}">
            <x14:dataBar minLength="0" maxLength="100" border="1" negativeBarBorderColorSameAsPositive="0">
              <x14:cfvo type="autoMin"/>
              <x14:cfvo type="autoMax"/>
              <x14:borderColor rgb="FFFF555A"/>
              <x14:negativeFillColor rgb="FFFF0000"/>
              <x14:negativeBorderColor rgb="FFFF0000"/>
              <x14:axisColor rgb="FF000000"/>
            </x14:dataBar>
          </x14:cfRule>
          <xm:sqref>AD8:AD1051</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1000000}">
          <x14:formula1>
            <xm:f>Listas!$C$2:$C$7</xm:f>
          </x14:formula1>
          <xm:sqref>G718:G723 G469:G617 G399:G407 G409:G411 G413:G414 G417 G419:G426 G428 G430:G431 G434 G436:G466 G680 G643 G645:G646 G656 G660 G672 G8:G395 G715 G740 G748 G1035</xm:sqref>
        </x14:dataValidation>
        <x14:dataValidation type="list" allowBlank="1" showInputMessage="1" showErrorMessage="1" xr:uid="{00000000-0002-0000-0200-000002000000}">
          <x14:formula1>
            <xm:f>Listas!$E$2:$E$41</xm:f>
          </x14:formula1>
          <xm:sqref>G417 G748 G740 G430:G431 G660 G672 G469:G617 G436:G466 G419:G426 G409:G411 G399:G407 G413:G414 G434 G428 G680 G643 G645:G646 G656 G8:G395 G715 G718:G723 G1035</xm:sqref>
        </x14:dataValidation>
        <x14:dataValidation type="list" allowBlank="1" showInputMessage="1" showErrorMessage="1" xr:uid="{00000000-0002-0000-0200-000003000000}">
          <x14:formula1>
            <xm:f>Listas!$A$1:$A$36</xm:f>
          </x14:formula1>
          <xm:sqref>I8:I1051</xm:sqref>
        </x14:dataValidation>
        <x14:dataValidation type="list" allowBlank="1" showInputMessage="1" showErrorMessage="1" xr:uid="{00000000-0002-0000-0200-000004000000}">
          <x14:formula1>
            <xm:f>OFFSET(Listas!$E$2,0,0,COUNTA(Listas!$E:$E)-1,1)</xm:f>
          </x14:formula1>
          <xm:sqref>E8:F1051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2"/>
  <dimension ref="A1:Q45"/>
  <sheetViews>
    <sheetView showGridLines="0" zoomScale="80" zoomScaleNormal="80" workbookViewId="0">
      <pane ySplit="1" topLeftCell="A5" activePane="bottomLeft" state="frozen"/>
      <selection pane="bottomLeft" activeCell="Q1" sqref="Q1:Q17"/>
    </sheetView>
  </sheetViews>
  <sheetFormatPr defaultRowHeight="14.45"/>
  <cols>
    <col min="1" max="1" width="48.42578125" bestFit="1" customWidth="1"/>
    <col min="2" max="2" width="3.28515625" customWidth="1"/>
    <col min="3" max="3" width="13.85546875" customWidth="1"/>
    <col min="4" max="4" width="4" customWidth="1"/>
    <col min="5" max="5" width="29.140625" bestFit="1" customWidth="1"/>
    <col min="6" max="6" width="21.140625" customWidth="1"/>
    <col min="7" max="7" width="34.28515625" customWidth="1"/>
    <col min="8" max="8" width="15.5703125" customWidth="1"/>
    <col min="17" max="17" width="18.7109375" customWidth="1"/>
  </cols>
  <sheetData>
    <row r="1" spans="1:17">
      <c r="A1" t="s">
        <v>797</v>
      </c>
      <c r="C1" t="s">
        <v>795</v>
      </c>
      <c r="E1" t="s">
        <v>19</v>
      </c>
      <c r="F1" t="s">
        <v>2</v>
      </c>
      <c r="G1" t="s">
        <v>3118</v>
      </c>
      <c r="H1" t="s">
        <v>3119</v>
      </c>
      <c r="Q1" t="s">
        <v>2</v>
      </c>
    </row>
    <row r="2" spans="1:17">
      <c r="A2" t="s">
        <v>1229</v>
      </c>
      <c r="C2" t="s">
        <v>844</v>
      </c>
      <c r="E2" t="s">
        <v>87</v>
      </c>
      <c r="F2" t="s">
        <v>5</v>
      </c>
      <c r="G2" t="s">
        <v>3120</v>
      </c>
      <c r="H2" t="s">
        <v>3121</v>
      </c>
    </row>
    <row r="3" spans="1:17">
      <c r="A3" t="s">
        <v>1820</v>
      </c>
      <c r="C3" t="s">
        <v>1085</v>
      </c>
      <c r="E3" t="s">
        <v>825</v>
      </c>
      <c r="F3" t="s">
        <v>8</v>
      </c>
      <c r="G3" t="s">
        <v>3120</v>
      </c>
      <c r="Q3" t="s">
        <v>8</v>
      </c>
    </row>
    <row r="4" spans="1:17">
      <c r="A4" t="s">
        <v>1590</v>
      </c>
      <c r="E4" t="s">
        <v>186</v>
      </c>
      <c r="F4" t="s">
        <v>15</v>
      </c>
      <c r="G4" t="s">
        <v>3120</v>
      </c>
      <c r="Q4" t="s">
        <v>10</v>
      </c>
    </row>
    <row r="5" spans="1:17">
      <c r="A5" t="s">
        <v>3122</v>
      </c>
      <c r="C5" t="s">
        <v>827</v>
      </c>
      <c r="E5" t="s">
        <v>2100</v>
      </c>
      <c r="F5" t="s">
        <v>9</v>
      </c>
      <c r="G5" t="s">
        <v>3120</v>
      </c>
      <c r="Q5" t="s">
        <v>7</v>
      </c>
    </row>
    <row r="6" spans="1:17">
      <c r="A6" t="s">
        <v>1199</v>
      </c>
      <c r="C6" t="s">
        <v>881</v>
      </c>
      <c r="E6" t="s">
        <v>2171</v>
      </c>
      <c r="F6" t="s">
        <v>1942</v>
      </c>
      <c r="G6" t="s">
        <v>3120</v>
      </c>
      <c r="Q6" t="s">
        <v>6</v>
      </c>
    </row>
    <row r="7" spans="1:17">
      <c r="A7" t="s">
        <v>3123</v>
      </c>
      <c r="C7" t="s">
        <v>3124</v>
      </c>
      <c r="E7" t="s">
        <v>134</v>
      </c>
      <c r="Q7" t="s">
        <v>13</v>
      </c>
    </row>
    <row r="8" spans="1:17">
      <c r="A8" t="s">
        <v>2818</v>
      </c>
      <c r="E8" t="s">
        <v>281</v>
      </c>
      <c r="F8" t="s">
        <v>5</v>
      </c>
      <c r="G8" t="s">
        <v>3120</v>
      </c>
      <c r="Q8" t="s">
        <v>9</v>
      </c>
    </row>
    <row r="9" spans="1:17">
      <c r="A9" t="s">
        <v>1973</v>
      </c>
      <c r="E9" t="s">
        <v>826</v>
      </c>
      <c r="Q9" t="s">
        <v>1464</v>
      </c>
    </row>
    <row r="10" spans="1:17">
      <c r="A10" t="s">
        <v>1605</v>
      </c>
      <c r="E10" t="s">
        <v>645</v>
      </c>
      <c r="Q10" t="s">
        <v>3125</v>
      </c>
    </row>
    <row r="11" spans="1:17">
      <c r="A11" t="s">
        <v>2800</v>
      </c>
      <c r="E11" t="s">
        <v>540</v>
      </c>
      <c r="F11" t="s">
        <v>11</v>
      </c>
      <c r="Q11" t="s">
        <v>1942</v>
      </c>
    </row>
    <row r="12" spans="1:17">
      <c r="A12" t="s">
        <v>863</v>
      </c>
      <c r="E12" t="s">
        <v>3126</v>
      </c>
      <c r="F12" t="s">
        <v>13</v>
      </c>
      <c r="Q12" t="s">
        <v>3127</v>
      </c>
    </row>
    <row r="13" spans="1:17">
      <c r="A13" t="s">
        <v>1143</v>
      </c>
      <c r="E13" t="s">
        <v>834</v>
      </c>
      <c r="F13" t="s">
        <v>7</v>
      </c>
      <c r="G13" t="s">
        <v>3128</v>
      </c>
      <c r="Q13" t="s">
        <v>2076</v>
      </c>
    </row>
    <row r="14" spans="1:17">
      <c r="A14" t="s">
        <v>1425</v>
      </c>
      <c r="E14" t="s">
        <v>3129</v>
      </c>
      <c r="F14" t="s">
        <v>3130</v>
      </c>
      <c r="G14" t="s">
        <v>3128</v>
      </c>
      <c r="Q14" t="s">
        <v>11</v>
      </c>
    </row>
    <row r="15" spans="1:17">
      <c r="A15" t="s">
        <v>1171</v>
      </c>
      <c r="E15" t="s">
        <v>3131</v>
      </c>
      <c r="F15" t="s">
        <v>3130</v>
      </c>
      <c r="Q15" t="s">
        <v>3130</v>
      </c>
    </row>
    <row r="16" spans="1:17">
      <c r="A16" t="s">
        <v>893</v>
      </c>
      <c r="E16" t="s">
        <v>3132</v>
      </c>
      <c r="F16" t="s">
        <v>3125</v>
      </c>
      <c r="Q16" t="s">
        <v>5</v>
      </c>
    </row>
    <row r="17" spans="1:17">
      <c r="A17" t="s">
        <v>856</v>
      </c>
      <c r="E17" t="s">
        <v>3133</v>
      </c>
      <c r="Q17" t="s">
        <v>15</v>
      </c>
    </row>
    <row r="18" spans="1:17">
      <c r="A18" t="s">
        <v>836</v>
      </c>
      <c r="E18" t="s">
        <v>3134</v>
      </c>
      <c r="F18" t="s">
        <v>3127</v>
      </c>
    </row>
    <row r="19" spans="1:17">
      <c r="A19" t="s">
        <v>1125</v>
      </c>
      <c r="E19" t="s">
        <v>1461</v>
      </c>
      <c r="F19" t="s">
        <v>1464</v>
      </c>
      <c r="G19" t="s">
        <v>3135</v>
      </c>
    </row>
    <row r="20" spans="1:17">
      <c r="A20" t="s">
        <v>829</v>
      </c>
      <c r="E20" t="s">
        <v>1515</v>
      </c>
      <c r="F20" t="s">
        <v>5</v>
      </c>
    </row>
    <row r="21" spans="1:17">
      <c r="A21" t="s">
        <v>3136</v>
      </c>
      <c r="E21" t="s">
        <v>1978</v>
      </c>
      <c r="F21" t="s">
        <v>9</v>
      </c>
    </row>
    <row r="22" spans="1:17">
      <c r="A22" t="s">
        <v>840</v>
      </c>
      <c r="E22" t="s">
        <v>319</v>
      </c>
    </row>
    <row r="23" spans="1:17">
      <c r="A23" t="s">
        <v>1296</v>
      </c>
      <c r="E23" t="s">
        <v>3137</v>
      </c>
      <c r="F23" t="s">
        <v>2076</v>
      </c>
    </row>
    <row r="24" spans="1:17">
      <c r="A24" t="s">
        <v>909</v>
      </c>
      <c r="E24" t="s">
        <v>2073</v>
      </c>
      <c r="F24" t="s">
        <v>2076</v>
      </c>
    </row>
    <row r="25" spans="1:17">
      <c r="A25" t="s">
        <v>929</v>
      </c>
      <c r="E25" t="s">
        <v>1939</v>
      </c>
      <c r="F25" t="s">
        <v>1942</v>
      </c>
      <c r="G25" t="s">
        <v>3138</v>
      </c>
    </row>
    <row r="26" spans="1:17">
      <c r="A26" t="s">
        <v>1026</v>
      </c>
      <c r="E26" t="s">
        <v>2943</v>
      </c>
      <c r="F26" t="s">
        <v>2076</v>
      </c>
    </row>
    <row r="27" spans="1:17">
      <c r="A27" t="s">
        <v>2368</v>
      </c>
      <c r="E27" t="s">
        <v>434</v>
      </c>
      <c r="F27" t="s">
        <v>6</v>
      </c>
    </row>
    <row r="28" spans="1:17">
      <c r="A28" t="s">
        <v>914</v>
      </c>
      <c r="E28" t="s">
        <v>551</v>
      </c>
      <c r="F28" t="s">
        <v>10</v>
      </c>
    </row>
    <row r="29" spans="1:17">
      <c r="A29" t="s">
        <v>921</v>
      </c>
      <c r="E29" t="s">
        <v>2329</v>
      </c>
      <c r="F29" t="s">
        <v>10</v>
      </c>
    </row>
    <row r="30" spans="1:17">
      <c r="A30" t="s">
        <v>918</v>
      </c>
      <c r="E30" t="s">
        <v>419</v>
      </c>
      <c r="F30" t="s">
        <v>13</v>
      </c>
    </row>
    <row r="31" spans="1:17">
      <c r="A31" t="s">
        <v>958</v>
      </c>
      <c r="E31" t="s">
        <v>77</v>
      </c>
      <c r="F31" t="s">
        <v>8</v>
      </c>
      <c r="G31" t="s">
        <v>3139</v>
      </c>
    </row>
    <row r="32" spans="1:17">
      <c r="A32" t="s">
        <v>1449</v>
      </c>
      <c r="E32" t="s">
        <v>35</v>
      </c>
    </row>
    <row r="33" spans="1:7">
      <c r="A33" t="s">
        <v>952</v>
      </c>
      <c r="E33" t="s">
        <v>3140</v>
      </c>
      <c r="F33" t="s">
        <v>1464</v>
      </c>
    </row>
    <row r="34" spans="1:7">
      <c r="A34" t="s">
        <v>846</v>
      </c>
      <c r="E34" t="s">
        <v>2304</v>
      </c>
    </row>
    <row r="35" spans="1:7">
      <c r="A35" t="s">
        <v>971</v>
      </c>
      <c r="E35" t="s">
        <v>2005</v>
      </c>
      <c r="F35" t="s">
        <v>10</v>
      </c>
    </row>
    <row r="36" spans="1:7">
      <c r="A36" t="s">
        <v>904</v>
      </c>
      <c r="E36" t="s">
        <v>3141</v>
      </c>
      <c r="F36" t="s">
        <v>3125</v>
      </c>
    </row>
    <row r="37" spans="1:7">
      <c r="E37" t="s">
        <v>39</v>
      </c>
      <c r="F37" t="s">
        <v>6</v>
      </c>
      <c r="G37" t="s">
        <v>3142</v>
      </c>
    </row>
    <row r="38" spans="1:7">
      <c r="E38" t="s">
        <v>29</v>
      </c>
      <c r="F38" t="s">
        <v>6</v>
      </c>
      <c r="G38" t="s">
        <v>3142</v>
      </c>
    </row>
    <row r="39" spans="1:7">
      <c r="E39" t="s">
        <v>3143</v>
      </c>
      <c r="F39" t="s">
        <v>3125</v>
      </c>
    </row>
    <row r="40" spans="1:7">
      <c r="E40" t="s">
        <v>3144</v>
      </c>
      <c r="F40" t="s">
        <v>15</v>
      </c>
    </row>
    <row r="41" spans="1:7">
      <c r="E41" t="s">
        <v>3145</v>
      </c>
      <c r="F41" t="s">
        <v>13</v>
      </c>
    </row>
    <row r="42" spans="1:7">
      <c r="E42" t="s">
        <v>862</v>
      </c>
    </row>
    <row r="43" spans="1:7">
      <c r="E43" t="s">
        <v>3146</v>
      </c>
    </row>
    <row r="44" spans="1:7">
      <c r="E44" t="s">
        <v>3147</v>
      </c>
    </row>
    <row r="45" spans="1:7">
      <c r="E45" t="s">
        <v>826</v>
      </c>
    </row>
  </sheetData>
  <pageMargins left="0.511811024" right="0.511811024" top="0.78740157499999996" bottom="0.78740157499999996" header="0.31496062000000002" footer="0.31496062000000002"/>
  <pageSetup paperSize="9" orientation="portrait" r:id="rId1"/>
  <drawing r:id="rId2"/>
  <tableParts count="4">
    <tablePart r:id="rId3"/>
    <tablePart r:id="rId4"/>
    <tablePart r:id="rId5"/>
    <tablePart r:id="rId6"/>
  </tableParts>
  <extLst>
    <ext xmlns:x15="http://schemas.microsoft.com/office/spreadsheetml/2010/11/main" uri="{3A4CF648-6AED-40f4-86FF-DC5316D8AED3}">
      <x14:slicerList xmlns:x14="http://schemas.microsoft.com/office/spreadsheetml/2009/9/main">
        <x14:slicer r:id="rId7"/>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26E62BB4-ACE9-40F8-A366-9E83AECAEAC2}"/>
</file>

<file path=customXml/itemProps2.xml><?xml version="1.0" encoding="utf-8"?>
<ds:datastoreItem xmlns:ds="http://schemas.openxmlformats.org/officeDocument/2006/customXml" ds:itemID="{709BB009-32B9-4E8E-B5E8-3E3E267833DF}"/>
</file>

<file path=customXml/itemProps3.xml><?xml version="1.0" encoding="utf-8"?>
<ds:datastoreItem xmlns:ds="http://schemas.openxmlformats.org/officeDocument/2006/customXml" ds:itemID="{D1D41DDE-C22D-4659-992F-7A58C1536246}"/>
</file>

<file path=customXml/itemProps4.xml><?xml version="1.0" encoding="utf-8"?>
<ds:datastoreItem xmlns:ds="http://schemas.openxmlformats.org/officeDocument/2006/customXml" ds:itemID="{67161885-0598-4A2C-AC92-648EA35823E1}"/>
</file>

<file path=customXml/itemProps5.xml><?xml version="1.0" encoding="utf-8"?>
<ds:datastoreItem xmlns:ds="http://schemas.openxmlformats.org/officeDocument/2006/customXml" ds:itemID="{F12F93B9-B9CF-4677-9827-B5897EE842E2}"/>
</file>

<file path=customXml/itemProps6.xml><?xml version="1.0" encoding="utf-8"?>
<ds:datastoreItem xmlns:ds="http://schemas.openxmlformats.org/officeDocument/2006/customXml" ds:itemID="{2DA04FFD-96D5-463B-911C-12C6600A2862}"/>
</file>

<file path=customXml/itemProps7.xml><?xml version="1.0" encoding="utf-8"?>
<ds:datastoreItem xmlns:ds="http://schemas.openxmlformats.org/officeDocument/2006/customXml" ds:itemID="{66498224-97F4-4384-BFC6-DDFB21358DDE}"/>
</file>

<file path=customXml/itemProps8.xml><?xml version="1.0" encoding="utf-8"?>
<ds:datastoreItem xmlns:ds="http://schemas.openxmlformats.org/officeDocument/2006/customXml" ds:itemID="{CB626931-BDE3-4F2F-A33D-8DED5AC65943}"/>
</file>

<file path=customXml/itemProps9.xml><?xml version="1.0" encoding="utf-8"?>
<ds:datastoreItem xmlns:ds="http://schemas.openxmlformats.org/officeDocument/2006/customXml" ds:itemID="{478E2B6D-C6D3-4310-AF6E-67F152E7DC92}"/>
</file>

<file path=customXml/itemProps10.xml><?xml version="1.0" encoding="utf-8"?>
<ds:datastoreItem xmlns:ds="http://schemas.openxmlformats.org/officeDocument/2006/customXml" ds:itemID="{5489FDF5-E368-4BBC-BAC3-D929A45489B0}"/>
</file>

<file path=customXml/itemProps11.xml><?xml version="1.0" encoding="utf-8"?>
<ds:datastoreItem xmlns:ds="http://schemas.openxmlformats.org/officeDocument/2006/customXml" ds:itemID="{C6931679-38F1-4F66-9FB4-F3B450139525}"/>
</file>

<file path=customXml/itemProps12.xml><?xml version="1.0" encoding="utf-8"?>
<ds:datastoreItem xmlns:ds="http://schemas.openxmlformats.org/officeDocument/2006/customXml" ds:itemID="{8F580FB4-ECB6-4ABC-ACC1-88E9FAA08AD4}"/>
</file>

<file path=customXml/itemProps13.xml><?xml version="1.0" encoding="utf-8"?>
<ds:datastoreItem xmlns:ds="http://schemas.openxmlformats.org/officeDocument/2006/customXml" ds:itemID="{79CDE574-9CDA-4FC0-8FF7-D503F9FF63BF}"/>
</file>

<file path=customXml/itemProps14.xml><?xml version="1.0" encoding="utf-8"?>
<ds:datastoreItem xmlns:ds="http://schemas.openxmlformats.org/officeDocument/2006/customXml" ds:itemID="{56BFE60E-3372-49F8-9D1A-92EC123726AE}"/>
</file>

<file path=customXml/itemProps15.xml><?xml version="1.0" encoding="utf-8"?>
<ds:datastoreItem xmlns:ds="http://schemas.openxmlformats.org/officeDocument/2006/customXml" ds:itemID="{18C88205-E8AF-4793-A85E-C05177192BFB}"/>
</file>

<file path=customXml/itemProps16.xml><?xml version="1.0" encoding="utf-8"?>
<ds:datastoreItem xmlns:ds="http://schemas.openxmlformats.org/officeDocument/2006/customXml" ds:itemID="{B567AB97-62E8-47E7-BF56-F3513A55E16F}"/>
</file>

<file path=customXml/itemProps17.xml><?xml version="1.0" encoding="utf-8"?>
<ds:datastoreItem xmlns:ds="http://schemas.openxmlformats.org/officeDocument/2006/customXml" ds:itemID="{B8F38374-7F5E-4A7F-B4F0-B52AB7E4714A}"/>
</file>

<file path=customXml/itemProps18.xml><?xml version="1.0" encoding="utf-8"?>
<ds:datastoreItem xmlns:ds="http://schemas.openxmlformats.org/officeDocument/2006/customXml" ds:itemID="{D9E43234-8F31-4497-BD68-1756409A2575}"/>
</file>

<file path=customXml/itemProps19.xml><?xml version="1.0" encoding="utf-8"?>
<ds:datastoreItem xmlns:ds="http://schemas.openxmlformats.org/officeDocument/2006/customXml" ds:itemID="{6FDD4D80-0E77-42BC-A5A2-2C472C407AFF}"/>
</file>

<file path=customXml/itemProps20.xml><?xml version="1.0" encoding="utf-8"?>
<ds:datastoreItem xmlns:ds="http://schemas.openxmlformats.org/officeDocument/2006/customXml" ds:itemID="{F8A9F499-7A39-44EF-A1DC-0856D438D23F}"/>
</file>

<file path=customXml/itemProps21.xml><?xml version="1.0" encoding="utf-8"?>
<ds:datastoreItem xmlns:ds="http://schemas.openxmlformats.org/officeDocument/2006/customXml" ds:itemID="{9F0FBE2F-48CC-48B5-B291-346A27791306}"/>
</file>

<file path=customXml/itemProps22.xml><?xml version="1.0" encoding="utf-8"?>
<ds:datastoreItem xmlns:ds="http://schemas.openxmlformats.org/officeDocument/2006/customXml" ds:itemID="{0BC770B8-DCE1-4FED-BE2E-B662EBD044B8}"/>
</file>

<file path=customXml/itemProps23.xml><?xml version="1.0" encoding="utf-8"?>
<ds:datastoreItem xmlns:ds="http://schemas.openxmlformats.org/officeDocument/2006/customXml" ds:itemID="{31F651D8-AE88-46A0-8272-F00383E009B2}"/>
</file>

<file path=customXml/itemProps24.xml><?xml version="1.0" encoding="utf-8"?>
<ds:datastoreItem xmlns:ds="http://schemas.openxmlformats.org/officeDocument/2006/customXml" ds:itemID="{D6EB8E04-AB4D-49D0-91FC-AFFAF21F843E}"/>
</file>

<file path=customXml/itemProps25.xml><?xml version="1.0" encoding="utf-8"?>
<ds:datastoreItem xmlns:ds="http://schemas.openxmlformats.org/officeDocument/2006/customXml" ds:itemID="{040A270C-F92C-40E6-B97F-C9BD849AE7A6}"/>
</file>

<file path=customXml/itemProps26.xml><?xml version="1.0" encoding="utf-8"?>
<ds:datastoreItem xmlns:ds="http://schemas.openxmlformats.org/officeDocument/2006/customXml" ds:itemID="{108323DB-6694-4417-B035-C75F4B7D3CC9}"/>
</file>

<file path=customXml/itemProps27.xml><?xml version="1.0" encoding="utf-8"?>
<ds:datastoreItem xmlns:ds="http://schemas.openxmlformats.org/officeDocument/2006/customXml" ds:itemID="{AE1F3420-61D3-4A1F-8741-32E990A3354C}"/>
</file>

<file path=customXml/itemProps28.xml><?xml version="1.0" encoding="utf-8"?>
<ds:datastoreItem xmlns:ds="http://schemas.openxmlformats.org/officeDocument/2006/customXml" ds:itemID="{02F9B490-E7F9-49C0-BE34-EEEE3029E1F3}"/>
</file>

<file path=customXml/itemProps29.xml><?xml version="1.0" encoding="utf-8"?>
<ds:datastoreItem xmlns:ds="http://schemas.openxmlformats.org/officeDocument/2006/customXml" ds:itemID="{F410F5C9-92BC-4AA4-A3A6-51B2E2FBE390}"/>
</file>

<file path=customXml/itemProps30.xml><?xml version="1.0" encoding="utf-8"?>
<ds:datastoreItem xmlns:ds="http://schemas.openxmlformats.org/officeDocument/2006/customXml" ds:itemID="{79054B84-178A-4EA9-AF6B-EE531C93C451}"/>
</file>

<file path=customXml/itemProps31.xml><?xml version="1.0" encoding="utf-8"?>
<ds:datastoreItem xmlns:ds="http://schemas.openxmlformats.org/officeDocument/2006/customXml" ds:itemID="{EBE01655-7419-4C3D-836A-A41B4BFD882F}"/>
</file>

<file path=customXml/itemProps32.xml><?xml version="1.0" encoding="utf-8"?>
<ds:datastoreItem xmlns:ds="http://schemas.openxmlformats.org/officeDocument/2006/customXml" ds:itemID="{EF34E61B-E808-4062-8DF2-F11ADB73596A}"/>
</file>

<file path=customXml/itemProps33.xml><?xml version="1.0" encoding="utf-8"?>
<ds:datastoreItem xmlns:ds="http://schemas.openxmlformats.org/officeDocument/2006/customXml" ds:itemID="{A435DB18-C55F-4CC6-A611-5B76A364E794}"/>
</file>

<file path=customXml/itemProps34.xml><?xml version="1.0" encoding="utf-8"?>
<ds:datastoreItem xmlns:ds="http://schemas.openxmlformats.org/officeDocument/2006/customXml" ds:itemID="{B0CC7030-BCA3-4CEE-91BE-EECD5AFE62D9}"/>
</file>

<file path=customXml/itemProps35.xml><?xml version="1.0" encoding="utf-8"?>
<ds:datastoreItem xmlns:ds="http://schemas.openxmlformats.org/officeDocument/2006/customXml" ds:itemID="{B41EF2DB-38C5-4220-9EBD-9A3781B5C2F6}"/>
</file>

<file path=customXml/itemProps36.xml><?xml version="1.0" encoding="utf-8"?>
<ds:datastoreItem xmlns:ds="http://schemas.openxmlformats.org/officeDocument/2006/customXml" ds:itemID="{7F82C909-E5F1-4D8C-8AD1-FEC54C8D20BA}"/>
</file>

<file path=customXml/itemProps37.xml><?xml version="1.0" encoding="utf-8"?>
<ds:datastoreItem xmlns:ds="http://schemas.openxmlformats.org/officeDocument/2006/customXml" ds:itemID="{979868EC-DD40-48C4-8F6F-BED1CC56030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Wilde Correa</dc:creator>
  <cp:keywords/>
  <dc:description/>
  <cp:lastModifiedBy>ricardo.prazeres@tuv.com</cp:lastModifiedBy>
  <cp:revision/>
  <dcterms:created xsi:type="dcterms:W3CDTF">2021-05-19T17:27:11Z</dcterms:created>
  <dcterms:modified xsi:type="dcterms:W3CDTF">2023-06-01T19:38:04Z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40ed6a7-0f03-43d9-901d-02d4a7e408aa_Enabled">
    <vt:lpwstr>true</vt:lpwstr>
  </property>
  <property fmtid="{D5CDD505-2E9C-101B-9397-08002B2CF9AE}" pid="3" name="MSIP_Label_340ed6a7-0f03-43d9-901d-02d4a7e408aa_SetDate">
    <vt:lpwstr>2021-10-07T11:12:11Z</vt:lpwstr>
  </property>
  <property fmtid="{D5CDD505-2E9C-101B-9397-08002B2CF9AE}" pid="4" name="MSIP_Label_340ed6a7-0f03-43d9-901d-02d4a7e408aa_Method">
    <vt:lpwstr>Privileged</vt:lpwstr>
  </property>
  <property fmtid="{D5CDD505-2E9C-101B-9397-08002B2CF9AE}" pid="5" name="MSIP_Label_340ed6a7-0f03-43d9-901d-02d4a7e408aa_Name">
    <vt:lpwstr>Public</vt:lpwstr>
  </property>
  <property fmtid="{D5CDD505-2E9C-101B-9397-08002B2CF9AE}" pid="6" name="MSIP_Label_340ed6a7-0f03-43d9-901d-02d4a7e408aa_SiteId">
    <vt:lpwstr>7893571b-6c2c-4cef-b4da-7d4b266a0626</vt:lpwstr>
  </property>
  <property fmtid="{D5CDD505-2E9C-101B-9397-08002B2CF9AE}" pid="7" name="MSIP_Label_340ed6a7-0f03-43d9-901d-02d4a7e408aa_ActionId">
    <vt:lpwstr>4b500e55-0ef4-485f-9c5f-c3f11a19f283</vt:lpwstr>
  </property>
  <property fmtid="{D5CDD505-2E9C-101B-9397-08002B2CF9AE}" pid="8" name="MSIP_Label_340ed6a7-0f03-43d9-901d-02d4a7e408aa_ContentBits">
    <vt:lpwstr>0</vt:lpwstr>
  </property>
</Properties>
</file>