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15" windowWidth="15000" windowHeight="6300" firstSheet="5" activeTab="12"/>
  </bookViews>
  <sheets>
    <sheet name="30 April" sheetId="78" r:id="rId1"/>
    <sheet name="01 Mei" sheetId="79" r:id="rId2"/>
    <sheet name="03 Mei" sheetId="80" r:id="rId3"/>
    <sheet name="04 Mei" sheetId="81" r:id="rId4"/>
    <sheet name="07 Mei" sheetId="82" r:id="rId5"/>
    <sheet name="08 Mei" sheetId="83" r:id="rId6"/>
    <sheet name="09 Mei" sheetId="84" r:id="rId7"/>
    <sheet name="10 Mei" sheetId="85" r:id="rId8"/>
    <sheet name="11 Mei" sheetId="86" r:id="rId9"/>
    <sheet name="13 Mei" sheetId="87" r:id="rId10"/>
    <sheet name="14 Mei" sheetId="88" r:id="rId11"/>
    <sheet name="15 Mei" sheetId="89" r:id="rId12"/>
    <sheet name="16 Mei" sheetId="90" r:id="rId13"/>
  </sheets>
  <definedNames>
    <definedName name="_xlnm.Print_Area" localSheetId="1">'01 Mei'!$A$1:$I$75</definedName>
    <definedName name="_xlnm.Print_Area" localSheetId="2">'03 Mei'!$A$1:$I$75</definedName>
    <definedName name="_xlnm.Print_Area" localSheetId="3">'04 Mei'!$A$1:$I$75</definedName>
    <definedName name="_xlnm.Print_Area" localSheetId="4">'07 Mei'!$A$1:$I$75</definedName>
    <definedName name="_xlnm.Print_Area" localSheetId="5">'08 Mei'!$A$1:$I$75</definedName>
    <definedName name="_xlnm.Print_Area" localSheetId="6">'09 Mei'!$A$1:$I$75</definedName>
    <definedName name="_xlnm.Print_Area" localSheetId="7">'10 Mei'!$A$1:$I$75</definedName>
    <definedName name="_xlnm.Print_Area" localSheetId="8">'11 Mei'!$A$1:$I$75</definedName>
    <definedName name="_xlnm.Print_Area" localSheetId="9">'13 Mei'!$A$1:$I$75</definedName>
    <definedName name="_xlnm.Print_Area" localSheetId="10">'14 Mei'!$A$1:$I$75</definedName>
    <definedName name="_xlnm.Print_Area" localSheetId="11">'15 Mei'!$A$1:$I$75</definedName>
    <definedName name="_xlnm.Print_Area" localSheetId="12">'16 Mei'!$A$1:$I$75</definedName>
    <definedName name="_xlnm.Print_Area" localSheetId="0">'30 April'!$A$1:$I$75</definedName>
  </definedNames>
  <calcPr calcId="144525"/>
</workbook>
</file>

<file path=xl/calcChain.xml><?xml version="1.0" encoding="utf-8"?>
<calcChain xmlns="http://schemas.openxmlformats.org/spreadsheetml/2006/main">
  <c r="I31" i="90" l="1"/>
  <c r="P121" i="90"/>
  <c r="H53" i="90" s="1"/>
  <c r="N121" i="90"/>
  <c r="M121" i="90"/>
  <c r="H47" i="90" s="1"/>
  <c r="L121" i="90"/>
  <c r="Q118" i="90"/>
  <c r="Q121" i="90" s="1"/>
  <c r="R110" i="90"/>
  <c r="J56" i="90"/>
  <c r="H54" i="90"/>
  <c r="H52" i="90"/>
  <c r="H48" i="90"/>
  <c r="T46" i="90"/>
  <c r="I44" i="90"/>
  <c r="I30" i="90"/>
  <c r="I38" i="90" s="1"/>
  <c r="I45" i="90" s="1"/>
  <c r="G24" i="90"/>
  <c r="G23" i="90"/>
  <c r="G22" i="90"/>
  <c r="G21" i="90"/>
  <c r="G20" i="90"/>
  <c r="H26" i="90" s="1"/>
  <c r="V16" i="90"/>
  <c r="U16" i="90"/>
  <c r="G16" i="90"/>
  <c r="G15" i="90"/>
  <c r="G14" i="90"/>
  <c r="G13" i="90"/>
  <c r="G12" i="90"/>
  <c r="G11" i="90"/>
  <c r="G10" i="90"/>
  <c r="G9" i="90"/>
  <c r="G8" i="90"/>
  <c r="H17" i="90" s="1"/>
  <c r="I27" i="90" s="1"/>
  <c r="I57" i="90" s="1"/>
  <c r="I49" i="90" l="1"/>
  <c r="I55" i="90"/>
  <c r="I31" i="89"/>
  <c r="P121" i="89"/>
  <c r="H53" i="89" s="1"/>
  <c r="N121" i="89"/>
  <c r="M121" i="89"/>
  <c r="H47" i="89" s="1"/>
  <c r="I49" i="89" s="1"/>
  <c r="L121" i="89"/>
  <c r="H52" i="89" s="1"/>
  <c r="Q118" i="89"/>
  <c r="Q121" i="89" s="1"/>
  <c r="R110" i="89"/>
  <c r="J56" i="89"/>
  <c r="H54" i="89"/>
  <c r="H48" i="89"/>
  <c r="T46" i="89"/>
  <c r="I44" i="89"/>
  <c r="I30" i="89"/>
  <c r="I38" i="89" s="1"/>
  <c r="I45" i="89" s="1"/>
  <c r="G24" i="89"/>
  <c r="G23" i="89"/>
  <c r="G22" i="89"/>
  <c r="G21" i="89"/>
  <c r="G20" i="89"/>
  <c r="V16" i="89"/>
  <c r="U16" i="89"/>
  <c r="G16" i="89"/>
  <c r="G15" i="89"/>
  <c r="G14" i="89"/>
  <c r="G13" i="89"/>
  <c r="G12" i="89"/>
  <c r="G11" i="89"/>
  <c r="G10" i="89"/>
  <c r="G9" i="89"/>
  <c r="G8" i="89"/>
  <c r="I56" i="90" l="1"/>
  <c r="I59" i="90" s="1"/>
  <c r="H26" i="89"/>
  <c r="H17" i="89"/>
  <c r="I55" i="89"/>
  <c r="I56" i="89" s="1"/>
  <c r="I31" i="88"/>
  <c r="P121" i="88"/>
  <c r="H53" i="88" s="1"/>
  <c r="N121" i="88"/>
  <c r="M121" i="88"/>
  <c r="H47" i="88" s="1"/>
  <c r="I49" i="88" s="1"/>
  <c r="L121" i="88"/>
  <c r="H52" i="88" s="1"/>
  <c r="Q118" i="88"/>
  <c r="Q121" i="88" s="1"/>
  <c r="R110" i="88"/>
  <c r="J56" i="88"/>
  <c r="H54" i="88"/>
  <c r="H48" i="88"/>
  <c r="T46" i="88"/>
  <c r="I44" i="88"/>
  <c r="I30" i="88"/>
  <c r="I38" i="88" s="1"/>
  <c r="I45" i="88" s="1"/>
  <c r="G24" i="88"/>
  <c r="G23" i="88"/>
  <c r="G22" i="88"/>
  <c r="G21" i="88"/>
  <c r="G20" i="88"/>
  <c r="H26" i="88" s="1"/>
  <c r="V16" i="88"/>
  <c r="U16" i="88"/>
  <c r="G16" i="88"/>
  <c r="G15" i="88"/>
  <c r="G14" i="88"/>
  <c r="G13" i="88"/>
  <c r="G12" i="88"/>
  <c r="E11" i="88"/>
  <c r="G11" i="88" s="1"/>
  <c r="G10" i="88"/>
  <c r="G9" i="88"/>
  <c r="G8" i="88"/>
  <c r="I27" i="89" l="1"/>
  <c r="I57" i="89" s="1"/>
  <c r="I59" i="89" s="1"/>
  <c r="H17" i="88"/>
  <c r="I27" i="88" s="1"/>
  <c r="I57" i="88" s="1"/>
  <c r="I55" i="88"/>
  <c r="I56" i="88" s="1"/>
  <c r="I31" i="87"/>
  <c r="N121" i="87"/>
  <c r="M121" i="87"/>
  <c r="H47" i="87" s="1"/>
  <c r="I49" i="87" s="1"/>
  <c r="L121" i="87"/>
  <c r="H52" i="87" s="1"/>
  <c r="Q118" i="87"/>
  <c r="Q121" i="87" s="1"/>
  <c r="R110" i="87"/>
  <c r="J56" i="87"/>
  <c r="H54" i="87"/>
  <c r="H48" i="87"/>
  <c r="T46" i="87"/>
  <c r="I44" i="87"/>
  <c r="I30" i="87"/>
  <c r="I38" i="87" s="1"/>
  <c r="G24" i="87"/>
  <c r="G23" i="87"/>
  <c r="G22" i="87"/>
  <c r="G21" i="87"/>
  <c r="G20" i="87"/>
  <c r="H26" i="87" s="1"/>
  <c r="V16" i="87"/>
  <c r="U16" i="87"/>
  <c r="G16" i="87"/>
  <c r="G15" i="87"/>
  <c r="G14" i="87"/>
  <c r="P121" i="87"/>
  <c r="H53" i="87" s="1"/>
  <c r="G13" i="87"/>
  <c r="G12" i="87"/>
  <c r="G11" i="87"/>
  <c r="E11" i="87"/>
  <c r="G10" i="87"/>
  <c r="G9" i="87"/>
  <c r="G8" i="87"/>
  <c r="I59" i="88" l="1"/>
  <c r="H17" i="87"/>
  <c r="I27" i="87" s="1"/>
  <c r="I57" i="87" s="1"/>
  <c r="I45" i="87"/>
  <c r="I55" i="87"/>
  <c r="I56" i="87" s="1"/>
  <c r="E13" i="86"/>
  <c r="E12" i="86"/>
  <c r="E11" i="86"/>
  <c r="E9" i="86"/>
  <c r="E8" i="86"/>
  <c r="I31" i="86"/>
  <c r="P13" i="86"/>
  <c r="P121" i="86" s="1"/>
  <c r="H53" i="86" s="1"/>
  <c r="Q121" i="86"/>
  <c r="N121" i="86"/>
  <c r="M121" i="86"/>
  <c r="H47" i="86" s="1"/>
  <c r="I49" i="86" s="1"/>
  <c r="L121" i="86"/>
  <c r="H52" i="86" s="1"/>
  <c r="Q118" i="86"/>
  <c r="R110" i="86"/>
  <c r="J56" i="86"/>
  <c r="H54" i="86"/>
  <c r="H48" i="86"/>
  <c r="T46" i="86"/>
  <c r="I44" i="86"/>
  <c r="I30" i="86"/>
  <c r="I38" i="86" s="1"/>
  <c r="I45" i="86" s="1"/>
  <c r="G24" i="86"/>
  <c r="G23" i="86"/>
  <c r="G22" i="86"/>
  <c r="G21" i="86"/>
  <c r="G20" i="86"/>
  <c r="H26" i="86" s="1"/>
  <c r="V16" i="86"/>
  <c r="U16" i="86"/>
  <c r="G16" i="86"/>
  <c r="G15" i="86"/>
  <c r="G14" i="86"/>
  <c r="G13" i="86"/>
  <c r="G12" i="86"/>
  <c r="G11" i="86"/>
  <c r="G10" i="86"/>
  <c r="G9" i="86"/>
  <c r="G8" i="86"/>
  <c r="H17" i="86" s="1"/>
  <c r="I27" i="86" s="1"/>
  <c r="I57" i="86" s="1"/>
  <c r="I59" i="87" l="1"/>
  <c r="I55" i="86"/>
  <c r="I56" i="86"/>
  <c r="I59" i="86" s="1"/>
  <c r="I31" i="85"/>
  <c r="P121" i="85"/>
  <c r="H53" i="85" s="1"/>
  <c r="N121" i="85"/>
  <c r="M121" i="85"/>
  <c r="H47" i="85" s="1"/>
  <c r="I49" i="85" s="1"/>
  <c r="L121" i="85"/>
  <c r="H52" i="85" s="1"/>
  <c r="Q118" i="85"/>
  <c r="Q121" i="85" s="1"/>
  <c r="R110" i="85"/>
  <c r="J56" i="85"/>
  <c r="H54" i="85"/>
  <c r="H48" i="85"/>
  <c r="T46" i="85"/>
  <c r="I44" i="85"/>
  <c r="I30" i="85"/>
  <c r="I38" i="85" s="1"/>
  <c r="I45" i="85" s="1"/>
  <c r="G24" i="85"/>
  <c r="G23" i="85"/>
  <c r="G22" i="85"/>
  <c r="G21" i="85"/>
  <c r="G20" i="85"/>
  <c r="V16" i="85"/>
  <c r="U16" i="85"/>
  <c r="G16" i="85"/>
  <c r="G15" i="85"/>
  <c r="G14" i="85"/>
  <c r="G13" i="85"/>
  <c r="G12" i="85"/>
  <c r="G11" i="85"/>
  <c r="G10" i="85"/>
  <c r="G9" i="85"/>
  <c r="G8" i="85"/>
  <c r="H26" i="85" l="1"/>
  <c r="I55" i="85"/>
  <c r="I56" i="85" s="1"/>
  <c r="H17" i="85"/>
  <c r="I27" i="85" l="1"/>
  <c r="I57" i="85" s="1"/>
  <c r="I59" i="85" s="1"/>
  <c r="I31" i="84" l="1"/>
  <c r="P121" i="84"/>
  <c r="N121" i="84"/>
  <c r="M121" i="84"/>
  <c r="H47" i="84" s="1"/>
  <c r="I49" i="84" s="1"/>
  <c r="L121" i="84"/>
  <c r="H52" i="84" s="1"/>
  <c r="Q118" i="84"/>
  <c r="Q121" i="84" s="1"/>
  <c r="R110" i="84"/>
  <c r="J56" i="84"/>
  <c r="H54" i="84"/>
  <c r="H53" i="84"/>
  <c r="H48" i="84"/>
  <c r="T46" i="84"/>
  <c r="I44" i="84"/>
  <c r="I30" i="84"/>
  <c r="I38" i="84" s="1"/>
  <c r="I45" i="84" s="1"/>
  <c r="G24" i="84"/>
  <c r="G23" i="84"/>
  <c r="G22" i="84"/>
  <c r="G21" i="84"/>
  <c r="G20" i="84"/>
  <c r="H26" i="84" s="1"/>
  <c r="V16" i="84"/>
  <c r="U16" i="84"/>
  <c r="G16" i="84"/>
  <c r="G15" i="84"/>
  <c r="G14" i="84"/>
  <c r="G13" i="84"/>
  <c r="G12" i="84"/>
  <c r="G11" i="84"/>
  <c r="G10" i="84"/>
  <c r="G9" i="84"/>
  <c r="G8" i="84"/>
  <c r="H17" i="84" l="1"/>
  <c r="I27" i="84" s="1"/>
  <c r="I57" i="84" s="1"/>
  <c r="I55" i="84"/>
  <c r="I56" i="84" s="1"/>
  <c r="I31" i="83"/>
  <c r="Q121" i="83"/>
  <c r="P121" i="83"/>
  <c r="N121" i="83"/>
  <c r="M121" i="83"/>
  <c r="H47" i="83" s="1"/>
  <c r="I49" i="83" s="1"/>
  <c r="L121" i="83"/>
  <c r="H52" i="83" s="1"/>
  <c r="Q118" i="83"/>
  <c r="R110" i="83"/>
  <c r="J56" i="83"/>
  <c r="H54" i="83"/>
  <c r="H53" i="83"/>
  <c r="H48" i="83"/>
  <c r="T46" i="83"/>
  <c r="I44" i="83"/>
  <c r="I30" i="83"/>
  <c r="I38" i="83" s="1"/>
  <c r="I45" i="83" s="1"/>
  <c r="G24" i="83"/>
  <c r="G23" i="83"/>
  <c r="G22" i="83"/>
  <c r="G21" i="83"/>
  <c r="G20" i="83"/>
  <c r="H26" i="83" s="1"/>
  <c r="V16" i="83"/>
  <c r="U16" i="83"/>
  <c r="G16" i="83"/>
  <c r="G15" i="83"/>
  <c r="G14" i="83"/>
  <c r="G13" i="83"/>
  <c r="G12" i="83"/>
  <c r="G11" i="83"/>
  <c r="G10" i="83"/>
  <c r="G9" i="83"/>
  <c r="G8" i="83"/>
  <c r="I59" i="84" l="1"/>
  <c r="H17" i="83"/>
  <c r="I27" i="83" s="1"/>
  <c r="I57" i="83" s="1"/>
  <c r="I55" i="83"/>
  <c r="I56" i="83" s="1"/>
  <c r="I31" i="82"/>
  <c r="P121" i="82"/>
  <c r="H53" i="82" s="1"/>
  <c r="N121" i="82"/>
  <c r="M121" i="82"/>
  <c r="H47" i="82" s="1"/>
  <c r="L121" i="82"/>
  <c r="H52" i="82" s="1"/>
  <c r="Q118" i="82"/>
  <c r="Q121" i="82" s="1"/>
  <c r="R110" i="82"/>
  <c r="J56" i="82"/>
  <c r="H54" i="82"/>
  <c r="H48" i="82"/>
  <c r="T46" i="82"/>
  <c r="I44" i="82"/>
  <c r="I30" i="82"/>
  <c r="I38" i="82" s="1"/>
  <c r="I45" i="82" s="1"/>
  <c r="G24" i="82"/>
  <c r="G23" i="82"/>
  <c r="G22" i="82"/>
  <c r="G21" i="82"/>
  <c r="G20" i="82"/>
  <c r="H26" i="82" s="1"/>
  <c r="V16" i="82"/>
  <c r="U16" i="82"/>
  <c r="G16" i="82"/>
  <c r="G15" i="82"/>
  <c r="G14" i="82"/>
  <c r="G13" i="82"/>
  <c r="G12" i="82"/>
  <c r="G11" i="82"/>
  <c r="G10" i="82"/>
  <c r="G9" i="82"/>
  <c r="G8" i="82"/>
  <c r="I59" i="83" l="1"/>
  <c r="H17" i="82"/>
  <c r="I27" i="82" s="1"/>
  <c r="I57" i="82" s="1"/>
  <c r="I49" i="82"/>
  <c r="I55" i="82"/>
  <c r="I56" i="82" l="1"/>
  <c r="I59" i="82" s="1"/>
  <c r="H54" i="81" l="1"/>
  <c r="I31" i="81" l="1"/>
  <c r="P121" i="81"/>
  <c r="H53" i="81" s="1"/>
  <c r="N121" i="81"/>
  <c r="M121" i="81"/>
  <c r="H47" i="81" s="1"/>
  <c r="I49" i="81" s="1"/>
  <c r="L121" i="81"/>
  <c r="H52" i="81" s="1"/>
  <c r="Q118" i="81"/>
  <c r="Q121" i="81" s="1"/>
  <c r="R110" i="81"/>
  <c r="J56" i="81"/>
  <c r="H48" i="81"/>
  <c r="T46" i="81"/>
  <c r="I44" i="81"/>
  <c r="I30" i="81"/>
  <c r="I38" i="81" s="1"/>
  <c r="G24" i="81"/>
  <c r="G23" i="81"/>
  <c r="G22" i="81"/>
  <c r="G21" i="81"/>
  <c r="G20" i="81"/>
  <c r="V16" i="81"/>
  <c r="U16" i="81"/>
  <c r="G16" i="81"/>
  <c r="G15" i="81"/>
  <c r="G14" i="81"/>
  <c r="G13" i="81"/>
  <c r="G12" i="81"/>
  <c r="G11" i="81"/>
  <c r="G10" i="81"/>
  <c r="G9" i="81"/>
  <c r="G8" i="81"/>
  <c r="H17" i="81" s="1"/>
  <c r="H26" i="81" l="1"/>
  <c r="I27" i="81" s="1"/>
  <c r="I57" i="81" s="1"/>
  <c r="I45" i="81"/>
  <c r="I55" i="81"/>
  <c r="I56" i="81" s="1"/>
  <c r="H52" i="80"/>
  <c r="I59" i="81" l="1"/>
  <c r="I31" i="80"/>
  <c r="Q121" i="80"/>
  <c r="P121" i="80"/>
  <c r="N121" i="80"/>
  <c r="M121" i="80"/>
  <c r="L121" i="80"/>
  <c r="Q118" i="80"/>
  <c r="R110" i="80"/>
  <c r="J56" i="80"/>
  <c r="H54" i="80"/>
  <c r="H53" i="80"/>
  <c r="H48" i="80"/>
  <c r="T46" i="80"/>
  <c r="I44" i="80"/>
  <c r="I30" i="80"/>
  <c r="I38" i="80" s="1"/>
  <c r="I45" i="80" s="1"/>
  <c r="G24" i="80"/>
  <c r="G23" i="80"/>
  <c r="G22" i="80"/>
  <c r="G21" i="80"/>
  <c r="G20" i="80"/>
  <c r="V16" i="80"/>
  <c r="U16" i="80"/>
  <c r="G16" i="80"/>
  <c r="G15" i="80"/>
  <c r="G14" i="80"/>
  <c r="G13" i="80"/>
  <c r="G12" i="80"/>
  <c r="G11" i="80"/>
  <c r="G10" i="80"/>
  <c r="G9" i="80"/>
  <c r="G8" i="80"/>
  <c r="I49" i="80" l="1"/>
  <c r="I56" i="80" s="1"/>
  <c r="H47" i="80"/>
  <c r="H26" i="80"/>
  <c r="H17" i="80"/>
  <c r="I55" i="80"/>
  <c r="I31" i="79"/>
  <c r="P121" i="79"/>
  <c r="H53" i="79" s="1"/>
  <c r="N121" i="79"/>
  <c r="M121" i="79"/>
  <c r="H47" i="79" s="1"/>
  <c r="L121" i="79"/>
  <c r="H52" i="79" s="1"/>
  <c r="Q118" i="79"/>
  <c r="Q121" i="79" s="1"/>
  <c r="R110" i="79"/>
  <c r="J56" i="79"/>
  <c r="H54" i="79"/>
  <c r="H48" i="79"/>
  <c r="T46" i="79"/>
  <c r="I44" i="79"/>
  <c r="I30" i="79"/>
  <c r="I38" i="79" s="1"/>
  <c r="I45" i="79" s="1"/>
  <c r="G24" i="79"/>
  <c r="G23" i="79"/>
  <c r="G22" i="79"/>
  <c r="G21" i="79"/>
  <c r="G20" i="79"/>
  <c r="H26" i="79" s="1"/>
  <c r="V16" i="79"/>
  <c r="U16" i="79"/>
  <c r="G16" i="79"/>
  <c r="G15" i="79"/>
  <c r="G14" i="79"/>
  <c r="G13" i="79"/>
  <c r="G12" i="79"/>
  <c r="G11" i="79"/>
  <c r="G10" i="79"/>
  <c r="G9" i="79"/>
  <c r="G8" i="79"/>
  <c r="I27" i="80" l="1"/>
  <c r="I57" i="80" s="1"/>
  <c r="I59" i="80" s="1"/>
  <c r="I49" i="79"/>
  <c r="H17" i="79"/>
  <c r="I27" i="79" s="1"/>
  <c r="I57" i="79" s="1"/>
  <c r="I55" i="79"/>
  <c r="I56" i="79" s="1"/>
  <c r="H47" i="78"/>
  <c r="I31" i="78"/>
  <c r="M121" i="78"/>
  <c r="L121" i="78"/>
  <c r="H52" i="78" s="1"/>
  <c r="I59" i="79" l="1"/>
  <c r="P121" i="78"/>
  <c r="H53" i="78" s="1"/>
  <c r="N121" i="78"/>
  <c r="I49" i="78"/>
  <c r="Q118" i="78"/>
  <c r="Q121" i="78" s="1"/>
  <c r="R110" i="78"/>
  <c r="J56" i="78"/>
  <c r="H54" i="78"/>
  <c r="H48" i="78"/>
  <c r="T46" i="78"/>
  <c r="I44" i="78"/>
  <c r="I30" i="78"/>
  <c r="I38" i="78" s="1"/>
  <c r="I45" i="78" s="1"/>
  <c r="G24" i="78"/>
  <c r="G23" i="78"/>
  <c r="G22" i="78"/>
  <c r="G21" i="78"/>
  <c r="G20" i="78"/>
  <c r="V16" i="78"/>
  <c r="U16" i="78"/>
  <c r="G16" i="78"/>
  <c r="G15" i="78"/>
  <c r="G14" i="78"/>
  <c r="G13" i="78"/>
  <c r="G12" i="78"/>
  <c r="G11" i="78"/>
  <c r="G10" i="78"/>
  <c r="G9" i="78"/>
  <c r="G8" i="78"/>
  <c r="H17" i="78" s="1"/>
  <c r="I55" i="78" l="1"/>
  <c r="H26" i="78"/>
  <c r="I27" i="78" s="1"/>
  <c r="I57" i="78" s="1"/>
  <c r="I56" i="78"/>
  <c r="I59" i="78" l="1"/>
</calcChain>
</file>

<file path=xl/sharedStrings.xml><?xml version="1.0" encoding="utf-8"?>
<sst xmlns="http://schemas.openxmlformats.org/spreadsheetml/2006/main" count="1305" uniqueCount="262">
  <si>
    <t>CASH OPNAME</t>
  </si>
  <si>
    <t>Hari              :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</si>
  <si>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</si>
  <si>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</si>
  <si>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</si>
  <si>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</si>
  <si>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</si>
  <si>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</si>
  <si>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</si>
  <si>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</si>
  <si>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</si>
  <si>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</si>
  <si>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</si>
  <si>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</si>
  <si>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</si>
  <si>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</si>
  <si>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</si>
  <si>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</si>
  <si>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</si>
  <si>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</si>
  <si>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</si>
  <si>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</si>
  <si>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</si>
  <si>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</si>
  <si>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</si>
  <si>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</si>
  <si>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</si>
  <si>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</si>
  <si>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</si>
  <si>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</si>
  <si>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</si>
  <si>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</si>
  <si>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</si>
  <si>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</si>
  <si>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</si>
  <si>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</si>
  <si>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</si>
  <si>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</si>
  <si>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</si>
  <si>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</si>
  <si>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</si>
  <si>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</si>
  <si>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</si>
  <si>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</si>
  <si>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</si>
  <si>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</si>
  <si>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</si>
  <si>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</si>
  <si>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</si>
  <si>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</si>
  <si>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</si>
  <si>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</si>
  <si>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</si>
  <si>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</si>
  <si>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</si>
  <si>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</si>
  <si>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</si>
  <si>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</si>
  <si>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</si>
  <si>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Sabtu</t>
  </si>
  <si>
    <t>Selasa</t>
  </si>
  <si>
    <t>Kamis</t>
  </si>
  <si>
    <t>Jumat</t>
  </si>
  <si>
    <t>1. Nijar Kurnia Romdoni, S.E</t>
  </si>
  <si>
    <t>BTK 51764</t>
  </si>
  <si>
    <t>BTK 51765</t>
  </si>
  <si>
    <t>BTK 51766</t>
  </si>
  <si>
    <t>BTK 51767</t>
  </si>
  <si>
    <t>BTK 51768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</si>
  <si>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</si>
  <si>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</si>
  <si>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</si>
  <si>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</si>
  <si>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</si>
  <si>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</si>
  <si>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</si>
  <si>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</si>
  <si>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</si>
  <si>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</si>
  <si>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</si>
  <si>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</si>
  <si>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</si>
  <si>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</si>
  <si>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BTK 51783</t>
  </si>
  <si>
    <t>BTK 51784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</si>
  <si>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</si>
  <si>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</si>
  <si>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</si>
  <si>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</si>
  <si>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</si>
  <si>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</si>
  <si>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</si>
  <si>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</si>
  <si>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</si>
  <si>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</si>
  <si>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</si>
  <si>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</si>
  <si>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</si>
  <si>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BTK 51798</t>
  </si>
  <si>
    <t>BTK 51799</t>
  </si>
  <si>
    <t>BTK 51800</t>
  </si>
  <si>
    <t>BTK 51801</t>
  </si>
  <si>
    <t>BTK 51802</t>
  </si>
  <si>
    <t>BTK 51803</t>
  </si>
  <si>
    <t>BTK 51804</t>
  </si>
  <si>
    <t>BTK 51805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</si>
  <si>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</si>
  <si>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</si>
  <si>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</si>
  <si>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</si>
  <si>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</si>
  <si>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</si>
  <si>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</si>
  <si>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</si>
  <si>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</si>
  <si>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</si>
  <si>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</si>
  <si>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</si>
  <si>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BTK 51818</t>
  </si>
  <si>
    <t>BTK 51819</t>
  </si>
  <si>
    <t>BTK 51820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</si>
  <si>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</si>
  <si>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</si>
  <si>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</si>
  <si>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</si>
  <si>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</si>
  <si>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</si>
  <si>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</si>
  <si>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</si>
  <si>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</si>
  <si>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</si>
  <si>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BTK 51831</t>
  </si>
  <si>
    <t>BTK 51832</t>
  </si>
  <si>
    <t>1. Ririn Puspita Sari Dewi</t>
  </si>
  <si>
    <t>BTK 51833</t>
  </si>
  <si>
    <t>BTK 51834</t>
  </si>
  <si>
    <t>BTK 51835</t>
  </si>
  <si>
    <t>BTK 51836</t>
  </si>
  <si>
    <t>BTK 51837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</si>
  <si>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</si>
  <si>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</si>
  <si>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</si>
  <si>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</si>
  <si>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</si>
  <si>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</si>
  <si>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</si>
  <si>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</si>
  <si>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</si>
  <si>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</si>
  <si>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</si>
  <si>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</si>
  <si>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</si>
  <si>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Rabu</t>
  </si>
  <si>
    <t>BTK 51851</t>
  </si>
  <si>
    <t>BTK 51852</t>
  </si>
  <si>
    <t>BTK 51853</t>
  </si>
  <si>
    <t>BTK 51854</t>
  </si>
  <si>
    <t>BTK 51855</t>
  </si>
  <si>
    <t>BTK 51856</t>
  </si>
  <si>
    <t>BTK 51857</t>
  </si>
  <si>
    <t>BTK 51858</t>
  </si>
  <si>
    <t>BTK 51859</t>
  </si>
  <si>
    <t>BTK 51860</t>
  </si>
  <si>
    <t>BTK 51861</t>
  </si>
  <si>
    <t>BTK 51862</t>
  </si>
  <si>
    <t>BTK 51863</t>
  </si>
  <si>
    <t>BTK 51864</t>
  </si>
  <si>
    <t>BTK 51865</t>
  </si>
  <si>
    <t>BTK 51866</t>
  </si>
  <si>
    <t>BTK 51867</t>
  </si>
  <si>
    <t>BTK 51868</t>
  </si>
  <si>
    <t>BTK 51869</t>
  </si>
  <si>
    <t>BTK 51870</t>
  </si>
  <si>
    <t>BTK 51871</t>
  </si>
  <si>
    <t>BTK 51872</t>
  </si>
  <si>
    <t>BTK 51873</t>
  </si>
  <si>
    <t>BTK 51874</t>
  </si>
  <si>
    <t>BTK 51875</t>
  </si>
  <si>
    <t>BTK 51876</t>
  </si>
  <si>
    <t>BTK 51877</t>
  </si>
  <si>
    <t>BTK 51878</t>
  </si>
  <si>
    <t>BTK 51881 - 51898</t>
  </si>
  <si>
    <t>Senin</t>
  </si>
  <si>
    <t>BTK 51879</t>
  </si>
  <si>
    <t>BTK 51880</t>
  </si>
  <si>
    <t>BTK 51899</t>
  </si>
  <si>
    <t>BTK 51900</t>
  </si>
  <si>
    <t>BTK 51901</t>
  </si>
  <si>
    <t>BTK 51902</t>
  </si>
  <si>
    <t>BTK 51903</t>
  </si>
  <si>
    <t>BTK 51904</t>
  </si>
  <si>
    <t>BTK 51905</t>
  </si>
  <si>
    <t>BTK 51906</t>
  </si>
  <si>
    <t>BTK 51907</t>
  </si>
  <si>
    <t>BTK 51908</t>
  </si>
  <si>
    <t>BTK 51909</t>
  </si>
  <si>
    <t>BTK 51910</t>
  </si>
  <si>
    <t>BTK 51911</t>
  </si>
  <si>
    <t>BTK 51912</t>
  </si>
  <si>
    <t>BTK 51913</t>
  </si>
  <si>
    <t>BTK 51914</t>
  </si>
  <si>
    <t>BTK 51915</t>
  </si>
  <si>
    <t>BTK 51916</t>
  </si>
  <si>
    <t>BTK 51917</t>
  </si>
  <si>
    <t>BTK 51918</t>
  </si>
  <si>
    <t>BTK 51919</t>
  </si>
  <si>
    <t>BTK 51920</t>
  </si>
  <si>
    <t>BTK 51921</t>
  </si>
  <si>
    <t>BTK 51922</t>
  </si>
  <si>
    <t>BTK 51923</t>
  </si>
  <si>
    <t>BTK 51924</t>
  </si>
  <si>
    <t>BTK 51925</t>
  </si>
  <si>
    <t>BTK 51926</t>
  </si>
  <si>
    <t>BTK 51927</t>
  </si>
  <si>
    <t>BTK 51928</t>
  </si>
  <si>
    <t>BTK 51929</t>
  </si>
  <si>
    <t>BTK 51930</t>
  </si>
  <si>
    <t>BTK 51931</t>
  </si>
  <si>
    <t>BTK 51932</t>
  </si>
  <si>
    <t>BTK 51933</t>
  </si>
  <si>
    <t>BTK 51934</t>
  </si>
  <si>
    <t>BTK 51935</t>
  </si>
  <si>
    <t>BTK 51936</t>
  </si>
  <si>
    <t>BTK 51937</t>
  </si>
  <si>
    <t>BTK 51938</t>
  </si>
  <si>
    <t>BTK 51939</t>
  </si>
  <si>
    <t>BTK 51940</t>
  </si>
  <si>
    <t>BTK 51941</t>
  </si>
  <si>
    <t>BTK 51942</t>
  </si>
  <si>
    <t>BTK 51943</t>
  </si>
  <si>
    <t>BTK 51944</t>
  </si>
  <si>
    <t>BTK 51945</t>
  </si>
  <si>
    <t>BTK 51946</t>
  </si>
  <si>
    <t>BTK 51947</t>
  </si>
  <si>
    <t>BTK 51948</t>
  </si>
  <si>
    <t>BTK 51949</t>
  </si>
  <si>
    <t>BTK 51950</t>
  </si>
  <si>
    <t>BTK 51951</t>
  </si>
  <si>
    <t>BTK 51952</t>
  </si>
  <si>
    <t>BTK 51953</t>
  </si>
  <si>
    <t>BTK 51954</t>
  </si>
  <si>
    <t>BTK 51955</t>
  </si>
  <si>
    <t>BTK 51956</t>
  </si>
  <si>
    <t>BTK 51957</t>
  </si>
  <si>
    <t>BTK 51958</t>
  </si>
  <si>
    <t>BTK 51959</t>
  </si>
  <si>
    <t>BTK 51960</t>
  </si>
  <si>
    <t>BTK 51961</t>
  </si>
  <si>
    <t>BTK 51962</t>
  </si>
  <si>
    <t>BTK 51963</t>
  </si>
  <si>
    <t>BTK 51964</t>
  </si>
  <si>
    <t>BTK 51965</t>
  </si>
  <si>
    <t>BTK 51966</t>
  </si>
  <si>
    <t>BTK 51967</t>
  </si>
  <si>
    <t>BTK 51968</t>
  </si>
  <si>
    <t>BTK 51969</t>
  </si>
  <si>
    <t>BTK 51970</t>
  </si>
  <si>
    <t>BTK 51971</t>
  </si>
  <si>
    <t>BTK 51972</t>
  </si>
  <si>
    <t>BTK 51973</t>
  </si>
  <si>
    <t>BTK 51974</t>
  </si>
  <si>
    <t>BTK 51975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</si>
</sst>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sz val="12"/>
      <name val="Arial"/>
      <family val="2"/>
    </font>
    <font>
      <sz val="10"/>
      <color rgb="FFFF0000"/>
      <name val="Arial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66">
    <xf numFmtId="0" fontId="0" fillId="0" borderId="0" xfId="0"/>
    <xf numFmtId="0" fontId="5" fillId="0" borderId="0" xfId="4" applyFont="1"/>
    <xf numFmtId="0" fontId="6" fillId="0" borderId="0" xfId="4" applyFont="1" applyAlignment="1">
      <alignment horizontal="right"/>
    </xf>
    <xf numFmtId="41" fontId="7" fillId="0" borderId="0" xfId="4" applyNumberFormat="1" applyFont="1"/>
    <xf numFmtId="0" fontId="7" fillId="0" borderId="0" xfId="4" applyFont="1"/>
    <xf numFmtId="0" fontId="5" fillId="0" borderId="0" xfId="0" applyFont="1"/>
    <xf numFmtId="0" fontId="3" fillId="0" borderId="0" xfId="3"/>
    <xf numFmtId="164" fontId="3" fillId="0" borderId="0" xfId="3" applyNumberFormat="1"/>
    <xf numFmtId="41" fontId="3" fillId="0" borderId="0" xfId="3" applyNumberFormat="1"/>
    <xf numFmtId="41" fontId="3" fillId="0" borderId="0" xfId="3" applyNumberFormat="1" applyAlignment="1">
      <alignment horizontal="left"/>
    </xf>
    <xf numFmtId="14" fontId="3" fillId="0" borderId="0" xfId="3" applyNumberForma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Alignment="1">
      <alignment horizontal="right"/>
    </xf>
    <xf numFmtId="20" fontId="3" fillId="0" borderId="0" xfId="3" applyNumberFormat="1" applyAlignment="1">
      <alignment horizontal="left"/>
    </xf>
    <xf numFmtId="41" fontId="3" fillId="0" borderId="0" xfId="1" applyFont="1"/>
    <xf numFmtId="1" fontId="5" fillId="0" borderId="0" xfId="4" applyNumberFormat="1" applyFont="1"/>
    <xf numFmtId="0" fontId="9" fillId="0" borderId="0" xfId="3" applyFont="1"/>
    <xf numFmtId="0" fontId="10" fillId="0" borderId="0" xfId="3" applyFont="1"/>
    <xf numFmtId="0" fontId="3" fillId="0" borderId="0" xfId="3" applyAlignment="1">
      <alignment horizontal="center"/>
    </xf>
    <xf numFmtId="41" fontId="5" fillId="0" borderId="0" xfId="4" applyNumberFormat="1" applyFont="1"/>
    <xf numFmtId="41" fontId="3" fillId="0" borderId="1" xfId="3" applyNumberFormat="1" applyBorder="1"/>
    <xf numFmtId="0" fontId="5" fillId="0" borderId="1" xfId="4" applyFont="1" applyBorder="1"/>
    <xf numFmtId="0" fontId="6" fillId="0" borderId="4" xfId="4" applyFont="1" applyBorder="1" applyAlignment="1">
      <alignment horizontal="center"/>
    </xf>
    <xf numFmtId="41" fontId="7" fillId="0" borderId="1" xfId="4" applyNumberFormat="1" applyFont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Border="1" applyAlignment="1">
      <alignment horizontal="center" wrapText="1"/>
    </xf>
    <xf numFmtId="41" fontId="17" fillId="0" borderId="0" xfId="1" applyFont="1" applyAlignment="1">
      <alignment horizontal="right" vertical="center" wrapText="1"/>
    </xf>
    <xf numFmtId="165" fontId="3" fillId="0" borderId="0" xfId="3" applyNumberFormat="1"/>
    <xf numFmtId="41" fontId="17" fillId="0" borderId="3" xfId="1" applyFont="1" applyBorder="1" applyAlignment="1">
      <alignment horizontal="right" vertical="center" wrapText="1"/>
    </xf>
    <xf numFmtId="41" fontId="7" fillId="0" borderId="1" xfId="1" quotePrefix="1" applyFont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Border="1"/>
    <xf numFmtId="41" fontId="5" fillId="0" borderId="1" xfId="1" applyFont="1" applyBorder="1"/>
    <xf numFmtId="41" fontId="7" fillId="0" borderId="3" xfId="4" applyNumberFormat="1" applyFont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Border="1"/>
    <xf numFmtId="41" fontId="3" fillId="0" borderId="7" xfId="3" applyNumberFormat="1" applyBorder="1"/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Border="1"/>
    <xf numFmtId="165" fontId="7" fillId="0" borderId="0" xfId="5" applyNumberFormat="1" applyFont="1"/>
    <xf numFmtId="41" fontId="21" fillId="0" borderId="1" xfId="1" quotePrefix="1" applyFont="1" applyBorder="1" applyAlignment="1">
      <alignment horizontal="center" wrapText="1"/>
    </xf>
    <xf numFmtId="41" fontId="3" fillId="0" borderId="0" xfId="4" applyNumberFormat="1" applyFont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Border="1"/>
    <xf numFmtId="0" fontId="17" fillId="0" borderId="1" xfId="1" applyNumberFormat="1" applyFont="1" applyBorder="1" applyAlignment="1">
      <alignment vertical="center"/>
    </xf>
    <xf numFmtId="164" fontId="22" fillId="0" borderId="0" xfId="3" applyNumberFormat="1" applyFont="1"/>
    <xf numFmtId="164" fontId="9" fillId="0" borderId="0" xfId="3" applyNumberFormat="1" applyFont="1"/>
    <xf numFmtId="41" fontId="23" fillId="0" borderId="0" xfId="2" applyNumberFormat="1" applyFont="1" applyFill="1"/>
    <xf numFmtId="41" fontId="3" fillId="3" borderId="1" xfId="1" applyFont="1" applyFill="1" applyBorder="1"/>
    <xf numFmtId="164" fontId="3" fillId="0" borderId="7" xfId="5" applyNumberFormat="1" applyBorder="1" applyAlignment="1">
      <alignment horizontal="left"/>
    </xf>
    <xf numFmtId="41" fontId="3" fillId="0" borderId="0" xfId="5"/>
    <xf numFmtId="0" fontId="7" fillId="3" borderId="1" xfId="1" applyNumberFormat="1" applyFont="1" applyFill="1" applyBorder="1"/>
    <xf numFmtId="0" fontId="3" fillId="0" borderId="0" xfId="3" quotePrefix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/>
    <xf numFmtId="0" fontId="7" fillId="0" borderId="1" xfId="1" applyNumberFormat="1" applyFont="1" applyBorder="1"/>
    <xf numFmtId="0" fontId="24" fillId="0" borderId="0" xfId="3" applyFont="1" applyAlignment="1">
      <alignment horizontal="left"/>
    </xf>
    <xf numFmtId="0" fontId="24" fillId="0" borderId="0" xfId="3" applyFont="1"/>
    <xf numFmtId="41" fontId="6" fillId="0" borderId="1" xfId="1" applyFont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164" fontId="5" fillId="0" borderId="0" xfId="4" applyNumberFormat="1" applyFont="1"/>
    <xf numFmtId="0" fontId="25" fillId="0" borderId="0" xfId="3" applyFont="1"/>
    <xf numFmtId="164" fontId="26" fillId="0" borderId="0" xfId="3" applyNumberFormat="1" applyFont="1"/>
    <xf numFmtId="42" fontId="7" fillId="0" borderId="0" xfId="2" applyNumberFormat="1" applyFont="1" applyFill="1"/>
    <xf numFmtId="41" fontId="23" fillId="0" borderId="0" xfId="0" applyNumberFormat="1" applyFont="1"/>
    <xf numFmtId="0" fontId="27" fillId="0" borderId="0" xfId="4" applyFont="1"/>
    <xf numFmtId="42" fontId="23" fillId="0" borderId="0" xfId="4" applyNumberFormat="1" applyFont="1"/>
    <xf numFmtId="0" fontId="27" fillId="0" borderId="0" xfId="0" applyFont="1"/>
    <xf numFmtId="42" fontId="27" fillId="0" borderId="0" xfId="4" applyNumberFormat="1" applyFont="1"/>
    <xf numFmtId="42" fontId="27" fillId="0" borderId="0" xfId="0" applyNumberFormat="1" applyFont="1"/>
    <xf numFmtId="0" fontId="23" fillId="0" borderId="0" xfId="0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Border="1" applyAlignment="1">
      <alignment horizontal="right"/>
    </xf>
    <xf numFmtId="4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1" fontId="18" fillId="3" borderId="0" xfId="1" applyFont="1" applyFill="1" applyAlignment="1">
      <alignment horizontal="center" vertical="center" wrapText="1"/>
    </xf>
    <xf numFmtId="41" fontId="29" fillId="0" borderId="0" xfId="1" applyFont="1"/>
    <xf numFmtId="41" fontId="29" fillId="3" borderId="0" xfId="1" applyFont="1" applyFill="1" applyAlignment="1">
      <alignment horizontal="center" vertical="center" wrapText="1"/>
    </xf>
    <xf numFmtId="41" fontId="18" fillId="3" borderId="3" xfId="1" applyFont="1" applyFill="1" applyBorder="1" applyAlignment="1">
      <alignment horizontal="center" vertical="center" wrapText="1"/>
    </xf>
    <xf numFmtId="0" fontId="7" fillId="0" borderId="1" xfId="0" applyFont="1" applyBorder="1"/>
    <xf numFmtId="41" fontId="17" fillId="0" borderId="3" xfId="1" applyFont="1" applyBorder="1" applyAlignment="1">
      <alignment vertical="center" wrapText="1"/>
    </xf>
    <xf numFmtId="0" fontId="6" fillId="0" borderId="0" xfId="4" applyFont="1" applyAlignment="1">
      <alignment horizontal="right" vertical="center"/>
    </xf>
    <xf numFmtId="41" fontId="8" fillId="0" borderId="0" xfId="3" applyNumberFormat="1" applyFont="1" applyAlignment="1">
      <alignment horizontal="right" vertical="center"/>
    </xf>
    <xf numFmtId="41" fontId="6" fillId="0" borderId="0" xfId="4" applyNumberFormat="1" applyFont="1" applyAlignment="1">
      <alignment horizontal="right" vertical="center"/>
    </xf>
    <xf numFmtId="41" fontId="6" fillId="0" borderId="1" xfId="1" applyFont="1" applyBorder="1" applyAlignment="1">
      <alignment horizontal="right" vertical="center"/>
    </xf>
    <xf numFmtId="4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41" fontId="8" fillId="3" borderId="3" xfId="1" applyFont="1" applyFill="1" applyBorder="1" applyAlignment="1">
      <alignment horizontal="center" vertical="center" wrapText="1"/>
    </xf>
    <xf numFmtId="41" fontId="27" fillId="0" borderId="0" xfId="1" applyFont="1"/>
    <xf numFmtId="41" fontId="12" fillId="3" borderId="3" xfId="3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right" wrapText="1"/>
    </xf>
    <xf numFmtId="41" fontId="17" fillId="0" borderId="3" xfId="1" applyFont="1" applyBorder="1" applyAlignment="1">
      <alignment wrapText="1"/>
    </xf>
    <xf numFmtId="41" fontId="3" fillId="3" borderId="3" xfId="1" applyFont="1" applyFill="1" applyBorder="1"/>
    <xf numFmtId="41" fontId="7" fillId="3" borderId="3" xfId="1" applyFont="1" applyFill="1" applyBorder="1"/>
    <xf numFmtId="41" fontId="6" fillId="3" borderId="0" xfId="0" applyNumberFormat="1" applyFont="1" applyFill="1"/>
    <xf numFmtId="41" fontId="6" fillId="0" borderId="3" xfId="1" applyFont="1" applyBorder="1" applyAlignment="1">
      <alignment horizontal="center" wrapText="1"/>
    </xf>
    <xf numFmtId="41" fontId="3" fillId="0" borderId="3" xfId="1" applyFont="1" applyBorder="1" applyAlignment="1">
      <alignment horizontal="center" wrapText="1"/>
    </xf>
    <xf numFmtId="41" fontId="3" fillId="3" borderId="3" xfId="1" applyFont="1" applyFill="1" applyBorder="1" applyAlignment="1">
      <alignment horizontal="center" vertical="center" wrapText="1"/>
    </xf>
    <xf numFmtId="41" fontId="3" fillId="4" borderId="3" xfId="1" applyFont="1" applyFill="1" applyBorder="1" applyAlignment="1">
      <alignment horizontal="center" vertical="center" wrapText="1"/>
    </xf>
    <xf numFmtId="41" fontId="3" fillId="3" borderId="3" xfId="0" applyNumberFormat="1" applyFont="1" applyFill="1" applyBorder="1"/>
    <xf numFmtId="0" fontId="2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0" fillId="0" borderId="1" xfId="1" applyNumberFormat="1" applyFont="1" applyBorder="1" applyAlignment="1">
      <alignment horizontal="center" vertical="center" wrapText="1"/>
    </xf>
    <xf numFmtId="0" fontId="3" fillId="0" borderId="0" xfId="3" applyBorder="1"/>
    <xf numFmtId="41" fontId="6" fillId="4" borderId="0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8" fillId="3" borderId="3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3" borderId="1" xfId="1" applyFont="1" applyFill="1" applyBorder="1" applyAlignment="1">
      <alignment horizontal="right" vertical="center" wrapText="1"/>
    </xf>
    <xf numFmtId="41" fontId="31" fillId="0" borderId="0" xfId="1" applyFont="1"/>
    <xf numFmtId="41" fontId="7" fillId="0" borderId="0" xfId="1" applyFont="1"/>
    <xf numFmtId="41" fontId="31" fillId="3" borderId="0" xfId="1" applyFont="1" applyFill="1" applyAlignment="1">
      <alignment horizontal="center" vertical="center" wrapText="1"/>
    </xf>
    <xf numFmtId="0" fontId="4" fillId="0" borderId="0" xfId="3" applyFont="1" applyAlignment="1">
      <alignment horizontal="center"/>
    </xf>
    <xf numFmtId="41" fontId="28" fillId="3" borderId="1" xfId="1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2" fillId="3" borderId="3" xfId="0" applyNumberFormat="1" applyFont="1" applyFill="1" applyBorder="1"/>
    <xf numFmtId="41" fontId="32" fillId="3" borderId="3" xfId="1" applyFont="1" applyFill="1" applyBorder="1" applyAlignment="1">
      <alignment horizontal="center" vertical="center" wrapText="1"/>
    </xf>
    <xf numFmtId="41" fontId="32" fillId="0" borderId="3" xfId="1" applyFont="1" applyBorder="1" applyAlignment="1">
      <alignment horizontal="center" wrapText="1"/>
    </xf>
    <xf numFmtId="41" fontId="32" fillId="4" borderId="3" xfId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33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41" fontId="7" fillId="0" borderId="2" xfId="4" applyNumberFormat="1" applyFont="1" applyBorder="1" applyAlignment="1">
      <alignment horizontal="center"/>
    </xf>
    <xf numFmtId="41" fontId="7" fillId="0" borderId="3" xfId="4" applyNumberFormat="1" applyFont="1" applyBorder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C10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3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43585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800</v>
      </c>
      <c r="F8" s="6"/>
      <c r="G8" s="8">
        <f t="shared" ref="G8:G16" si="0">C8*E8</f>
        <v>80000000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145</v>
      </c>
      <c r="F9" s="6"/>
      <c r="G9" s="8">
        <f t="shared" si="0"/>
        <v>7250000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17</v>
      </c>
      <c r="F11" s="6"/>
      <c r="G11" s="8">
        <f t="shared" si="0"/>
        <v>170000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7</v>
      </c>
      <c r="F12" s="6"/>
      <c r="G12" s="8">
        <f t="shared" si="0"/>
        <v>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64</v>
      </c>
      <c r="L13" s="58"/>
      <c r="M13" s="130">
        <v>100000</v>
      </c>
      <c r="N13" s="29"/>
      <c r="O13" s="30"/>
      <c r="P13" s="58">
        <v>11450000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</v>
      </c>
      <c r="F14" s="6"/>
      <c r="G14" s="8">
        <f t="shared" si="0"/>
        <v>2000</v>
      </c>
      <c r="H14" s="7"/>
      <c r="I14" s="6"/>
      <c r="J14" s="24"/>
      <c r="K14" s="133" t="s">
        <v>65</v>
      </c>
      <c r="L14" s="58">
        <v>2000000</v>
      </c>
      <c r="M14" s="131">
        <v>700000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66</v>
      </c>
      <c r="L15" s="58">
        <v>2000000</v>
      </c>
      <c r="M15" s="131">
        <v>13455000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67</v>
      </c>
      <c r="L16" s="58">
        <v>1000000</v>
      </c>
      <c r="M16" s="129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87701000</v>
      </c>
      <c r="I17" s="8"/>
      <c r="J17" s="117"/>
      <c r="K17" s="133" t="s">
        <v>68</v>
      </c>
      <c r="L17" s="58">
        <v>950000</v>
      </c>
      <c r="M17" s="129">
        <v>30000000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69</v>
      </c>
      <c r="L18" s="58"/>
      <c r="M18" s="128">
        <v>750000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70</v>
      </c>
      <c r="L19" s="58">
        <v>500000</v>
      </c>
      <c r="M19" s="128">
        <v>200000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71</v>
      </c>
      <c r="L20" s="58">
        <v>4000000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534</v>
      </c>
      <c r="F21" s="6"/>
      <c r="G21" s="8">
        <f>C21*E21</f>
        <v>267000</v>
      </c>
      <c r="H21" s="7"/>
      <c r="I21" s="8"/>
      <c r="J21" s="117"/>
      <c r="K21" s="133" t="s">
        <v>72</v>
      </c>
      <c r="L21" s="58">
        <v>5000000</v>
      </c>
      <c r="M21" s="139">
        <v>250000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73</v>
      </c>
      <c r="L22" s="58">
        <v>625000</v>
      </c>
      <c r="M22" s="119">
        <v>175000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74</v>
      </c>
      <c r="L23" s="58">
        <v>1000000</v>
      </c>
      <c r="M23" s="126">
        <v>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75</v>
      </c>
      <c r="L24" s="58">
        <v>1000000</v>
      </c>
      <c r="M24" s="108">
        <v>2000000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76</v>
      </c>
      <c r="L25" s="58">
        <v>500000</v>
      </c>
      <c r="M25" s="108">
        <v>150000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269300</v>
      </c>
      <c r="I26" s="7"/>
      <c r="J26" s="24"/>
      <c r="K26" s="133" t="s">
        <v>77</v>
      </c>
      <c r="L26" s="58">
        <v>500000</v>
      </c>
      <c r="M26" s="108">
        <v>46500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87970300</v>
      </c>
      <c r="J27" s="24"/>
      <c r="K27" s="133" t="s">
        <v>78</v>
      </c>
      <c r="L27" s="58">
        <v>334000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79</v>
      </c>
      <c r="L28" s="58">
        <v>200000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80</v>
      </c>
      <c r="L29" s="58">
        <v>500000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81</v>
      </c>
      <c r="L30" s="58">
        <v>250000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 t="e">
        <f>#REF!</f>
        <v>#REF!</v>
      </c>
      <c r="J31" s="24"/>
      <c r="K31" s="133" t="s">
        <v>82</v>
      </c>
      <c r="L31" s="58">
        <v>500000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83</v>
      </c>
      <c r="L32" s="58">
        <v>750000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3" t="s">
        <v>84</v>
      </c>
      <c r="L33" s="58">
        <v>2000000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3"/>
      <c r="L34" s="58">
        <v>-11450000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3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3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48176500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48176500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12159000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11450000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170300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23779300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 t="e">
        <f>+I31-I49+I55</f>
        <v>#REF!</v>
      </c>
      <c r="J56" s="74">
        <f>SUM(M13:M55)</f>
        <v>48176500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87970300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 t="e">
        <f>+I57-I56</f>
        <v>#REF!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165300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12159000</v>
      </c>
      <c r="M121" s="103">
        <f>SUM(M13:M120)</f>
        <v>48176500</v>
      </c>
      <c r="N121" s="103">
        <f t="shared" ref="N121:Q121" si="1">SUM(N13:N120)</f>
        <v>0</v>
      </c>
      <c r="O121" s="103"/>
      <c r="P121" s="103">
        <f>SUM(P13:P120)</f>
        <v>11450000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E31" zoomScale="70" zoomScaleNormal="100" zoomScaleSheetLayoutView="70" workbookViewId="0">
      <selection activeCell="E10" sqref="E1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6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182</v>
      </c>
      <c r="C3" s="8"/>
      <c r="D3" s="6"/>
      <c r="E3" s="6"/>
      <c r="F3" s="6"/>
      <c r="G3" s="6"/>
      <c r="H3" s="6" t="s">
        <v>2</v>
      </c>
      <c r="I3" s="10">
        <v>43598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470</v>
      </c>
      <c r="F8" s="6"/>
      <c r="G8" s="8">
        <f t="shared" ref="G8:G16" si="0">C8*E8</f>
        <v>47000000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344</v>
      </c>
      <c r="F9" s="6"/>
      <c r="G9" s="8">
        <f t="shared" si="0"/>
        <v>17200000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18</v>
      </c>
      <c r="F10" s="6"/>
      <c r="G10" s="8">
        <f t="shared" si="0"/>
        <v>360000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f>42+4</f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98</v>
      </c>
      <c r="F12" s="6"/>
      <c r="G12" s="8">
        <f t="shared" si="0"/>
        <v>490000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54</v>
      </c>
      <c r="F13" s="6"/>
      <c r="G13" s="8">
        <f t="shared" si="0"/>
        <v>108000</v>
      </c>
      <c r="H13" s="7"/>
      <c r="I13" s="6"/>
      <c r="J13" s="117"/>
      <c r="K13" s="132" t="s">
        <v>183</v>
      </c>
      <c r="L13" s="122"/>
      <c r="M13" s="130">
        <v>620000</v>
      </c>
      <c r="N13" s="29"/>
      <c r="O13" s="30"/>
      <c r="P13" s="122">
        <v>13030000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28</v>
      </c>
      <c r="F14" s="6"/>
      <c r="G14" s="8">
        <f t="shared" si="0"/>
        <v>28000</v>
      </c>
      <c r="H14" s="7"/>
      <c r="I14" s="6"/>
      <c r="J14" s="24"/>
      <c r="K14" s="133" t="s">
        <v>184</v>
      </c>
      <c r="L14" s="122">
        <v>1570000</v>
      </c>
      <c r="M14" s="131">
        <v>300000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185</v>
      </c>
      <c r="L15" s="122">
        <v>800000</v>
      </c>
      <c r="M15" s="131">
        <v>500000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186</v>
      </c>
      <c r="L16" s="122">
        <v>750000</v>
      </c>
      <c r="M16" s="129">
        <v>1250000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65646000</v>
      </c>
      <c r="I17" s="8"/>
      <c r="J17" s="117"/>
      <c r="K17" s="133" t="s">
        <v>187</v>
      </c>
      <c r="L17" s="122">
        <v>1000000</v>
      </c>
      <c r="M17" s="129">
        <v>600000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188</v>
      </c>
      <c r="L18" s="122">
        <v>200000</v>
      </c>
      <c r="M18" s="154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189</v>
      </c>
      <c r="L19" s="122">
        <v>4000000</v>
      </c>
      <c r="M19" s="154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190</v>
      </c>
      <c r="L20" s="122">
        <v>1300000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 t="s">
        <v>191</v>
      </c>
      <c r="L21" s="58">
        <v>1600000</v>
      </c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 t="s">
        <v>192</v>
      </c>
      <c r="L22" s="58">
        <v>625000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 t="s">
        <v>193</v>
      </c>
      <c r="L23" s="58">
        <v>1000000</v>
      </c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194</v>
      </c>
      <c r="L24" s="58">
        <v>2500000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195</v>
      </c>
      <c r="L25" s="58">
        <v>800000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262600</v>
      </c>
      <c r="I26" s="7"/>
      <c r="J26" s="24"/>
      <c r="K26" s="133" t="s">
        <v>196</v>
      </c>
      <c r="L26" s="58">
        <v>1100000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65908600</v>
      </c>
      <c r="J27" s="24"/>
      <c r="K27" s="133" t="s">
        <v>197</v>
      </c>
      <c r="L27" s="58">
        <v>800000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198</v>
      </c>
      <c r="L28" s="58">
        <v>4268000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199</v>
      </c>
      <c r="L29" s="58">
        <v>3600000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>
        <v>-13030000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'11 Mei'!I57</f>
        <v>42365600</v>
      </c>
      <c r="J31" s="24"/>
      <c r="K31" s="133" t="s">
        <v>200</v>
      </c>
      <c r="L31" s="122">
        <v>900000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109631268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221036970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1204775868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3270000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3270000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13783000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13030000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26813000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65908600</v>
      </c>
      <c r="J56" s="74">
        <f>SUM(M13:M55)</f>
        <v>3270000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65908600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/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/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13783000</v>
      </c>
      <c r="M121" s="103">
        <f>SUM(M13:M120)</f>
        <v>3270000</v>
      </c>
      <c r="N121" s="103">
        <f t="shared" ref="N121:Q121" si="1">SUM(N13:N120)</f>
        <v>0</v>
      </c>
      <c r="O121" s="103"/>
      <c r="P121" s="103">
        <f>SUM(P13:P120)</f>
        <v>13030000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37" zoomScale="70" zoomScaleNormal="100" zoomScaleSheetLayoutView="70" workbookViewId="0">
      <selection activeCell="E13" sqref="E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43599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693</v>
      </c>
      <c r="F8" s="6"/>
      <c r="G8" s="8">
        <f t="shared" ref="G8:G16" si="0">C8*E8</f>
        <v>69300000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439</v>
      </c>
      <c r="F9" s="6"/>
      <c r="G9" s="8">
        <f t="shared" si="0"/>
        <v>21950000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19</v>
      </c>
      <c r="F10" s="6"/>
      <c r="G10" s="8">
        <f t="shared" si="0"/>
        <v>380000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f>42+4</f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99</v>
      </c>
      <c r="F12" s="6"/>
      <c r="G12" s="8">
        <f t="shared" si="0"/>
        <v>495000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54</v>
      </c>
      <c r="F13" s="6"/>
      <c r="G13" s="8">
        <f t="shared" si="0"/>
        <v>108000</v>
      </c>
      <c r="H13" s="7"/>
      <c r="I13" s="6"/>
      <c r="J13" s="117"/>
      <c r="K13" s="133" t="s">
        <v>183</v>
      </c>
      <c r="L13" s="122">
        <v>2600000</v>
      </c>
      <c r="M13" s="130">
        <v>50000</v>
      </c>
      <c r="N13" s="29"/>
      <c r="O13" s="30"/>
      <c r="P13" s="122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28</v>
      </c>
      <c r="F14" s="6"/>
      <c r="G14" s="8">
        <f t="shared" si="0"/>
        <v>28000</v>
      </c>
      <c r="H14" s="7"/>
      <c r="I14" s="6"/>
      <c r="J14" s="24"/>
      <c r="K14" s="133" t="s">
        <v>201</v>
      </c>
      <c r="L14" s="58">
        <v>3490000</v>
      </c>
      <c r="M14" s="131">
        <v>300000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202</v>
      </c>
      <c r="L15" s="58">
        <v>1500000</v>
      </c>
      <c r="M15" s="131">
        <v>1000000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203</v>
      </c>
      <c r="L16" s="58">
        <v>750000</v>
      </c>
      <c r="M16" s="129">
        <v>50000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92721000</v>
      </c>
      <c r="I17" s="8"/>
      <c r="J17" s="117"/>
      <c r="K17" s="133" t="s">
        <v>204</v>
      </c>
      <c r="L17" s="58">
        <v>1160000</v>
      </c>
      <c r="M17" s="129">
        <v>30000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205</v>
      </c>
      <c r="L18" s="58">
        <v>900000</v>
      </c>
      <c r="M18" s="154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206</v>
      </c>
      <c r="L19" s="58">
        <v>5000000</v>
      </c>
      <c r="M19" s="154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207</v>
      </c>
      <c r="L20" s="58">
        <v>580000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 t="s">
        <v>208</v>
      </c>
      <c r="L21" s="58">
        <v>5000000</v>
      </c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 t="s">
        <v>209</v>
      </c>
      <c r="L22" s="58">
        <v>1500000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 t="s">
        <v>210</v>
      </c>
      <c r="L23" s="58">
        <v>1120000</v>
      </c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211</v>
      </c>
      <c r="L24" s="58">
        <v>700000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212</v>
      </c>
      <c r="L25" s="58">
        <v>900000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262600</v>
      </c>
      <c r="I26" s="7"/>
      <c r="J26" s="24"/>
      <c r="K26" s="133" t="s">
        <v>213</v>
      </c>
      <c r="L26" s="58">
        <v>2500000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92983600</v>
      </c>
      <c r="J27" s="24"/>
      <c r="K27" s="133"/>
      <c r="L27" s="58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58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'13 Mei'!I57</f>
        <v>65908600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109631268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221036970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1204775868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1430000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1430000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27700000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805000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28505000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92983600</v>
      </c>
      <c r="J56" s="74">
        <f>SUM(M13:M55)</f>
        <v>1430000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92983600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800000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5000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27700000</v>
      </c>
      <c r="M121" s="103">
        <f>SUM(M13:M120)</f>
        <v>1430000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D28" zoomScale="70" zoomScaleNormal="100" zoomScaleSheetLayoutView="70" workbookViewId="0">
      <selection activeCell="H47" sqref="H4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8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152</v>
      </c>
      <c r="C3" s="8"/>
      <c r="D3" s="6"/>
      <c r="E3" s="6"/>
      <c r="F3" s="6"/>
      <c r="G3" s="6"/>
      <c r="H3" s="6" t="s">
        <v>2</v>
      </c>
      <c r="I3" s="10">
        <v>43600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299</v>
      </c>
      <c r="F8" s="6"/>
      <c r="G8" s="8">
        <f t="shared" ref="G8:G16" si="0">C8*E8</f>
        <v>29900000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394</v>
      </c>
      <c r="F9" s="6"/>
      <c r="G9" s="8">
        <f t="shared" si="0"/>
        <v>19700000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29</v>
      </c>
      <c r="F10" s="6"/>
      <c r="G10" s="8">
        <f t="shared" si="0"/>
        <v>580000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101</v>
      </c>
      <c r="F12" s="6"/>
      <c r="G12" s="8">
        <f t="shared" si="0"/>
        <v>505000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41</v>
      </c>
      <c r="F13" s="6"/>
      <c r="G13" s="8">
        <f t="shared" si="0"/>
        <v>82000</v>
      </c>
      <c r="H13" s="7"/>
      <c r="I13" s="6"/>
      <c r="J13" s="117"/>
      <c r="K13" s="133" t="s">
        <v>214</v>
      </c>
      <c r="L13" s="160">
        <v>1920000</v>
      </c>
      <c r="M13" s="130">
        <v>28052000</v>
      </c>
      <c r="N13" s="29"/>
      <c r="O13" s="30"/>
      <c r="P13" s="58">
        <v>9150000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27</v>
      </c>
      <c r="F14" s="6"/>
      <c r="G14" s="8">
        <f t="shared" si="0"/>
        <v>27000</v>
      </c>
      <c r="H14" s="7"/>
      <c r="I14" s="6"/>
      <c r="J14" s="24"/>
      <c r="K14" s="133" t="s">
        <v>215</v>
      </c>
      <c r="L14" s="160">
        <v>75000</v>
      </c>
      <c r="M14" s="131">
        <v>36283000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216</v>
      </c>
      <c r="L15" s="160">
        <v>900000</v>
      </c>
      <c r="M15" s="131">
        <v>100000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217</v>
      </c>
      <c r="L16" s="160">
        <v>40000</v>
      </c>
      <c r="M16" s="129">
        <v>2700000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51254000</v>
      </c>
      <c r="I17" s="8"/>
      <c r="J17" s="117"/>
      <c r="K17" s="133" t="s">
        <v>218</v>
      </c>
      <c r="L17" s="160">
        <v>800000</v>
      </c>
      <c r="M17" s="129">
        <v>15394000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219</v>
      </c>
      <c r="L18" s="160">
        <v>900000</v>
      </c>
      <c r="M18" s="128">
        <v>8000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220</v>
      </c>
      <c r="L19" s="160">
        <v>1000000</v>
      </c>
      <c r="M19" s="128">
        <v>1800000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2</v>
      </c>
      <c r="F20" s="6"/>
      <c r="G20" s="8">
        <f>C20*E20</f>
        <v>2000</v>
      </c>
      <c r="H20" s="7"/>
      <c r="I20" s="8"/>
      <c r="J20" s="117"/>
      <c r="K20" s="133" t="s">
        <v>221</v>
      </c>
      <c r="L20" s="160">
        <v>200000</v>
      </c>
      <c r="M20" s="127">
        <v>50000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222</v>
      </c>
      <c r="L21" s="160">
        <v>1100000</v>
      </c>
      <c r="M21" s="139">
        <v>15000000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5</v>
      </c>
      <c r="F22" s="6"/>
      <c r="G22" s="8">
        <f>C22*E22</f>
        <v>1000</v>
      </c>
      <c r="H22" s="7"/>
      <c r="I22" s="8"/>
      <c r="J22" s="24"/>
      <c r="K22" s="133" t="s">
        <v>223</v>
      </c>
      <c r="L22" s="160">
        <v>1000000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16</v>
      </c>
      <c r="F23" s="6"/>
      <c r="G23" s="8">
        <f>C23*E23</f>
        <v>1600</v>
      </c>
      <c r="H23" s="7"/>
      <c r="I23" s="8"/>
      <c r="J23" s="117"/>
      <c r="K23" s="133" t="s">
        <v>224</v>
      </c>
      <c r="L23" s="160">
        <v>1000000</v>
      </c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225</v>
      </c>
      <c r="L24" s="160">
        <v>1600000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226</v>
      </c>
      <c r="L25" s="160">
        <v>1000000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259600</v>
      </c>
      <c r="I26" s="7"/>
      <c r="J26" s="24"/>
      <c r="K26" s="133" t="s">
        <v>227</v>
      </c>
      <c r="L26" s="160">
        <v>650000</v>
      </c>
      <c r="M26" s="108"/>
      <c r="N26" s="29"/>
      <c r="O26" s="53"/>
      <c r="P26" s="33"/>
      <c r="Q26" s="56"/>
      <c r="R26" s="35"/>
      <c r="S26" s="55"/>
    </row>
    <row r="27" spans="1:22" x14ac:dyDescent="0.2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51513600</v>
      </c>
      <c r="J27" s="24"/>
      <c r="K27" s="133" t="s">
        <v>228</v>
      </c>
      <c r="L27" s="160">
        <v>300000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229</v>
      </c>
      <c r="L28" s="160">
        <v>500000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230</v>
      </c>
      <c r="L29" s="160">
        <v>3500000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231</v>
      </c>
      <c r="L30" s="160">
        <v>1000000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'14 Mei'!I57</f>
        <v>92983600</v>
      </c>
      <c r="J31" s="24"/>
      <c r="K31" s="133" t="s">
        <v>232</v>
      </c>
      <c r="L31" s="160">
        <v>900000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233</v>
      </c>
      <c r="L32" s="160">
        <v>1250000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3" t="s">
        <v>234</v>
      </c>
      <c r="L33" s="160">
        <v>2700000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3" t="s">
        <v>235</v>
      </c>
      <c r="L34" s="160">
        <v>1000000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3" t="s">
        <v>236</v>
      </c>
      <c r="L35" s="160">
        <v>3000000</v>
      </c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3" t="s">
        <v>237</v>
      </c>
      <c r="L36" s="160">
        <v>1600000</v>
      </c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 t="s">
        <v>238</v>
      </c>
      <c r="L37" s="160">
        <v>4500000</v>
      </c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 t="s">
        <v>239</v>
      </c>
      <c r="L38" s="160">
        <v>900000</v>
      </c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">
      <c r="A39" s="6"/>
      <c r="B39" s="6"/>
      <c r="C39" s="6"/>
      <c r="D39" s="6"/>
      <c r="E39" s="6"/>
      <c r="F39" s="6"/>
      <c r="G39" s="6"/>
      <c r="H39" s="7"/>
      <c r="I39" s="7"/>
      <c r="J39" s="24"/>
      <c r="K39" s="133" t="s">
        <v>240</v>
      </c>
      <c r="L39" s="160">
        <v>700000</v>
      </c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 t="s">
        <v>241</v>
      </c>
      <c r="L40" s="160">
        <v>1800000</v>
      </c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33" t="s">
        <v>242</v>
      </c>
      <c r="L41" s="160">
        <v>3000000</v>
      </c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33" t="s">
        <v>243</v>
      </c>
      <c r="L42" s="160">
        <v>1000000</v>
      </c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109631268</v>
      </c>
      <c r="I43" s="7"/>
      <c r="J43" s="24"/>
      <c r="K43" s="133" t="s">
        <v>244</v>
      </c>
      <c r="L43" s="160">
        <v>2000000</v>
      </c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221036970</v>
      </c>
      <c r="J44" s="24"/>
      <c r="K44" s="133" t="s">
        <v>245</v>
      </c>
      <c r="L44" s="160">
        <v>925000</v>
      </c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1204775868</v>
      </c>
      <c r="J45" s="24"/>
      <c r="K45" s="133" t="s">
        <v>246</v>
      </c>
      <c r="L45" s="58">
        <v>400000</v>
      </c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33" t="s">
        <v>247</v>
      </c>
      <c r="L46" s="58">
        <v>1000000</v>
      </c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99387000</v>
      </c>
      <c r="I47" s="7"/>
      <c r="J47" s="24"/>
      <c r="K47" s="133" t="s">
        <v>248</v>
      </c>
      <c r="L47" s="114">
        <v>750000</v>
      </c>
      <c r="M47" s="39"/>
      <c r="N47" s="39"/>
      <c r="O47" s="48"/>
      <c r="P47" s="33"/>
      <c r="Q47" s="67"/>
      <c r="R47" s="3"/>
      <c r="T47" s="1"/>
      <c r="V47" s="1"/>
    </row>
    <row r="48" spans="1:22" x14ac:dyDescent="0.2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33" t="s">
        <v>249</v>
      </c>
      <c r="L48" s="114">
        <v>1800000</v>
      </c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99387000</v>
      </c>
      <c r="J49" s="24"/>
      <c r="K49" s="109"/>
      <c r="L49" s="58">
        <v>-9150000</v>
      </c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37560000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9150000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11207000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57917000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51513600</v>
      </c>
      <c r="J56" s="74">
        <f>SUM(M13:M55)</f>
        <v>99387000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51513600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100000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11107000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37560000</v>
      </c>
      <c r="M121" s="103">
        <f>SUM(M13:M120)</f>
        <v>99387000</v>
      </c>
      <c r="N121" s="103">
        <f t="shared" ref="N121:Q121" si="1">SUM(N13:N120)</f>
        <v>0</v>
      </c>
      <c r="O121" s="103"/>
      <c r="P121" s="103">
        <f>SUM(P13:P120)</f>
        <v>9150000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tabSelected="1" view="pageBreakPreview" topLeftCell="F1" zoomScale="70" zoomScaleNormal="100" zoomScaleSheetLayoutView="70" workbookViewId="0">
      <selection activeCell="K13" sqref="K13:K2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9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43601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299</v>
      </c>
      <c r="F8" s="6"/>
      <c r="G8" s="8">
        <f t="shared" ref="G8:G16" si="0">C8*E8</f>
        <v>29900000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394</v>
      </c>
      <c r="F9" s="6"/>
      <c r="G9" s="8">
        <f t="shared" si="0"/>
        <v>19700000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29</v>
      </c>
      <c r="F10" s="6"/>
      <c r="G10" s="8">
        <f t="shared" si="0"/>
        <v>580000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101</v>
      </c>
      <c r="F12" s="6"/>
      <c r="G12" s="8">
        <f t="shared" si="0"/>
        <v>505000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41</v>
      </c>
      <c r="F13" s="6"/>
      <c r="G13" s="8">
        <f t="shared" si="0"/>
        <v>82000</v>
      </c>
      <c r="H13" s="7"/>
      <c r="I13" s="6"/>
      <c r="J13" s="117"/>
      <c r="K13" s="133" t="s">
        <v>250</v>
      </c>
      <c r="L13" s="160"/>
      <c r="M13" s="130">
        <v>50000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27</v>
      </c>
      <c r="F14" s="6"/>
      <c r="G14" s="8">
        <f t="shared" si="0"/>
        <v>27000</v>
      </c>
      <c r="H14" s="7"/>
      <c r="I14" s="6"/>
      <c r="J14" s="24"/>
      <c r="K14" s="133" t="s">
        <v>251</v>
      </c>
      <c r="L14" s="160"/>
      <c r="M14" s="131">
        <v>30000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252</v>
      </c>
      <c r="L15" s="160"/>
      <c r="M15" s="131">
        <v>520000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253</v>
      </c>
      <c r="L16" s="160"/>
      <c r="M16" s="129">
        <v>89000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51254000</v>
      </c>
      <c r="I17" s="8"/>
      <c r="J17" s="117"/>
      <c r="K17" s="133" t="s">
        <v>254</v>
      </c>
      <c r="L17" s="160"/>
      <c r="M17" s="129"/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255</v>
      </c>
      <c r="L18" s="160"/>
      <c r="M18" s="128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256</v>
      </c>
      <c r="L19" s="160"/>
      <c r="M19" s="128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2</v>
      </c>
      <c r="F20" s="6"/>
      <c r="G20" s="8">
        <f>C20*E20</f>
        <v>2000</v>
      </c>
      <c r="H20" s="7"/>
      <c r="I20" s="8"/>
      <c r="J20" s="117"/>
      <c r="K20" s="133" t="s">
        <v>257</v>
      </c>
      <c r="L20" s="160"/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258</v>
      </c>
      <c r="L21" s="160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5</v>
      </c>
      <c r="F22" s="6"/>
      <c r="G22" s="8">
        <f>C22*E22</f>
        <v>1000</v>
      </c>
      <c r="H22" s="7"/>
      <c r="I22" s="8"/>
      <c r="J22" s="24"/>
      <c r="K22" s="133" t="s">
        <v>259</v>
      </c>
      <c r="L22" s="160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16</v>
      </c>
      <c r="F23" s="6"/>
      <c r="G23" s="8">
        <f>C23*E23</f>
        <v>1600</v>
      </c>
      <c r="H23" s="7"/>
      <c r="I23" s="8"/>
      <c r="J23" s="117"/>
      <c r="K23" s="133" t="s">
        <v>260</v>
      </c>
      <c r="L23" s="160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261</v>
      </c>
      <c r="L24" s="160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60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259600</v>
      </c>
      <c r="I26" s="7"/>
      <c r="J26" s="24"/>
      <c r="K26" s="133"/>
      <c r="L26" s="160"/>
      <c r="M26" s="108"/>
      <c r="N26" s="29"/>
      <c r="O26" s="53"/>
      <c r="P26" s="33"/>
      <c r="Q26" s="56"/>
      <c r="R26" s="35"/>
      <c r="S26" s="55"/>
    </row>
    <row r="27" spans="1:22" x14ac:dyDescent="0.2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51513600</v>
      </c>
      <c r="J27" s="24"/>
      <c r="K27" s="133"/>
      <c r="L27" s="160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60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160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60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'15 Mei'!I57</f>
        <v>51513600</v>
      </c>
      <c r="J31" s="24"/>
      <c r="K31" s="133"/>
      <c r="L31" s="160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60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3"/>
      <c r="L33" s="160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3"/>
      <c r="L34" s="160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3"/>
      <c r="L35" s="160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3"/>
      <c r="L36" s="160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160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160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160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160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33"/>
      <c r="L41" s="160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33"/>
      <c r="L42" s="160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109631268</v>
      </c>
      <c r="I43" s="7"/>
      <c r="J43" s="24"/>
      <c r="K43" s="133"/>
      <c r="L43" s="160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221036970</v>
      </c>
      <c r="J44" s="24"/>
      <c r="K44" s="133"/>
      <c r="L44" s="160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1204775868</v>
      </c>
      <c r="J45" s="24"/>
      <c r="K45" s="133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33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689000</v>
      </c>
      <c r="I47" s="7"/>
      <c r="J47" s="24"/>
      <c r="K47" s="133"/>
      <c r="L47" s="114"/>
      <c r="M47" s="39"/>
      <c r="N47" s="39"/>
      <c r="O47" s="48"/>
      <c r="P47" s="33"/>
      <c r="Q47" s="67"/>
      <c r="R47" s="3"/>
      <c r="T47" s="1"/>
      <c r="V47" s="1"/>
    </row>
    <row r="48" spans="1:22" x14ac:dyDescent="0.2">
      <c r="A48" s="6"/>
      <c r="B48" s="6"/>
      <c r="C48" s="6" t="s">
        <v>39</v>
      </c>
      <c r="D48" s="6"/>
      <c r="E48" s="6"/>
      <c r="F48" s="6"/>
      <c r="G48" s="6"/>
      <c r="H48" s="68">
        <f>+SUM(B77:B99)</f>
        <v>65800</v>
      </c>
      <c r="I48" s="7" t="s">
        <v>6</v>
      </c>
      <c r="J48" s="24"/>
      <c r="K48" s="133"/>
      <c r="L48" s="114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754800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50758800</v>
      </c>
      <c r="J56" s="74">
        <f>SUM(M13:M55)</f>
        <v>689000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51513600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754800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/>
      <c r="B77" s="145">
        <v>65800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/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0</v>
      </c>
      <c r="M121" s="103">
        <f>SUM(M13:M120)</f>
        <v>689000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43" zoomScale="70" zoomScaleNormal="100" zoomScaleSheetLayoutView="70" workbookViewId="0">
      <selection activeCell="M30" sqref="M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38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43586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0</v>
      </c>
      <c r="F8" s="6"/>
      <c r="G8" s="8">
        <f t="shared" ref="G8:G16" si="0">C8*E8</f>
        <v>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31</v>
      </c>
      <c r="F9" s="6"/>
      <c r="G9" s="8">
        <f t="shared" si="0"/>
        <v>1550000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21</v>
      </c>
      <c r="F10" s="6"/>
      <c r="G10" s="8">
        <f t="shared" si="0"/>
        <v>420000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23</v>
      </c>
      <c r="F11" s="6"/>
      <c r="G11" s="8">
        <f t="shared" si="0"/>
        <v>230000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</v>
      </c>
      <c r="F12" s="6"/>
      <c r="G12" s="8">
        <f t="shared" si="0"/>
        <v>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3" t="s">
        <v>64</v>
      </c>
      <c r="L13" s="58">
        <v>2800000</v>
      </c>
      <c r="M13" s="130">
        <v>24000000</v>
      </c>
      <c r="N13" s="29"/>
      <c r="O13" s="30"/>
      <c r="P13" s="58">
        <v>2000000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69</v>
      </c>
      <c r="L14" s="58">
        <v>3500000</v>
      </c>
      <c r="M14" s="131">
        <v>350000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85</v>
      </c>
      <c r="L15" s="58">
        <v>3000000</v>
      </c>
      <c r="M15" s="131">
        <v>250000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86</v>
      </c>
      <c r="L16" s="58">
        <v>5000000</v>
      </c>
      <c r="M16" s="129">
        <v>75000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2249000</v>
      </c>
      <c r="I17" s="8"/>
      <c r="J17" s="117"/>
      <c r="K17" s="132" t="s">
        <v>87</v>
      </c>
      <c r="L17" s="58"/>
      <c r="M17" s="129">
        <v>400000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88</v>
      </c>
      <c r="L18" s="58"/>
      <c r="M18" s="128">
        <v>1000000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89</v>
      </c>
      <c r="L19" s="58">
        <v>3000000</v>
      </c>
      <c r="M19" s="128">
        <v>350000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90</v>
      </c>
      <c r="L20" s="58">
        <v>750000</v>
      </c>
      <c r="M20" s="127">
        <v>25000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91</v>
      </c>
      <c r="L21" s="58">
        <v>2600000</v>
      </c>
      <c r="M21" s="139">
        <v>557000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92</v>
      </c>
      <c r="L22" s="58">
        <v>750000</v>
      </c>
      <c r="M22" s="119">
        <v>659500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93</v>
      </c>
      <c r="L23" s="58">
        <v>850000</v>
      </c>
      <c r="M23" s="126">
        <v>72000000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94</v>
      </c>
      <c r="L24" s="58">
        <v>9737500</v>
      </c>
      <c r="M24" s="108">
        <v>750000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95</v>
      </c>
      <c r="L25" s="58">
        <v>775000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257300</v>
      </c>
      <c r="I26" s="7"/>
      <c r="J26" s="24"/>
      <c r="K26" s="133" t="s">
        <v>96</v>
      </c>
      <c r="L26" s="58">
        <v>2000000</v>
      </c>
      <c r="M26" s="108">
        <v>1000000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2506300</v>
      </c>
      <c r="J27" s="24"/>
      <c r="K27" s="133" t="s">
        <v>97</v>
      </c>
      <c r="L27" s="58">
        <v>2000000</v>
      </c>
      <c r="M27" s="108">
        <v>2500000</v>
      </c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98</v>
      </c>
      <c r="L28" s="122">
        <v>1000000</v>
      </c>
      <c r="M28" s="108">
        <v>2154000</v>
      </c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99</v>
      </c>
      <c r="L29" s="122">
        <v>1600000</v>
      </c>
      <c r="M29" s="108">
        <v>1196000</v>
      </c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100</v>
      </c>
      <c r="L30" s="122">
        <v>900000</v>
      </c>
      <c r="M30" s="108">
        <v>9450000</v>
      </c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'30 April'!I57</f>
        <v>87970300</v>
      </c>
      <c r="J31" s="24"/>
      <c r="K31" s="132" t="s">
        <v>101</v>
      </c>
      <c r="L31" s="122">
        <v>1000000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102</v>
      </c>
      <c r="L32" s="122">
        <v>1000000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 t="s">
        <v>103</v>
      </c>
      <c r="L33" s="58">
        <v>2700000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 t="s">
        <v>104</v>
      </c>
      <c r="L34" s="58">
        <v>350000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>
        <v>-2000000</v>
      </c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 t="s">
        <v>105</v>
      </c>
      <c r="L36" s="58">
        <v>800000</v>
      </c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131716500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32000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131748500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44112500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2000000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172000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46284500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2506300</v>
      </c>
      <c r="J56" s="74">
        <f>SUM(M13:M55)</f>
        <v>131716500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2506300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100000</v>
      </c>
      <c r="B77" s="120">
        <v>32000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72000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44112500</v>
      </c>
      <c r="M121" s="103">
        <f>SUM(M13:M120)</f>
        <v>131716500</v>
      </c>
      <c r="N121" s="103">
        <f t="shared" ref="N121:Q121" si="1">SUM(N13:N120)</f>
        <v>0</v>
      </c>
      <c r="O121" s="103"/>
      <c r="P121" s="103">
        <f>SUM(P13:P120)</f>
        <v>2000000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D4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40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62</v>
      </c>
      <c r="C3" s="8"/>
      <c r="D3" s="6"/>
      <c r="E3" s="6"/>
      <c r="F3" s="6"/>
      <c r="G3" s="6"/>
      <c r="H3" s="6" t="s">
        <v>2</v>
      </c>
      <c r="I3" s="10">
        <v>43588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44</v>
      </c>
      <c r="F8" s="6"/>
      <c r="G8" s="8">
        <f t="shared" ref="G8:G16" si="0">C8*E8</f>
        <v>4400000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98</v>
      </c>
      <c r="F9" s="6"/>
      <c r="G9" s="8">
        <f t="shared" si="0"/>
        <v>4900000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23</v>
      </c>
      <c r="F10" s="6"/>
      <c r="G10" s="8">
        <f t="shared" si="0"/>
        <v>460000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15</v>
      </c>
      <c r="F11" s="6"/>
      <c r="G11" s="8">
        <f t="shared" si="0"/>
        <v>150000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7"/>
      <c r="K13" s="133" t="s">
        <v>87</v>
      </c>
      <c r="L13" s="58">
        <v>900000</v>
      </c>
      <c r="M13" s="130">
        <v>400000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88</v>
      </c>
      <c r="L14" s="58">
        <v>100000</v>
      </c>
      <c r="M14" s="131">
        <v>100000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106</v>
      </c>
      <c r="L15" s="122">
        <v>3000000</v>
      </c>
      <c r="M15" s="131">
        <v>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2" t="s">
        <v>107</v>
      </c>
      <c r="L16" s="122">
        <v>900000</v>
      </c>
      <c r="M16" s="129">
        <v>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9940000</v>
      </c>
      <c r="I17" s="8"/>
      <c r="J17" s="117"/>
      <c r="K17" s="133" t="s">
        <v>108</v>
      </c>
      <c r="L17" s="122">
        <v>1840000</v>
      </c>
      <c r="M17" s="129">
        <v>413300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109</v>
      </c>
      <c r="L18" s="122">
        <v>500000</v>
      </c>
      <c r="M18" s="128">
        <v>2900000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110</v>
      </c>
      <c r="L19" s="122">
        <v>2500000</v>
      </c>
      <c r="M19" s="128">
        <v>750000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2" t="s">
        <v>111</v>
      </c>
      <c r="L20" s="122">
        <v>725000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2" t="s">
        <v>112</v>
      </c>
      <c r="L21" s="122">
        <v>450000</v>
      </c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4</v>
      </c>
      <c r="F22" s="6"/>
      <c r="G22" s="8">
        <f>C22*E22</f>
        <v>800</v>
      </c>
      <c r="H22" s="7"/>
      <c r="I22" s="8"/>
      <c r="J22" s="24"/>
      <c r="K22" s="133" t="s">
        <v>113</v>
      </c>
      <c r="L22" s="122">
        <v>800000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12</v>
      </c>
      <c r="F23" s="6"/>
      <c r="G23" s="8">
        <f>C23*E23</f>
        <v>1200</v>
      </c>
      <c r="H23" s="7"/>
      <c r="I23" s="8"/>
      <c r="J23" s="117"/>
      <c r="K23" s="133"/>
      <c r="L23" s="58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58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58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258000</v>
      </c>
      <c r="I26" s="7"/>
      <c r="J26" s="24"/>
      <c r="K26" s="133"/>
      <c r="L26" s="58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10198000</v>
      </c>
      <c r="J27" s="24"/>
      <c r="K27" s="133"/>
      <c r="L27" s="58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/>
      <c r="L29" s="122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'01 Mei'!I57</f>
        <v>2506300</v>
      </c>
      <c r="J31" s="24"/>
      <c r="K31" s="132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4673300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4673300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11715000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650000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12365000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10198000</v>
      </c>
      <c r="J56" s="74">
        <f>SUM(M13:M55)</f>
        <v>4673300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10198000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650000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11715000</v>
      </c>
      <c r="M121" s="103">
        <f>SUM(M13:M120)</f>
        <v>4673300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7" zoomScale="70" zoomScaleNormal="100" zoomScaleSheetLayoutView="70" workbookViewId="0">
      <selection activeCell="P14" sqref="P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41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59</v>
      </c>
      <c r="C3" s="8"/>
      <c r="D3" s="6"/>
      <c r="E3" s="6"/>
      <c r="F3" s="6"/>
      <c r="G3" s="6"/>
      <c r="H3" s="6" t="s">
        <v>2</v>
      </c>
      <c r="I3" s="10">
        <v>43589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228</v>
      </c>
      <c r="F8" s="6"/>
      <c r="G8" s="8">
        <f t="shared" ref="G8:G16" si="0">C8*E8</f>
        <v>22800000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25</v>
      </c>
      <c r="F10" s="6"/>
      <c r="G10" s="8">
        <f t="shared" si="0"/>
        <v>500000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16</v>
      </c>
      <c r="F11" s="6"/>
      <c r="G11" s="8">
        <f t="shared" si="0"/>
        <v>160000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114</v>
      </c>
      <c r="L13" s="33">
        <v>2700000</v>
      </c>
      <c r="M13" s="130">
        <v>147500000</v>
      </c>
      <c r="N13" s="29"/>
      <c r="O13" s="30"/>
      <c r="P13" s="122">
        <v>10775000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2" t="s">
        <v>115</v>
      </c>
      <c r="L14" s="33">
        <v>700000</v>
      </c>
      <c r="M14" s="131">
        <v>1624000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2" t="s">
        <v>116</v>
      </c>
      <c r="L15" s="33">
        <v>2777000</v>
      </c>
      <c r="M15" s="131">
        <v>100000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117</v>
      </c>
      <c r="L16" s="33">
        <v>490000</v>
      </c>
      <c r="M16" s="129">
        <v>1700000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28294000</v>
      </c>
      <c r="I17" s="8"/>
      <c r="J17" s="117"/>
      <c r="K17" s="133" t="s">
        <v>118</v>
      </c>
      <c r="L17" s="143">
        <v>2500000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119</v>
      </c>
      <c r="L18" s="143">
        <v>100000000</v>
      </c>
      <c r="M18" s="128">
        <v>3500000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120</v>
      </c>
      <c r="L19" s="143">
        <v>47500000</v>
      </c>
      <c r="M19" s="128">
        <v>60000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2</v>
      </c>
      <c r="F20" s="6"/>
      <c r="G20" s="8">
        <f>C20*E20</f>
        <v>2000</v>
      </c>
      <c r="H20" s="7"/>
      <c r="I20" s="8"/>
      <c r="J20" s="117"/>
      <c r="K20" s="133" t="s">
        <v>121</v>
      </c>
      <c r="L20" s="143">
        <v>434000</v>
      </c>
      <c r="M20" s="127">
        <v>2440000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122</v>
      </c>
      <c r="L21" s="143">
        <v>700000</v>
      </c>
      <c r="M21" s="139">
        <v>47600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2" t="s">
        <v>123</v>
      </c>
      <c r="L22" s="58">
        <v>1900000</v>
      </c>
      <c r="M22" s="119">
        <v>210000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16</v>
      </c>
      <c r="F23" s="6"/>
      <c r="G23" s="8">
        <f>C23*E23</f>
        <v>1600</v>
      </c>
      <c r="H23" s="7"/>
      <c r="I23" s="8"/>
      <c r="J23" s="117"/>
      <c r="K23" s="132" t="s">
        <v>124</v>
      </c>
      <c r="L23" s="58">
        <v>100000</v>
      </c>
      <c r="M23" s="126">
        <v>100000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 t="s">
        <v>125</v>
      </c>
      <c r="L24" s="58">
        <v>900000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2" t="s">
        <v>126</v>
      </c>
      <c r="L25" s="58">
        <v>1100000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259200</v>
      </c>
      <c r="I26" s="7"/>
      <c r="J26" s="24"/>
      <c r="K26" s="132" t="s">
        <v>127</v>
      </c>
      <c r="L26" s="58">
        <v>2000000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28553200</v>
      </c>
      <c r="J27" s="24"/>
      <c r="K27" s="132" t="s">
        <v>128</v>
      </c>
      <c r="L27" s="58">
        <v>5000000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129</v>
      </c>
      <c r="L28" s="58">
        <v>4500000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130</v>
      </c>
      <c r="L29" s="58">
        <v>575000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131</v>
      </c>
      <c r="L30" s="122">
        <v>1600000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'03 Mei'!I57</f>
        <v>10198000</v>
      </c>
      <c r="J31" s="24"/>
      <c r="K31" s="132"/>
      <c r="L31" s="122">
        <v>-10775000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157481600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25700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157507300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164701000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10775000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386500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175862500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28553200</v>
      </c>
      <c r="J56" s="74">
        <f>SUM(M13:M55)</f>
        <v>157481600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28553200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23000</v>
      </c>
      <c r="B77" s="145">
        <v>25700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8500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145000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>
        <v>10000</v>
      </c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>
        <v>200000</v>
      </c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164701000</v>
      </c>
      <c r="M121" s="103">
        <f>SUM(M13:M120)</f>
        <v>157481600</v>
      </c>
      <c r="N121" s="103">
        <f t="shared" ref="N121:Q121" si="1">SUM(N13:N120)</f>
        <v>0</v>
      </c>
      <c r="O121" s="103"/>
      <c r="P121" s="103">
        <f>SUM(P13:P120)</f>
        <v>10775000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F25" zoomScale="70" zoomScaleNormal="100" zoomScaleSheetLayoutView="70" workbookViewId="0">
      <selection activeCell="L27" sqref="L2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42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43592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222</v>
      </c>
      <c r="F8" s="6"/>
      <c r="G8" s="8">
        <f t="shared" ref="G8:G16" si="0">C8*E8</f>
        <v>22200000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24</v>
      </c>
      <c r="F10" s="6"/>
      <c r="G10" s="8">
        <f t="shared" si="0"/>
        <v>480000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64</v>
      </c>
      <c r="F11" s="6"/>
      <c r="G11" s="8">
        <f t="shared" si="0"/>
        <v>640000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87</v>
      </c>
      <c r="F12" s="6"/>
      <c r="G12" s="8">
        <f t="shared" si="0"/>
        <v>435000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69</v>
      </c>
      <c r="F13" s="6"/>
      <c r="G13" s="8">
        <f t="shared" si="0"/>
        <v>138000</v>
      </c>
      <c r="H13" s="7"/>
      <c r="I13" s="6"/>
      <c r="J13" s="117"/>
      <c r="K13" s="133" t="s">
        <v>132</v>
      </c>
      <c r="L13" s="122">
        <v>750000</v>
      </c>
      <c r="M13" s="130">
        <v>600000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134</v>
      </c>
      <c r="L14" s="122">
        <v>900000</v>
      </c>
      <c r="M14" s="131">
        <v>750000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135</v>
      </c>
      <c r="L15" s="122">
        <v>700000</v>
      </c>
      <c r="M15" s="131">
        <v>300000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136</v>
      </c>
      <c r="L16" s="122">
        <v>900000</v>
      </c>
      <c r="M16" s="129">
        <v>7502000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28723000</v>
      </c>
      <c r="I17" s="8"/>
      <c r="J17" s="117"/>
      <c r="K17" s="133" t="s">
        <v>137</v>
      </c>
      <c r="L17" s="122">
        <v>800000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138</v>
      </c>
      <c r="L18" s="122">
        <v>2000000</v>
      </c>
      <c r="M18" s="128">
        <v>467000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139</v>
      </c>
      <c r="L19" s="122">
        <v>825000</v>
      </c>
      <c r="M19" s="128">
        <v>7312500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140</v>
      </c>
      <c r="L20" s="122">
        <v>13500000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 t="s">
        <v>141</v>
      </c>
      <c r="L21" s="122">
        <v>1800000</v>
      </c>
      <c r="M21" s="139">
        <v>115000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142</v>
      </c>
      <c r="L22" s="122">
        <v>690000</v>
      </c>
      <c r="M22" s="119">
        <v>50000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 t="s">
        <v>143</v>
      </c>
      <c r="L23" s="122">
        <v>1500000</v>
      </c>
      <c r="M23" s="126">
        <v>250000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144</v>
      </c>
      <c r="L24" s="122">
        <v>1200000</v>
      </c>
      <c r="M24" s="108">
        <v>3600000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145</v>
      </c>
      <c r="L25" s="122">
        <v>1700000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261800</v>
      </c>
      <c r="I26" s="7"/>
      <c r="J26" s="24"/>
      <c r="K26" s="133" t="s">
        <v>146</v>
      </c>
      <c r="L26" s="122">
        <v>5000000</v>
      </c>
      <c r="M26" s="108">
        <v>1625000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28984800</v>
      </c>
      <c r="J27" s="24"/>
      <c r="K27" s="133" t="s">
        <v>147</v>
      </c>
      <c r="L27" s="122">
        <v>1600000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148</v>
      </c>
      <c r="L28" s="122">
        <v>900000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149</v>
      </c>
      <c r="L29" s="58">
        <v>970000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150</v>
      </c>
      <c r="L30" s="122">
        <v>1800000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'04 Mei'!I57</f>
        <v>28553200</v>
      </c>
      <c r="J31" s="24"/>
      <c r="K31" s="133" t="s">
        <v>151</v>
      </c>
      <c r="L31" s="122">
        <v>750000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37871500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50000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37921500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38285000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68100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38353100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28984800</v>
      </c>
      <c r="J56" s="74">
        <f>SUM(M13:M55)</f>
        <v>37871500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28984800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5000</v>
      </c>
      <c r="B77" s="145">
        <v>50000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13100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50000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38285000</v>
      </c>
      <c r="M121" s="103">
        <f>SUM(M13:M120)</f>
        <v>37871500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25" zoomScale="70" zoomScaleNormal="100" zoomScaleSheetLayoutView="70" workbookViewId="0">
      <selection activeCell="E13" sqref="E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4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152</v>
      </c>
      <c r="C3" s="8"/>
      <c r="D3" s="6"/>
      <c r="E3" s="6"/>
      <c r="F3" s="6"/>
      <c r="G3" s="6"/>
      <c r="H3" s="6" t="s">
        <v>2</v>
      </c>
      <c r="I3" s="10">
        <v>43593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146</v>
      </c>
      <c r="F8" s="6"/>
      <c r="G8" s="8">
        <f t="shared" ref="G8:G16" si="0">C8*E8</f>
        <v>14600000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148</v>
      </c>
      <c r="F9" s="6"/>
      <c r="G9" s="8">
        <f t="shared" si="0"/>
        <v>7400000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26</v>
      </c>
      <c r="F10" s="6"/>
      <c r="G10" s="8">
        <f t="shared" si="0"/>
        <v>520000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67</v>
      </c>
      <c r="F11" s="6"/>
      <c r="G11" s="8">
        <f t="shared" si="0"/>
        <v>670000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89</v>
      </c>
      <c r="F12" s="6"/>
      <c r="G12" s="8">
        <f t="shared" si="0"/>
        <v>445000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">
      <c r="C13" s="8">
        <v>2000</v>
      </c>
      <c r="D13" s="6"/>
      <c r="E13" s="6">
        <v>74</v>
      </c>
      <c r="F13" s="6"/>
      <c r="G13" s="8">
        <f t="shared" si="0"/>
        <v>148000</v>
      </c>
      <c r="H13" s="7"/>
      <c r="I13" s="6"/>
      <c r="J13" s="117"/>
      <c r="K13" s="133" t="s">
        <v>153</v>
      </c>
      <c r="L13" s="33">
        <v>800000</v>
      </c>
      <c r="M13" s="130">
        <v>350000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154</v>
      </c>
      <c r="L14" s="33">
        <v>3750000</v>
      </c>
      <c r="M14" s="131">
        <v>8000000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155</v>
      </c>
      <c r="L15" s="33">
        <v>1500000</v>
      </c>
      <c r="M15" s="131">
        <v>1750000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156</v>
      </c>
      <c r="L16" s="33">
        <v>500000</v>
      </c>
      <c r="M16" s="129">
        <v>8180000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23813000</v>
      </c>
      <c r="I17" s="8"/>
      <c r="J17" s="117"/>
      <c r="K17" s="133" t="s">
        <v>157</v>
      </c>
      <c r="L17" s="33">
        <v>900000</v>
      </c>
      <c r="M17" s="129">
        <v>273000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158</v>
      </c>
      <c r="L18" s="33">
        <v>1800000</v>
      </c>
      <c r="M18" s="128">
        <v>85000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159</v>
      </c>
      <c r="L19" s="33">
        <v>2400000</v>
      </c>
      <c r="M19" s="128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160</v>
      </c>
      <c r="L20" s="122">
        <v>1000000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517</v>
      </c>
      <c r="F21" s="6"/>
      <c r="G21" s="8">
        <f>C21*E21</f>
        <v>258500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264600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24077600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'07 Mei'!I57</f>
        <v>28984800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18638000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18638000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12650000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1080800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13730800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24077600</v>
      </c>
      <c r="J56" s="74">
        <f>SUM(M13:M55)</f>
        <v>18638000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24077600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1065800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15000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12650000</v>
      </c>
      <c r="M121" s="103">
        <f>SUM(M13:M120)</f>
        <v>18638000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zoomScale="70" zoomScaleNormal="100" zoomScaleSheetLayoutView="70" workbookViewId="0">
      <selection activeCell="K13" sqref="K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49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43594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205</v>
      </c>
      <c r="F8" s="6"/>
      <c r="G8" s="8">
        <f t="shared" ref="G8:G16" si="0">C8*E8</f>
        <v>20500000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142</v>
      </c>
      <c r="F9" s="6"/>
      <c r="G9" s="8">
        <f t="shared" si="0"/>
        <v>7100000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28</v>
      </c>
      <c r="F10" s="6"/>
      <c r="G10" s="8">
        <f t="shared" si="0"/>
        <v>560000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96</v>
      </c>
      <c r="F12" s="6"/>
      <c r="G12" s="8">
        <f t="shared" si="0"/>
        <v>480000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53</v>
      </c>
      <c r="F13" s="6"/>
      <c r="G13" s="8">
        <f t="shared" si="0"/>
        <v>106000</v>
      </c>
      <c r="H13" s="7"/>
      <c r="I13" s="6"/>
      <c r="J13" s="117"/>
      <c r="K13" s="133" t="s">
        <v>161</v>
      </c>
      <c r="L13" s="122">
        <v>5000000</v>
      </c>
      <c r="M13" s="130">
        <v>15200000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162</v>
      </c>
      <c r="L14" s="122">
        <v>700000</v>
      </c>
      <c r="M14" s="131">
        <v>400000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163</v>
      </c>
      <c r="L15" s="122">
        <v>700000</v>
      </c>
      <c r="M15" s="131">
        <v>5630000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164</v>
      </c>
      <c r="L16" s="122">
        <v>900000</v>
      </c>
      <c r="M16" s="129">
        <v>2907500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29236000</v>
      </c>
      <c r="I17" s="8"/>
      <c r="J17" s="117"/>
      <c r="K17" s="133" t="s">
        <v>165</v>
      </c>
      <c r="L17" s="122">
        <v>3000000</v>
      </c>
      <c r="M17" s="129">
        <v>50000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166</v>
      </c>
      <c r="L18" s="122">
        <v>2000000</v>
      </c>
      <c r="M18" s="128">
        <v>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167</v>
      </c>
      <c r="L19" s="122">
        <v>1960000</v>
      </c>
      <c r="M19" s="128">
        <v>264100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168</v>
      </c>
      <c r="L20" s="122">
        <v>1600000</v>
      </c>
      <c r="M20" s="127">
        <v>800000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517</v>
      </c>
      <c r="F21" s="6"/>
      <c r="G21" s="8">
        <f>C21*E21</f>
        <v>258500</v>
      </c>
      <c r="H21" s="7"/>
      <c r="I21" s="8"/>
      <c r="J21" s="117"/>
      <c r="K21" s="133" t="s">
        <v>169</v>
      </c>
      <c r="L21" s="122">
        <v>1000000</v>
      </c>
      <c r="M21" s="139">
        <v>150000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8</v>
      </c>
      <c r="F22" s="6"/>
      <c r="G22" s="8">
        <f>C22*E22</f>
        <v>1600</v>
      </c>
      <c r="H22" s="7"/>
      <c r="I22" s="8"/>
      <c r="J22" s="24"/>
      <c r="K22" s="133" t="s">
        <v>170</v>
      </c>
      <c r="L22" s="122">
        <v>500000</v>
      </c>
      <c r="M22" s="119">
        <v>1050000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19</v>
      </c>
      <c r="F23" s="6"/>
      <c r="G23" s="8">
        <f>C23*E23</f>
        <v>1900</v>
      </c>
      <c r="H23" s="7"/>
      <c r="I23" s="8"/>
      <c r="J23" s="117"/>
      <c r="K23" s="132" t="s">
        <v>171</v>
      </c>
      <c r="L23" s="122">
        <v>2500000</v>
      </c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 t="s">
        <v>172</v>
      </c>
      <c r="L24" s="122">
        <v>1150000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173</v>
      </c>
      <c r="L25" s="122">
        <v>2500000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265000</v>
      </c>
      <c r="I26" s="7"/>
      <c r="J26" s="24"/>
      <c r="K26" s="133" t="s">
        <v>174</v>
      </c>
      <c r="L26" s="122">
        <v>900000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29501000</v>
      </c>
      <c r="J27" s="24"/>
      <c r="K27" s="133" t="s">
        <v>175</v>
      </c>
      <c r="L27" s="122">
        <v>2900000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176</v>
      </c>
      <c r="L28" s="122">
        <v>900000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177</v>
      </c>
      <c r="L29" s="58">
        <v>3125000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'08 Mei'!I57</f>
        <v>24077600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26501600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26501600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31335000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590000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31925000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29501000</v>
      </c>
      <c r="J56" s="74">
        <f>SUM(M13:M55)</f>
        <v>26501600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29501000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300000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200000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90000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31335000</v>
      </c>
      <c r="M121" s="103">
        <f>SUM(M13:M120)</f>
        <v>26501600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zoomScale="70" zoomScaleNormal="100" zoomScaleSheetLayoutView="70" workbookViewId="0">
      <selection activeCell="H42" sqref="H42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0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62</v>
      </c>
      <c r="C3" s="8"/>
      <c r="D3" s="6"/>
      <c r="E3" s="6"/>
      <c r="F3" s="6"/>
      <c r="G3" s="6"/>
      <c r="H3" s="6" t="s">
        <v>2</v>
      </c>
      <c r="I3" s="10">
        <v>43595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142</v>
      </c>
      <c r="F8" s="6"/>
      <c r="G8" s="8">
        <f t="shared" ref="G8:G16" si="0">C8*E8</f>
        <v>14200000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83</v>
      </c>
      <c r="F9" s="6"/>
      <c r="G9" s="8">
        <f t="shared" si="0"/>
        <v>4150000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17</v>
      </c>
      <c r="F10" s="6"/>
      <c r="G10" s="8">
        <f t="shared" si="0"/>
        <v>340000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42</v>
      </c>
      <c r="F11" s="6"/>
      <c r="G11" s="8">
        <f t="shared" si="0"/>
        <v>420000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92</v>
      </c>
      <c r="F12" s="6"/>
      <c r="G12" s="8">
        <f t="shared" si="0"/>
        <v>460000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48</v>
      </c>
      <c r="F13" s="6"/>
      <c r="G13" s="8">
        <f t="shared" si="0"/>
        <v>96000</v>
      </c>
      <c r="H13" s="7"/>
      <c r="I13" s="6"/>
      <c r="J13" s="117"/>
      <c r="K13" s="133" t="s">
        <v>178</v>
      </c>
      <c r="L13" s="58">
        <v>500000</v>
      </c>
      <c r="M13" s="155">
        <v>150000</v>
      </c>
      <c r="N13" s="29"/>
      <c r="O13" s="30"/>
      <c r="P13" s="122">
        <v>4150000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28</v>
      </c>
      <c r="F14" s="6"/>
      <c r="G14" s="8">
        <f t="shared" si="0"/>
        <v>28000</v>
      </c>
      <c r="H14" s="7"/>
      <c r="I14" s="6"/>
      <c r="J14" s="24"/>
      <c r="K14" s="133" t="s">
        <v>179</v>
      </c>
      <c r="L14" s="58">
        <v>2000000</v>
      </c>
      <c r="M14" s="152">
        <v>1555300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180</v>
      </c>
      <c r="L15" s="122">
        <v>3000000</v>
      </c>
      <c r="M15" s="152">
        <v>13271200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/>
      <c r="L16" s="122">
        <v>-4150000</v>
      </c>
      <c r="M16" s="153">
        <v>290000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19694000</v>
      </c>
      <c r="I17" s="8"/>
      <c r="J17" s="117"/>
      <c r="K17" s="133"/>
      <c r="L17" s="122"/>
      <c r="M17" s="153">
        <v>125000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/>
      <c r="L18" s="122"/>
      <c r="M18" s="154">
        <v>255400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/>
      <c r="L19" s="122"/>
      <c r="M19" s="154">
        <v>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/>
      <c r="L20" s="122"/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2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19956600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'09 Mei'!I57</f>
        <v>29501000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15696900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15696900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1350000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4150000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652500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6152500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19956600</v>
      </c>
      <c r="J56" s="74">
        <f>SUM(M13:M55)</f>
        <v>15696900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19956600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382500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50000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70000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>
        <v>150000</v>
      </c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1350000</v>
      </c>
      <c r="M121" s="103">
        <f>SUM(M13:M120)</f>
        <v>15696900</v>
      </c>
      <c r="N121" s="103">
        <f t="shared" ref="N121:Q121" si="1">SUM(N13:N120)</f>
        <v>0</v>
      </c>
      <c r="O121" s="103"/>
      <c r="P121" s="103">
        <f>SUM(P13:P120)</f>
        <v>4150000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I1" zoomScale="70" zoomScaleNormal="100" zoomScaleSheetLayoutView="70" workbookViewId="0">
      <selection activeCell="O29" sqref="O29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1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59</v>
      </c>
      <c r="C3" s="8"/>
      <c r="D3" s="6"/>
      <c r="E3" s="6"/>
      <c r="F3" s="6"/>
      <c r="G3" s="6"/>
      <c r="H3" s="6" t="s">
        <v>2</v>
      </c>
      <c r="I3" s="10">
        <v>43596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f>142+178</f>
        <v>320</v>
      </c>
      <c r="F8" s="6"/>
      <c r="G8" s="8">
        <f t="shared" ref="G8:G16" si="0">C8*E8</f>
        <v>32000000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f>83+91</f>
        <v>174</v>
      </c>
      <c r="F9" s="6"/>
      <c r="G9" s="8">
        <f t="shared" si="0"/>
        <v>8700000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17</v>
      </c>
      <c r="F10" s="6"/>
      <c r="G10" s="8">
        <f t="shared" si="0"/>
        <v>340000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f>42+4</f>
        <v>46</v>
      </c>
      <c r="F11" s="6"/>
      <c r="G11" s="8">
        <f t="shared" si="0"/>
        <v>460000</v>
      </c>
      <c r="H11" s="7"/>
      <c r="I11" s="6"/>
      <c r="J11" s="20"/>
      <c r="K11" s="21"/>
      <c r="L11" s="162" t="s">
        <v>11</v>
      </c>
      <c r="M11" s="163"/>
      <c r="N11" s="22"/>
      <c r="O11" s="164" t="s">
        <v>12</v>
      </c>
      <c r="P11" s="16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f>92+3</f>
        <v>95</v>
      </c>
      <c r="F12" s="6"/>
      <c r="G12" s="8">
        <f t="shared" si="0"/>
        <v>475000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f>48+2</f>
        <v>50</v>
      </c>
      <c r="F13" s="6"/>
      <c r="G13" s="8">
        <f t="shared" si="0"/>
        <v>100000</v>
      </c>
      <c r="H13" s="7"/>
      <c r="I13" s="6"/>
      <c r="J13" s="117"/>
      <c r="K13" s="133" t="s">
        <v>181</v>
      </c>
      <c r="L13" s="58">
        <v>12054000</v>
      </c>
      <c r="M13" s="155">
        <v>300000</v>
      </c>
      <c r="N13" s="29"/>
      <c r="O13" s="30"/>
      <c r="P13" s="122">
        <f>22759000-12054000</f>
        <v>10705000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28</v>
      </c>
      <c r="F14" s="6"/>
      <c r="G14" s="8">
        <f t="shared" si="0"/>
        <v>28000</v>
      </c>
      <c r="H14" s="7"/>
      <c r="I14" s="6"/>
      <c r="J14" s="24"/>
      <c r="K14" s="133"/>
      <c r="L14" s="58"/>
      <c r="M14" s="152">
        <v>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/>
      <c r="L15" s="122"/>
      <c r="M15" s="152"/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/>
      <c r="L16" s="122"/>
      <c r="M16" s="153"/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42103000</v>
      </c>
      <c r="I17" s="8"/>
      <c r="J17" s="117"/>
      <c r="K17" s="133"/>
      <c r="L17" s="122"/>
      <c r="M17" s="153"/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/>
      <c r="L18" s="122"/>
      <c r="M18" s="154"/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/>
      <c r="L19" s="122"/>
      <c r="M19" s="154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/>
      <c r="L20" s="122"/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2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42365600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+'10 Mei'!I57</f>
        <v>19956600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350000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350000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12054000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10705000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22759000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42365600</v>
      </c>
      <c r="J56" s="74">
        <f>SUM(M13:M55)</f>
        <v>350000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42365600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/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/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12054000</v>
      </c>
      <c r="M121" s="103">
        <f>SUM(M13:M120)</f>
        <v>350000</v>
      </c>
      <c r="N121" s="103">
        <f t="shared" ref="N121:Q121" si="1">SUM(N13:N120)</f>
        <v>0</v>
      </c>
      <c r="O121" s="103"/>
      <c r="P121" s="103">
        <f>SUM(P13:P120)</f>
        <v>10705000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30 April</vt:lpstr>
      <vt:lpstr>01 Mei</vt:lpstr>
      <vt:lpstr>03 Mei</vt:lpstr>
      <vt:lpstr>04 Mei</vt:lpstr>
      <vt:lpstr>07 Mei</vt:lpstr>
      <vt:lpstr>08 Mei</vt:lpstr>
      <vt:lpstr>09 Mei</vt:lpstr>
      <vt:lpstr>10 Mei</vt:lpstr>
      <vt:lpstr>11 Mei</vt:lpstr>
      <vt:lpstr>13 Mei</vt:lpstr>
      <vt:lpstr>14 Mei</vt:lpstr>
      <vt:lpstr>15 Mei</vt:lpstr>
      <vt:lpstr>16 Mei</vt:lpstr>
      <vt:lpstr>'01 Mei'!Print_Area</vt:lpstr>
      <vt:lpstr>'03 Mei'!Print_Area</vt:lpstr>
      <vt:lpstr>'04 Mei'!Print_Area</vt:lpstr>
      <vt:lpstr>'07 Mei'!Print_Area</vt:lpstr>
      <vt:lpstr>'08 Mei'!Print_Area</vt:lpstr>
      <vt:lpstr>'09 Mei'!Print_Area</vt:lpstr>
      <vt:lpstr>'10 Mei'!Print_Area</vt:lpstr>
      <vt:lpstr>'11 Mei'!Print_Area</vt:lpstr>
      <vt:lpstr>'13 Mei'!Print_Area</vt:lpstr>
      <vt:lpstr>'14 Mei'!Print_Area</vt:lpstr>
      <vt:lpstr>'15 Mei'!Print_Area</vt:lpstr>
      <vt:lpstr>'16 Mei'!Print_Area</vt:lpstr>
      <vt:lpstr>'30 April'!Print_Area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2019-05-14T08:09:32Z</cp:lastPrinted>
  <dcterms:created xsi:type="dcterms:W3CDTF">2019-02-02T08:46:23Z</dcterms:created>
  <dcterms:modified xsi:type="dcterms:W3CDTF">2019-05-16T03:38:05Z</dcterms:modified>
</cp:coreProperties>
</file>