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15" windowWidth="15000" windowHeight="6300" activeTab="7"/>
  </bookViews>
  <sheets>
    <sheet name="30 April" sheetId="78" r:id="rId1"/>
    <sheet name="01 Mei" sheetId="79" r:id="rId2"/>
    <sheet name="03 Mei" sheetId="80" r:id="rId3"/>
    <sheet name="04 Mei" sheetId="81" r:id="rId4"/>
    <sheet name="07 Mei" sheetId="82" r:id="rId5"/>
    <sheet name="08 Mei" sheetId="83" r:id="rId6"/>
    <sheet name="09 Mei" sheetId="84" r:id="rId7"/>
    <sheet name="10 Mei" sheetId="85" r:id="rId8"/>
  </sheets>
  <definedNames>
    <definedName name="_xlnm.Print_Area" localSheetId="1">'01 Mei'!$A$1:$I$75</definedName>
    <definedName name="_xlnm.Print_Area" localSheetId="2">'03 Mei'!$A$1:$I$75</definedName>
    <definedName name="_xlnm.Print_Area" localSheetId="3">'04 Mei'!$A$1:$I$75</definedName>
    <definedName name="_xlnm.Print_Area" localSheetId="4">'07 Mei'!$A$1:$I$75</definedName>
    <definedName name="_xlnm.Print_Area" localSheetId="5">'08 Mei'!$A$1:$I$75</definedName>
    <definedName name="_xlnm.Print_Area" localSheetId="6">'09 Mei'!$A$1:$I$75</definedName>
    <definedName name="_xlnm.Print_Area" localSheetId="7">'10 Mei'!$A$1:$I$75</definedName>
    <definedName name="_xlnm.Print_Area" localSheetId="0">'30 April'!$A$1:$I$75</definedName>
  </definedNames>
  <calcPr calcId="144525"/>
</workbook>
</file>

<file path=xl/calcChain.xml><?xml version="1.0" encoding="utf-8"?>
<calcChain xmlns="http://schemas.openxmlformats.org/spreadsheetml/2006/main">
  <c r="I31" i="85" l="1"/>
  <c r="P121" i="85"/>
  <c r="H53" i="85" s="1"/>
  <c r="N121" i="85"/>
  <c r="M121" i="85"/>
  <c r="H47" i="85" s="1"/>
  <c r="I49" i="85" s="1"/>
  <c r="L121" i="85"/>
  <c r="H52" i="85" s="1"/>
  <c r="Q118" i="85"/>
  <c r="Q121" i="85" s="1"/>
  <c r="R110" i="85"/>
  <c r="J56" i="85"/>
  <c r="H54" i="85"/>
  <c r="H48" i="85"/>
  <c r="T46" i="85"/>
  <c r="I44" i="85"/>
  <c r="I30" i="85"/>
  <c r="I38" i="85" s="1"/>
  <c r="I45" i="85" s="1"/>
  <c r="G24" i="85"/>
  <c r="G23" i="85"/>
  <c r="G22" i="85"/>
  <c r="G21" i="85"/>
  <c r="G20" i="85"/>
  <c r="V16" i="85"/>
  <c r="U16" i="85"/>
  <c r="G16" i="85"/>
  <c r="G15" i="85"/>
  <c r="G14" i="85"/>
  <c r="G13" i="85"/>
  <c r="G12" i="85"/>
  <c r="G11" i="85"/>
  <c r="G10" i="85"/>
  <c r="G9" i="85"/>
  <c r="G8" i="85"/>
  <c r="H26" i="85" l="1"/>
  <c r="I55" i="85"/>
  <c r="I56" i="85" s="1"/>
  <c r="H17" i="85"/>
  <c r="I27" i="85" l="1"/>
  <c r="I57" i="85" s="1"/>
  <c r="I59" i="85" s="1"/>
  <c r="I31" i="84" l="1"/>
  <c r="P121" i="84"/>
  <c r="N121" i="84"/>
  <c r="M121" i="84"/>
  <c r="H47" i="84" s="1"/>
  <c r="I49" i="84" s="1"/>
  <c r="L121" i="84"/>
  <c r="H52" i="84" s="1"/>
  <c r="Q118" i="84"/>
  <c r="Q121" i="84" s="1"/>
  <c r="R110" i="84"/>
  <c r="J56" i="84"/>
  <c r="H54" i="84"/>
  <c r="H53" i="84"/>
  <c r="H48" i="84"/>
  <c r="T46" i="84"/>
  <c r="I44" i="84"/>
  <c r="I30" i="84"/>
  <c r="I38" i="84" s="1"/>
  <c r="I45" i="84" s="1"/>
  <c r="G24" i="84"/>
  <c r="G23" i="84"/>
  <c r="G22" i="84"/>
  <c r="G21" i="84"/>
  <c r="G20" i="84"/>
  <c r="H26" i="84" s="1"/>
  <c r="V16" i="84"/>
  <c r="U16" i="84"/>
  <c r="G16" i="84"/>
  <c r="G15" i="84"/>
  <c r="G14" i="84"/>
  <c r="G13" i="84"/>
  <c r="G12" i="84"/>
  <c r="G11" i="84"/>
  <c r="G10" i="84"/>
  <c r="G9" i="84"/>
  <c r="G8" i="84"/>
  <c r="H17" i="84" l="1"/>
  <c r="I27" i="84" s="1"/>
  <c r="I57" i="84" s="1"/>
  <c r="I55" i="84"/>
  <c r="I56" i="84" s="1"/>
  <c r="I31" i="83"/>
  <c r="Q121" i="83"/>
  <c r="P121" i="83"/>
  <c r="N121" i="83"/>
  <c r="M121" i="83"/>
  <c r="H47" i="83" s="1"/>
  <c r="I49" i="83" s="1"/>
  <c r="L121" i="83"/>
  <c r="H52" i="83" s="1"/>
  <c r="Q118" i="83"/>
  <c r="R110" i="83"/>
  <c r="J56" i="83"/>
  <c r="H54" i="83"/>
  <c r="H53" i="83"/>
  <c r="H48" i="83"/>
  <c r="T46" i="83"/>
  <c r="I44" i="83"/>
  <c r="I30" i="83"/>
  <c r="I38" i="83" s="1"/>
  <c r="I45" i="83" s="1"/>
  <c r="G24" i="83"/>
  <c r="G23" i="83"/>
  <c r="G22" i="83"/>
  <c r="G21" i="83"/>
  <c r="G20" i="83"/>
  <c r="H26" i="83" s="1"/>
  <c r="V16" i="83"/>
  <c r="U16" i="83"/>
  <c r="G16" i="83"/>
  <c r="G15" i="83"/>
  <c r="G14" i="83"/>
  <c r="G13" i="83"/>
  <c r="G12" i="83"/>
  <c r="G11" i="83"/>
  <c r="G10" i="83"/>
  <c r="G9" i="83"/>
  <c r="G8" i="83"/>
  <c r="I59" i="84" l="1"/>
  <c r="H17" i="83"/>
  <c r="I27" i="83" s="1"/>
  <c r="I57" i="83" s="1"/>
  <c r="I55" i="83"/>
  <c r="I56" i="83" s="1"/>
  <c r="I31" i="82"/>
  <c r="P121" i="82"/>
  <c r="H53" i="82" s="1"/>
  <c r="N121" i="82"/>
  <c r="M121" i="82"/>
  <c r="H47" i="82" s="1"/>
  <c r="L121" i="82"/>
  <c r="H52" i="82" s="1"/>
  <c r="Q118" i="82"/>
  <c r="Q121" i="82" s="1"/>
  <c r="R110" i="82"/>
  <c r="J56" i="82"/>
  <c r="H54" i="82"/>
  <c r="H48" i="82"/>
  <c r="T46" i="82"/>
  <c r="I44" i="82"/>
  <c r="I30" i="82"/>
  <c r="I38" i="82" s="1"/>
  <c r="I45" i="82" s="1"/>
  <c r="G24" i="82"/>
  <c r="G23" i="82"/>
  <c r="G22" i="82"/>
  <c r="G21" i="82"/>
  <c r="G20" i="82"/>
  <c r="H26" i="82" s="1"/>
  <c r="V16" i="82"/>
  <c r="U16" i="82"/>
  <c r="G16" i="82"/>
  <c r="G15" i="82"/>
  <c r="G14" i="82"/>
  <c r="G13" i="82"/>
  <c r="G12" i="82"/>
  <c r="G11" i="82"/>
  <c r="G10" i="82"/>
  <c r="G9" i="82"/>
  <c r="G8" i="82"/>
  <c r="I59" i="83" l="1"/>
  <c r="H17" i="82"/>
  <c r="I27" i="82" s="1"/>
  <c r="I57" i="82" s="1"/>
  <c r="I49" i="82"/>
  <c r="I55" i="82"/>
  <c r="I56" i="82" l="1"/>
  <c r="I59" i="82" s="1"/>
  <c r="H54" i="81" l="1"/>
  <c r="I31" i="81" l="1"/>
  <c r="P121" i="81"/>
  <c r="H53" i="81" s="1"/>
  <c r="N121" i="81"/>
  <c r="M121" i="81"/>
  <c r="H47" i="81" s="1"/>
  <c r="I49" i="81" s="1"/>
  <c r="L121" i="81"/>
  <c r="H52" i="81" s="1"/>
  <c r="Q118" i="81"/>
  <c r="Q121" i="81" s="1"/>
  <c r="R110" i="81"/>
  <c r="J56" i="81"/>
  <c r="H48" i="81"/>
  <c r="T46" i="81"/>
  <c r="I44" i="81"/>
  <c r="I30" i="81"/>
  <c r="I38" i="81" s="1"/>
  <c r="G24" i="81"/>
  <c r="G23" i="81"/>
  <c r="G22" i="81"/>
  <c r="G21" i="81"/>
  <c r="G20" i="81"/>
  <c r="V16" i="81"/>
  <c r="U16" i="81"/>
  <c r="G16" i="81"/>
  <c r="G15" i="81"/>
  <c r="G14" i="81"/>
  <c r="G13" i="81"/>
  <c r="G12" i="81"/>
  <c r="G11" i="81"/>
  <c r="G10" i="81"/>
  <c r="G9" i="81"/>
  <c r="G8" i="81"/>
  <c r="H17" i="81" s="1"/>
  <c r="H26" i="81" l="1"/>
  <c r="I27" i="81" s="1"/>
  <c r="I57" i="81" s="1"/>
  <c r="I45" i="81"/>
  <c r="I55" i="81"/>
  <c r="I56" i="81" s="1"/>
  <c r="H52" i="80"/>
  <c r="I59" i="81" l="1"/>
  <c r="I31" i="80"/>
  <c r="Q121" i="80"/>
  <c r="P121" i="80"/>
  <c r="N121" i="80"/>
  <c r="M121" i="80"/>
  <c r="L121" i="80"/>
  <c r="Q118" i="80"/>
  <c r="R110" i="80"/>
  <c r="J56" i="80"/>
  <c r="H54" i="80"/>
  <c r="H53" i="80"/>
  <c r="H48" i="80"/>
  <c r="T46" i="80"/>
  <c r="I44" i="80"/>
  <c r="I30" i="80"/>
  <c r="I38" i="80" s="1"/>
  <c r="I45" i="80" s="1"/>
  <c r="G24" i="80"/>
  <c r="G23" i="80"/>
  <c r="G22" i="80"/>
  <c r="G21" i="80"/>
  <c r="G20" i="80"/>
  <c r="V16" i="80"/>
  <c r="U16" i="80"/>
  <c r="G16" i="80"/>
  <c r="G15" i="80"/>
  <c r="G14" i="80"/>
  <c r="G13" i="80"/>
  <c r="G12" i="80"/>
  <c r="G11" i="80"/>
  <c r="G10" i="80"/>
  <c r="G9" i="80"/>
  <c r="G8" i="80"/>
  <c r="I49" i="80" l="1"/>
  <c r="I56" i="80" s="1"/>
  <c r="H47" i="80"/>
  <c r="H26" i="80"/>
  <c r="H17" i="80"/>
  <c r="I55" i="80"/>
  <c r="I31" i="79"/>
  <c r="P121" i="79"/>
  <c r="H53" i="79" s="1"/>
  <c r="N121" i="79"/>
  <c r="M121" i="79"/>
  <c r="H47" i="79" s="1"/>
  <c r="L121" i="79"/>
  <c r="H52" i="79" s="1"/>
  <c r="Q118" i="79"/>
  <c r="Q121" i="79" s="1"/>
  <c r="R110" i="79"/>
  <c r="J56" i="79"/>
  <c r="H54" i="79"/>
  <c r="H48" i="79"/>
  <c r="T46" i="79"/>
  <c r="I44" i="79"/>
  <c r="I30" i="79"/>
  <c r="I38" i="79" s="1"/>
  <c r="I45" i="79" s="1"/>
  <c r="G24" i="79"/>
  <c r="G23" i="79"/>
  <c r="G22" i="79"/>
  <c r="G21" i="79"/>
  <c r="G20" i="79"/>
  <c r="H26" i="79" s="1"/>
  <c r="V16" i="79"/>
  <c r="U16" i="79"/>
  <c r="G16" i="79"/>
  <c r="G15" i="79"/>
  <c r="G14" i="79"/>
  <c r="G13" i="79"/>
  <c r="G12" i="79"/>
  <c r="G11" i="79"/>
  <c r="G10" i="79"/>
  <c r="G9" i="79"/>
  <c r="G8" i="79"/>
  <c r="I27" i="80" l="1"/>
  <c r="I57" i="80" s="1"/>
  <c r="I59" i="80" s="1"/>
  <c r="I49" i="79"/>
  <c r="H17" i="79"/>
  <c r="I27" i="79" s="1"/>
  <c r="I57" i="79" s="1"/>
  <c r="I55" i="79"/>
  <c r="I56" i="79" s="1"/>
  <c r="H47" i="78"/>
  <c r="I31" i="78"/>
  <c r="M121" i="78"/>
  <c r="L121" i="78"/>
  <c r="H52" i="78" s="1"/>
  <c r="I59" i="79" l="1"/>
  <c r="P121" i="78"/>
  <c r="H53" i="78" s="1"/>
  <c r="N121" i="78"/>
  <c r="I49" i="78"/>
  <c r="Q118" i="78"/>
  <c r="Q121" i="78" s="1"/>
  <c r="R110" i="78"/>
  <c r="J56" i="78"/>
  <c r="H54" i="78"/>
  <c r="H48" i="78"/>
  <c r="T46" i="78"/>
  <c r="I44" i="78"/>
  <c r="I30" i="78"/>
  <c r="I38" i="78" s="1"/>
  <c r="I45" i="78" s="1"/>
  <c r="G24" i="78"/>
  <c r="G23" i="78"/>
  <c r="G22" i="78"/>
  <c r="G21" i="78"/>
  <c r="G20" i="78"/>
  <c r="V16" i="78"/>
  <c r="U16" i="78"/>
  <c r="G16" i="78"/>
  <c r="G15" i="78"/>
  <c r="G14" i="78"/>
  <c r="G13" i="78"/>
  <c r="G12" i="78"/>
  <c r="G11" i="78"/>
  <c r="G10" i="78"/>
  <c r="G9" i="78"/>
  <c r="G8" i="78"/>
  <c r="H17" i="78" s="1"/>
  <c r="I55" i="78" l="1"/>
  <c r="H26" i="78"/>
  <c r="I27" i="78" s="1"/>
  <c r="I57" i="78" s="1"/>
  <c r="I56" i="78"/>
  <c r="I59" i="78" l="1"/>
</calcChain>
</file>

<file path=xl/sharedStrings.xml><?xml version="1.0" encoding="utf-8"?>
<sst xmlns="http://schemas.openxmlformats.org/spreadsheetml/2006/main" count="799" uniqueCount="181">
  <si>
    <t>CASH OPNAME</t>
  </si>
  <si>
    <t>Hari              :</t>
  </si>
  <si>
    <t>Tanggal  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</si>
  <si>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</si>
  <si>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</si>
  <si>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</si>
  <si>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</si>
  <si>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</si>
  <si>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</si>
  <si>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</si>
  <si>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</si>
  <si>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</si>
  <si>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</si>
  <si>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</si>
  <si>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</si>
  <si>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</si>
  <si>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</si>
  <si>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ket</t>
  </si>
  <si>
    <t>No Bukti</t>
  </si>
  <si>
    <t>lebih</t>
  </si>
  <si>
    <t>kurang</t>
  </si>
  <si>
    <t>MUTASI</t>
  </si>
  <si>
    <t>Sub Total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</si>
  <si>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</si>
  <si>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</si>
  <si>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</si>
  <si>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</si>
  <si>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</si>
  <si>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</si>
  <si>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</si>
  <si>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</si>
  <si>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</si>
  <si>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</si>
  <si>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</si>
  <si>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</si>
  <si>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</si>
  <si>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</si>
  <si>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</si>
  <si>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</si>
  <si>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</si>
  <si>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</si>
  <si>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</si>
  <si>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</si>
  <si>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</si>
  <si>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</si>
  <si>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</si>
  <si>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</si>
  <si>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</si>
  <si>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</si>
  <si>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</si>
  <si>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</si>
  <si>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</si>
  <si>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</si>
  <si>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</si>
  <si>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</si>
  <si>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</si>
  <si>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</si>
  <si>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</si>
  <si>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Realisasi Kurang </t>
  </si>
  <si>
    <t>Sabtu</t>
  </si>
  <si>
    <t>Selasa</t>
  </si>
  <si>
    <t>Kamis</t>
  </si>
  <si>
    <t>Jumat</t>
  </si>
  <si>
    <t>1. Nijar Kurnia Romdoni, S.E</t>
  </si>
  <si>
    <t>BTK 51764</t>
  </si>
  <si>
    <t>BTK 51765</t>
  </si>
  <si>
    <t>BTK 51766</t>
  </si>
  <si>
    <t>BTK 51767</t>
  </si>
  <si>
    <t>BTK 51768</t>
  </si>
  <si>
    <t>BTK 51769</t>
  </si>
  <si>
    <t>BTK 51770</t>
  </si>
  <si>
    <t>BTK 51771</t>
  </si>
  <si>
    <t>BTK 51772</t>
  </si>
  <si>
    <t>BTK 51773</t>
  </si>
  <si>
    <t>BTK 51774</t>
  </si>
  <si>
    <t>BTK 51775</t>
  </si>
  <si>
    <t>BTK 51776</t>
  </si>
  <si>
    <t>BTK 51777</t>
  </si>
  <si>
    <t>BTK 51778</t>
  </si>
  <si>
    <t>BTK 51779</t>
  </si>
  <si>
    <t>BTK 51780</t>
  </si>
  <si>
    <t>BTK 51781</t>
  </si>
  <si>
    <t>BTK 51782</t>
  </si>
  <si>
    <t>BTK 51783</t>
  </si>
  <si>
    <t>BTK 51784</t>
  </si>
  <si>
    <t>BTK 51785</t>
  </si>
  <si>
    <t>BTK 51786</t>
  </si>
  <si>
    <t>BTK 51787</t>
  </si>
  <si>
    <t>BTK 51788</t>
  </si>
  <si>
    <t>BTK 51789</t>
  </si>
  <si>
    <t>BTK 51790</t>
  </si>
  <si>
    <t>BTK 51791</t>
  </si>
  <si>
    <t>BTK 51792</t>
  </si>
  <si>
    <t>BTK 51793</t>
  </si>
  <si>
    <t>BTK 51794</t>
  </si>
  <si>
    <t>BTK 51795</t>
  </si>
  <si>
    <t>BTK 51796</t>
  </si>
  <si>
    <t>BTK 51797</t>
  </si>
  <si>
    <t>BTK 51798</t>
  </si>
  <si>
    <t>BTK 51799</t>
  </si>
  <si>
    <t>BTK 51800</t>
  </si>
  <si>
    <t>BTK 51801</t>
  </si>
  <si>
    <t>BTK 51802</t>
  </si>
  <si>
    <t>BTK 51803</t>
  </si>
  <si>
    <t>BTK 51804</t>
  </si>
  <si>
    <t>BTK 51805</t>
  </si>
  <si>
    <t>BTK 51806</t>
  </si>
  <si>
    <t>BTK 51807</t>
  </si>
  <si>
    <t>BTK 51808</t>
  </si>
  <si>
    <t>BTK 51809</t>
  </si>
  <si>
    <t>BTK 51810</t>
  </si>
  <si>
    <t>BTK 51811</t>
  </si>
  <si>
    <t>BTK 51812</t>
  </si>
  <si>
    <t>BTK 51813</t>
  </si>
  <si>
    <t>BTK 51814</t>
  </si>
  <si>
    <t>BTK 51815</t>
  </si>
  <si>
    <t>BTK 51816</t>
  </si>
  <si>
    <t>BTK 51817</t>
  </si>
  <si>
    <t>BTK 51818</t>
  </si>
  <si>
    <t>BTK 51819</t>
  </si>
  <si>
    <t>BTK 51820</t>
  </si>
  <si>
    <t>BTK 51821</t>
  </si>
  <si>
    <t>BTK 51822</t>
  </si>
  <si>
    <t>BTK 51823</t>
  </si>
  <si>
    <t>BTK 51824</t>
  </si>
  <si>
    <t>BTK 51825</t>
  </si>
  <si>
    <t>BTK 51826</t>
  </si>
  <si>
    <t>BTK 51827</t>
  </si>
  <si>
    <t>BTK 51828</t>
  </si>
  <si>
    <t>BTK 51829</t>
  </si>
  <si>
    <t>BTK 51830</t>
  </si>
  <si>
    <t>BTK 51831</t>
  </si>
  <si>
    <t>BTK 51832</t>
  </si>
  <si>
    <t>1. Ririn Puspita Sari Dewi</t>
  </si>
  <si>
    <t>BTK 51833</t>
  </si>
  <si>
    <t>BTK 51834</t>
  </si>
  <si>
    <t>BTK 51835</t>
  </si>
  <si>
    <t>BTK 51836</t>
  </si>
  <si>
    <t>BTK 51837</t>
  </si>
  <si>
    <t>BTK 51838</t>
  </si>
  <si>
    <t>BTK 51839</t>
  </si>
  <si>
    <t>BTK 51840</t>
  </si>
  <si>
    <t>BTK 51841</t>
  </si>
  <si>
    <t>BTK 51842</t>
  </si>
  <si>
    <t>BTK 51843</t>
  </si>
  <si>
    <t>BTK 51844</t>
  </si>
  <si>
    <t>BTK 51845</t>
  </si>
  <si>
    <t>BTK 51846</t>
  </si>
  <si>
    <t>BTK 51847</t>
  </si>
  <si>
    <t>BTK 51848</t>
  </si>
  <si>
    <t>BTK 51849</t>
  </si>
  <si>
    <t>BTK 51850</t>
  </si>
  <si>
    <t>Rabu</t>
  </si>
  <si>
    <t>BTK 51851</t>
  </si>
  <si>
    <t>BTK 51852</t>
  </si>
  <si>
    <t>BTK 51853</t>
  </si>
  <si>
    <t>BTK 51854</t>
  </si>
  <si>
    <t>BTK 51855</t>
  </si>
  <si>
    <t>BTK 51856</t>
  </si>
  <si>
    <t>BTK 51857</t>
  </si>
  <si>
    <t>BTK 51858</t>
  </si>
  <si>
    <t>BTK 51859</t>
  </si>
  <si>
    <t>BTK 51860</t>
  </si>
  <si>
    <t>BTK 51861</t>
  </si>
  <si>
    <t>BTK 51862</t>
  </si>
  <si>
    <t>BTK 51863</t>
  </si>
  <si>
    <t>BTK 51864</t>
  </si>
  <si>
    <t>BTK 51865</t>
  </si>
  <si>
    <t>BTK 51866</t>
  </si>
  <si>
    <t>BTK 51867</t>
  </si>
  <si>
    <t>BTK 51868</t>
  </si>
  <si>
    <t>BTK 51869</t>
  </si>
  <si>
    <t>BTK 51870</t>
  </si>
  <si>
    <t>BTK 51871</t>
  </si>
  <si>
    <t>BTK 51872</t>
  </si>
  <si>
    <t>BTK 51873</t>
  </si>
  <si>
    <t>BTK 51874</t>
  </si>
  <si>
    <t>BTK 51875</t>
  </si>
  <si>
    <t>BTK 51876</t>
  </si>
  <si>
    <t>BTK 51877</t>
  </si>
  <si>
    <t>BTK 51878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</si>
</sst>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3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0"/>
      <name val="Calibri"/>
      <family val="2"/>
      <charset val="1"/>
      <scheme val="minor"/>
    </font>
    <font>
      <sz val="11"/>
      <color theme="10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0"/>
      <color rgb="FFFF0000"/>
      <name val="Times New Roman"/>
      <family val="1"/>
    </font>
    <font>
      <sz val="12"/>
      <color rgb="FFFF0000"/>
      <name val="Arial"/>
      <family val="2"/>
    </font>
    <font>
      <sz val="11"/>
      <color rgb="FFFF0000"/>
      <name val="Times New Roman"/>
      <family val="1"/>
    </font>
    <font>
      <sz val="12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41" fontId="3" fillId="0" borderId="0" applyFont="0" applyFill="0" applyBorder="0" applyAlignment="0" applyProtection="0"/>
  </cellStyleXfs>
  <cellXfs count="160">
    <xf numFmtId="0" fontId="0" fillId="0" borderId="0" xfId="0"/>
    <xf numFmtId="0" fontId="5" fillId="0" borderId="0" xfId="4" applyFont="1"/>
    <xf numFmtId="0" fontId="6" fillId="0" borderId="0" xfId="4" applyFont="1" applyAlignment="1">
      <alignment horizontal="right"/>
    </xf>
    <xf numFmtId="41" fontId="7" fillId="0" borderId="0" xfId="4" applyNumberFormat="1" applyFont="1"/>
    <xf numFmtId="0" fontId="7" fillId="0" borderId="0" xfId="4" applyFont="1"/>
    <xf numFmtId="0" fontId="5" fillId="0" borderId="0" xfId="0" applyFont="1"/>
    <xf numFmtId="0" fontId="3" fillId="0" borderId="0" xfId="3"/>
    <xf numFmtId="164" fontId="3" fillId="0" borderId="0" xfId="3" applyNumberFormat="1"/>
    <xf numFmtId="41" fontId="3" fillId="0" borderId="0" xfId="3" applyNumberFormat="1"/>
    <xf numFmtId="41" fontId="3" fillId="0" borderId="0" xfId="3" applyNumberFormat="1" applyAlignment="1">
      <alignment horizontal="left"/>
    </xf>
    <xf numFmtId="14" fontId="3" fillId="0" borderId="0" xfId="3" applyNumberForma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Alignment="1">
      <alignment horizontal="right"/>
    </xf>
    <xf numFmtId="20" fontId="3" fillId="0" borderId="0" xfId="3" applyNumberFormat="1" applyAlignment="1">
      <alignment horizontal="left"/>
    </xf>
    <xf numFmtId="41" fontId="3" fillId="0" borderId="0" xfId="1" applyFont="1"/>
    <xf numFmtId="1" fontId="5" fillId="0" borderId="0" xfId="4" applyNumberFormat="1" applyFont="1"/>
    <xf numFmtId="0" fontId="9" fillId="0" borderId="0" xfId="3" applyFont="1"/>
    <xf numFmtId="0" fontId="10" fillId="0" borderId="0" xfId="3" applyFont="1"/>
    <xf numFmtId="0" fontId="3" fillId="0" borderId="0" xfId="3" applyAlignment="1">
      <alignment horizontal="center"/>
    </xf>
    <xf numFmtId="41" fontId="5" fillId="0" borderId="0" xfId="4" applyNumberFormat="1" applyFont="1"/>
    <xf numFmtId="41" fontId="3" fillId="0" borderId="1" xfId="3" applyNumberFormat="1" applyBorder="1"/>
    <xf numFmtId="0" fontId="5" fillId="0" borderId="1" xfId="4" applyFont="1" applyBorder="1"/>
    <xf numFmtId="0" fontId="6" fillId="0" borderId="4" xfId="4" applyFont="1" applyBorder="1" applyAlignment="1">
      <alignment horizontal="center"/>
    </xf>
    <xf numFmtId="41" fontId="7" fillId="0" borderId="1" xfId="4" applyNumberFormat="1" applyFont="1" applyBorder="1"/>
    <xf numFmtId="0" fontId="5" fillId="0" borderId="1" xfId="0" applyFont="1" applyBorder="1"/>
    <xf numFmtId="0" fontId="11" fillId="0" borderId="5" xfId="0" applyFont="1" applyBorder="1" applyAlignment="1">
      <alignment horizontal="center" vertical="center" wrapText="1"/>
    </xf>
    <xf numFmtId="41" fontId="13" fillId="3" borderId="1" xfId="3" applyNumberFormat="1" applyFont="1" applyFill="1" applyBorder="1" applyAlignment="1">
      <alignment horizontal="center"/>
    </xf>
    <xf numFmtId="41" fontId="14" fillId="0" borderId="1" xfId="3" applyNumberFormat="1" applyFont="1" applyBorder="1" applyAlignment="1">
      <alignment horizontal="center"/>
    </xf>
    <xf numFmtId="0" fontId="9" fillId="0" borderId="0" xfId="3" applyFont="1" applyAlignment="1">
      <alignment horizontal="center"/>
    </xf>
    <xf numFmtId="41" fontId="18" fillId="3" borderId="1" xfId="1" applyFont="1" applyFill="1" applyBorder="1" applyAlignment="1">
      <alignment horizontal="center" vertical="center" wrapText="1"/>
    </xf>
    <xf numFmtId="0" fontId="17" fillId="0" borderId="1" xfId="1" applyNumberFormat="1" applyFont="1" applyBorder="1" applyAlignment="1">
      <alignment horizontal="center" vertical="center" wrapText="1"/>
    </xf>
    <xf numFmtId="41" fontId="17" fillId="0" borderId="1" xfId="1" applyFont="1" applyBorder="1" applyAlignment="1">
      <alignment vertical="center"/>
    </xf>
    <xf numFmtId="41" fontId="7" fillId="3" borderId="6" xfId="1" applyFont="1" applyFill="1" applyBorder="1"/>
    <xf numFmtId="41" fontId="17" fillId="0" borderId="1" xfId="1" applyFont="1" applyBorder="1" applyAlignment="1">
      <alignment horizontal="right" vertical="center" wrapText="1"/>
    </xf>
    <xf numFmtId="41" fontId="7" fillId="0" borderId="1" xfId="1" applyFont="1" applyBorder="1" applyAlignment="1">
      <alignment horizontal="center" wrapText="1"/>
    </xf>
    <xf numFmtId="41" fontId="17" fillId="0" borderId="0" xfId="1" applyFont="1" applyAlignment="1">
      <alignment horizontal="right" vertical="center" wrapText="1"/>
    </xf>
    <xf numFmtId="165" fontId="3" fillId="0" borderId="0" xfId="3" applyNumberFormat="1"/>
    <xf numFmtId="41" fontId="17" fillId="0" borderId="3" xfId="1" applyFont="1" applyBorder="1" applyAlignment="1">
      <alignment horizontal="right" vertical="center" wrapText="1"/>
    </xf>
    <xf numFmtId="41" fontId="7" fillId="0" borderId="1" xfId="1" quotePrefix="1" applyFont="1" applyBorder="1" applyAlignment="1">
      <alignment horizontal="center" wrapText="1"/>
    </xf>
    <xf numFmtId="41" fontId="17" fillId="0" borderId="1" xfId="1" applyFont="1" applyBorder="1" applyAlignment="1">
      <alignment vertical="center" wrapText="1"/>
    </xf>
    <xf numFmtId="0" fontId="5" fillId="0" borderId="3" xfId="4" applyFont="1" applyBorder="1"/>
    <xf numFmtId="41" fontId="19" fillId="0" borderId="1" xfId="1" applyFont="1" applyBorder="1" applyAlignment="1">
      <alignment horizontal="center" wrapText="1"/>
    </xf>
    <xf numFmtId="165" fontId="5" fillId="0" borderId="3" xfId="4" applyNumberFormat="1" applyFont="1" applyBorder="1"/>
    <xf numFmtId="165" fontId="7" fillId="0" borderId="0" xfId="4" applyNumberFormat="1" applyFont="1"/>
    <xf numFmtId="0" fontId="17" fillId="0" borderId="1" xfId="1" applyNumberFormat="1" applyFont="1" applyBorder="1" applyAlignment="1">
      <alignment vertical="center" wrapText="1"/>
    </xf>
    <xf numFmtId="41" fontId="3" fillId="0" borderId="3" xfId="4" applyNumberFormat="1" applyFont="1" applyBorder="1"/>
    <xf numFmtId="41" fontId="5" fillId="0" borderId="1" xfId="1" applyFont="1" applyBorder="1"/>
    <xf numFmtId="41" fontId="7" fillId="0" borderId="3" xfId="4" applyNumberFormat="1" applyFont="1" applyBorder="1"/>
    <xf numFmtId="0" fontId="16" fillId="0" borderId="1" xfId="1" applyNumberFormat="1" applyFont="1" applyBorder="1" applyAlignment="1">
      <alignment vertical="center" wrapText="1"/>
    </xf>
    <xf numFmtId="0" fontId="16" fillId="0" borderId="1" xfId="1" applyNumberFormat="1" applyFont="1" applyBorder="1" applyAlignment="1">
      <alignment vertical="center"/>
    </xf>
    <xf numFmtId="41" fontId="15" fillId="0" borderId="1" xfId="1" applyFont="1" applyBorder="1" applyAlignment="1">
      <alignment horizontal="center" wrapText="1"/>
    </xf>
    <xf numFmtId="41" fontId="3" fillId="0" borderId="1" xfId="1" applyFont="1" applyBorder="1"/>
    <xf numFmtId="41" fontId="3" fillId="0" borderId="7" xfId="3" applyNumberFormat="1" applyBorder="1"/>
    <xf numFmtId="0" fontId="20" fillId="0" borderId="1" xfId="1" applyNumberFormat="1" applyFont="1" applyBorder="1" applyAlignment="1">
      <alignment vertical="center" wrapText="1"/>
    </xf>
    <xf numFmtId="41" fontId="9" fillId="0" borderId="1" xfId="1" applyFont="1" applyBorder="1"/>
    <xf numFmtId="165" fontId="7" fillId="0" borderId="0" xfId="5" applyNumberFormat="1" applyFont="1"/>
    <xf numFmtId="41" fontId="21" fillId="0" borderId="1" xfId="1" quotePrefix="1" applyFont="1" applyBorder="1" applyAlignment="1">
      <alignment horizontal="center" wrapText="1"/>
    </xf>
    <xf numFmtId="41" fontId="3" fillId="0" borderId="0" xfId="4" applyNumberFormat="1" applyFont="1"/>
    <xf numFmtId="41" fontId="0" fillId="0" borderId="1" xfId="1" applyFont="1" applyBorder="1" applyAlignment="1">
      <alignment horizontal="right" wrapText="1"/>
    </xf>
    <xf numFmtId="42" fontId="5" fillId="0" borderId="0" xfId="4" applyNumberFormat="1" applyFont="1"/>
    <xf numFmtId="41" fontId="7" fillId="3" borderId="1" xfId="1" applyFont="1" applyFill="1" applyBorder="1"/>
    <xf numFmtId="41" fontId="18" fillId="3" borderId="1" xfId="1" applyFont="1" applyFill="1" applyBorder="1" applyAlignment="1">
      <alignment horizontal="right" vertical="center" wrapText="1"/>
    </xf>
    <xf numFmtId="164" fontId="3" fillId="0" borderId="7" xfId="3" applyNumberFormat="1" applyBorder="1"/>
    <xf numFmtId="0" fontId="17" fillId="0" borderId="1" xfId="1" applyNumberFormat="1" applyFont="1" applyBorder="1" applyAlignment="1">
      <alignment vertical="center"/>
    </xf>
    <xf numFmtId="164" fontId="22" fillId="0" borderId="0" xfId="3" applyNumberFormat="1" applyFont="1"/>
    <xf numFmtId="164" fontId="9" fillId="0" borderId="0" xfId="3" applyNumberFormat="1" applyFont="1"/>
    <xf numFmtId="41" fontId="23" fillId="0" borderId="0" xfId="2" applyNumberFormat="1" applyFont="1" applyFill="1"/>
    <xf numFmtId="41" fontId="3" fillId="3" borderId="1" xfId="1" applyFont="1" applyFill="1" applyBorder="1"/>
    <xf numFmtId="164" fontId="3" fillId="0" borderId="7" xfId="5" applyNumberFormat="1" applyBorder="1" applyAlignment="1">
      <alignment horizontal="left"/>
    </xf>
    <xf numFmtId="41" fontId="3" fillId="0" borderId="0" xfId="5"/>
    <xf numFmtId="0" fontId="7" fillId="3" borderId="1" xfId="1" applyNumberFormat="1" applyFont="1" applyFill="1" applyBorder="1"/>
    <xf numFmtId="0" fontId="3" fillId="0" borderId="0" xfId="3" quotePrefix="1"/>
    <xf numFmtId="42" fontId="12" fillId="0" borderId="0" xfId="1" applyNumberFormat="1" applyFont="1"/>
    <xf numFmtId="41" fontId="17" fillId="0" borderId="1" xfId="1" applyFont="1" applyBorder="1" applyAlignment="1">
      <alignment wrapText="1"/>
    </xf>
    <xf numFmtId="164" fontId="17" fillId="0" borderId="1" xfId="0" applyNumberFormat="1" applyFont="1" applyBorder="1" applyAlignment="1">
      <alignment wrapText="1"/>
    </xf>
    <xf numFmtId="42" fontId="5" fillId="0" borderId="0" xfId="0" applyNumberFormat="1" applyFont="1"/>
    <xf numFmtId="0" fontId="17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1" fontId="7" fillId="0" borderId="1" xfId="1" applyFont="1" applyBorder="1"/>
    <xf numFmtId="42" fontId="3" fillId="0" borderId="0" xfId="3" applyNumberFormat="1"/>
    <xf numFmtId="0" fontId="7" fillId="0" borderId="1" xfId="1" applyNumberFormat="1" applyFont="1" applyBorder="1"/>
    <xf numFmtId="0" fontId="24" fillId="0" borderId="0" xfId="3" applyFont="1" applyAlignment="1">
      <alignment horizontal="left"/>
    </xf>
    <xf numFmtId="0" fontId="24" fillId="0" borderId="0" xfId="3" applyFont="1"/>
    <xf numFmtId="41" fontId="6" fillId="0" borderId="1" xfId="1" applyFont="1" applyBorder="1" applyAlignment="1">
      <alignment horizontal="right"/>
    </xf>
    <xf numFmtId="0" fontId="7" fillId="0" borderId="0" xfId="0" applyFont="1"/>
    <xf numFmtId="0" fontId="7" fillId="0" borderId="0" xfId="3" applyFont="1" applyAlignment="1">
      <alignment horizontal="left"/>
    </xf>
    <xf numFmtId="164" fontId="5" fillId="0" borderId="0" xfId="4" applyNumberFormat="1" applyFont="1"/>
    <xf numFmtId="0" fontId="25" fillId="0" borderId="0" xfId="3" applyFont="1"/>
    <xf numFmtId="164" fontId="26" fillId="0" borderId="0" xfId="3" applyNumberFormat="1" applyFont="1"/>
    <xf numFmtId="42" fontId="7" fillId="0" borderId="0" xfId="2" applyNumberFormat="1" applyFont="1" applyFill="1"/>
    <xf numFmtId="41" fontId="23" fillId="0" borderId="0" xfId="0" applyNumberFormat="1" applyFont="1"/>
    <xf numFmtId="0" fontId="27" fillId="0" borderId="0" xfId="4" applyFont="1"/>
    <xf numFmtId="42" fontId="23" fillId="0" borderId="0" xfId="4" applyNumberFormat="1" applyFont="1"/>
    <xf numFmtId="0" fontId="27" fillId="0" borderId="0" xfId="0" applyFont="1"/>
    <xf numFmtId="42" fontId="27" fillId="0" borderId="0" xfId="4" applyNumberFormat="1" applyFont="1"/>
    <xf numFmtId="42" fontId="27" fillId="0" borderId="0" xfId="0" applyNumberFormat="1" applyFont="1"/>
    <xf numFmtId="0" fontId="23" fillId="0" borderId="0" xfId="0" applyFont="1"/>
    <xf numFmtId="41" fontId="7" fillId="0" borderId="0" xfId="2" applyNumberFormat="1" applyFont="1" applyFill="1"/>
    <xf numFmtId="0" fontId="5" fillId="0" borderId="1" xfId="0" applyFont="1" applyBorder="1" applyAlignment="1">
      <alignment horizontal="center"/>
    </xf>
    <xf numFmtId="41" fontId="17" fillId="0" borderId="1" xfId="1" applyFont="1" applyBorder="1" applyAlignment="1">
      <alignment horizontal="right" wrapText="1"/>
    </xf>
    <xf numFmtId="41" fontId="7" fillId="3" borderId="0" xfId="0" applyNumberFormat="1" applyFont="1" applyFill="1"/>
    <xf numFmtId="41" fontId="7" fillId="0" borderId="0" xfId="0" applyNumberFormat="1" applyFont="1"/>
    <xf numFmtId="0" fontId="6" fillId="0" borderId="1" xfId="1" applyNumberFormat="1" applyFont="1" applyBorder="1" applyAlignment="1">
      <alignment horizontal="right"/>
    </xf>
    <xf numFmtId="41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41" fontId="18" fillId="3" borderId="0" xfId="1" applyFont="1" applyFill="1" applyAlignment="1">
      <alignment horizontal="center" vertical="center" wrapText="1"/>
    </xf>
    <xf numFmtId="41" fontId="29" fillId="0" borderId="0" xfId="1" applyFont="1"/>
    <xf numFmtId="41" fontId="29" fillId="3" borderId="0" xfId="1" applyFont="1" applyFill="1" applyAlignment="1">
      <alignment horizontal="center" vertical="center" wrapText="1"/>
    </xf>
    <xf numFmtId="41" fontId="18" fillId="3" borderId="3" xfId="1" applyFont="1" applyFill="1" applyBorder="1" applyAlignment="1">
      <alignment horizontal="center" vertical="center" wrapText="1"/>
    </xf>
    <xf numFmtId="0" fontId="7" fillId="0" borderId="1" xfId="0" applyFont="1" applyBorder="1"/>
    <xf numFmtId="41" fontId="17" fillId="0" borderId="3" xfId="1" applyFont="1" applyBorder="1" applyAlignment="1">
      <alignment vertical="center" wrapText="1"/>
    </xf>
    <xf numFmtId="0" fontId="6" fillId="0" borderId="0" xfId="4" applyFont="1" applyAlignment="1">
      <alignment horizontal="right" vertical="center"/>
    </xf>
    <xf numFmtId="41" fontId="8" fillId="0" borderId="0" xfId="3" applyNumberFormat="1" applyFont="1" applyAlignment="1">
      <alignment horizontal="right" vertical="center"/>
    </xf>
    <xf numFmtId="41" fontId="6" fillId="0" borderId="0" xfId="4" applyNumberFormat="1" applyFont="1" applyAlignment="1">
      <alignment horizontal="right" vertical="center"/>
    </xf>
    <xf numFmtId="41" fontId="6" fillId="0" borderId="1" xfId="1" applyFont="1" applyBorder="1" applyAlignment="1">
      <alignment horizontal="right" vertical="center"/>
    </xf>
    <xf numFmtId="41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 vertical="center"/>
    </xf>
    <xf numFmtId="41" fontId="8" fillId="3" borderId="3" xfId="1" applyFont="1" applyFill="1" applyBorder="1" applyAlignment="1">
      <alignment horizontal="center" vertical="center" wrapText="1"/>
    </xf>
    <xf numFmtId="41" fontId="27" fillId="0" borderId="0" xfId="1" applyFont="1"/>
    <xf numFmtId="41" fontId="12" fillId="3" borderId="3" xfId="3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right" wrapText="1"/>
    </xf>
    <xf numFmtId="41" fontId="17" fillId="0" borderId="3" xfId="1" applyFont="1" applyBorder="1" applyAlignment="1">
      <alignment wrapText="1"/>
    </xf>
    <xf numFmtId="41" fontId="3" fillId="3" borderId="3" xfId="1" applyFont="1" applyFill="1" applyBorder="1"/>
    <xf numFmtId="41" fontId="7" fillId="3" borderId="3" xfId="1" applyFont="1" applyFill="1" applyBorder="1"/>
    <xf numFmtId="41" fontId="6" fillId="3" borderId="0" xfId="0" applyNumberFormat="1" applyFont="1" applyFill="1"/>
    <xf numFmtId="41" fontId="6" fillId="0" borderId="3" xfId="1" applyFont="1" applyBorder="1" applyAlignment="1">
      <alignment horizontal="center" wrapText="1"/>
    </xf>
    <xf numFmtId="41" fontId="3" fillId="0" borderId="3" xfId="1" applyFont="1" applyBorder="1" applyAlignment="1">
      <alignment horizontal="center" wrapText="1"/>
    </xf>
    <xf numFmtId="41" fontId="3" fillId="3" borderId="3" xfId="1" applyFont="1" applyFill="1" applyBorder="1" applyAlignment="1">
      <alignment horizontal="center" vertical="center" wrapText="1"/>
    </xf>
    <xf numFmtId="41" fontId="3" fillId="4" borderId="3" xfId="1" applyFont="1" applyFill="1" applyBorder="1" applyAlignment="1">
      <alignment horizontal="center" vertical="center" wrapText="1"/>
    </xf>
    <xf numFmtId="41" fontId="3" fillId="3" borderId="3" xfId="0" applyNumberFormat="1" applyFont="1" applyFill="1" applyBorder="1"/>
    <xf numFmtId="0" fontId="2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30" fillId="0" borderId="1" xfId="1" applyNumberFormat="1" applyFont="1" applyBorder="1" applyAlignment="1">
      <alignment horizontal="center" vertical="center" wrapText="1"/>
    </xf>
    <xf numFmtId="0" fontId="3" fillId="0" borderId="0" xfId="3" applyBorder="1"/>
    <xf numFmtId="41" fontId="6" fillId="4" borderId="0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8" fillId="3" borderId="3" xfId="1" applyFont="1" applyFill="1" applyBorder="1"/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6" fillId="3" borderId="1" xfId="1" applyFont="1" applyFill="1" applyBorder="1" applyAlignment="1">
      <alignment horizontal="right" vertical="center" wrapText="1"/>
    </xf>
    <xf numFmtId="41" fontId="31" fillId="0" borderId="0" xfId="1" applyFont="1"/>
    <xf numFmtId="41" fontId="7" fillId="0" borderId="0" xfId="1" applyFont="1"/>
    <xf numFmtId="41" fontId="31" fillId="3" borderId="0" xfId="1" applyFont="1" applyFill="1" applyAlignment="1">
      <alignment horizontal="center" vertical="center" wrapText="1"/>
    </xf>
    <xf numFmtId="0" fontId="4" fillId="0" borderId="0" xfId="3" applyFont="1" applyAlignment="1">
      <alignment horizontal="center"/>
    </xf>
    <xf numFmtId="41" fontId="28" fillId="3" borderId="1" xfId="1" applyFont="1" applyFill="1" applyBorder="1" applyAlignment="1">
      <alignment horizontal="left"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Border="1" applyAlignment="1">
      <alignment horizontal="center"/>
    </xf>
    <xf numFmtId="0" fontId="6" fillId="0" borderId="3" xfId="4" applyFont="1" applyBorder="1" applyAlignment="1">
      <alignment horizontal="center"/>
    </xf>
    <xf numFmtId="41" fontId="7" fillId="0" borderId="2" xfId="4" applyNumberFormat="1" applyFont="1" applyBorder="1" applyAlignment="1">
      <alignment horizontal="center"/>
    </xf>
    <xf numFmtId="41" fontId="7" fillId="0" borderId="3" xfId="4" applyNumberFormat="1" applyFont="1" applyBorder="1" applyAlignment="1">
      <alignment horizontal="center"/>
    </xf>
    <xf numFmtId="41" fontId="32" fillId="3" borderId="3" xfId="0" applyNumberFormat="1" applyFont="1" applyFill="1" applyBorder="1"/>
    <xf numFmtId="41" fontId="32" fillId="3" borderId="3" xfId="1" applyFont="1" applyFill="1" applyBorder="1" applyAlignment="1">
      <alignment horizontal="center" vertical="center" wrapText="1"/>
    </xf>
    <xf numFmtId="41" fontId="32" fillId="0" borderId="3" xfId="1" applyFont="1" applyBorder="1" applyAlignment="1">
      <alignment horizontal="center" wrapText="1"/>
    </xf>
    <xf numFmtId="41" fontId="32" fillId="4" borderId="3" xfId="1" applyFont="1" applyFill="1" applyBorder="1" applyAlignment="1">
      <alignment horizontal="center" vertical="center" wrapText="1"/>
    </xf>
  </cellXfs>
  <cellStyles count="6">
    <cellStyle name="Accent3" xfId="2" builtinId="37"/>
    <cellStyle name="Comma [0]" xfId="1" builtinId="6"/>
    <cellStyle name="Comma [0] 2" xfId="5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C10" zoomScale="70" zoomScaleNormal="100" zoomScaleSheetLayoutView="70" workbookViewId="0">
      <selection activeCell="L13" sqref="L13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37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60</v>
      </c>
      <c r="C3" s="8"/>
      <c r="D3" s="6"/>
      <c r="E3" s="6"/>
      <c r="F3" s="6"/>
      <c r="G3" s="6"/>
      <c r="H3" s="6" t="s">
        <v>2</v>
      </c>
      <c r="I3" s="10">
        <v>43585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800</v>
      </c>
      <c r="F8" s="6"/>
      <c r="G8" s="8">
        <f t="shared" ref="G8:G16" si="0">C8*E8</f>
        <v>80000000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145</v>
      </c>
      <c r="F9" s="6"/>
      <c r="G9" s="8">
        <f t="shared" si="0"/>
        <v>7250000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12</v>
      </c>
      <c r="F10" s="6"/>
      <c r="G10" s="8">
        <f t="shared" si="0"/>
        <v>240000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17</v>
      </c>
      <c r="F11" s="6"/>
      <c r="G11" s="8">
        <f t="shared" si="0"/>
        <v>170000</v>
      </c>
      <c r="H11" s="7"/>
      <c r="I11" s="6"/>
      <c r="J11" s="20"/>
      <c r="K11" s="21"/>
      <c r="L11" s="152" t="s">
        <v>11</v>
      </c>
      <c r="M11" s="153"/>
      <c r="N11" s="22"/>
      <c r="O11" s="154" t="s">
        <v>12</v>
      </c>
      <c r="P11" s="15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7</v>
      </c>
      <c r="F12" s="6"/>
      <c r="G12" s="8">
        <f t="shared" si="0"/>
        <v>35000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2</v>
      </c>
      <c r="F13" s="6"/>
      <c r="G13" s="8">
        <f t="shared" si="0"/>
        <v>4000</v>
      </c>
      <c r="H13" s="7"/>
      <c r="I13" s="6"/>
      <c r="J13" s="117"/>
      <c r="K13" s="132" t="s">
        <v>64</v>
      </c>
      <c r="L13" s="58"/>
      <c r="M13" s="130">
        <v>100000</v>
      </c>
      <c r="N13" s="29"/>
      <c r="O13" s="30"/>
      <c r="P13" s="58">
        <v>11450000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2</v>
      </c>
      <c r="F14" s="6"/>
      <c r="G14" s="8">
        <f t="shared" si="0"/>
        <v>2000</v>
      </c>
      <c r="H14" s="7"/>
      <c r="I14" s="6"/>
      <c r="J14" s="24"/>
      <c r="K14" s="133" t="s">
        <v>65</v>
      </c>
      <c r="L14" s="58">
        <v>2000000</v>
      </c>
      <c r="M14" s="131">
        <v>700000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66</v>
      </c>
      <c r="L15" s="58">
        <v>2000000</v>
      </c>
      <c r="M15" s="131">
        <v>13455000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67</v>
      </c>
      <c r="L16" s="58">
        <v>1000000</v>
      </c>
      <c r="M16" s="129">
        <v>200000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87701000</v>
      </c>
      <c r="I17" s="8"/>
      <c r="J17" s="117"/>
      <c r="K17" s="133" t="s">
        <v>68</v>
      </c>
      <c r="L17" s="58">
        <v>950000</v>
      </c>
      <c r="M17" s="129">
        <v>30000000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2" t="s">
        <v>69</v>
      </c>
      <c r="L18" s="58"/>
      <c r="M18" s="128">
        <v>750000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70</v>
      </c>
      <c r="L19" s="58">
        <v>500000</v>
      </c>
      <c r="M19" s="128">
        <v>200000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1</v>
      </c>
      <c r="F20" s="6"/>
      <c r="G20" s="8">
        <f>C20*E20</f>
        <v>1000</v>
      </c>
      <c r="H20" s="7"/>
      <c r="I20" s="8"/>
      <c r="J20" s="117"/>
      <c r="K20" s="133" t="s">
        <v>71</v>
      </c>
      <c r="L20" s="58">
        <v>4000000</v>
      </c>
      <c r="M20" s="127">
        <v>100000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534</v>
      </c>
      <c r="F21" s="6"/>
      <c r="G21" s="8">
        <f>C21*E21</f>
        <v>267000</v>
      </c>
      <c r="H21" s="7"/>
      <c r="I21" s="8"/>
      <c r="J21" s="117"/>
      <c r="K21" s="133" t="s">
        <v>72</v>
      </c>
      <c r="L21" s="58">
        <v>5000000</v>
      </c>
      <c r="M21" s="139">
        <v>250000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3</v>
      </c>
      <c r="F22" s="6"/>
      <c r="G22" s="8">
        <f>C22*E22</f>
        <v>600</v>
      </c>
      <c r="H22" s="7"/>
      <c r="I22" s="8"/>
      <c r="J22" s="24"/>
      <c r="K22" s="133" t="s">
        <v>73</v>
      </c>
      <c r="L22" s="58">
        <v>625000</v>
      </c>
      <c r="M22" s="119">
        <v>175000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7</v>
      </c>
      <c r="F23" s="6"/>
      <c r="G23" s="8">
        <f>C23*E23</f>
        <v>700</v>
      </c>
      <c r="H23" s="7"/>
      <c r="I23" s="8"/>
      <c r="J23" s="117"/>
      <c r="K23" s="133" t="s">
        <v>74</v>
      </c>
      <c r="L23" s="58">
        <v>1000000</v>
      </c>
      <c r="M23" s="126">
        <v>50000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 t="s">
        <v>75</v>
      </c>
      <c r="L24" s="58">
        <v>1000000</v>
      </c>
      <c r="M24" s="108">
        <v>2000000</v>
      </c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 t="s">
        <v>76</v>
      </c>
      <c r="L25" s="58">
        <v>500000</v>
      </c>
      <c r="M25" s="108">
        <v>150000</v>
      </c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269300</v>
      </c>
      <c r="I26" s="7"/>
      <c r="J26" s="24"/>
      <c r="K26" s="133" t="s">
        <v>77</v>
      </c>
      <c r="L26" s="58">
        <v>500000</v>
      </c>
      <c r="M26" s="108">
        <v>46500</v>
      </c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87970300</v>
      </c>
      <c r="J27" s="24"/>
      <c r="K27" s="133" t="s">
        <v>78</v>
      </c>
      <c r="L27" s="58">
        <v>334000</v>
      </c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 t="s">
        <v>79</v>
      </c>
      <c r="L28" s="58">
        <v>200000</v>
      </c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 t="s">
        <v>80</v>
      </c>
      <c r="L29" s="58">
        <v>500000</v>
      </c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 t="s">
        <v>81</v>
      </c>
      <c r="L30" s="58">
        <v>250000</v>
      </c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 t="e">
        <f>#REF!</f>
        <v>#REF!</v>
      </c>
      <c r="J31" s="24"/>
      <c r="K31" s="133" t="s">
        <v>82</v>
      </c>
      <c r="L31" s="58">
        <v>500000</v>
      </c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 t="s">
        <v>83</v>
      </c>
      <c r="L32" s="58">
        <v>750000</v>
      </c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3" t="s">
        <v>84</v>
      </c>
      <c r="L33" s="58">
        <v>2000000</v>
      </c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3"/>
      <c r="L34" s="58">
        <v>-11450000</v>
      </c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3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3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129644697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160899690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372305392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1356044290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110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48176500</v>
      </c>
      <c r="I47" s="7"/>
      <c r="J47" s="24"/>
      <c r="M47" s="110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09"/>
      <c r="L48" s="58"/>
      <c r="M48" s="110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48176500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12159000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11450000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170300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23779300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 t="e">
        <f>+I31-I49+I55</f>
        <v>#REF!</v>
      </c>
      <c r="J56" s="74">
        <f>SUM(M13:M55)</f>
        <v>48176500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87970300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 t="e">
        <f>+I57-I56</f>
        <v>#REF!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63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x14ac:dyDescent="0.25">
      <c r="A77" s="136">
        <v>165300</v>
      </c>
      <c r="B77" s="120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5000</v>
      </c>
      <c r="B78" s="120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0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0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12159000</v>
      </c>
      <c r="M121" s="103">
        <f>SUM(M13:M120)</f>
        <v>48176500</v>
      </c>
      <c r="N121" s="103">
        <f t="shared" ref="N121:Q121" si="1">SUM(N13:N120)</f>
        <v>0</v>
      </c>
      <c r="O121" s="103"/>
      <c r="P121" s="103">
        <f>SUM(P13:P120)</f>
        <v>11450000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A43" zoomScale="70" zoomScaleNormal="100" zoomScaleSheetLayoutView="70" workbookViewId="0">
      <selection activeCell="M30" sqref="M30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38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61</v>
      </c>
      <c r="C3" s="8"/>
      <c r="D3" s="6"/>
      <c r="E3" s="6"/>
      <c r="F3" s="6"/>
      <c r="G3" s="6"/>
      <c r="H3" s="6" t="s">
        <v>2</v>
      </c>
      <c r="I3" s="10">
        <v>43586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0</v>
      </c>
      <c r="F8" s="6"/>
      <c r="G8" s="8">
        <f t="shared" ref="G8:G16" si="0">C8*E8</f>
        <v>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31</v>
      </c>
      <c r="F9" s="6"/>
      <c r="G9" s="8">
        <f t="shared" si="0"/>
        <v>1550000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21</v>
      </c>
      <c r="F10" s="6"/>
      <c r="G10" s="8">
        <f t="shared" si="0"/>
        <v>420000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23</v>
      </c>
      <c r="F11" s="6"/>
      <c r="G11" s="8">
        <f t="shared" si="0"/>
        <v>230000</v>
      </c>
      <c r="H11" s="7"/>
      <c r="I11" s="6"/>
      <c r="J11" s="20"/>
      <c r="K11" s="21"/>
      <c r="L11" s="152" t="s">
        <v>11</v>
      </c>
      <c r="M11" s="153"/>
      <c r="N11" s="22"/>
      <c r="O11" s="154" t="s">
        <v>12</v>
      </c>
      <c r="P11" s="15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9</v>
      </c>
      <c r="F12" s="6"/>
      <c r="G12" s="8">
        <f t="shared" si="0"/>
        <v>45000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2</v>
      </c>
      <c r="F13" s="6"/>
      <c r="G13" s="8">
        <f t="shared" si="0"/>
        <v>4000</v>
      </c>
      <c r="H13" s="7"/>
      <c r="I13" s="6"/>
      <c r="J13" s="117"/>
      <c r="K13" s="133" t="s">
        <v>64</v>
      </c>
      <c r="L13" s="58">
        <v>2800000</v>
      </c>
      <c r="M13" s="130">
        <v>24000000</v>
      </c>
      <c r="N13" s="29"/>
      <c r="O13" s="30"/>
      <c r="P13" s="58">
        <v>2000000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33" t="s">
        <v>69</v>
      </c>
      <c r="L14" s="58">
        <v>3500000</v>
      </c>
      <c r="M14" s="131">
        <v>350000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85</v>
      </c>
      <c r="L15" s="58">
        <v>3000000</v>
      </c>
      <c r="M15" s="131">
        <v>250000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86</v>
      </c>
      <c r="L16" s="58">
        <v>5000000</v>
      </c>
      <c r="M16" s="129">
        <v>75000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2249000</v>
      </c>
      <c r="I17" s="8"/>
      <c r="J17" s="117"/>
      <c r="K17" s="132" t="s">
        <v>87</v>
      </c>
      <c r="L17" s="58"/>
      <c r="M17" s="129">
        <v>400000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2" t="s">
        <v>88</v>
      </c>
      <c r="L18" s="58"/>
      <c r="M18" s="128">
        <v>1000000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89</v>
      </c>
      <c r="L19" s="58">
        <v>3000000</v>
      </c>
      <c r="M19" s="128">
        <v>350000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1</v>
      </c>
      <c r="F20" s="6"/>
      <c r="G20" s="8">
        <f>C20*E20</f>
        <v>1000</v>
      </c>
      <c r="H20" s="7"/>
      <c r="I20" s="8"/>
      <c r="J20" s="117"/>
      <c r="K20" s="133" t="s">
        <v>90</v>
      </c>
      <c r="L20" s="58">
        <v>750000</v>
      </c>
      <c r="M20" s="127">
        <v>25000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510</v>
      </c>
      <c r="F21" s="6"/>
      <c r="G21" s="8">
        <f>C21*E21</f>
        <v>255000</v>
      </c>
      <c r="H21" s="7"/>
      <c r="I21" s="8"/>
      <c r="J21" s="117"/>
      <c r="K21" s="133" t="s">
        <v>91</v>
      </c>
      <c r="L21" s="58">
        <v>2600000</v>
      </c>
      <c r="M21" s="139">
        <v>557000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3</v>
      </c>
      <c r="F22" s="6"/>
      <c r="G22" s="8">
        <f>C22*E22</f>
        <v>600</v>
      </c>
      <c r="H22" s="7"/>
      <c r="I22" s="8"/>
      <c r="J22" s="24"/>
      <c r="K22" s="133" t="s">
        <v>92</v>
      </c>
      <c r="L22" s="58">
        <v>750000</v>
      </c>
      <c r="M22" s="119">
        <v>659500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7</v>
      </c>
      <c r="F23" s="6"/>
      <c r="G23" s="8">
        <f>C23*E23</f>
        <v>700</v>
      </c>
      <c r="H23" s="7"/>
      <c r="I23" s="8"/>
      <c r="J23" s="117"/>
      <c r="K23" s="133" t="s">
        <v>93</v>
      </c>
      <c r="L23" s="58">
        <v>850000</v>
      </c>
      <c r="M23" s="126">
        <v>72000000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 t="s">
        <v>94</v>
      </c>
      <c r="L24" s="58">
        <v>9737500</v>
      </c>
      <c r="M24" s="108">
        <v>750000</v>
      </c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 t="s">
        <v>95</v>
      </c>
      <c r="L25" s="58">
        <v>775000</v>
      </c>
      <c r="M25" s="108">
        <v>15000000</v>
      </c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257300</v>
      </c>
      <c r="I26" s="7"/>
      <c r="J26" s="24"/>
      <c r="K26" s="133" t="s">
        <v>96</v>
      </c>
      <c r="L26" s="58">
        <v>2000000</v>
      </c>
      <c r="M26" s="108">
        <v>1000000</v>
      </c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2506300</v>
      </c>
      <c r="J27" s="24"/>
      <c r="K27" s="133" t="s">
        <v>97</v>
      </c>
      <c r="L27" s="58">
        <v>2000000</v>
      </c>
      <c r="M27" s="108">
        <v>2500000</v>
      </c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2" t="s">
        <v>98</v>
      </c>
      <c r="L28" s="122">
        <v>1000000</v>
      </c>
      <c r="M28" s="108">
        <v>2154000</v>
      </c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2" t="s">
        <v>99</v>
      </c>
      <c r="L29" s="122">
        <v>1600000</v>
      </c>
      <c r="M29" s="108">
        <v>1196000</v>
      </c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2" t="s">
        <v>100</v>
      </c>
      <c r="L30" s="122">
        <v>900000</v>
      </c>
      <c r="M30" s="108">
        <v>9450000</v>
      </c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'30 April'!I57</f>
        <v>87970300</v>
      </c>
      <c r="J31" s="24"/>
      <c r="K31" s="132" t="s">
        <v>101</v>
      </c>
      <c r="L31" s="122">
        <v>1000000</v>
      </c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 t="s">
        <v>102</v>
      </c>
      <c r="L32" s="122">
        <v>1000000</v>
      </c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 t="s">
        <v>103</v>
      </c>
      <c r="L33" s="58">
        <v>2700000</v>
      </c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 t="s">
        <v>104</v>
      </c>
      <c r="L34" s="58">
        <v>350000</v>
      </c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>
        <v>-2000000</v>
      </c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 t="s">
        <v>105</v>
      </c>
      <c r="L36" s="58">
        <v>800000</v>
      </c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129644697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160899690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372305392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1356044290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110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131716500</v>
      </c>
      <c r="I47" s="7"/>
      <c r="J47" s="24"/>
      <c r="M47" s="110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32000</v>
      </c>
      <c r="I48" s="7" t="s">
        <v>6</v>
      </c>
      <c r="J48" s="24"/>
      <c r="K48" s="109"/>
      <c r="L48" s="58"/>
      <c r="M48" s="110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131748500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44112500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2000000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172000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46284500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2506300</v>
      </c>
      <c r="J56" s="74">
        <f>SUM(M13:M55)</f>
        <v>131716500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2506300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63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x14ac:dyDescent="0.25">
      <c r="A77" s="136">
        <v>100000</v>
      </c>
      <c r="B77" s="120">
        <v>32000</v>
      </c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>
        <v>72000</v>
      </c>
      <c r="B78" s="120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0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0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44112500</v>
      </c>
      <c r="M121" s="103">
        <f>SUM(M13:M120)</f>
        <v>131716500</v>
      </c>
      <c r="N121" s="103">
        <f t="shared" ref="N121:Q121" si="1">SUM(N13:N120)</f>
        <v>0</v>
      </c>
      <c r="O121" s="103"/>
      <c r="P121" s="103">
        <f>SUM(P13:P120)</f>
        <v>2000000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D4" zoomScale="70" zoomScaleNormal="100" zoomScaleSheetLayoutView="70" workbookViewId="0">
      <selection activeCell="M18" sqref="M18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40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62</v>
      </c>
      <c r="C3" s="8"/>
      <c r="D3" s="6"/>
      <c r="E3" s="6"/>
      <c r="F3" s="6"/>
      <c r="G3" s="6"/>
      <c r="H3" s="6" t="s">
        <v>2</v>
      </c>
      <c r="I3" s="10">
        <v>43588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44</v>
      </c>
      <c r="F8" s="6"/>
      <c r="G8" s="8">
        <f t="shared" ref="G8:G16" si="0">C8*E8</f>
        <v>4400000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98</v>
      </c>
      <c r="F9" s="6"/>
      <c r="G9" s="8">
        <f t="shared" si="0"/>
        <v>4900000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23</v>
      </c>
      <c r="F10" s="6"/>
      <c r="G10" s="8">
        <f t="shared" si="0"/>
        <v>460000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15</v>
      </c>
      <c r="F11" s="6"/>
      <c r="G11" s="8">
        <f t="shared" si="0"/>
        <v>150000</v>
      </c>
      <c r="H11" s="7"/>
      <c r="I11" s="6"/>
      <c r="J11" s="20"/>
      <c r="K11" s="21"/>
      <c r="L11" s="152" t="s">
        <v>11</v>
      </c>
      <c r="M11" s="153"/>
      <c r="N11" s="22"/>
      <c r="O11" s="154" t="s">
        <v>12</v>
      </c>
      <c r="P11" s="15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6</v>
      </c>
      <c r="F12" s="6"/>
      <c r="G12" s="8">
        <f t="shared" si="0"/>
        <v>30000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0</v>
      </c>
      <c r="F13" s="6"/>
      <c r="G13" s="8">
        <f t="shared" si="0"/>
        <v>0</v>
      </c>
      <c r="H13" s="7"/>
      <c r="I13" s="6"/>
      <c r="J13" s="117"/>
      <c r="K13" s="133" t="s">
        <v>87</v>
      </c>
      <c r="L13" s="58">
        <v>900000</v>
      </c>
      <c r="M13" s="130">
        <v>400000</v>
      </c>
      <c r="N13" s="29"/>
      <c r="O13" s="30"/>
      <c r="P13" s="58"/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33" t="s">
        <v>88</v>
      </c>
      <c r="L14" s="58">
        <v>100000</v>
      </c>
      <c r="M14" s="131">
        <v>100000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106</v>
      </c>
      <c r="L15" s="122">
        <v>3000000</v>
      </c>
      <c r="M15" s="131">
        <v>30000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2" t="s">
        <v>107</v>
      </c>
      <c r="L16" s="122">
        <v>900000</v>
      </c>
      <c r="M16" s="129">
        <v>80000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9940000</v>
      </c>
      <c r="I17" s="8"/>
      <c r="J17" s="117"/>
      <c r="K17" s="133" t="s">
        <v>108</v>
      </c>
      <c r="L17" s="122">
        <v>1840000</v>
      </c>
      <c r="M17" s="129">
        <v>413300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2" t="s">
        <v>109</v>
      </c>
      <c r="L18" s="122">
        <v>500000</v>
      </c>
      <c r="M18" s="128">
        <v>2900000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110</v>
      </c>
      <c r="L19" s="122">
        <v>2500000</v>
      </c>
      <c r="M19" s="128">
        <v>750000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1</v>
      </c>
      <c r="F20" s="6"/>
      <c r="G20" s="8">
        <f>C20*E20</f>
        <v>1000</v>
      </c>
      <c r="H20" s="7"/>
      <c r="I20" s="8"/>
      <c r="J20" s="117"/>
      <c r="K20" s="132" t="s">
        <v>111</v>
      </c>
      <c r="L20" s="122">
        <v>725000</v>
      </c>
      <c r="M20" s="127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510</v>
      </c>
      <c r="F21" s="6"/>
      <c r="G21" s="8">
        <f>C21*E21</f>
        <v>255000</v>
      </c>
      <c r="H21" s="7"/>
      <c r="I21" s="8"/>
      <c r="J21" s="117"/>
      <c r="K21" s="132" t="s">
        <v>112</v>
      </c>
      <c r="L21" s="122">
        <v>450000</v>
      </c>
      <c r="M21" s="139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4</v>
      </c>
      <c r="F22" s="6"/>
      <c r="G22" s="8">
        <f>C22*E22</f>
        <v>800</v>
      </c>
      <c r="H22" s="7"/>
      <c r="I22" s="8"/>
      <c r="J22" s="24"/>
      <c r="K22" s="133" t="s">
        <v>113</v>
      </c>
      <c r="L22" s="122">
        <v>800000</v>
      </c>
      <c r="M22" s="119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12</v>
      </c>
      <c r="F23" s="6"/>
      <c r="G23" s="8">
        <f>C23*E23</f>
        <v>1200</v>
      </c>
      <c r="H23" s="7"/>
      <c r="I23" s="8"/>
      <c r="J23" s="117"/>
      <c r="K23" s="133"/>
      <c r="L23" s="58"/>
      <c r="M23" s="126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/>
      <c r="L24" s="58"/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/>
      <c r="L25" s="58"/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258000</v>
      </c>
      <c r="I26" s="7"/>
      <c r="J26" s="24"/>
      <c r="K26" s="133"/>
      <c r="L26" s="58"/>
      <c r="M26" s="108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10198000</v>
      </c>
      <c r="J27" s="24"/>
      <c r="K27" s="133"/>
      <c r="L27" s="58"/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2"/>
      <c r="L28" s="122"/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2"/>
      <c r="L29" s="122"/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2"/>
      <c r="L30" s="122"/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'01 Mei'!I57</f>
        <v>2506300</v>
      </c>
      <c r="J31" s="24"/>
      <c r="K31" s="132"/>
      <c r="L31" s="122"/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129644697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160899690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372305392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1356044290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110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4673300</v>
      </c>
      <c r="I47" s="7"/>
      <c r="J47" s="24"/>
      <c r="M47" s="110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09"/>
      <c r="L48" s="58"/>
      <c r="M48" s="110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4673300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11715000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650000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12365000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10198000</v>
      </c>
      <c r="J56" s="74">
        <f>SUM(M13:M55)</f>
        <v>4673300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10198000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63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x14ac:dyDescent="0.25">
      <c r="A77" s="136">
        <v>650000</v>
      </c>
      <c r="B77" s="120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06"/>
      <c r="B78" s="120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ht="15.75" x14ac:dyDescent="0.25">
      <c r="A79" s="106"/>
      <c r="B79" s="120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07"/>
      <c r="B80" s="120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11715000</v>
      </c>
      <c r="M121" s="103">
        <f>SUM(M13:M120)</f>
        <v>4673300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A7" zoomScale="70" zoomScaleNormal="100" zoomScaleSheetLayoutView="70" workbookViewId="0">
      <selection activeCell="P14" sqref="P14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41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59</v>
      </c>
      <c r="C3" s="8"/>
      <c r="D3" s="6"/>
      <c r="E3" s="6"/>
      <c r="F3" s="6"/>
      <c r="G3" s="6"/>
      <c r="H3" s="6" t="s">
        <v>2</v>
      </c>
      <c r="I3" s="10">
        <v>43589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228</v>
      </c>
      <c r="F8" s="6"/>
      <c r="G8" s="8">
        <f t="shared" ref="G8:G16" si="0">C8*E8</f>
        <v>22800000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96</v>
      </c>
      <c r="F9" s="6"/>
      <c r="G9" s="8">
        <f t="shared" si="0"/>
        <v>4800000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25</v>
      </c>
      <c r="F10" s="6"/>
      <c r="G10" s="8">
        <f t="shared" si="0"/>
        <v>500000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16</v>
      </c>
      <c r="F11" s="6"/>
      <c r="G11" s="8">
        <f t="shared" si="0"/>
        <v>160000</v>
      </c>
      <c r="H11" s="7"/>
      <c r="I11" s="6"/>
      <c r="J11" s="20"/>
      <c r="K11" s="21"/>
      <c r="L11" s="152" t="s">
        <v>11</v>
      </c>
      <c r="M11" s="153"/>
      <c r="N11" s="22"/>
      <c r="O11" s="154" t="s">
        <v>12</v>
      </c>
      <c r="P11" s="15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6</v>
      </c>
      <c r="F12" s="6"/>
      <c r="G12" s="8">
        <f t="shared" si="0"/>
        <v>30000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2</v>
      </c>
      <c r="F13" s="6"/>
      <c r="G13" s="8">
        <f t="shared" si="0"/>
        <v>4000</v>
      </c>
      <c r="H13" s="7"/>
      <c r="I13" s="6"/>
      <c r="J13" s="117"/>
      <c r="K13" s="132" t="s">
        <v>114</v>
      </c>
      <c r="L13" s="33">
        <v>2700000</v>
      </c>
      <c r="M13" s="130">
        <v>147500000</v>
      </c>
      <c r="N13" s="29"/>
      <c r="O13" s="30"/>
      <c r="P13" s="122">
        <v>10775000</v>
      </c>
      <c r="Q13" s="32"/>
      <c r="R13" s="3"/>
      <c r="T13" s="8"/>
      <c r="U13" s="1"/>
      <c r="V13" s="1"/>
    </row>
    <row r="14" spans="1:29" x14ac:dyDescent="0.2">
      <c r="A14" s="5" t="s">
        <v>6</v>
      </c>
      <c r="C14" s="8">
        <v>1000</v>
      </c>
      <c r="D14" s="6"/>
      <c r="E14" s="6">
        <v>0</v>
      </c>
      <c r="F14" s="6"/>
      <c r="G14" s="8">
        <f t="shared" si="0"/>
        <v>0</v>
      </c>
      <c r="H14" s="7"/>
      <c r="I14" s="6"/>
      <c r="J14" s="24"/>
      <c r="K14" s="132" t="s">
        <v>115</v>
      </c>
      <c r="L14" s="33">
        <v>700000</v>
      </c>
      <c r="M14" s="131">
        <v>1624000</v>
      </c>
      <c r="N14" s="29"/>
      <c r="O14" s="134"/>
      <c r="P14" s="33"/>
      <c r="Q14" s="34"/>
      <c r="R14" s="35"/>
      <c r="S14" s="36"/>
    </row>
    <row r="15" spans="1:29" x14ac:dyDescent="0.2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2" t="s">
        <v>116</v>
      </c>
      <c r="L15" s="33">
        <v>2777000</v>
      </c>
      <c r="M15" s="131">
        <v>100000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117</v>
      </c>
      <c r="L16" s="33">
        <v>490000</v>
      </c>
      <c r="M16" s="129">
        <v>1700000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">
      <c r="A17" s="6"/>
      <c r="B17" s="6"/>
      <c r="C17" s="16" t="s">
        <v>22</v>
      </c>
      <c r="D17" s="6"/>
      <c r="E17" s="6"/>
      <c r="F17" s="6"/>
      <c r="G17" s="6"/>
      <c r="H17" s="7">
        <f>SUM(G8:G16)</f>
        <v>28294000</v>
      </c>
      <c r="I17" s="8"/>
      <c r="J17" s="117"/>
      <c r="K17" s="133" t="s">
        <v>118</v>
      </c>
      <c r="L17" s="143">
        <v>2500000</v>
      </c>
      <c r="M17" s="129">
        <v>200000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 t="s">
        <v>119</v>
      </c>
      <c r="L18" s="143">
        <v>100000000</v>
      </c>
      <c r="M18" s="128">
        <v>3500000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120</v>
      </c>
      <c r="L19" s="143">
        <v>47500000</v>
      </c>
      <c r="M19" s="128">
        <v>60000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2</v>
      </c>
      <c r="F20" s="6"/>
      <c r="G20" s="8">
        <f>C20*E20</f>
        <v>2000</v>
      </c>
      <c r="H20" s="7"/>
      <c r="I20" s="8"/>
      <c r="J20" s="117"/>
      <c r="K20" s="133" t="s">
        <v>121</v>
      </c>
      <c r="L20" s="143">
        <v>434000</v>
      </c>
      <c r="M20" s="127">
        <v>2440000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510</v>
      </c>
      <c r="F21" s="6"/>
      <c r="G21" s="8">
        <f>C21*E21</f>
        <v>255000</v>
      </c>
      <c r="H21" s="7"/>
      <c r="I21" s="8"/>
      <c r="J21" s="117"/>
      <c r="K21" s="133" t="s">
        <v>122</v>
      </c>
      <c r="L21" s="143">
        <v>700000</v>
      </c>
      <c r="M21" s="139">
        <v>47600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3</v>
      </c>
      <c r="F22" s="6"/>
      <c r="G22" s="8">
        <f>C22*E22</f>
        <v>600</v>
      </c>
      <c r="H22" s="7"/>
      <c r="I22" s="8"/>
      <c r="J22" s="24"/>
      <c r="K22" s="132" t="s">
        <v>123</v>
      </c>
      <c r="L22" s="58">
        <v>1900000</v>
      </c>
      <c r="M22" s="119">
        <v>210000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16</v>
      </c>
      <c r="F23" s="6"/>
      <c r="G23" s="8">
        <f>C23*E23</f>
        <v>1600</v>
      </c>
      <c r="H23" s="7"/>
      <c r="I23" s="8"/>
      <c r="J23" s="117"/>
      <c r="K23" s="132" t="s">
        <v>124</v>
      </c>
      <c r="L23" s="58">
        <v>100000</v>
      </c>
      <c r="M23" s="126">
        <v>100000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2" t="s">
        <v>125</v>
      </c>
      <c r="L24" s="58">
        <v>900000</v>
      </c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2" t="s">
        <v>126</v>
      </c>
      <c r="L25" s="58">
        <v>1100000</v>
      </c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259200</v>
      </c>
      <c r="I26" s="7"/>
      <c r="J26" s="24"/>
      <c r="K26" s="132" t="s">
        <v>127</v>
      </c>
      <c r="L26" s="58">
        <v>2000000</v>
      </c>
      <c r="M26" s="108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28553200</v>
      </c>
      <c r="J27" s="24"/>
      <c r="K27" s="132" t="s">
        <v>128</v>
      </c>
      <c r="L27" s="58">
        <v>5000000</v>
      </c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2" t="s">
        <v>129</v>
      </c>
      <c r="L28" s="58">
        <v>4500000</v>
      </c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2" t="s">
        <v>130</v>
      </c>
      <c r="L29" s="58">
        <v>575000</v>
      </c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2" t="s">
        <v>131</v>
      </c>
      <c r="L30" s="122">
        <v>1600000</v>
      </c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'03 Mei'!I57</f>
        <v>10198000</v>
      </c>
      <c r="J31" s="24"/>
      <c r="K31" s="132"/>
      <c r="L31" s="122">
        <v>-10775000</v>
      </c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101731268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213136970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1196875868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157481600</v>
      </c>
      <c r="I47" s="7"/>
      <c r="J47" s="24"/>
      <c r="K47" s="24"/>
      <c r="L47" s="118"/>
      <c r="M47" s="39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25700</v>
      </c>
      <c r="I48" s="7" t="s">
        <v>6</v>
      </c>
      <c r="J48" s="24"/>
      <c r="K48" s="109"/>
      <c r="L48" s="58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157507300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164701000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10775000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386500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175862500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28553200</v>
      </c>
      <c r="J56" s="74">
        <f>SUM(M13:M55)</f>
        <v>157481600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28553200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63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>
        <v>23000</v>
      </c>
      <c r="B77" s="145">
        <v>25700</v>
      </c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>
        <v>8500</v>
      </c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>
        <v>145000</v>
      </c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>
        <v>10000</v>
      </c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>
        <v>200000</v>
      </c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164701000</v>
      </c>
      <c r="M121" s="103">
        <f>SUM(M13:M120)</f>
        <v>157481600</v>
      </c>
      <c r="N121" s="103">
        <f t="shared" ref="N121:Q121" si="1">SUM(N13:N120)</f>
        <v>0</v>
      </c>
      <c r="O121" s="103"/>
      <c r="P121" s="103">
        <f>SUM(P13:P120)</f>
        <v>10775000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F25" zoomScale="70" zoomScaleNormal="100" zoomScaleSheetLayoutView="70" workbookViewId="0">
      <selection activeCell="L27" sqref="L27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42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60</v>
      </c>
      <c r="C3" s="8"/>
      <c r="D3" s="6"/>
      <c r="E3" s="6"/>
      <c r="F3" s="6"/>
      <c r="G3" s="6"/>
      <c r="H3" s="6" t="s">
        <v>2</v>
      </c>
      <c r="I3" s="10">
        <v>43592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222</v>
      </c>
      <c r="F8" s="6"/>
      <c r="G8" s="8">
        <f t="shared" ref="G8:G16" si="0">C8*E8</f>
        <v>22200000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96</v>
      </c>
      <c r="F9" s="6"/>
      <c r="G9" s="8">
        <f t="shared" si="0"/>
        <v>4800000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24</v>
      </c>
      <c r="F10" s="6"/>
      <c r="G10" s="8">
        <f t="shared" si="0"/>
        <v>480000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64</v>
      </c>
      <c r="F11" s="6"/>
      <c r="G11" s="8">
        <f t="shared" si="0"/>
        <v>640000</v>
      </c>
      <c r="H11" s="7"/>
      <c r="I11" s="6"/>
      <c r="J11" s="20"/>
      <c r="K11" s="21"/>
      <c r="L11" s="152" t="s">
        <v>11</v>
      </c>
      <c r="M11" s="153"/>
      <c r="N11" s="22"/>
      <c r="O11" s="154" t="s">
        <v>12</v>
      </c>
      <c r="P11" s="15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87</v>
      </c>
      <c r="F12" s="6"/>
      <c r="G12" s="8">
        <f t="shared" si="0"/>
        <v>435000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69</v>
      </c>
      <c r="F13" s="6"/>
      <c r="G13" s="8">
        <f t="shared" si="0"/>
        <v>138000</v>
      </c>
      <c r="H13" s="7"/>
      <c r="I13" s="6"/>
      <c r="J13" s="117"/>
      <c r="K13" s="133" t="s">
        <v>132</v>
      </c>
      <c r="L13" s="122">
        <v>750000</v>
      </c>
      <c r="M13" s="130">
        <v>600000</v>
      </c>
      <c r="N13" s="29"/>
      <c r="O13" s="30"/>
      <c r="P13" s="148"/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30</v>
      </c>
      <c r="F14" s="6"/>
      <c r="G14" s="8">
        <f t="shared" si="0"/>
        <v>30000</v>
      </c>
      <c r="H14" s="7"/>
      <c r="I14" s="6"/>
      <c r="J14" s="24"/>
      <c r="K14" s="133" t="s">
        <v>134</v>
      </c>
      <c r="L14" s="122">
        <v>900000</v>
      </c>
      <c r="M14" s="131">
        <v>750000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135</v>
      </c>
      <c r="L15" s="122">
        <v>700000</v>
      </c>
      <c r="M15" s="131">
        <v>300000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136</v>
      </c>
      <c r="L16" s="122">
        <v>900000</v>
      </c>
      <c r="M16" s="129">
        <v>7502000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28723000</v>
      </c>
      <c r="I17" s="8"/>
      <c r="J17" s="117"/>
      <c r="K17" s="133" t="s">
        <v>137</v>
      </c>
      <c r="L17" s="122">
        <v>800000</v>
      </c>
      <c r="M17" s="129">
        <v>200000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 t="s">
        <v>138</v>
      </c>
      <c r="L18" s="122">
        <v>2000000</v>
      </c>
      <c r="M18" s="128">
        <v>467000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139</v>
      </c>
      <c r="L19" s="122">
        <v>825000</v>
      </c>
      <c r="M19" s="128">
        <v>7312500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3</v>
      </c>
      <c r="F20" s="6"/>
      <c r="G20" s="8">
        <f>C20*E20</f>
        <v>3000</v>
      </c>
      <c r="H20" s="7"/>
      <c r="I20" s="8"/>
      <c r="J20" s="117"/>
      <c r="K20" s="133" t="s">
        <v>140</v>
      </c>
      <c r="L20" s="122">
        <v>13500000</v>
      </c>
      <c r="M20" s="127">
        <v>100000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513</v>
      </c>
      <c r="F21" s="6"/>
      <c r="G21" s="8">
        <f>C21*E21</f>
        <v>256500</v>
      </c>
      <c r="H21" s="7"/>
      <c r="I21" s="8"/>
      <c r="J21" s="117"/>
      <c r="K21" s="133" t="s">
        <v>141</v>
      </c>
      <c r="L21" s="122">
        <v>1800000</v>
      </c>
      <c r="M21" s="139">
        <v>115000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3</v>
      </c>
      <c r="F22" s="6"/>
      <c r="G22" s="8">
        <f>C22*E22</f>
        <v>600</v>
      </c>
      <c r="H22" s="7"/>
      <c r="I22" s="8"/>
      <c r="J22" s="24"/>
      <c r="K22" s="133" t="s">
        <v>142</v>
      </c>
      <c r="L22" s="122">
        <v>690000</v>
      </c>
      <c r="M22" s="119">
        <v>50000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17</v>
      </c>
      <c r="F23" s="6"/>
      <c r="G23" s="8">
        <f>C23*E23</f>
        <v>1700</v>
      </c>
      <c r="H23" s="7"/>
      <c r="I23" s="8"/>
      <c r="J23" s="117"/>
      <c r="K23" s="133" t="s">
        <v>143</v>
      </c>
      <c r="L23" s="122">
        <v>1500000</v>
      </c>
      <c r="M23" s="126">
        <v>250000</v>
      </c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 t="s">
        <v>144</v>
      </c>
      <c r="L24" s="122">
        <v>1200000</v>
      </c>
      <c r="M24" s="108">
        <v>3600000</v>
      </c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 t="s">
        <v>145</v>
      </c>
      <c r="L25" s="122">
        <v>1700000</v>
      </c>
      <c r="M25" s="108">
        <v>15000000</v>
      </c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261800</v>
      </c>
      <c r="I26" s="7"/>
      <c r="J26" s="24"/>
      <c r="K26" s="133" t="s">
        <v>146</v>
      </c>
      <c r="L26" s="122">
        <v>5000000</v>
      </c>
      <c r="M26" s="108">
        <v>1625000</v>
      </c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28984800</v>
      </c>
      <c r="J27" s="24"/>
      <c r="K27" s="133" t="s">
        <v>147</v>
      </c>
      <c r="L27" s="122">
        <v>1600000</v>
      </c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 t="s">
        <v>148</v>
      </c>
      <c r="L28" s="122">
        <v>900000</v>
      </c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 t="s">
        <v>149</v>
      </c>
      <c r="L29" s="58">
        <v>970000</v>
      </c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 t="s">
        <v>150</v>
      </c>
      <c r="L30" s="122">
        <v>1800000</v>
      </c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'04 Mei'!I57</f>
        <v>28553200</v>
      </c>
      <c r="J31" s="24"/>
      <c r="K31" s="133" t="s">
        <v>151</v>
      </c>
      <c r="L31" s="122">
        <v>750000</v>
      </c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101731268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213136970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1196875868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37871500</v>
      </c>
      <c r="I47" s="7"/>
      <c r="J47" s="24"/>
      <c r="K47" s="24"/>
      <c r="L47" s="118"/>
      <c r="M47" s="39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50000</v>
      </c>
      <c r="I48" s="7" t="s">
        <v>6</v>
      </c>
      <c r="J48" s="24"/>
      <c r="K48" s="109"/>
      <c r="L48" s="58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37921500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38285000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68100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38353100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28984800</v>
      </c>
      <c r="J56" s="74">
        <f>SUM(M13:M55)</f>
        <v>37871500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28984800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133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>
        <v>5000</v>
      </c>
      <c r="B77" s="145">
        <v>50000</v>
      </c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>
        <v>13100</v>
      </c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>
        <v>50000</v>
      </c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/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38285000</v>
      </c>
      <c r="M121" s="103">
        <f>SUM(M13:M120)</f>
        <v>37871500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A25" zoomScale="70" zoomScaleNormal="100" zoomScaleSheetLayoutView="70" workbookViewId="0">
      <selection activeCell="E13" sqref="E13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47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152</v>
      </c>
      <c r="C3" s="8"/>
      <c r="D3" s="6"/>
      <c r="E3" s="6"/>
      <c r="F3" s="6"/>
      <c r="G3" s="6"/>
      <c r="H3" s="6" t="s">
        <v>2</v>
      </c>
      <c r="I3" s="10">
        <v>43593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146</v>
      </c>
      <c r="F8" s="6"/>
      <c r="G8" s="8">
        <f t="shared" ref="G8:G16" si="0">C8*E8</f>
        <v>14600000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148</v>
      </c>
      <c r="F9" s="6"/>
      <c r="G9" s="8">
        <f t="shared" si="0"/>
        <v>7400000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26</v>
      </c>
      <c r="F10" s="6"/>
      <c r="G10" s="8">
        <f t="shared" si="0"/>
        <v>520000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67</v>
      </c>
      <c r="F11" s="6"/>
      <c r="G11" s="8">
        <f t="shared" si="0"/>
        <v>670000</v>
      </c>
      <c r="H11" s="7"/>
      <c r="I11" s="6"/>
      <c r="J11" s="20"/>
      <c r="K11" s="21"/>
      <c r="L11" s="152" t="s">
        <v>11</v>
      </c>
      <c r="M11" s="153"/>
      <c r="N11" s="22"/>
      <c r="O11" s="154" t="s">
        <v>12</v>
      </c>
      <c r="P11" s="15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89</v>
      </c>
      <c r="F12" s="6"/>
      <c r="G12" s="8">
        <f t="shared" si="0"/>
        <v>445000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">
      <c r="C13" s="8">
        <v>2000</v>
      </c>
      <c r="D13" s="6"/>
      <c r="E13" s="6">
        <v>74</v>
      </c>
      <c r="F13" s="6"/>
      <c r="G13" s="8">
        <f t="shared" si="0"/>
        <v>148000</v>
      </c>
      <c r="H13" s="7"/>
      <c r="I13" s="6"/>
      <c r="J13" s="117"/>
      <c r="K13" s="133" t="s">
        <v>153</v>
      </c>
      <c r="L13" s="33">
        <v>800000</v>
      </c>
      <c r="M13" s="130">
        <v>350000</v>
      </c>
      <c r="N13" s="29"/>
      <c r="O13" s="30"/>
      <c r="P13" s="148"/>
      <c r="Q13" s="32"/>
      <c r="R13" s="3"/>
      <c r="T13" s="8"/>
      <c r="U13" s="1"/>
      <c r="V13" s="1"/>
    </row>
    <row r="14" spans="1:29" x14ac:dyDescent="0.2">
      <c r="A14" s="5" t="s">
        <v>6</v>
      </c>
      <c r="C14" s="8">
        <v>1000</v>
      </c>
      <c r="D14" s="6"/>
      <c r="E14" s="6">
        <v>30</v>
      </c>
      <c r="F14" s="6"/>
      <c r="G14" s="8">
        <f t="shared" si="0"/>
        <v>30000</v>
      </c>
      <c r="H14" s="7"/>
      <c r="I14" s="6"/>
      <c r="J14" s="24"/>
      <c r="K14" s="133" t="s">
        <v>154</v>
      </c>
      <c r="L14" s="33">
        <v>3750000</v>
      </c>
      <c r="M14" s="131">
        <v>8000000</v>
      </c>
      <c r="N14" s="29"/>
      <c r="O14" s="134"/>
      <c r="P14" s="33"/>
      <c r="Q14" s="34"/>
      <c r="R14" s="35"/>
      <c r="S14" s="36"/>
    </row>
    <row r="15" spans="1:29" x14ac:dyDescent="0.2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155</v>
      </c>
      <c r="L15" s="33">
        <v>1500000</v>
      </c>
      <c r="M15" s="131">
        <v>1750000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156</v>
      </c>
      <c r="L16" s="33">
        <v>500000</v>
      </c>
      <c r="M16" s="129">
        <v>8180000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">
      <c r="A17" s="6"/>
      <c r="B17" s="6"/>
      <c r="C17" s="16" t="s">
        <v>22</v>
      </c>
      <c r="D17" s="6"/>
      <c r="E17" s="6"/>
      <c r="F17" s="6"/>
      <c r="G17" s="6"/>
      <c r="H17" s="7">
        <f>SUM(G8:G16)</f>
        <v>23813000</v>
      </c>
      <c r="I17" s="8"/>
      <c r="J17" s="117"/>
      <c r="K17" s="133" t="s">
        <v>157</v>
      </c>
      <c r="L17" s="33">
        <v>900000</v>
      </c>
      <c r="M17" s="129">
        <v>273000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 t="s">
        <v>158</v>
      </c>
      <c r="L18" s="33">
        <v>1800000</v>
      </c>
      <c r="M18" s="128">
        <v>85000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159</v>
      </c>
      <c r="L19" s="33">
        <v>2400000</v>
      </c>
      <c r="M19" s="128"/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3</v>
      </c>
      <c r="F20" s="6"/>
      <c r="G20" s="8">
        <f>C20*E20</f>
        <v>3000</v>
      </c>
      <c r="H20" s="7"/>
      <c r="I20" s="8"/>
      <c r="J20" s="117"/>
      <c r="K20" s="133" t="s">
        <v>160</v>
      </c>
      <c r="L20" s="122">
        <v>1000000</v>
      </c>
      <c r="M20" s="127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517</v>
      </c>
      <c r="F21" s="6"/>
      <c r="G21" s="8">
        <f>C21*E21</f>
        <v>258500</v>
      </c>
      <c r="H21" s="7"/>
      <c r="I21" s="8"/>
      <c r="J21" s="117"/>
      <c r="K21" s="133"/>
      <c r="L21" s="122"/>
      <c r="M21" s="139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7</v>
      </c>
      <c r="F22" s="6"/>
      <c r="G22" s="8">
        <f>C22*E22</f>
        <v>1400</v>
      </c>
      <c r="H22" s="7"/>
      <c r="I22" s="8"/>
      <c r="J22" s="24"/>
      <c r="K22" s="133"/>
      <c r="L22" s="122"/>
      <c r="M22" s="119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17</v>
      </c>
      <c r="F23" s="6"/>
      <c r="G23" s="8">
        <f>C23*E23</f>
        <v>1700</v>
      </c>
      <c r="H23" s="7"/>
      <c r="I23" s="8"/>
      <c r="J23" s="117"/>
      <c r="K23" s="133"/>
      <c r="L23" s="122"/>
      <c r="M23" s="126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3"/>
      <c r="L24" s="122"/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/>
      <c r="L25" s="122"/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264600</v>
      </c>
      <c r="I26" s="7"/>
      <c r="J26" s="24"/>
      <c r="K26" s="133"/>
      <c r="L26" s="122"/>
      <c r="M26" s="108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24077600</v>
      </c>
      <c r="J27" s="24"/>
      <c r="K27" s="133"/>
      <c r="L27" s="122"/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/>
      <c r="L28" s="122"/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/>
      <c r="L29" s="58"/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/>
      <c r="L30" s="122"/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'07 Mei'!I57</f>
        <v>28984800</v>
      </c>
      <c r="J31" s="24"/>
      <c r="K31" s="133"/>
      <c r="L31" s="122"/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101731268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213136970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1196875868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18638000</v>
      </c>
      <c r="I47" s="7"/>
      <c r="J47" s="24"/>
      <c r="K47" s="24"/>
      <c r="L47" s="118"/>
      <c r="M47" s="39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09"/>
      <c r="L48" s="58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18638000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12650000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1080800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13730800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24077600</v>
      </c>
      <c r="J56" s="74">
        <f>SUM(M13:M55)</f>
        <v>18638000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24077600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133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>
        <v>1065800</v>
      </c>
      <c r="B77" s="145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>
        <v>15000</v>
      </c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/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/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12650000</v>
      </c>
      <c r="M121" s="103">
        <f>SUM(M13:M120)</f>
        <v>18638000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view="pageBreakPreview" topLeftCell="A34" zoomScale="70" zoomScaleNormal="100" zoomScaleSheetLayoutView="70" workbookViewId="0">
      <selection activeCell="E20" sqref="E20:E25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49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61</v>
      </c>
      <c r="C3" s="8"/>
      <c r="D3" s="6"/>
      <c r="E3" s="6"/>
      <c r="F3" s="6"/>
      <c r="G3" s="6"/>
      <c r="H3" s="6" t="s">
        <v>2</v>
      </c>
      <c r="I3" s="10">
        <v>43594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205</v>
      </c>
      <c r="F8" s="6"/>
      <c r="G8" s="8">
        <f t="shared" ref="G8:G16" si="0">C8*E8</f>
        <v>20500000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142</v>
      </c>
      <c r="F9" s="6"/>
      <c r="G9" s="8">
        <f t="shared" si="0"/>
        <v>7100000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28</v>
      </c>
      <c r="F10" s="6"/>
      <c r="G10" s="8">
        <f t="shared" si="0"/>
        <v>560000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46</v>
      </c>
      <c r="F11" s="6"/>
      <c r="G11" s="8">
        <f t="shared" si="0"/>
        <v>460000</v>
      </c>
      <c r="H11" s="7"/>
      <c r="I11" s="6"/>
      <c r="J11" s="20"/>
      <c r="K11" s="21"/>
      <c r="L11" s="152" t="s">
        <v>11</v>
      </c>
      <c r="M11" s="153"/>
      <c r="N11" s="22"/>
      <c r="O11" s="154" t="s">
        <v>12</v>
      </c>
      <c r="P11" s="15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96</v>
      </c>
      <c r="F12" s="6"/>
      <c r="G12" s="8">
        <f t="shared" si="0"/>
        <v>480000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53</v>
      </c>
      <c r="F13" s="6"/>
      <c r="G13" s="8">
        <f t="shared" si="0"/>
        <v>106000</v>
      </c>
      <c r="H13" s="7"/>
      <c r="I13" s="6"/>
      <c r="J13" s="117"/>
      <c r="K13" s="133" t="s">
        <v>161</v>
      </c>
      <c r="L13" s="122">
        <v>5000000</v>
      </c>
      <c r="M13" s="130">
        <v>15200000</v>
      </c>
      <c r="N13" s="29"/>
      <c r="O13" s="30"/>
      <c r="P13" s="148"/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30</v>
      </c>
      <c r="F14" s="6"/>
      <c r="G14" s="8">
        <f t="shared" si="0"/>
        <v>30000</v>
      </c>
      <c r="H14" s="7"/>
      <c r="I14" s="6"/>
      <c r="J14" s="24"/>
      <c r="K14" s="133" t="s">
        <v>162</v>
      </c>
      <c r="L14" s="122">
        <v>700000</v>
      </c>
      <c r="M14" s="131">
        <v>400000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163</v>
      </c>
      <c r="L15" s="122">
        <v>700000</v>
      </c>
      <c r="M15" s="131">
        <v>5630000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 t="s">
        <v>164</v>
      </c>
      <c r="L16" s="122">
        <v>900000</v>
      </c>
      <c r="M16" s="129">
        <v>2907500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29236000</v>
      </c>
      <c r="I17" s="8"/>
      <c r="J17" s="117"/>
      <c r="K17" s="133" t="s">
        <v>165</v>
      </c>
      <c r="L17" s="122">
        <v>3000000</v>
      </c>
      <c r="M17" s="129">
        <v>50000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 t="s">
        <v>166</v>
      </c>
      <c r="L18" s="122">
        <v>2000000</v>
      </c>
      <c r="M18" s="128">
        <v>50000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 t="s">
        <v>167</v>
      </c>
      <c r="L19" s="122">
        <v>1960000</v>
      </c>
      <c r="M19" s="128">
        <v>264100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3</v>
      </c>
      <c r="F20" s="6"/>
      <c r="G20" s="8">
        <f>C20*E20</f>
        <v>3000</v>
      </c>
      <c r="H20" s="7"/>
      <c r="I20" s="8"/>
      <c r="J20" s="117"/>
      <c r="K20" s="133" t="s">
        <v>168</v>
      </c>
      <c r="L20" s="122">
        <v>1600000</v>
      </c>
      <c r="M20" s="127">
        <v>800000</v>
      </c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517</v>
      </c>
      <c r="F21" s="6"/>
      <c r="G21" s="8">
        <f>C21*E21</f>
        <v>258500</v>
      </c>
      <c r="H21" s="7"/>
      <c r="I21" s="8"/>
      <c r="J21" s="117"/>
      <c r="K21" s="133" t="s">
        <v>169</v>
      </c>
      <c r="L21" s="122">
        <v>1000000</v>
      </c>
      <c r="M21" s="139">
        <v>150000</v>
      </c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8</v>
      </c>
      <c r="F22" s="6"/>
      <c r="G22" s="8">
        <f>C22*E22</f>
        <v>1600</v>
      </c>
      <c r="H22" s="7"/>
      <c r="I22" s="8"/>
      <c r="J22" s="24"/>
      <c r="K22" s="133" t="s">
        <v>170</v>
      </c>
      <c r="L22" s="122">
        <v>500000</v>
      </c>
      <c r="M22" s="119">
        <v>1050000</v>
      </c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19</v>
      </c>
      <c r="F23" s="6"/>
      <c r="G23" s="8">
        <f>C23*E23</f>
        <v>1900</v>
      </c>
      <c r="H23" s="7"/>
      <c r="I23" s="8"/>
      <c r="J23" s="117"/>
      <c r="K23" s="132" t="s">
        <v>171</v>
      </c>
      <c r="L23" s="122">
        <v>2500000</v>
      </c>
      <c r="M23" s="126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2" t="s">
        <v>172</v>
      </c>
      <c r="L24" s="122">
        <v>1150000</v>
      </c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 t="s">
        <v>173</v>
      </c>
      <c r="L25" s="122">
        <v>2500000</v>
      </c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265000</v>
      </c>
      <c r="I26" s="7"/>
      <c r="J26" s="24"/>
      <c r="K26" s="133" t="s">
        <v>174</v>
      </c>
      <c r="L26" s="122">
        <v>900000</v>
      </c>
      <c r="M26" s="108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29501000</v>
      </c>
      <c r="J27" s="24"/>
      <c r="K27" s="133" t="s">
        <v>175</v>
      </c>
      <c r="L27" s="122">
        <v>2900000</v>
      </c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 t="s">
        <v>176</v>
      </c>
      <c r="L28" s="122">
        <v>900000</v>
      </c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 t="s">
        <v>177</v>
      </c>
      <c r="L29" s="58">
        <v>3125000</v>
      </c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/>
      <c r="L30" s="122"/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'08 Mei'!I57</f>
        <v>24077600</v>
      </c>
      <c r="J31" s="24"/>
      <c r="K31" s="133"/>
      <c r="L31" s="122"/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101731268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213136970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1196875868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26501600</v>
      </c>
      <c r="I47" s="7"/>
      <c r="J47" s="24"/>
      <c r="K47" s="24"/>
      <c r="L47" s="118"/>
      <c r="M47" s="39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09"/>
      <c r="L48" s="58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26501600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31335000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590000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31925000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29501000</v>
      </c>
      <c r="J56" s="74">
        <f>SUM(M13:M55)</f>
        <v>26501600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29501000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133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>
        <v>300000</v>
      </c>
      <c r="B77" s="145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>
        <v>200000</v>
      </c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>
        <v>90000</v>
      </c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/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31335000</v>
      </c>
      <c r="M121" s="103">
        <f>SUM(M13:M120)</f>
        <v>26501600</v>
      </c>
      <c r="N121" s="103">
        <f t="shared" ref="N121:Q121" si="1">SUM(N13:N120)</f>
        <v>0</v>
      </c>
      <c r="O121" s="103"/>
      <c r="P121" s="103">
        <f>SUM(P13:P120)</f>
        <v>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9"/>
  <sheetViews>
    <sheetView showRowColHeaders="0" tabSelected="1" view="pageBreakPreview" topLeftCell="A34" zoomScale="70" zoomScaleNormal="100" zoomScaleSheetLayoutView="70" workbookViewId="0">
      <selection activeCell="P14" sqref="P14"/>
    </sheetView>
  </sheetViews>
  <sheetFormatPr defaultRowHeight="15" x14ac:dyDescent="0.25"/>
  <cols>
    <col min="1" max="1" width="17.42578125" style="5" customWidth="1"/>
    <col min="2" max="2" width="19.28515625" style="5" bestFit="1" customWidth="1"/>
    <col min="3" max="3" width="13.7109375" style="5" customWidth="1"/>
    <col min="4" max="4" width="4.85546875" style="5" customWidth="1"/>
    <col min="5" max="5" width="14.28515625" style="5" customWidth="1"/>
    <col min="6" max="6" width="4.140625" style="5" customWidth="1"/>
    <col min="7" max="7" width="20.42578125" style="5" customWidth="1"/>
    <col min="8" max="8" width="22" style="5" customWidth="1"/>
    <col min="9" max="9" width="20.7109375" style="5" customWidth="1"/>
    <col min="10" max="10" width="27.5703125" style="5" bestFit="1" customWidth="1"/>
    <col min="11" max="11" width="18.5703125" style="5" bestFit="1" customWidth="1"/>
    <col min="12" max="12" width="18.5703125" style="116" bestFit="1" customWidth="1"/>
    <col min="13" max="15" width="20.7109375" style="100" customWidth="1"/>
    <col min="16" max="16" width="18.5703125" style="104" bestFit="1" customWidth="1"/>
    <col min="17" max="17" width="20.7109375" style="100" customWidth="1"/>
    <col min="18" max="18" width="21.5703125" style="84" bestFit="1" customWidth="1"/>
    <col min="19" max="19" width="21.5703125" style="5" bestFit="1" customWidth="1"/>
    <col min="20" max="20" width="12.42578125" style="5" bestFit="1" customWidth="1"/>
    <col min="21" max="21" width="22.42578125" style="5" customWidth="1"/>
    <col min="22" max="22" width="20.140625" style="5" customWidth="1"/>
    <col min="23" max="16384" width="9.140625" style="5"/>
  </cols>
  <sheetData>
    <row r="1" spans="1:29" ht="15.75" x14ac:dyDescent="0.25">
      <c r="A1" s="151" t="s">
        <v>0</v>
      </c>
      <c r="B1" s="151"/>
      <c r="C1" s="151"/>
      <c r="D1" s="151"/>
      <c r="E1" s="151"/>
      <c r="F1" s="151"/>
      <c r="G1" s="151"/>
      <c r="H1" s="151"/>
      <c r="I1" s="151"/>
      <c r="J1" s="150"/>
      <c r="K1" s="1"/>
      <c r="L1" s="111"/>
      <c r="M1" s="3"/>
      <c r="N1" s="3"/>
      <c r="O1" s="3"/>
      <c r="P1" s="2"/>
      <c r="Q1" s="3"/>
      <c r="R1" s="4"/>
      <c r="S1" s="1"/>
      <c r="T1" s="1"/>
      <c r="U1" s="1"/>
      <c r="V1" s="1"/>
    </row>
    <row r="2" spans="1:29" x14ac:dyDescent="0.25">
      <c r="A2" s="6"/>
      <c r="B2" s="6"/>
      <c r="C2" s="6"/>
      <c r="D2" s="6"/>
      <c r="E2" s="6"/>
      <c r="F2" s="6"/>
      <c r="G2" s="6"/>
      <c r="H2" s="7"/>
      <c r="I2" s="6"/>
      <c r="J2" s="6"/>
      <c r="K2" s="1"/>
      <c r="L2" s="111"/>
      <c r="M2" s="3"/>
      <c r="N2" s="3"/>
      <c r="O2" s="3"/>
      <c r="P2" s="2"/>
      <c r="Q2" s="3"/>
      <c r="R2" s="8"/>
      <c r="S2" s="1"/>
      <c r="T2" s="1"/>
      <c r="U2" s="1"/>
      <c r="V2" s="1"/>
    </row>
    <row r="3" spans="1:29" ht="14.25" x14ac:dyDescent="0.2">
      <c r="A3" s="6" t="s">
        <v>1</v>
      </c>
      <c r="B3" s="9" t="s">
        <v>62</v>
      </c>
      <c r="C3" s="8"/>
      <c r="D3" s="6"/>
      <c r="E3" s="6"/>
      <c r="F3" s="6"/>
      <c r="G3" s="6"/>
      <c r="H3" s="6" t="s">
        <v>2</v>
      </c>
      <c r="I3" s="10">
        <v>43595</v>
      </c>
      <c r="J3" s="11"/>
      <c r="K3" s="1"/>
      <c r="L3" s="112"/>
      <c r="M3" s="3"/>
      <c r="N3" s="3"/>
      <c r="O3" s="3"/>
      <c r="P3" s="12"/>
      <c r="Q3" s="3"/>
      <c r="R3" s="8"/>
      <c r="S3" s="1"/>
      <c r="T3" s="1"/>
      <c r="U3" s="1"/>
      <c r="V3" s="1"/>
    </row>
    <row r="4" spans="1:29" ht="14.25" x14ac:dyDescent="0.2">
      <c r="A4" s="6" t="s">
        <v>3</v>
      </c>
      <c r="B4" s="9" t="s">
        <v>4</v>
      </c>
      <c r="C4" s="6"/>
      <c r="D4" s="6"/>
      <c r="E4" s="6"/>
      <c r="F4" s="6"/>
      <c r="G4" s="6"/>
      <c r="H4" s="6" t="s">
        <v>5</v>
      </c>
      <c r="I4" s="13">
        <v>0.66666666666666663</v>
      </c>
      <c r="J4" s="11"/>
      <c r="K4" s="1"/>
      <c r="L4" s="112"/>
      <c r="M4" s="3"/>
      <c r="N4" s="3"/>
      <c r="O4" s="3"/>
      <c r="P4" s="12"/>
      <c r="Q4" s="3"/>
      <c r="R4" s="8"/>
      <c r="S4" s="1"/>
      <c r="T4" s="1"/>
      <c r="U4" s="1"/>
      <c r="V4" s="1"/>
    </row>
    <row r="5" spans="1:29" ht="14.25" x14ac:dyDescent="0.2">
      <c r="A5" s="6"/>
      <c r="B5" s="6" t="s">
        <v>6</v>
      </c>
      <c r="C5" s="6"/>
      <c r="D5" s="6"/>
      <c r="E5" s="6"/>
      <c r="F5" s="6"/>
      <c r="G5" s="6"/>
      <c r="H5" s="7"/>
      <c r="I5" s="13"/>
      <c r="J5" s="14"/>
      <c r="K5" s="1"/>
      <c r="L5" s="112"/>
      <c r="M5" s="8"/>
      <c r="N5" s="8"/>
      <c r="O5" s="8"/>
      <c r="P5" s="12"/>
      <c r="Q5" s="8"/>
      <c r="R5" s="4"/>
      <c r="S5" s="1"/>
      <c r="T5" s="1"/>
      <c r="U5" s="1"/>
      <c r="V5" s="1"/>
    </row>
    <row r="6" spans="1:29" ht="14.25" x14ac:dyDescent="0.2">
      <c r="J6" s="14"/>
      <c r="K6" s="15"/>
      <c r="L6" s="112"/>
      <c r="M6" s="3"/>
      <c r="N6" s="3"/>
      <c r="O6" s="3"/>
      <c r="P6" s="12"/>
      <c r="Q6" s="3"/>
      <c r="R6" s="6"/>
      <c r="S6" s="1"/>
      <c r="T6" s="1"/>
      <c r="U6" s="16"/>
      <c r="V6" s="17"/>
      <c r="W6" s="6"/>
      <c r="X6" s="6"/>
      <c r="Y6" s="6"/>
      <c r="Z6" s="6"/>
      <c r="AA6" s="6" t="s">
        <v>6</v>
      </c>
      <c r="AB6" s="7"/>
      <c r="AC6" s="6"/>
    </row>
    <row r="7" spans="1:29" ht="14.25" x14ac:dyDescent="0.2">
      <c r="A7" s="6"/>
      <c r="C7" s="18" t="s">
        <v>7</v>
      </c>
      <c r="D7" s="18"/>
      <c r="E7" s="18" t="s">
        <v>8</v>
      </c>
      <c r="F7" s="18"/>
      <c r="G7" s="18" t="s">
        <v>9</v>
      </c>
      <c r="H7" s="7"/>
      <c r="I7" s="6"/>
      <c r="J7" s="14"/>
      <c r="K7" s="1"/>
      <c r="L7" s="112"/>
      <c r="M7" s="3"/>
      <c r="N7" s="3"/>
      <c r="O7" s="3"/>
      <c r="P7" s="12"/>
      <c r="Q7" s="3"/>
      <c r="R7" s="6"/>
      <c r="S7" s="1"/>
      <c r="T7" s="1"/>
      <c r="U7" s="1"/>
      <c r="V7" s="1"/>
    </row>
    <row r="8" spans="1:29" ht="14.25" x14ac:dyDescent="0.2">
      <c r="A8" s="6"/>
      <c r="C8" s="8">
        <v>100000</v>
      </c>
      <c r="D8" s="6"/>
      <c r="E8" s="6">
        <v>142</v>
      </c>
      <c r="F8" s="6"/>
      <c r="G8" s="8">
        <f t="shared" ref="G8:G16" si="0">C8*E8</f>
        <v>14200000</v>
      </c>
      <c r="H8" s="16"/>
      <c r="I8" s="6"/>
      <c r="J8" s="14"/>
      <c r="K8" s="1"/>
      <c r="L8" s="112"/>
      <c r="M8" s="3"/>
      <c r="N8" s="3"/>
      <c r="O8" s="3"/>
      <c r="P8" s="12"/>
      <c r="Q8" s="3"/>
      <c r="R8" s="6"/>
      <c r="S8" s="1"/>
      <c r="T8" s="1"/>
      <c r="U8" s="1"/>
      <c r="V8" s="1"/>
    </row>
    <row r="9" spans="1:29" x14ac:dyDescent="0.25">
      <c r="C9" s="8">
        <v>50000</v>
      </c>
      <c r="D9" s="6"/>
      <c r="E9" s="6">
        <v>83</v>
      </c>
      <c r="F9" s="6"/>
      <c r="G9" s="8">
        <f t="shared" si="0"/>
        <v>4150000</v>
      </c>
      <c r="H9" s="16"/>
      <c r="I9" s="6"/>
      <c r="J9" s="8"/>
      <c r="K9" s="19"/>
      <c r="L9" s="113"/>
      <c r="M9" s="3"/>
      <c r="N9" s="3"/>
      <c r="O9" s="3"/>
      <c r="P9" s="2"/>
      <c r="Q9" s="3"/>
      <c r="R9" s="4"/>
      <c r="S9" s="1" t="s">
        <v>10</v>
      </c>
      <c r="T9" s="1"/>
      <c r="U9" s="1"/>
      <c r="V9" s="1"/>
    </row>
    <row r="10" spans="1:29" x14ac:dyDescent="0.25">
      <c r="C10" s="8">
        <v>20000</v>
      </c>
      <c r="D10" s="6"/>
      <c r="E10" s="6">
        <v>17</v>
      </c>
      <c r="F10" s="6"/>
      <c r="G10" s="8">
        <f t="shared" si="0"/>
        <v>340000</v>
      </c>
      <c r="H10" s="7"/>
      <c r="I10" s="6"/>
      <c r="J10" s="8"/>
      <c r="K10" s="6"/>
      <c r="L10" s="111"/>
      <c r="M10" s="3"/>
      <c r="N10" s="3"/>
      <c r="O10" s="3"/>
      <c r="P10" s="2"/>
      <c r="Q10" s="3"/>
      <c r="R10" s="6"/>
      <c r="S10" s="1"/>
      <c r="T10" s="1"/>
      <c r="U10" s="1"/>
      <c r="V10" s="1"/>
    </row>
    <row r="11" spans="1:29" x14ac:dyDescent="0.25">
      <c r="C11" s="8">
        <v>10000</v>
      </c>
      <c r="D11" s="6"/>
      <c r="E11" s="6">
        <v>42</v>
      </c>
      <c r="F11" s="6"/>
      <c r="G11" s="8">
        <f t="shared" si="0"/>
        <v>420000</v>
      </c>
      <c r="H11" s="7"/>
      <c r="I11" s="6"/>
      <c r="J11" s="20"/>
      <c r="K11" s="21"/>
      <c r="L11" s="152" t="s">
        <v>11</v>
      </c>
      <c r="M11" s="153"/>
      <c r="N11" s="22"/>
      <c r="O11" s="154" t="s">
        <v>12</v>
      </c>
      <c r="P11" s="155"/>
      <c r="Q11" s="23"/>
      <c r="R11" s="7"/>
      <c r="S11" s="1"/>
      <c r="T11" s="1"/>
      <c r="U11" s="1" t="s">
        <v>13</v>
      </c>
      <c r="V11" s="1"/>
    </row>
    <row r="12" spans="1:29" x14ac:dyDescent="0.2">
      <c r="C12" s="8">
        <v>5000</v>
      </c>
      <c r="D12" s="6"/>
      <c r="E12" s="6">
        <v>92</v>
      </c>
      <c r="F12" s="6"/>
      <c r="G12" s="8">
        <f t="shared" si="0"/>
        <v>460000</v>
      </c>
      <c r="H12" s="7"/>
      <c r="I12" s="6"/>
      <c r="J12" s="24"/>
      <c r="K12" s="25" t="s">
        <v>14</v>
      </c>
      <c r="L12" s="118" t="s">
        <v>15</v>
      </c>
      <c r="M12" s="121" t="s">
        <v>16</v>
      </c>
      <c r="N12" s="26" t="s">
        <v>17</v>
      </c>
      <c r="O12" s="26" t="s">
        <v>18</v>
      </c>
      <c r="P12" s="27" t="s">
        <v>15</v>
      </c>
      <c r="Q12" s="26" t="s">
        <v>16</v>
      </c>
      <c r="R12" s="28" t="s">
        <v>13</v>
      </c>
      <c r="S12" s="1" t="s">
        <v>19</v>
      </c>
      <c r="T12" s="1" t="s">
        <v>20</v>
      </c>
      <c r="U12" s="1" t="s">
        <v>21</v>
      </c>
      <c r="V12" s="1"/>
    </row>
    <row r="13" spans="1:29" x14ac:dyDescent="0.25">
      <c r="C13" s="8">
        <v>2000</v>
      </c>
      <c r="D13" s="6"/>
      <c r="E13" s="6">
        <v>48</v>
      </c>
      <c r="F13" s="6"/>
      <c r="G13" s="8">
        <f t="shared" si="0"/>
        <v>96000</v>
      </c>
      <c r="H13" s="7"/>
      <c r="I13" s="6"/>
      <c r="J13" s="117"/>
      <c r="K13" s="133" t="s">
        <v>178</v>
      </c>
      <c r="L13" s="58">
        <v>500000</v>
      </c>
      <c r="M13" s="159">
        <v>150000</v>
      </c>
      <c r="N13" s="29"/>
      <c r="O13" s="30"/>
      <c r="P13" s="122">
        <v>4150000</v>
      </c>
      <c r="Q13" s="32"/>
      <c r="R13" s="3"/>
      <c r="T13" s="8"/>
      <c r="U13" s="1"/>
      <c r="V13" s="1"/>
    </row>
    <row r="14" spans="1:29" x14ac:dyDescent="0.25">
      <c r="A14" s="5" t="s">
        <v>6</v>
      </c>
      <c r="C14" s="8">
        <v>1000</v>
      </c>
      <c r="D14" s="6"/>
      <c r="E14" s="6">
        <v>28</v>
      </c>
      <c r="F14" s="6"/>
      <c r="G14" s="8">
        <f t="shared" si="0"/>
        <v>28000</v>
      </c>
      <c r="H14" s="7"/>
      <c r="I14" s="6"/>
      <c r="J14" s="24"/>
      <c r="K14" s="133" t="s">
        <v>179</v>
      </c>
      <c r="L14" s="58">
        <v>2000000</v>
      </c>
      <c r="M14" s="156">
        <v>1555300</v>
      </c>
      <c r="N14" s="29"/>
      <c r="O14" s="134"/>
      <c r="P14" s="33"/>
      <c r="Q14" s="34"/>
      <c r="R14" s="35"/>
      <c r="S14" s="36"/>
    </row>
    <row r="15" spans="1:29" x14ac:dyDescent="0.25">
      <c r="C15" s="8">
        <v>500</v>
      </c>
      <c r="D15" s="6"/>
      <c r="E15" s="6">
        <v>0</v>
      </c>
      <c r="F15" s="6"/>
      <c r="G15" s="8">
        <f t="shared" si="0"/>
        <v>0</v>
      </c>
      <c r="H15" s="7"/>
      <c r="I15" s="6"/>
      <c r="J15" s="117"/>
      <c r="K15" s="133" t="s">
        <v>180</v>
      </c>
      <c r="L15" s="122">
        <v>3000000</v>
      </c>
      <c r="M15" s="156">
        <v>13271200</v>
      </c>
      <c r="N15" s="29"/>
      <c r="O15" s="30"/>
      <c r="P15" s="33"/>
      <c r="Q15" s="34"/>
      <c r="R15" s="37"/>
      <c r="S15" s="8"/>
      <c r="T15" s="8"/>
      <c r="U15" s="36"/>
      <c r="V15" s="36"/>
    </row>
    <row r="16" spans="1:29" x14ac:dyDescent="0.25">
      <c r="A16" s="6"/>
      <c r="C16" s="8">
        <v>100</v>
      </c>
      <c r="D16" s="6"/>
      <c r="E16" s="6">
        <v>0</v>
      </c>
      <c r="F16" s="6"/>
      <c r="G16" s="8">
        <f t="shared" si="0"/>
        <v>0</v>
      </c>
      <c r="H16" s="7"/>
      <c r="I16" s="8"/>
      <c r="J16" s="117"/>
      <c r="K16" s="133"/>
      <c r="L16" s="122">
        <v>-4150000</v>
      </c>
      <c r="M16" s="157">
        <v>290000</v>
      </c>
      <c r="N16" s="29"/>
      <c r="O16" s="30"/>
      <c r="P16" s="33"/>
      <c r="Q16" s="38"/>
      <c r="R16" s="37"/>
      <c r="S16" s="8"/>
      <c r="T16" s="8"/>
      <c r="U16" s="36">
        <f>SUM(U7:U15)</f>
        <v>0</v>
      </c>
      <c r="V16" s="36">
        <f>SUM(V7:V15)</f>
        <v>0</v>
      </c>
    </row>
    <row r="17" spans="1:22" x14ac:dyDescent="0.25">
      <c r="A17" s="6"/>
      <c r="B17" s="6"/>
      <c r="C17" s="16" t="s">
        <v>22</v>
      </c>
      <c r="D17" s="6"/>
      <c r="E17" s="6"/>
      <c r="F17" s="6"/>
      <c r="G17" s="6"/>
      <c r="H17" s="7">
        <f>SUM(G8:G16)</f>
        <v>19694000</v>
      </c>
      <c r="I17" s="8"/>
      <c r="J17" s="117"/>
      <c r="K17" s="133"/>
      <c r="L17" s="122"/>
      <c r="M17" s="157">
        <v>125000</v>
      </c>
      <c r="N17" s="29"/>
      <c r="O17" s="30"/>
      <c r="P17" s="33"/>
      <c r="Q17" s="39"/>
      <c r="R17" s="40"/>
      <c r="S17" s="1"/>
    </row>
    <row r="18" spans="1:22" x14ac:dyDescent="0.25">
      <c r="A18" s="6"/>
      <c r="B18" s="6"/>
      <c r="C18" s="6"/>
      <c r="D18" s="6"/>
      <c r="E18" s="6"/>
      <c r="F18" s="6"/>
      <c r="G18" s="6"/>
      <c r="H18" s="7"/>
      <c r="I18" s="8"/>
      <c r="J18" s="117"/>
      <c r="K18" s="133"/>
      <c r="L18" s="122"/>
      <c r="M18" s="158">
        <v>255400</v>
      </c>
      <c r="N18" s="41"/>
      <c r="O18" s="30"/>
      <c r="P18" s="33"/>
      <c r="Q18" s="39"/>
      <c r="R18" s="42"/>
      <c r="S18" s="43"/>
    </row>
    <row r="19" spans="1:22" x14ac:dyDescent="0.25">
      <c r="A19" s="6"/>
      <c r="B19" s="6"/>
      <c r="C19" s="6" t="s">
        <v>7</v>
      </c>
      <c r="D19" s="6"/>
      <c r="E19" s="6" t="s">
        <v>23</v>
      </c>
      <c r="F19" s="6"/>
      <c r="G19" s="6" t="s">
        <v>9</v>
      </c>
      <c r="H19" s="7" t="s">
        <v>6</v>
      </c>
      <c r="I19" s="8"/>
      <c r="J19" s="117"/>
      <c r="K19" s="133"/>
      <c r="L19" s="122"/>
      <c r="M19" s="158">
        <v>50000</v>
      </c>
      <c r="N19" s="41"/>
      <c r="O19" s="44"/>
      <c r="P19" s="33"/>
      <c r="Q19" s="38"/>
      <c r="R19" s="45"/>
      <c r="S19" s="8"/>
      <c r="T19" s="8"/>
      <c r="U19" s="6" t="s">
        <v>24</v>
      </c>
      <c r="V19" s="8"/>
    </row>
    <row r="20" spans="1:22" x14ac:dyDescent="0.25">
      <c r="A20" s="6"/>
      <c r="B20" s="6"/>
      <c r="C20" s="8">
        <v>1000</v>
      </c>
      <c r="D20" s="6"/>
      <c r="E20" s="135">
        <v>3</v>
      </c>
      <c r="F20" s="6"/>
      <c r="G20" s="8">
        <f>C20*E20</f>
        <v>3000</v>
      </c>
      <c r="H20" s="7"/>
      <c r="I20" s="8"/>
      <c r="J20" s="117"/>
      <c r="K20" s="133"/>
      <c r="L20" s="122"/>
      <c r="M20" s="127"/>
      <c r="N20" s="41"/>
      <c r="O20" s="44"/>
      <c r="P20" s="33"/>
      <c r="Q20" s="46"/>
      <c r="R20" s="47"/>
      <c r="S20" s="8"/>
      <c r="T20" s="8"/>
      <c r="U20" s="6"/>
      <c r="V20" s="8"/>
    </row>
    <row r="21" spans="1:22" x14ac:dyDescent="0.25">
      <c r="A21" s="6"/>
      <c r="B21" s="6" t="s">
        <v>6</v>
      </c>
      <c r="C21" s="8">
        <v>500</v>
      </c>
      <c r="D21" s="6"/>
      <c r="E21" s="135">
        <v>513</v>
      </c>
      <c r="F21" s="6"/>
      <c r="G21" s="8">
        <f>C21*E21</f>
        <v>256500</v>
      </c>
      <c r="H21" s="7"/>
      <c r="I21" s="8"/>
      <c r="J21" s="117"/>
      <c r="K21" s="133"/>
      <c r="L21" s="122"/>
      <c r="M21" s="139"/>
      <c r="N21" s="41"/>
      <c r="O21" s="44"/>
      <c r="P21" s="33"/>
      <c r="Q21" s="39"/>
      <c r="R21" s="37"/>
      <c r="S21" s="43"/>
    </row>
    <row r="22" spans="1:22" x14ac:dyDescent="0.25">
      <c r="A22" s="6"/>
      <c r="B22" s="6"/>
      <c r="C22" s="8">
        <v>200</v>
      </c>
      <c r="D22" s="6"/>
      <c r="E22" s="135">
        <v>7</v>
      </c>
      <c r="F22" s="6"/>
      <c r="G22" s="8">
        <f>C22*E22</f>
        <v>1400</v>
      </c>
      <c r="H22" s="7"/>
      <c r="I22" s="8"/>
      <c r="J22" s="24"/>
      <c r="K22" s="133"/>
      <c r="L22" s="122"/>
      <c r="M22" s="119"/>
      <c r="N22" s="41"/>
      <c r="O22" s="48"/>
      <c r="P22" s="33"/>
      <c r="Q22" s="39"/>
      <c r="R22" s="37"/>
      <c r="S22" s="43"/>
    </row>
    <row r="23" spans="1:22" x14ac:dyDescent="0.25">
      <c r="A23" s="6"/>
      <c r="B23" s="6"/>
      <c r="C23" s="8">
        <v>100</v>
      </c>
      <c r="D23" s="6"/>
      <c r="E23" s="135">
        <v>17</v>
      </c>
      <c r="F23" s="6"/>
      <c r="G23" s="8">
        <f>C23*E23</f>
        <v>1700</v>
      </c>
      <c r="H23" s="7"/>
      <c r="I23" s="8"/>
      <c r="J23" s="117"/>
      <c r="K23" s="132"/>
      <c r="L23" s="122"/>
      <c r="M23" s="126"/>
      <c r="N23" s="41"/>
      <c r="O23" s="49"/>
      <c r="P23" s="33"/>
      <c r="Q23" s="39"/>
      <c r="R23" s="37"/>
      <c r="S23" s="43"/>
    </row>
    <row r="24" spans="1:22" x14ac:dyDescent="0.25">
      <c r="A24" s="6"/>
      <c r="B24" s="6"/>
      <c r="C24" s="8">
        <v>50</v>
      </c>
      <c r="D24" s="6"/>
      <c r="E24" s="135">
        <v>0</v>
      </c>
      <c r="F24" s="6"/>
      <c r="G24" s="8">
        <f>C24*E24</f>
        <v>0</v>
      </c>
      <c r="H24" s="7"/>
      <c r="I24" s="6"/>
      <c r="J24" s="24"/>
      <c r="K24" s="132"/>
      <c r="L24" s="122"/>
      <c r="M24" s="108"/>
      <c r="N24" s="50"/>
      <c r="O24" s="48"/>
      <c r="P24" s="33"/>
      <c r="Q24" s="51"/>
      <c r="R24" s="3"/>
      <c r="S24" s="8"/>
      <c r="T24" s="8"/>
      <c r="U24" s="6"/>
      <c r="V24" s="8"/>
    </row>
    <row r="25" spans="1:22" x14ac:dyDescent="0.25">
      <c r="A25" s="6"/>
      <c r="B25" s="6"/>
      <c r="C25" s="8">
        <v>25</v>
      </c>
      <c r="D25" s="6"/>
      <c r="E25" s="135">
        <v>0</v>
      </c>
      <c r="F25" s="6"/>
      <c r="G25" s="52">
        <v>0</v>
      </c>
      <c r="H25" s="7"/>
      <c r="I25" s="6" t="s">
        <v>6</v>
      </c>
      <c r="J25" s="24"/>
      <c r="K25" s="133"/>
      <c r="L25" s="122"/>
      <c r="M25" s="108"/>
      <c r="N25" s="29"/>
      <c r="O25" s="53"/>
      <c r="P25" s="33"/>
      <c r="Q25" s="54"/>
      <c r="R25" s="35"/>
      <c r="S25" s="55"/>
    </row>
    <row r="26" spans="1:22" x14ac:dyDescent="0.25">
      <c r="A26" s="6"/>
      <c r="B26" s="6"/>
      <c r="C26" s="16"/>
      <c r="D26" s="6"/>
      <c r="E26" s="6"/>
      <c r="F26" s="6"/>
      <c r="G26" s="6"/>
      <c r="H26" s="7">
        <f>SUM(G20:G25)</f>
        <v>262600</v>
      </c>
      <c r="I26" s="7"/>
      <c r="J26" s="24"/>
      <c r="K26" s="133"/>
      <c r="L26" s="122"/>
      <c r="M26" s="108"/>
      <c r="N26" s="29"/>
      <c r="O26" s="53"/>
      <c r="P26" s="33"/>
      <c r="Q26" s="56"/>
      <c r="R26" s="35"/>
      <c r="S26" s="55"/>
    </row>
    <row r="27" spans="1:22" x14ac:dyDescent="0.25">
      <c r="A27" s="6"/>
      <c r="B27" s="6"/>
      <c r="C27" s="16" t="s">
        <v>22</v>
      </c>
      <c r="D27" s="6"/>
      <c r="E27" s="6"/>
      <c r="F27" s="6"/>
      <c r="G27" s="6"/>
      <c r="H27" s="7"/>
      <c r="I27" s="7">
        <f>H17+H26</f>
        <v>19956600</v>
      </c>
      <c r="J27" s="24"/>
      <c r="K27" s="133"/>
      <c r="L27" s="122"/>
      <c r="M27" s="108"/>
      <c r="N27" s="29"/>
      <c r="O27" s="48"/>
      <c r="P27" s="33"/>
      <c r="Q27" s="38"/>
      <c r="R27" s="57"/>
      <c r="S27" s="8"/>
      <c r="T27" s="8"/>
      <c r="U27" s="6"/>
      <c r="V27" s="8"/>
    </row>
    <row r="28" spans="1:22" x14ac:dyDescent="0.25">
      <c r="A28" s="6"/>
      <c r="B28" s="6"/>
      <c r="C28" s="6"/>
      <c r="D28" s="6"/>
      <c r="E28" s="6"/>
      <c r="F28" s="6"/>
      <c r="G28" s="14"/>
      <c r="H28" s="7"/>
      <c r="I28" s="7"/>
      <c r="J28" s="24"/>
      <c r="K28" s="133"/>
      <c r="L28" s="122"/>
      <c r="M28" s="108"/>
      <c r="N28" s="29"/>
      <c r="O28" s="48"/>
      <c r="P28" s="33"/>
      <c r="Q28" s="56"/>
      <c r="R28" s="35"/>
      <c r="S28" s="55"/>
    </row>
    <row r="29" spans="1:22" x14ac:dyDescent="0.25">
      <c r="A29" s="6"/>
      <c r="B29" s="6"/>
      <c r="C29" s="16" t="s">
        <v>25</v>
      </c>
      <c r="D29" s="6"/>
      <c r="E29" s="6"/>
      <c r="F29" s="6"/>
      <c r="G29" s="6"/>
      <c r="H29" s="7"/>
      <c r="I29" s="7"/>
      <c r="J29" s="24"/>
      <c r="K29" s="133"/>
      <c r="L29" s="58"/>
      <c r="M29" s="108"/>
      <c r="N29" s="29"/>
      <c r="O29" s="48"/>
      <c r="P29" s="33"/>
      <c r="Q29" s="58"/>
      <c r="R29" s="3"/>
      <c r="S29" s="8"/>
      <c r="T29" s="8"/>
      <c r="U29" s="6"/>
      <c r="V29" s="8"/>
    </row>
    <row r="30" spans="1:22" x14ac:dyDescent="0.25">
      <c r="A30" s="6"/>
      <c r="B30" s="6"/>
      <c r="C30" s="6" t="s">
        <v>26</v>
      </c>
      <c r="D30" s="6"/>
      <c r="E30" s="6"/>
      <c r="F30" s="6"/>
      <c r="G30" s="6" t="s">
        <v>6</v>
      </c>
      <c r="H30" s="7"/>
      <c r="I30" s="7">
        <f>1058738898-75000000</f>
        <v>983738898</v>
      </c>
      <c r="J30" s="24"/>
      <c r="K30" s="133"/>
      <c r="L30" s="122"/>
      <c r="M30" s="108"/>
      <c r="N30" s="29"/>
      <c r="O30" s="48"/>
      <c r="P30" s="33"/>
      <c r="Q30" s="58"/>
      <c r="R30" s="3"/>
      <c r="S30" s="1"/>
      <c r="T30" s="8"/>
      <c r="U30" s="1"/>
      <c r="V30" s="8"/>
    </row>
    <row r="31" spans="1:22" x14ac:dyDescent="0.25">
      <c r="A31" s="6"/>
      <c r="B31" s="6"/>
      <c r="C31" s="6" t="s">
        <v>27</v>
      </c>
      <c r="D31" s="6"/>
      <c r="E31" s="6"/>
      <c r="F31" s="6"/>
      <c r="G31" s="6"/>
      <c r="H31" s="7"/>
      <c r="I31" s="7">
        <f>'09 Mei'!I57</f>
        <v>29501000</v>
      </c>
      <c r="J31" s="24"/>
      <c r="K31" s="133"/>
      <c r="L31" s="122"/>
      <c r="M31" s="108"/>
      <c r="N31" s="29"/>
      <c r="O31" s="48"/>
      <c r="P31" s="33"/>
      <c r="Q31" s="58"/>
      <c r="R31" s="3"/>
      <c r="S31" s="1"/>
      <c r="T31" s="8"/>
      <c r="U31" s="1"/>
      <c r="V31" s="8"/>
    </row>
    <row r="32" spans="1:22" x14ac:dyDescent="0.25">
      <c r="A32" s="6"/>
      <c r="B32" s="6"/>
      <c r="C32" s="6"/>
      <c r="D32" s="6"/>
      <c r="E32" s="6"/>
      <c r="F32" s="6"/>
      <c r="G32" s="6"/>
      <c r="H32" s="7"/>
      <c r="I32" s="7"/>
      <c r="J32" s="24"/>
      <c r="K32" s="133"/>
      <c r="L32" s="122"/>
      <c r="M32" s="108"/>
      <c r="N32" s="29"/>
      <c r="O32" s="48"/>
      <c r="P32" s="33"/>
      <c r="Q32" s="58"/>
      <c r="R32" s="3"/>
      <c r="S32" s="1"/>
      <c r="T32" s="8"/>
      <c r="U32" s="1"/>
      <c r="V32" s="8"/>
    </row>
    <row r="33" spans="1:22" x14ac:dyDescent="0.25">
      <c r="A33" s="6"/>
      <c r="B33" s="6">
        <v>8</v>
      </c>
      <c r="C33" s="16" t="s">
        <v>28</v>
      </c>
      <c r="D33" s="6"/>
      <c r="E33" s="6"/>
      <c r="F33" s="6"/>
      <c r="G33" s="6"/>
      <c r="H33" s="7"/>
      <c r="I33" s="8"/>
      <c r="J33" s="24"/>
      <c r="K33" s="132"/>
      <c r="L33" s="58"/>
      <c r="M33" s="108"/>
      <c r="N33" s="29"/>
      <c r="O33" s="48"/>
      <c r="P33" s="33"/>
      <c r="Q33" s="58"/>
      <c r="R33" s="3"/>
      <c r="S33" s="1"/>
      <c r="T33" s="8"/>
      <c r="U33" s="59"/>
      <c r="V33" s="8"/>
    </row>
    <row r="34" spans="1:22" x14ac:dyDescent="0.25">
      <c r="A34" s="6"/>
      <c r="B34" s="16">
        <v>1</v>
      </c>
      <c r="C34" s="16" t="s">
        <v>29</v>
      </c>
      <c r="D34" s="6"/>
      <c r="E34" s="6"/>
      <c r="F34" s="6"/>
      <c r="G34" s="6"/>
      <c r="H34" s="7"/>
      <c r="I34" s="7"/>
      <c r="J34" s="117"/>
      <c r="K34" s="132"/>
      <c r="L34" s="58"/>
      <c r="M34" s="108"/>
      <c r="N34" s="29"/>
      <c r="O34" s="48"/>
      <c r="P34" s="33"/>
      <c r="Q34" s="58"/>
      <c r="R34" s="3"/>
      <c r="S34" s="8"/>
      <c r="T34" s="8"/>
      <c r="U34" s="1"/>
      <c r="V34" s="8"/>
    </row>
    <row r="35" spans="1:22" x14ac:dyDescent="0.25">
      <c r="A35" s="6"/>
      <c r="B35" s="16"/>
      <c r="C35" s="16" t="s">
        <v>13</v>
      </c>
      <c r="D35" s="6"/>
      <c r="E35" s="6"/>
      <c r="F35" s="6"/>
      <c r="G35" s="6"/>
      <c r="H35" s="7"/>
      <c r="I35" s="7"/>
      <c r="J35" s="24"/>
      <c r="K35" s="132"/>
      <c r="L35" s="58"/>
      <c r="M35" s="108"/>
      <c r="N35" s="29"/>
      <c r="O35" s="48"/>
      <c r="P35" s="33"/>
      <c r="Q35" s="60"/>
      <c r="R35" s="3"/>
      <c r="S35" s="8"/>
      <c r="T35" s="8"/>
      <c r="U35" s="1"/>
      <c r="V35" s="1"/>
    </row>
    <row r="36" spans="1:22" x14ac:dyDescent="0.25">
      <c r="A36" s="6"/>
      <c r="B36" s="6"/>
      <c r="C36" s="6" t="s">
        <v>30</v>
      </c>
      <c r="D36" s="6"/>
      <c r="E36" s="6" t="s">
        <v>31</v>
      </c>
      <c r="F36" s="6"/>
      <c r="G36" s="8"/>
      <c r="H36" s="7">
        <v>0</v>
      </c>
      <c r="I36" s="7"/>
      <c r="J36" s="24"/>
      <c r="K36" s="132"/>
      <c r="L36" s="58"/>
      <c r="M36" s="108"/>
      <c r="N36" s="61"/>
      <c r="O36" s="48"/>
      <c r="P36" s="33"/>
      <c r="Q36" s="60"/>
      <c r="R36" s="3"/>
      <c r="T36" s="8"/>
      <c r="U36" s="1"/>
      <c r="V36" s="1"/>
    </row>
    <row r="37" spans="1:22" x14ac:dyDescent="0.25">
      <c r="A37" s="6"/>
      <c r="B37" s="6"/>
      <c r="C37" s="6" t="s">
        <v>32</v>
      </c>
      <c r="D37" s="6"/>
      <c r="E37" s="6"/>
      <c r="F37" s="6"/>
      <c r="G37" s="6"/>
      <c r="H37" s="62">
        <v>0</v>
      </c>
      <c r="I37" s="6" t="s">
        <v>6</v>
      </c>
      <c r="J37" s="24"/>
      <c r="K37" s="133"/>
      <c r="L37" s="58"/>
      <c r="M37" s="108"/>
      <c r="N37" s="29"/>
      <c r="O37" s="48"/>
      <c r="P37" s="33"/>
      <c r="Q37" s="60"/>
      <c r="R37" s="3"/>
      <c r="T37" s="8"/>
      <c r="U37" s="1"/>
      <c r="V37" s="1"/>
    </row>
    <row r="38" spans="1:22" x14ac:dyDescent="0.25">
      <c r="A38" s="6"/>
      <c r="B38" s="6"/>
      <c r="C38" s="6" t="s">
        <v>33</v>
      </c>
      <c r="D38" s="6"/>
      <c r="E38" s="6"/>
      <c r="F38" s="6"/>
      <c r="G38" s="6"/>
      <c r="H38" s="7"/>
      <c r="I38" s="7">
        <f>+I30+H36-H37</f>
        <v>983738898</v>
      </c>
      <c r="J38" s="24"/>
      <c r="K38" s="133"/>
      <c r="L38" s="58"/>
      <c r="M38" s="108"/>
      <c r="N38" s="29"/>
      <c r="O38" s="48"/>
      <c r="P38" s="33"/>
      <c r="Q38" s="60"/>
      <c r="R38" s="3"/>
      <c r="T38" s="8"/>
      <c r="U38" s="1"/>
      <c r="V38" s="1"/>
    </row>
    <row r="39" spans="1:22" x14ac:dyDescent="0.25">
      <c r="A39" s="6"/>
      <c r="B39" s="6"/>
      <c r="C39" s="6"/>
      <c r="D39" s="6"/>
      <c r="E39" s="6"/>
      <c r="F39" s="6"/>
      <c r="G39" s="6"/>
      <c r="H39" s="7"/>
      <c r="I39" s="7"/>
      <c r="J39" s="24"/>
      <c r="K39" s="133"/>
      <c r="L39" s="58"/>
      <c r="M39" s="108"/>
      <c r="N39" s="29"/>
      <c r="O39" s="48"/>
      <c r="P39" s="33"/>
      <c r="Q39" s="60"/>
      <c r="R39" s="3"/>
      <c r="T39" s="8"/>
      <c r="U39" s="1"/>
      <c r="V39" s="1"/>
    </row>
    <row r="40" spans="1:22" x14ac:dyDescent="0.25">
      <c r="A40" s="6"/>
      <c r="B40" s="6"/>
      <c r="C40" s="6" t="s">
        <v>34</v>
      </c>
      <c r="D40" s="6"/>
      <c r="E40" s="6"/>
      <c r="F40" s="6"/>
      <c r="G40" s="6"/>
      <c r="H40" s="7">
        <v>75000000</v>
      </c>
      <c r="I40" s="7"/>
      <c r="J40" s="24"/>
      <c r="K40" s="133"/>
      <c r="L40" s="58"/>
      <c r="M40" s="108"/>
      <c r="N40" s="29"/>
      <c r="O40" s="48"/>
      <c r="P40" s="33"/>
      <c r="Q40" s="60"/>
      <c r="R40" s="3"/>
      <c r="T40" s="8"/>
      <c r="U40" s="1"/>
      <c r="V40" s="1"/>
    </row>
    <row r="41" spans="1:22" x14ac:dyDescent="0.25">
      <c r="A41" s="6"/>
      <c r="B41" s="6"/>
      <c r="C41" s="16" t="s">
        <v>35</v>
      </c>
      <c r="D41" s="6"/>
      <c r="E41" s="6"/>
      <c r="F41" s="6"/>
      <c r="G41" s="6"/>
      <c r="H41" s="7">
        <v>6761005</v>
      </c>
      <c r="J41" s="24"/>
      <c r="K41" s="109"/>
      <c r="L41" s="58"/>
      <c r="M41" s="108"/>
      <c r="N41" s="29"/>
      <c r="O41" s="48"/>
      <c r="P41" s="33"/>
      <c r="Q41" s="60"/>
      <c r="R41" s="3"/>
      <c r="T41" s="8"/>
      <c r="U41" s="1"/>
      <c r="V41" s="1"/>
    </row>
    <row r="42" spans="1:22" x14ac:dyDescent="0.25">
      <c r="A42" s="6"/>
      <c r="B42" s="6"/>
      <c r="C42" s="16" t="s">
        <v>36</v>
      </c>
      <c r="D42" s="6"/>
      <c r="E42" s="6"/>
      <c r="F42" s="6"/>
      <c r="G42" s="6"/>
      <c r="H42" s="7">
        <v>29644697</v>
      </c>
      <c r="I42" s="7"/>
      <c r="J42" s="24"/>
      <c r="K42" s="109"/>
      <c r="L42" s="58"/>
      <c r="M42" s="108"/>
      <c r="N42" s="29"/>
      <c r="O42" s="63"/>
      <c r="P42" s="31"/>
      <c r="Q42" s="60"/>
      <c r="R42" s="3"/>
      <c r="T42" s="8"/>
      <c r="U42" s="1"/>
      <c r="V42" s="1"/>
    </row>
    <row r="43" spans="1:22" ht="16.5" x14ac:dyDescent="0.35">
      <c r="A43" s="6"/>
      <c r="B43" s="6"/>
      <c r="C43" s="16" t="s">
        <v>37</v>
      </c>
      <c r="D43" s="6"/>
      <c r="E43" s="6"/>
      <c r="F43" s="6"/>
      <c r="G43" s="6"/>
      <c r="H43" s="64">
        <v>101731268</v>
      </c>
      <c r="I43" s="7"/>
      <c r="J43" s="24"/>
      <c r="K43" s="109"/>
      <c r="L43" s="58"/>
      <c r="M43" s="108"/>
      <c r="N43" s="29"/>
      <c r="O43" s="48"/>
      <c r="P43" s="31"/>
      <c r="Q43" s="60"/>
      <c r="R43" s="3"/>
      <c r="T43" s="8"/>
      <c r="U43" s="1"/>
      <c r="V43" s="1"/>
    </row>
    <row r="44" spans="1:22" ht="16.5" x14ac:dyDescent="0.35">
      <c r="A44" s="6"/>
      <c r="B44" s="6"/>
      <c r="C44" s="6"/>
      <c r="D44" s="6"/>
      <c r="E44" s="6"/>
      <c r="F44" s="6"/>
      <c r="G44" s="6"/>
      <c r="H44" s="7"/>
      <c r="I44" s="64">
        <f>SUM(H40:H43)</f>
        <v>213136970</v>
      </c>
      <c r="J44" s="24"/>
      <c r="K44" s="109"/>
      <c r="L44" s="58"/>
      <c r="M44" s="108"/>
      <c r="N44" s="29"/>
      <c r="O44" s="63"/>
      <c r="P44" s="31"/>
      <c r="Q44" s="60"/>
      <c r="R44" s="3"/>
      <c r="T44" s="8"/>
      <c r="V44" s="1"/>
    </row>
    <row r="45" spans="1:22" x14ac:dyDescent="0.25">
      <c r="A45" s="6"/>
      <c r="B45" s="6"/>
      <c r="C45" s="6"/>
      <c r="D45" s="6"/>
      <c r="E45" s="6"/>
      <c r="F45" s="6"/>
      <c r="G45" s="6"/>
      <c r="H45" s="7"/>
      <c r="I45" s="65">
        <f>SUM(I38:I44)</f>
        <v>1196875868</v>
      </c>
      <c r="J45" s="24"/>
      <c r="K45" s="109"/>
      <c r="L45" s="58"/>
      <c r="M45" s="108"/>
      <c r="N45" s="29"/>
      <c r="O45" s="48"/>
      <c r="P45" s="31"/>
      <c r="Q45" s="60"/>
      <c r="R45" s="3"/>
      <c r="T45" s="1"/>
      <c r="V45" s="1"/>
    </row>
    <row r="46" spans="1:22" x14ac:dyDescent="0.25">
      <c r="A46" s="6"/>
      <c r="B46" s="16">
        <v>2</v>
      </c>
      <c r="C46" s="16" t="s">
        <v>38</v>
      </c>
      <c r="D46" s="6"/>
      <c r="E46" s="6"/>
      <c r="F46" s="6"/>
      <c r="G46" s="6"/>
      <c r="H46" s="7"/>
      <c r="I46" s="7"/>
      <c r="J46" s="24"/>
      <c r="K46" s="109"/>
      <c r="L46" s="58"/>
      <c r="M46" s="39"/>
      <c r="N46" s="39"/>
      <c r="O46" s="48"/>
      <c r="P46" s="31"/>
      <c r="Q46" s="60"/>
      <c r="R46" s="3"/>
      <c r="S46" s="66"/>
      <c r="T46" s="66">
        <f>SUM(T12:T44)</f>
        <v>0</v>
      </c>
      <c r="V46" s="1"/>
    </row>
    <row r="47" spans="1:22" x14ac:dyDescent="0.2">
      <c r="A47" s="6"/>
      <c r="B47" s="6"/>
      <c r="C47" s="6" t="s">
        <v>32</v>
      </c>
      <c r="D47" s="6"/>
      <c r="E47" s="6"/>
      <c r="F47" s="6"/>
      <c r="G47" s="8"/>
      <c r="H47" s="7">
        <f>+M121</f>
        <v>15696900</v>
      </c>
      <c r="I47" s="7"/>
      <c r="J47" s="24"/>
      <c r="K47" s="24"/>
      <c r="L47" s="118"/>
      <c r="M47" s="39"/>
      <c r="N47" s="39"/>
      <c r="O47" s="48"/>
      <c r="P47" s="33"/>
      <c r="Q47" s="67"/>
      <c r="R47" s="3"/>
      <c r="T47" s="1"/>
      <c r="V47" s="1"/>
    </row>
    <row r="48" spans="1:22" x14ac:dyDescent="0.25">
      <c r="A48" s="6"/>
      <c r="B48" s="6"/>
      <c r="C48" s="6" t="s">
        <v>39</v>
      </c>
      <c r="D48" s="6"/>
      <c r="E48" s="6"/>
      <c r="F48" s="6"/>
      <c r="G48" s="6"/>
      <c r="H48" s="68">
        <f>+SUM(B77:B99)</f>
        <v>0</v>
      </c>
      <c r="I48" s="7" t="s">
        <v>6</v>
      </c>
      <c r="J48" s="24"/>
      <c r="K48" s="109"/>
      <c r="L48" s="58"/>
      <c r="M48" s="39"/>
      <c r="N48" s="39"/>
      <c r="O48" s="48"/>
      <c r="P48" s="33"/>
      <c r="Q48" s="67"/>
      <c r="R48" s="3"/>
      <c r="S48" s="1"/>
      <c r="T48" s="1" t="s">
        <v>40</v>
      </c>
      <c r="V48" s="1"/>
    </row>
    <row r="49" spans="1:22" x14ac:dyDescent="0.25">
      <c r="A49" s="6"/>
      <c r="B49" s="6"/>
      <c r="C49" s="6"/>
      <c r="D49" s="6"/>
      <c r="E49" s="6"/>
      <c r="F49" s="6"/>
      <c r="G49" s="6" t="s">
        <v>6</v>
      </c>
      <c r="H49" s="69"/>
      <c r="I49" s="7">
        <f>H47+H48</f>
        <v>15696900</v>
      </c>
      <c r="J49" s="24"/>
      <c r="K49" s="109"/>
      <c r="L49" s="58"/>
      <c r="M49" s="110"/>
      <c r="N49" s="39"/>
      <c r="O49" s="48"/>
      <c r="P49" s="33"/>
      <c r="Q49" s="67"/>
      <c r="R49" s="3"/>
      <c r="S49" s="1"/>
      <c r="T49" s="1"/>
      <c r="V49" s="1"/>
    </row>
    <row r="50" spans="1:22" x14ac:dyDescent="0.25">
      <c r="A50" s="6"/>
      <c r="B50" s="6"/>
      <c r="C50" s="6"/>
      <c r="D50" s="6"/>
      <c r="E50" s="6"/>
      <c r="F50" s="6"/>
      <c r="G50" s="6"/>
      <c r="H50" s="69"/>
      <c r="I50" s="7" t="s">
        <v>6</v>
      </c>
      <c r="J50" s="24"/>
      <c r="K50" s="109"/>
      <c r="L50" s="58"/>
      <c r="M50" s="108"/>
      <c r="N50" s="29"/>
      <c r="O50" s="70"/>
      <c r="P50" s="33"/>
      <c r="Q50" s="60"/>
      <c r="R50" s="3"/>
      <c r="T50" s="1"/>
    </row>
    <row r="51" spans="1:22" x14ac:dyDescent="0.25">
      <c r="A51" s="6"/>
      <c r="B51" s="6"/>
      <c r="C51" s="6" t="s">
        <v>41</v>
      </c>
      <c r="D51" s="6"/>
      <c r="E51" s="6"/>
      <c r="F51" s="6"/>
      <c r="G51" s="8"/>
      <c r="I51" s="7">
        <v>0</v>
      </c>
      <c r="J51" s="24"/>
      <c r="K51" s="109"/>
      <c r="L51" s="58"/>
      <c r="M51" s="108"/>
      <c r="N51" s="29"/>
      <c r="O51" s="48"/>
      <c r="P51" s="33"/>
      <c r="Q51" s="67"/>
      <c r="R51" s="3"/>
      <c r="S51" s="1"/>
      <c r="T51" s="1"/>
      <c r="V51" s="1"/>
    </row>
    <row r="52" spans="1:22" x14ac:dyDescent="0.25">
      <c r="A52" s="6"/>
      <c r="B52" s="6"/>
      <c r="C52" s="71" t="s">
        <v>42</v>
      </c>
      <c r="D52" s="6"/>
      <c r="E52" s="6"/>
      <c r="F52" s="6"/>
      <c r="G52" s="8"/>
      <c r="H52" s="72">
        <f>L121</f>
        <v>1350000</v>
      </c>
      <c r="I52" s="7"/>
      <c r="J52" s="24"/>
      <c r="K52" s="109"/>
      <c r="L52" s="58"/>
      <c r="M52" s="110"/>
      <c r="N52" s="39"/>
      <c r="O52" s="70"/>
      <c r="P52" s="33"/>
      <c r="Q52" s="60"/>
      <c r="R52" s="3"/>
    </row>
    <row r="53" spans="1:22" x14ac:dyDescent="0.25">
      <c r="A53" s="6"/>
      <c r="B53" s="6"/>
      <c r="C53" s="71" t="s">
        <v>43</v>
      </c>
      <c r="D53" s="6"/>
      <c r="E53" s="6"/>
      <c r="F53" s="6"/>
      <c r="G53" s="8"/>
      <c r="H53" s="7">
        <f>P121</f>
        <v>4150000</v>
      </c>
      <c r="I53" s="7"/>
      <c r="J53" s="24"/>
      <c r="K53" s="109"/>
      <c r="L53" s="58"/>
      <c r="M53" s="110"/>
      <c r="N53" s="39"/>
      <c r="O53" s="48"/>
      <c r="P53" s="33"/>
      <c r="Q53" s="67"/>
      <c r="R53" s="3"/>
      <c r="S53" s="1"/>
      <c r="T53" s="1"/>
      <c r="V53" s="1"/>
    </row>
    <row r="54" spans="1:22" x14ac:dyDescent="0.25">
      <c r="A54" s="6"/>
      <c r="B54" s="6"/>
      <c r="C54" s="6" t="s">
        <v>44</v>
      </c>
      <c r="D54" s="6"/>
      <c r="E54" s="6"/>
      <c r="F54" s="6"/>
      <c r="G54" s="6"/>
      <c r="H54" s="62">
        <f>SUM(A77:A82)</f>
        <v>652500</v>
      </c>
      <c r="I54" s="7"/>
      <c r="J54" s="24"/>
      <c r="K54" s="109"/>
      <c r="L54" s="58"/>
      <c r="M54" s="123"/>
      <c r="N54" s="73"/>
      <c r="O54" s="48"/>
      <c r="P54" s="33"/>
      <c r="Q54" s="67"/>
      <c r="R54" s="3"/>
      <c r="S54" s="1"/>
      <c r="T54" s="1"/>
      <c r="V54" s="1"/>
    </row>
    <row r="55" spans="1:22" x14ac:dyDescent="0.25">
      <c r="A55" s="6"/>
      <c r="B55" s="6"/>
      <c r="C55" s="6" t="s">
        <v>45</v>
      </c>
      <c r="D55" s="6"/>
      <c r="E55" s="6"/>
      <c r="F55" s="6"/>
      <c r="G55" s="6"/>
      <c r="H55" s="8"/>
      <c r="I55" s="62">
        <f>SUM(H52:H54)</f>
        <v>6152500</v>
      </c>
      <c r="J55" s="24"/>
      <c r="K55" s="109"/>
      <c r="L55" s="58"/>
      <c r="M55" s="123"/>
      <c r="N55" s="73"/>
      <c r="O55" s="48"/>
      <c r="P55" s="33"/>
      <c r="Q55" s="67"/>
      <c r="R55" s="3"/>
      <c r="S55" s="1"/>
      <c r="T55" s="1"/>
      <c r="V55" s="1"/>
    </row>
    <row r="56" spans="1:22" x14ac:dyDescent="0.25">
      <c r="A56" s="6"/>
      <c r="B56" s="6"/>
      <c r="C56" s="16" t="s">
        <v>45</v>
      </c>
      <c r="D56" s="6"/>
      <c r="E56" s="6"/>
      <c r="F56" s="6"/>
      <c r="G56" s="6"/>
      <c r="H56" s="7"/>
      <c r="I56" s="7">
        <f>+I31-I49+I55</f>
        <v>19956600</v>
      </c>
      <c r="J56" s="74">
        <f>SUM(M13:M55)</f>
        <v>15696900</v>
      </c>
      <c r="K56" s="109"/>
      <c r="L56" s="58"/>
      <c r="M56" s="124"/>
      <c r="N56" s="67"/>
      <c r="O56" s="48"/>
      <c r="P56" s="33"/>
      <c r="Q56" s="67"/>
      <c r="R56" s="3"/>
      <c r="S56" s="75"/>
      <c r="T56" s="59"/>
      <c r="U56" s="75"/>
      <c r="V56" s="59"/>
    </row>
    <row r="57" spans="1:22" x14ac:dyDescent="0.25">
      <c r="A57" s="71" t="s">
        <v>46</v>
      </c>
      <c r="B57" s="6"/>
      <c r="C57" s="6" t="s">
        <v>47</v>
      </c>
      <c r="D57" s="6"/>
      <c r="E57" s="6"/>
      <c r="F57" s="6"/>
      <c r="G57" s="6"/>
      <c r="H57" s="7"/>
      <c r="I57" s="7">
        <f>+I27</f>
        <v>19956600</v>
      </c>
      <c r="J57" s="76"/>
      <c r="K57" s="109"/>
      <c r="L57" s="58"/>
      <c r="M57" s="125"/>
      <c r="N57" s="60"/>
      <c r="O57" s="48"/>
      <c r="P57" s="33"/>
      <c r="Q57" s="60"/>
      <c r="R57" s="3"/>
      <c r="S57" s="75"/>
      <c r="T57" s="59"/>
      <c r="U57" s="75"/>
      <c r="V57" s="59"/>
    </row>
    <row r="58" spans="1:22" x14ac:dyDescent="0.25">
      <c r="A58" s="6"/>
      <c r="B58" s="6"/>
      <c r="C58" s="6"/>
      <c r="D58" s="6"/>
      <c r="E58" s="6"/>
      <c r="F58" s="6"/>
      <c r="G58" s="6"/>
      <c r="H58" s="7" t="s">
        <v>6</v>
      </c>
      <c r="I58" s="62">
        <v>0</v>
      </c>
      <c r="J58" s="76"/>
      <c r="K58" s="109"/>
      <c r="L58" s="118"/>
      <c r="M58" s="125"/>
      <c r="N58" s="60"/>
      <c r="O58" s="48"/>
      <c r="P58" s="33"/>
      <c r="Q58" s="60"/>
      <c r="R58" s="3"/>
      <c r="S58" s="75"/>
      <c r="T58" s="59"/>
      <c r="U58" s="75"/>
      <c r="V58" s="59"/>
    </row>
    <row r="59" spans="1:22" x14ac:dyDescent="0.25">
      <c r="A59" s="6"/>
      <c r="B59" s="6"/>
      <c r="C59" s="6"/>
      <c r="D59" s="6"/>
      <c r="E59" s="6" t="s">
        <v>48</v>
      </c>
      <c r="F59" s="6"/>
      <c r="G59" s="6"/>
      <c r="H59" s="7"/>
      <c r="I59" s="7">
        <f>+I57-I56</f>
        <v>0</v>
      </c>
      <c r="J59" s="77"/>
      <c r="K59" s="109"/>
      <c r="L59" s="58"/>
      <c r="M59" s="78"/>
      <c r="N59" s="78"/>
      <c r="O59" s="48"/>
      <c r="P59" s="33"/>
      <c r="Q59" s="78"/>
      <c r="R59" s="3"/>
      <c r="S59" s="75"/>
      <c r="T59" s="59"/>
      <c r="U59" s="75"/>
      <c r="V59" s="79"/>
    </row>
    <row r="60" spans="1:22" x14ac:dyDescent="0.25">
      <c r="A60" s="6"/>
      <c r="B60" s="6"/>
      <c r="C60" s="6"/>
      <c r="D60" s="6"/>
      <c r="E60" s="6"/>
      <c r="F60" s="6"/>
      <c r="G60" s="6"/>
      <c r="H60" s="7"/>
      <c r="I60" s="7"/>
      <c r="J60" s="77"/>
      <c r="K60" s="109"/>
      <c r="L60" s="58"/>
      <c r="M60" s="67"/>
      <c r="N60" s="67"/>
      <c r="O60" s="48"/>
      <c r="P60" s="33"/>
      <c r="Q60" s="67"/>
      <c r="R60" s="3"/>
      <c r="S60" s="75"/>
      <c r="T60" s="59"/>
      <c r="U60" s="75"/>
      <c r="V60" s="75"/>
    </row>
    <row r="61" spans="1:22" x14ac:dyDescent="0.25">
      <c r="A61" s="6" t="s">
        <v>49</v>
      </c>
      <c r="B61" s="6"/>
      <c r="C61" s="6"/>
      <c r="D61" s="6"/>
      <c r="E61" s="6"/>
      <c r="F61" s="6"/>
      <c r="G61" s="6"/>
      <c r="H61" s="7"/>
      <c r="I61" s="7"/>
      <c r="J61" s="77"/>
      <c r="K61" s="109"/>
      <c r="L61" s="58"/>
      <c r="M61" s="78"/>
      <c r="N61" s="78"/>
      <c r="O61" s="48"/>
      <c r="P61" s="33"/>
      <c r="Q61" s="78"/>
      <c r="R61" s="3"/>
      <c r="S61" s="75"/>
      <c r="T61" s="59"/>
      <c r="U61" s="75"/>
      <c r="V61" s="75"/>
    </row>
    <row r="62" spans="1:22" x14ac:dyDescent="0.25">
      <c r="A62" s="6" t="s">
        <v>50</v>
      </c>
      <c r="B62" s="6"/>
      <c r="C62" s="6"/>
      <c r="D62" s="6"/>
      <c r="E62" s="6" t="s">
        <v>6</v>
      </c>
      <c r="F62" s="6"/>
      <c r="G62" s="6" t="s">
        <v>51</v>
      </c>
      <c r="H62" s="7"/>
      <c r="I62" s="8"/>
      <c r="J62" s="77"/>
      <c r="K62" s="109"/>
      <c r="L62" s="58"/>
      <c r="M62" s="78"/>
      <c r="N62" s="78"/>
      <c r="O62" s="48"/>
      <c r="P62" s="33"/>
      <c r="Q62" s="78"/>
      <c r="R62" s="3"/>
      <c r="S62" s="75"/>
      <c r="T62" s="59"/>
      <c r="U62" s="75"/>
      <c r="V62" s="75"/>
    </row>
    <row r="63" spans="1:22" x14ac:dyDescent="0.25">
      <c r="A63" s="6"/>
      <c r="B63" s="6"/>
      <c r="C63" s="6"/>
      <c r="D63" s="6"/>
      <c r="E63" s="6"/>
      <c r="F63" s="6"/>
      <c r="G63" s="6"/>
      <c r="H63" s="7" t="s">
        <v>6</v>
      </c>
      <c r="I63" s="8"/>
      <c r="J63" s="77"/>
      <c r="K63" s="109"/>
      <c r="L63" s="58"/>
      <c r="M63" s="78"/>
      <c r="N63" s="78"/>
      <c r="O63" s="80"/>
      <c r="P63" s="33"/>
      <c r="Q63" s="78"/>
      <c r="R63" s="3"/>
    </row>
    <row r="64" spans="1:22" x14ac:dyDescent="0.25">
      <c r="A64" s="81"/>
      <c r="B64" s="82"/>
      <c r="C64" s="82"/>
      <c r="D64" s="6"/>
      <c r="E64" s="6"/>
      <c r="F64" s="6"/>
      <c r="G64" s="6"/>
      <c r="H64" s="6"/>
      <c r="J64" s="77"/>
      <c r="K64" s="109"/>
      <c r="L64" s="58"/>
      <c r="M64" s="60"/>
      <c r="N64" s="60"/>
      <c r="O64" s="70"/>
      <c r="P64" s="83"/>
      <c r="Q64" s="60"/>
    </row>
    <row r="65" spans="1:22" x14ac:dyDescent="0.25">
      <c r="A65" s="1"/>
      <c r="B65" s="1"/>
      <c r="C65" s="1"/>
      <c r="D65" s="1"/>
      <c r="E65" s="1"/>
      <c r="F65" s="1"/>
      <c r="G65" s="8"/>
      <c r="I65" s="1"/>
      <c r="J65" s="77"/>
      <c r="K65" s="109"/>
      <c r="L65" s="58"/>
      <c r="M65" s="60"/>
      <c r="N65" s="60"/>
      <c r="O65" s="70"/>
      <c r="P65" s="33"/>
      <c r="Q65" s="60"/>
      <c r="R65" s="3"/>
    </row>
    <row r="66" spans="1:22" x14ac:dyDescent="0.25">
      <c r="A66" s="85" t="s">
        <v>133</v>
      </c>
      <c r="B66" s="82"/>
      <c r="C66" s="82"/>
      <c r="D66" s="6"/>
      <c r="E66" s="6"/>
      <c r="F66" s="6"/>
      <c r="G66" s="8" t="s">
        <v>52</v>
      </c>
      <c r="J66" s="77"/>
      <c r="K66" s="109"/>
      <c r="L66" s="58"/>
      <c r="M66" s="78"/>
      <c r="N66" s="78"/>
      <c r="O66" s="48"/>
      <c r="P66" s="33"/>
      <c r="Q66" s="78"/>
      <c r="R66" s="3"/>
      <c r="S66" s="75"/>
      <c r="T66" s="59"/>
      <c r="U66" s="75"/>
      <c r="V66" s="75"/>
    </row>
    <row r="67" spans="1:22" x14ac:dyDescent="0.25">
      <c r="J67" s="24"/>
      <c r="K67" s="109"/>
      <c r="L67" s="58"/>
      <c r="M67" s="78"/>
      <c r="N67" s="78"/>
      <c r="O67" s="48"/>
      <c r="P67" s="33"/>
      <c r="Q67" s="78"/>
      <c r="R67" s="3"/>
      <c r="T67" s="8"/>
    </row>
    <row r="68" spans="1:22" x14ac:dyDescent="0.25">
      <c r="A68" s="85" t="s">
        <v>53</v>
      </c>
      <c r="B68" s="82"/>
      <c r="C68" s="82"/>
      <c r="D68" s="6"/>
      <c r="E68" s="6"/>
      <c r="F68" s="6"/>
      <c r="G68" s="8"/>
      <c r="H68" s="5" t="s">
        <v>54</v>
      </c>
      <c r="J68" s="77"/>
      <c r="K68" s="109"/>
      <c r="L68" s="58"/>
      <c r="M68" s="60"/>
      <c r="N68" s="60"/>
      <c r="O68" s="70"/>
      <c r="P68" s="33"/>
      <c r="Q68" s="60"/>
      <c r="R68" s="3"/>
    </row>
    <row r="69" spans="1:22" x14ac:dyDescent="0.25">
      <c r="A69" s="1"/>
      <c r="B69" s="1"/>
      <c r="C69" s="1"/>
      <c r="D69" s="1"/>
      <c r="E69" s="1"/>
      <c r="F69" s="1"/>
      <c r="H69" s="8"/>
      <c r="I69" s="1"/>
      <c r="J69" s="77"/>
      <c r="K69" s="109"/>
      <c r="L69" s="58"/>
      <c r="M69" s="60"/>
      <c r="N69" s="60"/>
      <c r="O69" s="48"/>
      <c r="P69" s="33"/>
      <c r="Q69" s="60"/>
      <c r="R69" s="3"/>
    </row>
    <row r="70" spans="1:22" x14ac:dyDescent="0.25">
      <c r="A70" s="1"/>
      <c r="B70" s="1"/>
      <c r="C70" s="1"/>
      <c r="D70" s="1"/>
      <c r="E70" s="1"/>
      <c r="F70" s="1"/>
      <c r="G70" s="6" t="s">
        <v>55</v>
      </c>
      <c r="H70" s="1"/>
      <c r="I70" s="1"/>
      <c r="J70" s="77"/>
      <c r="K70" s="109"/>
      <c r="L70" s="58"/>
      <c r="M70" s="60"/>
      <c r="N70" s="60"/>
      <c r="O70" s="48"/>
      <c r="P70" s="33"/>
      <c r="Q70" s="60"/>
      <c r="R70" s="3"/>
      <c r="T70" s="1"/>
    </row>
    <row r="71" spans="1:22" x14ac:dyDescent="0.25">
      <c r="A71" s="1"/>
      <c r="B71" s="1"/>
      <c r="C71" s="1"/>
      <c r="D71" s="1"/>
      <c r="E71" s="1"/>
      <c r="F71" s="1"/>
      <c r="G71" s="6"/>
      <c r="H71" s="1"/>
      <c r="I71" s="1"/>
      <c r="J71" s="77"/>
      <c r="K71" s="109"/>
      <c r="L71" s="58"/>
      <c r="M71" s="60"/>
      <c r="N71" s="60"/>
      <c r="O71" s="70"/>
      <c r="P71" s="33"/>
      <c r="Q71" s="60"/>
      <c r="R71" s="3"/>
      <c r="T71" s="1"/>
    </row>
    <row r="72" spans="1:22" x14ac:dyDescent="0.25">
      <c r="A72" s="1"/>
      <c r="B72" s="1"/>
      <c r="C72" s="1"/>
      <c r="D72" s="1"/>
      <c r="E72" s="1" t="s">
        <v>56</v>
      </c>
      <c r="F72" s="1"/>
      <c r="G72" s="1"/>
      <c r="H72" s="1"/>
      <c r="I72" s="1"/>
      <c r="J72" s="77"/>
      <c r="K72" s="109"/>
      <c r="L72" s="58"/>
      <c r="M72" s="60"/>
      <c r="N72" s="60"/>
      <c r="O72" s="63"/>
      <c r="P72" s="31"/>
      <c r="Q72" s="60"/>
      <c r="R72" s="3"/>
      <c r="T72" s="8"/>
      <c r="U72" s="8"/>
      <c r="V72" s="1"/>
    </row>
    <row r="73" spans="1:22" x14ac:dyDescent="0.25">
      <c r="A73" s="1"/>
      <c r="B73" s="1"/>
      <c r="C73" s="1"/>
      <c r="D73" s="1"/>
      <c r="E73" s="1" t="s">
        <v>56</v>
      </c>
      <c r="F73" s="1"/>
      <c r="G73" s="1"/>
      <c r="H73" s="1"/>
      <c r="I73" s="86"/>
      <c r="J73" s="77"/>
      <c r="K73" s="109"/>
      <c r="L73" s="58"/>
      <c r="M73" s="60"/>
      <c r="N73" s="60"/>
      <c r="O73" s="70"/>
      <c r="P73" s="33"/>
      <c r="Q73" s="60"/>
      <c r="R73" s="3"/>
    </row>
    <row r="74" spans="1:22" x14ac:dyDescent="0.25">
      <c r="A74" s="6"/>
      <c r="B74" s="6"/>
      <c r="C74" s="6"/>
      <c r="D74" s="6"/>
      <c r="E74" s="6"/>
      <c r="F74" s="6"/>
      <c r="G74" s="87"/>
      <c r="H74" s="88"/>
      <c r="I74" s="6"/>
      <c r="J74" s="77"/>
      <c r="K74" s="109"/>
      <c r="L74" s="58"/>
      <c r="M74" s="60"/>
      <c r="N74" s="60"/>
      <c r="O74" s="70"/>
      <c r="P74" s="33"/>
      <c r="Q74" s="60"/>
      <c r="R74" s="89"/>
    </row>
    <row r="75" spans="1:22" x14ac:dyDescent="0.25">
      <c r="A75" s="6"/>
      <c r="B75" s="6"/>
      <c r="C75" s="6"/>
      <c r="D75" s="6"/>
      <c r="E75" s="6"/>
      <c r="F75" s="6"/>
      <c r="G75" s="87" t="s">
        <v>57</v>
      </c>
      <c r="H75" s="7"/>
      <c r="I75" s="6"/>
      <c r="J75" s="77"/>
      <c r="K75" s="109"/>
      <c r="L75" s="58"/>
      <c r="M75" s="60"/>
      <c r="N75" s="60"/>
      <c r="O75" s="70"/>
      <c r="P75" s="33"/>
      <c r="Q75" s="60"/>
      <c r="R75" s="89"/>
    </row>
    <row r="76" spans="1:22" x14ac:dyDescent="0.25">
      <c r="A76" s="90" t="s">
        <v>44</v>
      </c>
      <c r="B76" s="91" t="s">
        <v>58</v>
      </c>
      <c r="C76" s="91"/>
      <c r="D76" s="91"/>
      <c r="E76" s="92"/>
      <c r="F76" s="1"/>
      <c r="G76" s="1"/>
      <c r="H76" s="59"/>
      <c r="I76" s="1"/>
      <c r="J76" s="77"/>
      <c r="K76" s="109"/>
      <c r="L76" s="118"/>
      <c r="M76" s="60"/>
      <c r="N76" s="60"/>
      <c r="O76" s="70"/>
      <c r="P76" s="33"/>
      <c r="Q76" s="60"/>
      <c r="R76" s="89"/>
    </row>
    <row r="77" spans="1:22" ht="15.75" x14ac:dyDescent="0.25">
      <c r="A77" s="144">
        <v>382500</v>
      </c>
      <c r="B77" s="145"/>
      <c r="C77" s="93"/>
      <c r="D77" s="91"/>
      <c r="E77" s="94"/>
      <c r="F77" s="1"/>
      <c r="G77" s="1"/>
      <c r="H77" s="59"/>
      <c r="I77" s="1"/>
      <c r="J77" s="77"/>
      <c r="K77" s="109"/>
      <c r="L77" s="58"/>
      <c r="M77" s="60"/>
      <c r="N77" s="60"/>
      <c r="O77" s="70"/>
      <c r="P77" s="33"/>
      <c r="Q77" s="60"/>
      <c r="R77" s="89"/>
    </row>
    <row r="78" spans="1:22" ht="15.75" x14ac:dyDescent="0.25">
      <c r="A78" s="144">
        <v>50000</v>
      </c>
      <c r="B78" s="145"/>
      <c r="C78" s="96"/>
      <c r="D78" s="96"/>
      <c r="E78" s="95"/>
      <c r="H78" s="75"/>
      <c r="J78" s="77"/>
      <c r="K78" s="109"/>
      <c r="L78" s="58"/>
      <c r="M78" s="60"/>
      <c r="N78" s="60"/>
      <c r="O78" s="70"/>
      <c r="P78" s="33"/>
      <c r="Q78" s="60"/>
      <c r="R78" s="89"/>
    </row>
    <row r="79" spans="1:22" x14ac:dyDescent="0.25">
      <c r="A79" s="145">
        <v>70000</v>
      </c>
      <c r="B79" s="145"/>
      <c r="C79" s="96"/>
      <c r="D79" s="96"/>
      <c r="E79" s="95"/>
      <c r="H79" s="75"/>
      <c r="J79" s="77"/>
      <c r="K79" s="109"/>
      <c r="L79" s="58"/>
      <c r="M79" s="60"/>
      <c r="N79" s="60"/>
      <c r="O79" s="70"/>
      <c r="P79" s="33"/>
      <c r="Q79" s="60"/>
      <c r="R79" s="97"/>
    </row>
    <row r="80" spans="1:22" x14ac:dyDescent="0.25">
      <c r="A80" s="146">
        <v>150000</v>
      </c>
      <c r="B80" s="145"/>
      <c r="C80" s="96"/>
      <c r="D80" s="96"/>
      <c r="E80" s="95"/>
      <c r="H80" s="75"/>
      <c r="J80" s="77"/>
      <c r="K80" s="109"/>
      <c r="L80" s="58"/>
      <c r="M80" s="60"/>
      <c r="N80" s="60"/>
      <c r="O80" s="70"/>
      <c r="P80" s="33"/>
      <c r="Q80" s="60"/>
      <c r="R80" s="97"/>
    </row>
    <row r="81" spans="1:18" ht="15.75" x14ac:dyDescent="0.25">
      <c r="A81" s="106"/>
      <c r="C81" s="91"/>
      <c r="D81" s="91"/>
      <c r="E81" s="92"/>
      <c r="F81" s="1"/>
      <c r="G81" s="1"/>
      <c r="H81" s="59"/>
      <c r="I81" s="1"/>
      <c r="J81" s="77"/>
      <c r="K81" s="109"/>
      <c r="L81" s="58"/>
      <c r="M81" s="60"/>
      <c r="N81" s="60"/>
      <c r="O81" s="70"/>
      <c r="P81" s="33"/>
      <c r="Q81" s="60"/>
      <c r="R81" s="97"/>
    </row>
    <row r="82" spans="1:18" ht="15.75" x14ac:dyDescent="0.25">
      <c r="A82" s="106"/>
      <c r="B82" s="91"/>
      <c r="C82" s="91"/>
      <c r="D82" s="91"/>
      <c r="E82" s="92"/>
      <c r="F82" s="1"/>
      <c r="G82" s="1"/>
      <c r="H82" s="59"/>
      <c r="I82" s="1"/>
      <c r="J82" s="77"/>
      <c r="K82" s="109"/>
      <c r="L82" s="58"/>
      <c r="M82" s="60"/>
      <c r="N82" s="60"/>
      <c r="O82" s="70"/>
      <c r="P82" s="33"/>
      <c r="Q82" s="60"/>
      <c r="R82" s="97"/>
    </row>
    <row r="83" spans="1:18" ht="15.75" x14ac:dyDescent="0.25">
      <c r="A83" s="106"/>
      <c r="B83" s="91"/>
      <c r="C83" s="93"/>
      <c r="D83" s="91"/>
      <c r="E83" s="94"/>
      <c r="F83" s="1"/>
      <c r="G83" s="1"/>
      <c r="H83" s="59"/>
      <c r="I83" s="1"/>
      <c r="J83" s="77"/>
      <c r="K83" s="109"/>
      <c r="L83" s="58"/>
      <c r="M83" s="60"/>
      <c r="N83" s="60"/>
      <c r="O83" s="70"/>
      <c r="P83" s="33"/>
      <c r="Q83" s="60"/>
      <c r="R83" s="97"/>
    </row>
    <row r="84" spans="1:18" ht="15.75" x14ac:dyDescent="0.25">
      <c r="A84" s="106"/>
      <c r="E84" s="75"/>
      <c r="H84" s="75"/>
      <c r="J84" s="77"/>
      <c r="K84" s="109"/>
      <c r="L84" s="58"/>
      <c r="M84" s="60"/>
      <c r="N84" s="60"/>
      <c r="O84" s="70"/>
      <c r="P84" s="33"/>
      <c r="Q84" s="60"/>
      <c r="R84" s="97"/>
    </row>
    <row r="85" spans="1:18" ht="15.75" x14ac:dyDescent="0.25">
      <c r="A85" s="106"/>
      <c r="J85" s="77"/>
      <c r="K85" s="109"/>
      <c r="L85" s="58"/>
      <c r="M85" s="60"/>
      <c r="N85" s="60"/>
      <c r="O85" s="70"/>
      <c r="P85" s="33"/>
      <c r="Q85" s="60"/>
      <c r="R85" s="89"/>
    </row>
    <row r="86" spans="1:18" x14ac:dyDescent="0.25">
      <c r="A86" s="105"/>
      <c r="J86" s="77"/>
      <c r="K86" s="109"/>
      <c r="L86" s="58"/>
      <c r="M86" s="60"/>
      <c r="N86" s="60"/>
      <c r="O86" s="70"/>
      <c r="P86" s="33"/>
      <c r="Q86" s="60"/>
      <c r="R86" s="89"/>
    </row>
    <row r="87" spans="1:18" x14ac:dyDescent="0.25">
      <c r="J87" s="77"/>
      <c r="K87" s="109"/>
      <c r="L87" s="58"/>
      <c r="M87" s="60"/>
      <c r="N87" s="60"/>
      <c r="O87" s="70"/>
      <c r="P87" s="33"/>
      <c r="Q87" s="60"/>
      <c r="R87" s="89"/>
    </row>
    <row r="88" spans="1:18" x14ac:dyDescent="0.25">
      <c r="J88" s="77"/>
      <c r="K88" s="109"/>
      <c r="L88" s="58"/>
      <c r="M88" s="60"/>
      <c r="N88" s="60"/>
      <c r="O88" s="70"/>
      <c r="P88" s="33"/>
      <c r="Q88" s="60"/>
      <c r="R88" s="89"/>
    </row>
    <row r="89" spans="1:18" x14ac:dyDescent="0.25">
      <c r="J89" s="77"/>
      <c r="K89" s="109"/>
      <c r="L89" s="58"/>
      <c r="M89" s="60"/>
      <c r="N89" s="60"/>
      <c r="O89" s="70"/>
      <c r="P89" s="33"/>
      <c r="Q89" s="60"/>
      <c r="R89" s="89"/>
    </row>
    <row r="90" spans="1:18" x14ac:dyDescent="0.25">
      <c r="J90" s="77"/>
      <c r="K90" s="109"/>
      <c r="L90" s="58"/>
      <c r="M90" s="60"/>
      <c r="N90" s="60"/>
      <c r="O90" s="70"/>
      <c r="P90" s="33"/>
      <c r="Q90" s="60"/>
      <c r="R90" s="89"/>
    </row>
    <row r="91" spans="1:18" x14ac:dyDescent="0.25">
      <c r="J91" s="24"/>
      <c r="K91" s="109"/>
      <c r="L91" s="58"/>
      <c r="M91" s="60"/>
      <c r="N91" s="60"/>
      <c r="O91" s="70"/>
      <c r="P91" s="33"/>
      <c r="Q91" s="60"/>
      <c r="R91" s="89"/>
    </row>
    <row r="92" spans="1:18" x14ac:dyDescent="0.25">
      <c r="J92" s="24"/>
      <c r="K92" s="109"/>
      <c r="L92" s="58"/>
      <c r="M92" s="60"/>
      <c r="N92" s="60"/>
      <c r="O92" s="70"/>
      <c r="P92" s="33"/>
      <c r="Q92" s="60"/>
      <c r="R92" s="89"/>
    </row>
    <row r="93" spans="1:18" x14ac:dyDescent="0.25">
      <c r="J93" s="24"/>
      <c r="K93" s="109"/>
      <c r="L93" s="58"/>
      <c r="M93" s="60"/>
      <c r="N93" s="60"/>
      <c r="O93" s="70"/>
      <c r="P93" s="33"/>
      <c r="Q93" s="60"/>
      <c r="R93" s="89"/>
    </row>
    <row r="94" spans="1:18" x14ac:dyDescent="0.25">
      <c r="J94" s="24"/>
      <c r="K94" s="109"/>
      <c r="L94" s="58"/>
      <c r="M94" s="60"/>
      <c r="N94" s="60"/>
      <c r="O94" s="70"/>
      <c r="P94" s="33"/>
      <c r="Q94" s="60"/>
      <c r="R94" s="89"/>
    </row>
    <row r="95" spans="1:18" x14ac:dyDescent="0.25">
      <c r="J95" s="24"/>
      <c r="K95" s="109"/>
      <c r="L95" s="58"/>
      <c r="M95" s="60"/>
      <c r="N95" s="60"/>
      <c r="O95" s="70"/>
      <c r="P95" s="33"/>
      <c r="Q95" s="60"/>
      <c r="R95" s="89"/>
    </row>
    <row r="96" spans="1:18" x14ac:dyDescent="0.2">
      <c r="J96" s="24"/>
      <c r="K96" s="98"/>
      <c r="L96" s="33"/>
      <c r="M96" s="60"/>
      <c r="N96" s="60"/>
      <c r="O96" s="70"/>
      <c r="P96" s="33"/>
      <c r="Q96" s="60"/>
      <c r="R96" s="89"/>
    </row>
    <row r="97" spans="1:22" x14ac:dyDescent="0.25">
      <c r="J97" s="24"/>
      <c r="K97" s="98"/>
      <c r="L97" s="33"/>
      <c r="M97" s="60"/>
      <c r="N97" s="60"/>
      <c r="O97" s="70"/>
      <c r="P97" s="99"/>
      <c r="Q97" s="60"/>
      <c r="R97" s="89"/>
    </row>
    <row r="98" spans="1:22" x14ac:dyDescent="0.25">
      <c r="J98" s="24"/>
      <c r="K98" s="98"/>
      <c r="L98" s="33"/>
      <c r="M98" s="60"/>
      <c r="N98" s="60"/>
      <c r="O98" s="70"/>
      <c r="P98" s="99"/>
      <c r="Q98" s="60"/>
      <c r="R98" s="89"/>
    </row>
    <row r="99" spans="1:22" x14ac:dyDescent="0.25">
      <c r="J99" s="24"/>
      <c r="K99" s="98"/>
      <c r="L99" s="114"/>
      <c r="M99" s="60"/>
      <c r="N99" s="60"/>
      <c r="O99" s="70"/>
      <c r="P99" s="83"/>
      <c r="Q99" s="60"/>
      <c r="R99" s="89"/>
    </row>
    <row r="100" spans="1:22" x14ac:dyDescent="0.25">
      <c r="J100" s="24"/>
      <c r="K100" s="98"/>
      <c r="L100" s="114"/>
      <c r="M100" s="60"/>
      <c r="N100" s="60"/>
      <c r="O100" s="70"/>
      <c r="P100" s="83"/>
      <c r="Q100" s="60"/>
      <c r="R100" s="89"/>
    </row>
    <row r="101" spans="1:22" x14ac:dyDescent="0.25">
      <c r="J101" s="24"/>
      <c r="K101" s="98"/>
      <c r="L101" s="114"/>
      <c r="M101" s="60"/>
      <c r="N101" s="60"/>
      <c r="O101" s="70"/>
      <c r="P101" s="83"/>
      <c r="Q101" s="60"/>
      <c r="R101" s="89"/>
    </row>
    <row r="102" spans="1:22" x14ac:dyDescent="0.25">
      <c r="J102" s="24"/>
      <c r="K102" s="98"/>
      <c r="L102" s="114"/>
      <c r="M102" s="60"/>
      <c r="N102" s="60"/>
      <c r="O102" s="70"/>
      <c r="P102" s="83"/>
      <c r="Q102" s="60"/>
      <c r="R102" s="89"/>
    </row>
    <row r="103" spans="1:22" x14ac:dyDescent="0.25">
      <c r="J103" s="24"/>
      <c r="K103" s="98"/>
      <c r="L103" s="114"/>
      <c r="M103" s="60"/>
      <c r="N103" s="60"/>
      <c r="O103" s="70"/>
      <c r="P103" s="83"/>
      <c r="Q103" s="60"/>
      <c r="R103" s="89"/>
    </row>
    <row r="104" spans="1:22" x14ac:dyDescent="0.25">
      <c r="J104" s="24"/>
      <c r="K104" s="98"/>
      <c r="L104" s="114"/>
      <c r="M104" s="60"/>
      <c r="N104" s="60"/>
      <c r="O104" s="70"/>
      <c r="P104" s="83"/>
      <c r="Q104" s="60"/>
      <c r="R104" s="89"/>
    </row>
    <row r="105" spans="1:22" x14ac:dyDescent="0.25">
      <c r="J105" s="24"/>
      <c r="K105" s="98"/>
      <c r="L105" s="114"/>
      <c r="M105" s="60"/>
      <c r="N105" s="60"/>
      <c r="O105" s="70"/>
      <c r="P105" s="83"/>
      <c r="Q105" s="60"/>
      <c r="R105" s="89"/>
    </row>
    <row r="106" spans="1:22" s="100" customFormat="1" x14ac:dyDescent="0.25">
      <c r="A106" s="5"/>
      <c r="B106" s="5"/>
      <c r="C106" s="5"/>
      <c r="D106" s="5"/>
      <c r="E106" s="5"/>
      <c r="F106" s="5"/>
      <c r="G106" s="5"/>
      <c r="I106" s="5"/>
      <c r="J106" s="24"/>
      <c r="K106" s="98"/>
      <c r="L106" s="114"/>
      <c r="M106" s="60"/>
      <c r="N106" s="60"/>
      <c r="O106" s="70"/>
      <c r="P106" s="83"/>
      <c r="Q106" s="60"/>
      <c r="R106" s="89"/>
      <c r="S106" s="5"/>
      <c r="T106" s="5"/>
      <c r="U106" s="5"/>
      <c r="V106" s="5"/>
    </row>
    <row r="107" spans="1:22" s="100" customFormat="1" x14ac:dyDescent="0.25">
      <c r="A107" s="5"/>
      <c r="B107" s="5"/>
      <c r="C107" s="5"/>
      <c r="D107" s="5"/>
      <c r="E107" s="5"/>
      <c r="F107" s="5"/>
      <c r="G107" s="5"/>
      <c r="I107" s="5"/>
      <c r="J107" s="24"/>
      <c r="K107" s="98"/>
      <c r="L107" s="114"/>
      <c r="M107" s="60"/>
      <c r="N107" s="60"/>
      <c r="O107" s="70"/>
      <c r="P107" s="83"/>
      <c r="Q107" s="60"/>
      <c r="R107" s="84"/>
      <c r="S107" s="5"/>
      <c r="T107" s="5"/>
      <c r="U107" s="5"/>
      <c r="V107" s="5"/>
    </row>
    <row r="108" spans="1:22" s="100" customFormat="1" x14ac:dyDescent="0.25">
      <c r="A108" s="5"/>
      <c r="B108" s="5"/>
      <c r="C108" s="5"/>
      <c r="D108" s="5"/>
      <c r="E108" s="5"/>
      <c r="F108" s="5"/>
      <c r="G108" s="5"/>
      <c r="I108" s="5"/>
      <c r="J108" s="24"/>
      <c r="K108" s="98"/>
      <c r="L108" s="114"/>
      <c r="M108" s="60"/>
      <c r="N108" s="60"/>
      <c r="O108" s="70"/>
      <c r="P108" s="83"/>
      <c r="Q108" s="60"/>
      <c r="R108" s="84"/>
      <c r="S108" s="5"/>
      <c r="T108" s="5"/>
      <c r="U108" s="5"/>
      <c r="V108" s="5"/>
    </row>
    <row r="109" spans="1:22" s="100" customFormat="1" x14ac:dyDescent="0.25">
      <c r="A109" s="5"/>
      <c r="B109" s="5"/>
      <c r="C109" s="5"/>
      <c r="D109" s="5"/>
      <c r="E109" s="5"/>
      <c r="F109" s="5"/>
      <c r="G109" s="5"/>
      <c r="I109" s="5"/>
      <c r="J109" s="24"/>
      <c r="K109" s="98"/>
      <c r="L109" s="114"/>
      <c r="M109" s="60"/>
      <c r="N109" s="60"/>
      <c r="O109" s="70"/>
      <c r="P109" s="83"/>
      <c r="Q109" s="60"/>
      <c r="R109" s="84"/>
      <c r="S109" s="5"/>
      <c r="T109" s="5"/>
      <c r="U109" s="5"/>
      <c r="V109" s="5"/>
    </row>
    <row r="110" spans="1:22" s="100" customFormat="1" x14ac:dyDescent="0.25">
      <c r="A110" s="5"/>
      <c r="B110" s="5"/>
      <c r="C110" s="5"/>
      <c r="D110" s="5"/>
      <c r="E110" s="5"/>
      <c r="F110" s="5"/>
      <c r="G110" s="5"/>
      <c r="I110" s="5"/>
      <c r="J110" s="24"/>
      <c r="K110" s="98"/>
      <c r="L110" s="114"/>
      <c r="M110" s="60"/>
      <c r="N110" s="60"/>
      <c r="O110" s="70"/>
      <c r="P110" s="83"/>
      <c r="Q110" s="60"/>
      <c r="R110" s="101">
        <f>SUM(R13:R109)</f>
        <v>0</v>
      </c>
      <c r="S110" s="5"/>
      <c r="T110" s="5"/>
      <c r="U110" s="5"/>
      <c r="V110" s="5"/>
    </row>
    <row r="111" spans="1:22" s="100" customFormat="1" x14ac:dyDescent="0.25">
      <c r="A111" s="5"/>
      <c r="B111" s="5"/>
      <c r="C111" s="5"/>
      <c r="D111" s="5"/>
      <c r="E111" s="5"/>
      <c r="F111" s="5"/>
      <c r="I111" s="5"/>
      <c r="J111" s="24"/>
      <c r="K111" s="98"/>
      <c r="L111" s="114"/>
      <c r="M111" s="60"/>
      <c r="N111" s="60"/>
      <c r="O111" s="70"/>
      <c r="P111" s="83"/>
      <c r="Q111" s="60"/>
      <c r="R111" s="84"/>
      <c r="S111" s="5"/>
      <c r="T111" s="5"/>
      <c r="U111" s="5"/>
      <c r="V111" s="5"/>
    </row>
    <row r="112" spans="1:22" s="100" customForma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24"/>
      <c r="K112" s="98"/>
      <c r="L112" s="114"/>
      <c r="M112" s="60"/>
      <c r="N112" s="60"/>
      <c r="O112" s="70"/>
      <c r="P112" s="83"/>
      <c r="Q112" s="60"/>
      <c r="R112" s="84"/>
      <c r="S112" s="5"/>
      <c r="T112" s="5"/>
      <c r="U112" s="5"/>
      <c r="V112" s="5"/>
    </row>
    <row r="113" spans="1:22" s="100" customForma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24"/>
      <c r="K113" s="98"/>
      <c r="L113" s="114"/>
      <c r="M113" s="60"/>
      <c r="N113" s="60"/>
      <c r="O113" s="70"/>
      <c r="P113" s="83"/>
      <c r="Q113" s="60"/>
      <c r="R113" s="84"/>
      <c r="S113" s="5"/>
      <c r="T113" s="5"/>
      <c r="U113" s="5"/>
      <c r="V113" s="5"/>
    </row>
    <row r="114" spans="1:22" s="100" customForma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24"/>
      <c r="K114" s="98"/>
      <c r="L114" s="114"/>
      <c r="M114" s="60"/>
      <c r="N114" s="60"/>
      <c r="O114" s="70"/>
      <c r="P114" s="83"/>
      <c r="Q114" s="60"/>
      <c r="R114" s="84"/>
      <c r="S114" s="5"/>
      <c r="T114" s="5"/>
      <c r="U114" s="5"/>
      <c r="V114" s="5"/>
    </row>
    <row r="115" spans="1:22" s="100" customForma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24"/>
      <c r="K115" s="98"/>
      <c r="L115" s="114"/>
      <c r="M115" s="60"/>
      <c r="N115" s="60"/>
      <c r="O115" s="70"/>
      <c r="P115" s="83"/>
      <c r="Q115" s="60"/>
      <c r="R115" s="84"/>
      <c r="S115" s="5"/>
      <c r="T115" s="5"/>
      <c r="U115" s="5"/>
      <c r="V115" s="5"/>
    </row>
    <row r="116" spans="1:22" s="100" customForma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24"/>
      <c r="K116" s="98"/>
      <c r="L116" s="114"/>
      <c r="M116" s="60"/>
      <c r="N116" s="60"/>
      <c r="O116" s="70"/>
      <c r="P116" s="83"/>
      <c r="Q116" s="60"/>
      <c r="R116" s="84"/>
      <c r="S116" s="5"/>
      <c r="T116" s="5"/>
      <c r="U116" s="5"/>
      <c r="V116" s="5"/>
    </row>
    <row r="117" spans="1:22" s="100" customForma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24"/>
      <c r="K117" s="98"/>
      <c r="L117" s="114"/>
      <c r="M117" s="60"/>
      <c r="N117" s="60"/>
      <c r="O117" s="70"/>
      <c r="P117" s="83"/>
      <c r="Q117" s="60"/>
      <c r="R117" s="84"/>
      <c r="S117" s="5"/>
      <c r="T117" s="5"/>
      <c r="U117" s="5"/>
      <c r="V117" s="5"/>
    </row>
    <row r="118" spans="1:22" s="100" customForma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24"/>
      <c r="K118" s="98"/>
      <c r="L118" s="114"/>
      <c r="M118" s="83"/>
      <c r="N118" s="83"/>
      <c r="O118" s="102"/>
      <c r="P118" s="83"/>
      <c r="Q118" s="83">
        <f>SUM(Q13:Q117)</f>
        <v>0</v>
      </c>
      <c r="R118" s="84"/>
      <c r="S118" s="5"/>
      <c r="T118" s="5"/>
      <c r="U118" s="5"/>
      <c r="V118" s="5"/>
    </row>
    <row r="119" spans="1:22" s="100" customFormat="1" x14ac:dyDescent="0.25">
      <c r="A119" s="5"/>
      <c r="B119" s="5"/>
      <c r="C119" s="5"/>
      <c r="D119" s="5"/>
      <c r="E119" s="5"/>
      <c r="F119" s="5"/>
      <c r="H119" s="5"/>
      <c r="I119" s="5"/>
      <c r="J119" s="24"/>
      <c r="K119" s="24"/>
      <c r="L119" s="114"/>
      <c r="M119" s="60"/>
      <c r="N119" s="60"/>
      <c r="O119" s="70"/>
      <c r="P119" s="83"/>
      <c r="Q119" s="60"/>
      <c r="R119" s="84"/>
      <c r="S119" s="5"/>
      <c r="T119" s="5"/>
      <c r="U119" s="5"/>
      <c r="V119" s="5"/>
    </row>
    <row r="120" spans="1:22" s="100" customForma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24"/>
      <c r="K120" s="24"/>
      <c r="L120" s="114"/>
      <c r="M120" s="60"/>
      <c r="N120" s="60"/>
      <c r="O120" s="70"/>
      <c r="P120" s="83"/>
      <c r="Q120" s="60"/>
      <c r="R120" s="84"/>
      <c r="S120" s="5"/>
      <c r="T120" s="5"/>
      <c r="U120" s="5"/>
      <c r="V120" s="5"/>
    </row>
    <row r="121" spans="1:22" s="100" customForma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115">
        <f>SUM(L13:L120)</f>
        <v>1350000</v>
      </c>
      <c r="M121" s="103">
        <f>SUM(M13:M120)</f>
        <v>15696900</v>
      </c>
      <c r="N121" s="103">
        <f t="shared" ref="N121:Q121" si="1">SUM(N13:N120)</f>
        <v>0</v>
      </c>
      <c r="O121" s="103"/>
      <c r="P121" s="103">
        <f>SUM(P13:P120)</f>
        <v>4150000</v>
      </c>
      <c r="Q121" s="103">
        <f t="shared" si="1"/>
        <v>0</v>
      </c>
      <c r="R121" s="84"/>
      <c r="S121" s="5"/>
      <c r="T121" s="5"/>
      <c r="U121" s="5"/>
      <c r="V121" s="5"/>
    </row>
    <row r="122" spans="1:22" s="100" customForma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116"/>
      <c r="P122" s="104"/>
      <c r="R122" s="84"/>
      <c r="S122" s="5"/>
      <c r="T122" s="5"/>
      <c r="U122" s="5"/>
      <c r="V122" s="5"/>
    </row>
    <row r="123" spans="1:22" s="100" customForma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116"/>
      <c r="P123" s="104"/>
      <c r="R123" s="84"/>
      <c r="S123" s="5"/>
      <c r="T123" s="5"/>
      <c r="U123" s="5"/>
      <c r="V123" s="5"/>
    </row>
    <row r="124" spans="1:22" s="100" customForma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116"/>
      <c r="P124" s="104"/>
      <c r="R124" s="84"/>
      <c r="S124" s="5"/>
      <c r="T124" s="5"/>
      <c r="U124" s="5"/>
      <c r="V124" s="5"/>
    </row>
    <row r="125" spans="1:22" s="100" customForma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116"/>
      <c r="P125" s="104"/>
      <c r="R125" s="84"/>
      <c r="S125" s="5"/>
      <c r="T125" s="5"/>
      <c r="U125" s="5"/>
      <c r="V125" s="5"/>
    </row>
    <row r="126" spans="1:22" s="100" customForma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116"/>
      <c r="P126" s="104"/>
      <c r="R126" s="84"/>
      <c r="S126" s="5"/>
      <c r="T126" s="5"/>
      <c r="U126" s="5"/>
      <c r="V126" s="5"/>
    </row>
    <row r="127" spans="1:22" s="100" customForma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116"/>
      <c r="P127" s="104"/>
      <c r="R127" s="84"/>
      <c r="S127" s="5"/>
      <c r="T127" s="5"/>
      <c r="U127" s="5"/>
      <c r="V127" s="5"/>
    </row>
    <row r="128" spans="1:22" s="100" customForma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116"/>
      <c r="P128" s="104"/>
      <c r="R128" s="84"/>
      <c r="S128" s="5"/>
      <c r="T128" s="5"/>
      <c r="U128" s="5"/>
      <c r="V128" s="5"/>
    </row>
    <row r="129" spans="1:22" s="100" customForma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116"/>
      <c r="P129" s="104"/>
      <c r="R129" s="84"/>
      <c r="S129" s="5"/>
      <c r="T129" s="5"/>
      <c r="U129" s="5"/>
      <c r="V129" s="5"/>
    </row>
  </sheetData>
  <mergeCells count="3">
    <mergeCell ref="A1:I1"/>
    <mergeCell ref="L11:M11"/>
    <mergeCell ref="O11:P11"/>
  </mergeCells>
  <pageMargins left="0.7" right="0.7" top="0.75" bottom="0.7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30 April</vt:lpstr>
      <vt:lpstr>01 Mei</vt:lpstr>
      <vt:lpstr>03 Mei</vt:lpstr>
      <vt:lpstr>04 Mei</vt:lpstr>
      <vt:lpstr>07 Mei</vt:lpstr>
      <vt:lpstr>08 Mei</vt:lpstr>
      <vt:lpstr>09 Mei</vt:lpstr>
      <vt:lpstr>10 Mei</vt:lpstr>
      <vt:lpstr>'01 Mei'!Print_Area</vt:lpstr>
      <vt:lpstr>'03 Mei'!Print_Area</vt:lpstr>
      <vt:lpstr>'04 Mei'!Print_Area</vt:lpstr>
      <vt:lpstr>'07 Mei'!Print_Area</vt:lpstr>
      <vt:lpstr>'08 Mei'!Print_Area</vt:lpstr>
      <vt:lpstr>'09 Mei'!Print_Area</vt:lpstr>
      <vt:lpstr>'10 Mei'!Print_Area</vt:lpstr>
      <vt:lpstr>'30 April'!Print_Area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LP3I</cp:lastModifiedBy>
  <cp:lastPrinted>2019-05-07T08:03:12Z</cp:lastPrinted>
  <dcterms:created xsi:type="dcterms:W3CDTF">2019-02-02T08:46:23Z</dcterms:created>
  <dcterms:modified xsi:type="dcterms:W3CDTF">2019-05-10T08:06:11Z</dcterms:modified>
</cp:coreProperties>
</file>