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1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BA!$A$5:$AY$42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BA!$A$43:$E$70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M30" i="9" l="1"/>
  <c r="AP21" i="6" l="1"/>
  <c r="R24" i="9" l="1"/>
  <c r="AD33" i="6"/>
  <c r="AD47" i="6" l="1"/>
  <c r="E112" i="9" l="1"/>
  <c r="R39" i="9"/>
  <c r="U39" i="9"/>
  <c r="X39" i="9"/>
  <c r="AA39" i="9"/>
  <c r="AD39" i="9"/>
  <c r="AG39" i="9"/>
  <c r="AJ39" i="9"/>
  <c r="AM39" i="9"/>
  <c r="AP39" i="9"/>
  <c r="O39" i="9"/>
  <c r="X20" i="6" l="1"/>
  <c r="R53" i="8" l="1"/>
  <c r="U53" i="8"/>
  <c r="X53" i="8"/>
  <c r="AA53" i="8"/>
  <c r="AD53" i="8"/>
  <c r="AG53" i="8"/>
  <c r="AJ53" i="8"/>
  <c r="AM53" i="8"/>
  <c r="AP53" i="8"/>
  <c r="O53" i="8"/>
  <c r="D91" i="8"/>
  <c r="AS52" i="8"/>
  <c r="AG52" i="8"/>
  <c r="AJ52" i="8"/>
  <c r="AM52" i="8"/>
  <c r="AP52" i="8"/>
  <c r="AD52" i="8"/>
  <c r="BA52" i="8"/>
  <c r="X33" i="1"/>
  <c r="E48" i="1" l="1"/>
  <c r="E53" i="1"/>
  <c r="E72" i="1"/>
  <c r="D70" i="1"/>
  <c r="D7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72" i="1"/>
  <c r="C73" i="1"/>
  <c r="C71" i="1"/>
  <c r="C59" i="1"/>
  <c r="C60" i="1"/>
  <c r="C61" i="1"/>
  <c r="C62" i="1"/>
  <c r="C63" i="1"/>
  <c r="C64" i="1"/>
  <c r="C65" i="1"/>
  <c r="C66" i="1"/>
  <c r="C67" i="1"/>
  <c r="C68" i="1"/>
  <c r="C69" i="1"/>
  <c r="C70" i="1"/>
  <c r="U67" i="6" l="1"/>
  <c r="X67" i="6"/>
  <c r="AA67" i="6"/>
  <c r="AD67" i="6"/>
  <c r="AG67" i="6"/>
  <c r="AJ67" i="6"/>
  <c r="AM67" i="6"/>
  <c r="AP67" i="6"/>
  <c r="AS67" i="6"/>
  <c r="R67" i="6"/>
  <c r="L67" i="6"/>
  <c r="H67" i="6"/>
  <c r="O21" i="9"/>
  <c r="U38" i="9"/>
  <c r="X38" i="9"/>
  <c r="AA38" i="9"/>
  <c r="AD38" i="9"/>
  <c r="AG38" i="9"/>
  <c r="AJ38" i="9"/>
  <c r="AM38" i="9"/>
  <c r="AP38" i="9"/>
  <c r="AS38" i="9"/>
  <c r="R38" i="9"/>
  <c r="H38" i="9"/>
  <c r="U66" i="6"/>
  <c r="X66" i="6"/>
  <c r="AA66" i="6"/>
  <c r="AD66" i="6"/>
  <c r="AG66" i="6"/>
  <c r="AJ66" i="6"/>
  <c r="AM66" i="6"/>
  <c r="AP66" i="6"/>
  <c r="AS66" i="6"/>
  <c r="R66" i="6"/>
  <c r="L66" i="6"/>
  <c r="H66" i="6"/>
  <c r="R32" i="4"/>
  <c r="X51" i="8"/>
  <c r="AA51" i="8"/>
  <c r="AD51" i="8"/>
  <c r="AG51" i="8"/>
  <c r="AJ51" i="8"/>
  <c r="AM51" i="8"/>
  <c r="AP51" i="8"/>
  <c r="AS51" i="8"/>
  <c r="AV51" i="8"/>
  <c r="U51" i="8"/>
  <c r="L51" i="8"/>
  <c r="BA51" i="8"/>
  <c r="X50" i="8"/>
  <c r="AA50" i="8"/>
  <c r="AD50" i="8"/>
  <c r="AG50" i="8"/>
  <c r="AJ50" i="8"/>
  <c r="AM50" i="8"/>
  <c r="AP50" i="8"/>
  <c r="U50" i="8"/>
  <c r="L50" i="8"/>
  <c r="BA50" i="8"/>
  <c r="R23" i="8"/>
  <c r="U19" i="1"/>
  <c r="U20" i="1"/>
  <c r="U32" i="1"/>
  <c r="X32" i="1"/>
  <c r="AA32" i="1"/>
  <c r="AD32" i="1"/>
  <c r="AG32" i="1"/>
  <c r="AJ32" i="1"/>
  <c r="AM32" i="1"/>
  <c r="AP32" i="1"/>
  <c r="AS32" i="1"/>
  <c r="O28" i="9"/>
  <c r="E70" i="1" l="1"/>
  <c r="L44" i="6"/>
  <c r="L32" i="6"/>
  <c r="O30" i="4"/>
  <c r="R25" i="1"/>
  <c r="U25" i="1"/>
  <c r="X25" i="1"/>
  <c r="AA25" i="1"/>
  <c r="AD25" i="1"/>
  <c r="AG25" i="1"/>
  <c r="AJ25" i="1"/>
  <c r="AM25" i="1"/>
  <c r="AP25" i="1"/>
  <c r="E63" i="1" l="1"/>
  <c r="U37" i="9"/>
  <c r="X37" i="9"/>
  <c r="AA37" i="9"/>
  <c r="AD37" i="9"/>
  <c r="AG37" i="9"/>
  <c r="AJ37" i="9"/>
  <c r="AM37" i="9"/>
  <c r="AP37" i="9"/>
  <c r="AS37" i="9"/>
  <c r="R37" i="9"/>
  <c r="L37" i="9"/>
  <c r="H37" i="9"/>
  <c r="U45" i="8"/>
  <c r="X45" i="8"/>
  <c r="AA45" i="8"/>
  <c r="AD45" i="8"/>
  <c r="AG45" i="8"/>
  <c r="AJ45" i="8"/>
  <c r="AM45" i="8"/>
  <c r="AP45" i="8"/>
  <c r="AS45" i="8"/>
  <c r="U47" i="8"/>
  <c r="X47" i="8"/>
  <c r="AA47" i="8"/>
  <c r="AD47" i="8"/>
  <c r="AG47" i="8"/>
  <c r="AJ47" i="8"/>
  <c r="AM47" i="8"/>
  <c r="AP47" i="8"/>
  <c r="AS47" i="8"/>
  <c r="BD37" i="8"/>
  <c r="BD38" i="8"/>
  <c r="BD39" i="8"/>
  <c r="BD40" i="8"/>
  <c r="BD41" i="8"/>
  <c r="BD42" i="8"/>
  <c r="BD43" i="8"/>
  <c r="BD44" i="8"/>
  <c r="BD46" i="8"/>
  <c r="BD48" i="8"/>
  <c r="BD49" i="8"/>
  <c r="BC38" i="8"/>
  <c r="BC39" i="8"/>
  <c r="BC40" i="8"/>
  <c r="BC41" i="8"/>
  <c r="BC42" i="8"/>
  <c r="BC43" i="8"/>
  <c r="BC44" i="8"/>
  <c r="BC46" i="8"/>
  <c r="BC47" i="8"/>
  <c r="BC48" i="8"/>
  <c r="BC49" i="8"/>
  <c r="AZ50" i="8"/>
  <c r="BB50" i="8" s="1"/>
  <c r="AZ51" i="8"/>
  <c r="BB51" i="8" s="1"/>
  <c r="AZ52" i="8"/>
  <c r="BB52" i="8" s="1"/>
  <c r="BB44" i="8"/>
  <c r="BB46" i="8"/>
  <c r="BB48" i="8"/>
  <c r="BB49" i="8"/>
  <c r="BA44" i="8"/>
  <c r="BA45" i="8"/>
  <c r="BA46" i="8"/>
  <c r="BA47" i="8"/>
  <c r="BA48" i="8"/>
  <c r="BA49" i="8"/>
  <c r="U44" i="8"/>
  <c r="X44" i="8"/>
  <c r="AA44" i="8"/>
  <c r="AD44" i="8"/>
  <c r="AG44" i="8"/>
  <c r="AJ44" i="8"/>
  <c r="AM44" i="8"/>
  <c r="AP44" i="8"/>
  <c r="AS44" i="8"/>
  <c r="U46" i="8"/>
  <c r="X46" i="8"/>
  <c r="AA46" i="8"/>
  <c r="AD46" i="8"/>
  <c r="AG46" i="8"/>
  <c r="AJ46" i="8"/>
  <c r="AM46" i="8"/>
  <c r="AP46" i="8"/>
  <c r="AS46" i="8"/>
  <c r="U48" i="8"/>
  <c r="X48" i="8"/>
  <c r="AA48" i="8"/>
  <c r="AD48" i="8"/>
  <c r="AG48" i="8"/>
  <c r="AJ48" i="8"/>
  <c r="AM48" i="8"/>
  <c r="AP48" i="8"/>
  <c r="AS48" i="8"/>
  <c r="U49" i="8"/>
  <c r="X49" i="8"/>
  <c r="AA49" i="8"/>
  <c r="AD49" i="8"/>
  <c r="AG49" i="8"/>
  <c r="AJ49" i="8"/>
  <c r="AM49" i="8"/>
  <c r="AP49" i="8"/>
  <c r="AS49" i="8"/>
  <c r="R49" i="8"/>
  <c r="R48" i="8"/>
  <c r="R47" i="8"/>
  <c r="L48" i="8"/>
  <c r="L47" i="8"/>
  <c r="R46" i="8"/>
  <c r="R45" i="8"/>
  <c r="R44" i="8"/>
  <c r="H44" i="8"/>
  <c r="H45" i="8"/>
  <c r="BC45" i="8" s="1"/>
  <c r="H46" i="8"/>
  <c r="H47" i="8"/>
  <c r="H48" i="8"/>
  <c r="H49" i="8"/>
  <c r="U60" i="6"/>
  <c r="X60" i="6"/>
  <c r="AA60" i="6"/>
  <c r="AD60" i="6"/>
  <c r="AG60" i="6"/>
  <c r="AJ60" i="6"/>
  <c r="AM60" i="6"/>
  <c r="AP60" i="6"/>
  <c r="AS60" i="6"/>
  <c r="U61" i="6"/>
  <c r="X61" i="6"/>
  <c r="AA61" i="6"/>
  <c r="AD61" i="6"/>
  <c r="AG61" i="6"/>
  <c r="AJ61" i="6"/>
  <c r="AM61" i="6"/>
  <c r="AP61" i="6"/>
  <c r="AS61" i="6"/>
  <c r="U62" i="6"/>
  <c r="X62" i="6"/>
  <c r="AA62" i="6"/>
  <c r="AD62" i="6"/>
  <c r="AG62" i="6"/>
  <c r="AJ62" i="6"/>
  <c r="AM62" i="6"/>
  <c r="AP62" i="6"/>
  <c r="AS62" i="6"/>
  <c r="U63" i="6"/>
  <c r="X63" i="6"/>
  <c r="AA63" i="6"/>
  <c r="AD63" i="6"/>
  <c r="AG63" i="6"/>
  <c r="AJ63" i="6"/>
  <c r="AM63" i="6"/>
  <c r="AP63" i="6"/>
  <c r="AS63" i="6"/>
  <c r="U64" i="6"/>
  <c r="X64" i="6"/>
  <c r="AA64" i="6"/>
  <c r="AD64" i="6"/>
  <c r="AG64" i="6"/>
  <c r="AJ64" i="6"/>
  <c r="AM64" i="6"/>
  <c r="AP64" i="6"/>
  <c r="AS64" i="6"/>
  <c r="U65" i="6"/>
  <c r="X65" i="6"/>
  <c r="AA65" i="6"/>
  <c r="AD65" i="6"/>
  <c r="AG65" i="6"/>
  <c r="AJ65" i="6"/>
  <c r="AM65" i="6"/>
  <c r="AP65" i="6"/>
  <c r="AS65" i="6"/>
  <c r="R61" i="6"/>
  <c r="R62" i="6"/>
  <c r="R63" i="6"/>
  <c r="R64" i="6"/>
  <c r="R65" i="6"/>
  <c r="L65" i="6"/>
  <c r="L63" i="6"/>
  <c r="L61" i="6"/>
  <c r="R60" i="6"/>
  <c r="H60" i="6"/>
  <c r="H61" i="6"/>
  <c r="H62" i="6"/>
  <c r="H63" i="6"/>
  <c r="H64" i="6"/>
  <c r="H65" i="6"/>
  <c r="R22" i="1" l="1"/>
  <c r="U22" i="1"/>
  <c r="X22" i="1"/>
  <c r="AA22" i="1"/>
  <c r="AD22" i="1"/>
  <c r="AG22" i="1"/>
  <c r="AJ22" i="1"/>
  <c r="AM22" i="1"/>
  <c r="AP22" i="1"/>
  <c r="BB37" i="8"/>
  <c r="BB38" i="8"/>
  <c r="BB39" i="8"/>
  <c r="BB41" i="8"/>
  <c r="BB42" i="8"/>
  <c r="BB43" i="8"/>
  <c r="BA37" i="8"/>
  <c r="BA38" i="8"/>
  <c r="BA39" i="8"/>
  <c r="BA40" i="8"/>
  <c r="BA41" i="8"/>
  <c r="BA42" i="8"/>
  <c r="BA43" i="8"/>
  <c r="AS36" i="9"/>
  <c r="R36" i="9"/>
  <c r="U36" i="9"/>
  <c r="X36" i="9"/>
  <c r="AA36" i="9"/>
  <c r="AD36" i="9"/>
  <c r="AG36" i="9"/>
  <c r="AJ36" i="9"/>
  <c r="AM36" i="9"/>
  <c r="AP36" i="9"/>
  <c r="H36" i="9"/>
  <c r="U56" i="6"/>
  <c r="X56" i="6"/>
  <c r="AA56" i="6"/>
  <c r="AD56" i="6"/>
  <c r="AG56" i="6"/>
  <c r="AJ56" i="6"/>
  <c r="AM56" i="6"/>
  <c r="AP56" i="6"/>
  <c r="AS56" i="6"/>
  <c r="U57" i="6"/>
  <c r="X57" i="6"/>
  <c r="AA57" i="6"/>
  <c r="AD57" i="6"/>
  <c r="AG57" i="6"/>
  <c r="AJ57" i="6"/>
  <c r="AM57" i="6"/>
  <c r="AP57" i="6"/>
  <c r="AS57" i="6"/>
  <c r="U58" i="6"/>
  <c r="X58" i="6"/>
  <c r="AA58" i="6"/>
  <c r="AD58" i="6"/>
  <c r="AG58" i="6"/>
  <c r="AJ58" i="6"/>
  <c r="AM58" i="6"/>
  <c r="AP58" i="6"/>
  <c r="AS58" i="6"/>
  <c r="U59" i="6"/>
  <c r="X59" i="6"/>
  <c r="AA59" i="6"/>
  <c r="AD59" i="6"/>
  <c r="AG59" i="6"/>
  <c r="AJ59" i="6"/>
  <c r="AM59" i="6"/>
  <c r="AP59" i="6"/>
  <c r="AS59" i="6"/>
  <c r="R59" i="6"/>
  <c r="R58" i="6"/>
  <c r="R57" i="6"/>
  <c r="R56" i="6"/>
  <c r="L58" i="6"/>
  <c r="L56" i="6"/>
  <c r="H56" i="6"/>
  <c r="H57" i="6"/>
  <c r="H58" i="6"/>
  <c r="H59" i="6"/>
  <c r="AA39" i="4"/>
  <c r="AD39" i="4"/>
  <c r="AG39" i="4"/>
  <c r="AJ39" i="4"/>
  <c r="AM39" i="4"/>
  <c r="AP39" i="4"/>
  <c r="AS39" i="4"/>
  <c r="AA40" i="4"/>
  <c r="AD40" i="4"/>
  <c r="AG40" i="4"/>
  <c r="AJ40" i="4"/>
  <c r="AM40" i="4"/>
  <c r="AP40" i="4"/>
  <c r="AS40" i="4"/>
  <c r="AA41" i="4"/>
  <c r="AD41" i="4"/>
  <c r="AG41" i="4"/>
  <c r="AJ41" i="4"/>
  <c r="AM41" i="4"/>
  <c r="AP41" i="4"/>
  <c r="AS41" i="4"/>
  <c r="U39" i="4"/>
  <c r="X39" i="4"/>
  <c r="U40" i="4"/>
  <c r="X40" i="4"/>
  <c r="U41" i="4"/>
  <c r="X41" i="4"/>
  <c r="R41" i="4"/>
  <c r="R40" i="4"/>
  <c r="R39" i="4"/>
  <c r="H39" i="4"/>
  <c r="H40" i="4"/>
  <c r="H41" i="4"/>
  <c r="R43" i="8"/>
  <c r="U43" i="8"/>
  <c r="X43" i="8"/>
  <c r="AA43" i="8"/>
  <c r="AD43" i="8"/>
  <c r="AG43" i="8"/>
  <c r="AJ43" i="8"/>
  <c r="AM43" i="8"/>
  <c r="AP43" i="8"/>
  <c r="AS43" i="8"/>
  <c r="AS42" i="8"/>
  <c r="AS41" i="8"/>
  <c r="AS40" i="8"/>
  <c r="R41" i="8"/>
  <c r="U41" i="8"/>
  <c r="X41" i="8"/>
  <c r="AA41" i="8"/>
  <c r="AD41" i="8"/>
  <c r="AG41" i="8"/>
  <c r="AJ41" i="8"/>
  <c r="AM41" i="8"/>
  <c r="AP41" i="8"/>
  <c r="R42" i="8"/>
  <c r="U42" i="8"/>
  <c r="X42" i="8"/>
  <c r="AA42" i="8"/>
  <c r="AD42" i="8"/>
  <c r="AG42" i="8"/>
  <c r="AJ42" i="8"/>
  <c r="AM42" i="8"/>
  <c r="AP42" i="8"/>
  <c r="L43" i="8"/>
  <c r="L42" i="8"/>
  <c r="H41" i="8"/>
  <c r="H42" i="8"/>
  <c r="H43" i="8"/>
  <c r="R31" i="1"/>
  <c r="U31" i="1"/>
  <c r="X31" i="1"/>
  <c r="AA31" i="1"/>
  <c r="AD31" i="1"/>
  <c r="AG31" i="1"/>
  <c r="AJ31" i="1"/>
  <c r="AM31" i="1"/>
  <c r="AP31" i="1"/>
  <c r="AS31" i="1"/>
  <c r="R32" i="1"/>
  <c r="R33" i="1"/>
  <c r="U33" i="1"/>
  <c r="AA33" i="1"/>
  <c r="AD33" i="1"/>
  <c r="AG33" i="1"/>
  <c r="AJ33" i="1"/>
  <c r="AM33" i="1"/>
  <c r="AP33" i="1"/>
  <c r="AS33" i="1"/>
  <c r="U30" i="1"/>
  <c r="X30" i="1"/>
  <c r="AA30" i="1"/>
  <c r="AD30" i="1"/>
  <c r="AG30" i="1"/>
  <c r="AJ30" i="1"/>
  <c r="AM30" i="1"/>
  <c r="AP30" i="1"/>
  <c r="AS30" i="1"/>
  <c r="R30" i="1"/>
  <c r="U29" i="1"/>
  <c r="X29" i="1"/>
  <c r="AA29" i="1"/>
  <c r="AD29" i="1"/>
  <c r="AG29" i="1"/>
  <c r="AJ29" i="1"/>
  <c r="AM29" i="1"/>
  <c r="AP29" i="1"/>
  <c r="AS29" i="1"/>
  <c r="R29" i="1"/>
  <c r="L33" i="1"/>
  <c r="L32" i="1"/>
  <c r="L30" i="1"/>
  <c r="H29" i="1"/>
  <c r="H30" i="1"/>
  <c r="H31" i="1"/>
  <c r="H32" i="1"/>
  <c r="H33" i="1"/>
  <c r="E69" i="1" l="1"/>
  <c r="E60" i="1"/>
  <c r="E68" i="1"/>
  <c r="E71" i="1"/>
  <c r="E67" i="1"/>
  <c r="R27" i="9"/>
  <c r="U27" i="9"/>
  <c r="X27" i="9"/>
  <c r="AA27" i="9"/>
  <c r="AD27" i="9"/>
  <c r="AG27" i="9"/>
  <c r="AJ27" i="9"/>
  <c r="AM27" i="9"/>
  <c r="AP27" i="9"/>
  <c r="O27" i="9"/>
  <c r="O35" i="9"/>
  <c r="R35" i="9"/>
  <c r="U35" i="9"/>
  <c r="X35" i="9"/>
  <c r="AA35" i="9"/>
  <c r="AD35" i="9"/>
  <c r="AG35" i="9"/>
  <c r="AJ35" i="9"/>
  <c r="AM35" i="9"/>
  <c r="AP35" i="9"/>
  <c r="O29" i="9"/>
  <c r="R29" i="9"/>
  <c r="U29" i="9"/>
  <c r="X29" i="9"/>
  <c r="AA29" i="9"/>
  <c r="AD29" i="9"/>
  <c r="AG29" i="9"/>
  <c r="AJ29" i="9"/>
  <c r="AM29" i="9"/>
  <c r="AP29" i="9"/>
  <c r="O30" i="9"/>
  <c r="R30" i="9"/>
  <c r="U30" i="9"/>
  <c r="X30" i="9"/>
  <c r="AA30" i="9"/>
  <c r="AD30" i="9"/>
  <c r="AG30" i="9"/>
  <c r="AJ30" i="9"/>
  <c r="AP30" i="9"/>
  <c r="O31" i="9"/>
  <c r="R31" i="9"/>
  <c r="U31" i="9"/>
  <c r="X31" i="9"/>
  <c r="AA31" i="9"/>
  <c r="AD31" i="9"/>
  <c r="AG31" i="9"/>
  <c r="AJ31" i="9"/>
  <c r="AM31" i="9"/>
  <c r="AP31" i="9"/>
  <c r="O32" i="9"/>
  <c r="R32" i="9"/>
  <c r="U32" i="9"/>
  <c r="X32" i="9"/>
  <c r="AA32" i="9"/>
  <c r="AD32" i="9"/>
  <c r="AG32" i="9"/>
  <c r="AJ32" i="9"/>
  <c r="AM32" i="9"/>
  <c r="AP32" i="9"/>
  <c r="O33" i="9"/>
  <c r="R33" i="9"/>
  <c r="U33" i="9"/>
  <c r="X33" i="9"/>
  <c r="AA33" i="9"/>
  <c r="AD33" i="9"/>
  <c r="AG33" i="9"/>
  <c r="AJ33" i="9"/>
  <c r="AM33" i="9"/>
  <c r="AP33" i="9"/>
  <c r="O34" i="9"/>
  <c r="R34" i="9"/>
  <c r="U34" i="9"/>
  <c r="X34" i="9"/>
  <c r="AA34" i="9"/>
  <c r="AD34" i="9"/>
  <c r="AG34" i="9"/>
  <c r="AJ34" i="9"/>
  <c r="AM34" i="9"/>
  <c r="AP34" i="9"/>
  <c r="R28" i="9"/>
  <c r="U28" i="9"/>
  <c r="X28" i="9"/>
  <c r="AA28" i="9"/>
  <c r="AD28" i="9"/>
  <c r="AG28" i="9"/>
  <c r="AJ28" i="9"/>
  <c r="AM28" i="9"/>
  <c r="AP28" i="9"/>
  <c r="L28" i="9"/>
  <c r="L34" i="9"/>
  <c r="H27" i="9"/>
  <c r="H28" i="9"/>
  <c r="H29" i="9"/>
  <c r="H30" i="9"/>
  <c r="H31" i="9"/>
  <c r="H32" i="9"/>
  <c r="H33" i="9"/>
  <c r="H34" i="9"/>
  <c r="H35" i="9"/>
  <c r="R51" i="6"/>
  <c r="U51" i="6"/>
  <c r="X51" i="6"/>
  <c r="AA51" i="6"/>
  <c r="AD51" i="6"/>
  <c r="AG51" i="6"/>
  <c r="AJ51" i="6"/>
  <c r="AM51" i="6"/>
  <c r="AP51" i="6"/>
  <c r="R49" i="6"/>
  <c r="U49" i="6"/>
  <c r="X49" i="6"/>
  <c r="AA49" i="6"/>
  <c r="AD49" i="6"/>
  <c r="AG49" i="6"/>
  <c r="AJ49" i="6"/>
  <c r="AM49" i="6"/>
  <c r="AP49" i="6"/>
  <c r="R55" i="6"/>
  <c r="U55" i="6"/>
  <c r="X55" i="6"/>
  <c r="AA55" i="6"/>
  <c r="AD55" i="6"/>
  <c r="AG55" i="6"/>
  <c r="AJ55" i="6"/>
  <c r="AM55" i="6"/>
  <c r="AP55" i="6"/>
  <c r="O48" i="6"/>
  <c r="R48" i="6"/>
  <c r="U48" i="6"/>
  <c r="X48" i="6"/>
  <c r="AA48" i="6"/>
  <c r="AD48" i="6"/>
  <c r="AG48" i="6"/>
  <c r="AJ48" i="6"/>
  <c r="AM48" i="6"/>
  <c r="AP48" i="6"/>
  <c r="O49" i="6"/>
  <c r="O50" i="6"/>
  <c r="R50" i="6"/>
  <c r="U50" i="6"/>
  <c r="X50" i="6"/>
  <c r="AA50" i="6"/>
  <c r="AD50" i="6"/>
  <c r="AG50" i="6"/>
  <c r="AJ50" i="6"/>
  <c r="AM50" i="6"/>
  <c r="AP50" i="6"/>
  <c r="O51" i="6"/>
  <c r="O52" i="6"/>
  <c r="R52" i="6"/>
  <c r="U52" i="6"/>
  <c r="X52" i="6"/>
  <c r="AA52" i="6"/>
  <c r="AD52" i="6"/>
  <c r="AG52" i="6"/>
  <c r="AJ52" i="6"/>
  <c r="AM52" i="6"/>
  <c r="AP52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AP54" i="6"/>
  <c r="O55" i="6"/>
  <c r="R47" i="6"/>
  <c r="U47" i="6"/>
  <c r="X47" i="6"/>
  <c r="AA47" i="6"/>
  <c r="AG47" i="6"/>
  <c r="AJ47" i="6"/>
  <c r="AM47" i="6"/>
  <c r="AP47" i="6"/>
  <c r="O47" i="6"/>
  <c r="L48" i="6"/>
  <c r="R46" i="6"/>
  <c r="U46" i="6"/>
  <c r="X46" i="6"/>
  <c r="AA46" i="6"/>
  <c r="AD46" i="6"/>
  <c r="AG46" i="6"/>
  <c r="AJ46" i="6"/>
  <c r="AM46" i="6"/>
  <c r="AP46" i="6"/>
  <c r="O46" i="6"/>
  <c r="O44" i="6"/>
  <c r="R44" i="6"/>
  <c r="U44" i="6"/>
  <c r="X44" i="6"/>
  <c r="AA44" i="6"/>
  <c r="AD44" i="6"/>
  <c r="AG44" i="6"/>
  <c r="AJ44" i="6"/>
  <c r="AM44" i="6"/>
  <c r="AP44" i="6"/>
  <c r="O45" i="6"/>
  <c r="R45" i="6"/>
  <c r="U45" i="6"/>
  <c r="X45" i="6"/>
  <c r="AA45" i="6"/>
  <c r="AD45" i="6"/>
  <c r="AG45" i="6"/>
  <c r="AJ45" i="6"/>
  <c r="AM45" i="6"/>
  <c r="AP45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A43" i="6"/>
  <c r="AD43" i="6"/>
  <c r="AG43" i="6"/>
  <c r="AJ43" i="6"/>
  <c r="AM43" i="6"/>
  <c r="AP43" i="6"/>
  <c r="L43" i="6"/>
  <c r="L54" i="6"/>
  <c r="L53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O36" i="4"/>
  <c r="R36" i="4"/>
  <c r="U36" i="4"/>
  <c r="X36" i="4"/>
  <c r="AA36" i="4"/>
  <c r="AD36" i="4"/>
  <c r="AG36" i="4"/>
  <c r="AJ36" i="4"/>
  <c r="AM36" i="4"/>
  <c r="AP36" i="4"/>
  <c r="O37" i="4"/>
  <c r="R37" i="4"/>
  <c r="U37" i="4"/>
  <c r="X37" i="4"/>
  <c r="AA37" i="4"/>
  <c r="AD37" i="4"/>
  <c r="AG37" i="4"/>
  <c r="AJ37" i="4"/>
  <c r="AM37" i="4"/>
  <c r="AP37" i="4"/>
  <c r="O38" i="4"/>
  <c r="R38" i="4"/>
  <c r="U38" i="4"/>
  <c r="X38" i="4"/>
  <c r="AA38" i="4"/>
  <c r="AD38" i="4"/>
  <c r="AG38" i="4"/>
  <c r="AJ38" i="4"/>
  <c r="AM38" i="4"/>
  <c r="AP38" i="4"/>
  <c r="R35" i="4"/>
  <c r="U35" i="4"/>
  <c r="X35" i="4"/>
  <c r="AA35" i="4"/>
  <c r="AD35" i="4"/>
  <c r="AG35" i="4"/>
  <c r="AJ35" i="4"/>
  <c r="AM35" i="4"/>
  <c r="AP35" i="4"/>
  <c r="O35" i="4"/>
  <c r="L36" i="4"/>
  <c r="L37" i="4"/>
  <c r="L38" i="4"/>
  <c r="L35" i="4"/>
  <c r="H34" i="4"/>
  <c r="H35" i="4"/>
  <c r="H36" i="4"/>
  <c r="H37" i="4"/>
  <c r="H38" i="4"/>
  <c r="R39" i="8"/>
  <c r="U39" i="8"/>
  <c r="X39" i="8"/>
  <c r="AA39" i="8"/>
  <c r="AD39" i="8"/>
  <c r="AG39" i="8"/>
  <c r="AJ39" i="8"/>
  <c r="AM39" i="8"/>
  <c r="AP39" i="8"/>
  <c r="O35" i="8"/>
  <c r="R35" i="8"/>
  <c r="U35" i="8"/>
  <c r="X35" i="8"/>
  <c r="AA35" i="8"/>
  <c r="AD35" i="8"/>
  <c r="AG35" i="8"/>
  <c r="AJ35" i="8"/>
  <c r="AM35" i="8"/>
  <c r="AP35" i="8"/>
  <c r="O36" i="8"/>
  <c r="R36" i="8"/>
  <c r="U36" i="8"/>
  <c r="X36" i="8"/>
  <c r="AA36" i="8"/>
  <c r="AD36" i="8"/>
  <c r="AG36" i="8"/>
  <c r="AJ36" i="8"/>
  <c r="AM36" i="8"/>
  <c r="AP36" i="8"/>
  <c r="O37" i="8"/>
  <c r="R37" i="8"/>
  <c r="U37" i="8"/>
  <c r="X37" i="8"/>
  <c r="AA37" i="8"/>
  <c r="AD37" i="8"/>
  <c r="AG37" i="8"/>
  <c r="AJ37" i="8"/>
  <c r="AM37" i="8"/>
  <c r="AP37" i="8"/>
  <c r="O38" i="8"/>
  <c r="R38" i="8"/>
  <c r="U38" i="8"/>
  <c r="X38" i="8"/>
  <c r="AA38" i="8"/>
  <c r="AD38" i="8"/>
  <c r="AG38" i="8"/>
  <c r="AJ38" i="8"/>
  <c r="AM38" i="8"/>
  <c r="AP38" i="8"/>
  <c r="O39" i="8"/>
  <c r="O40" i="8"/>
  <c r="R40" i="8"/>
  <c r="U40" i="8"/>
  <c r="X40" i="8"/>
  <c r="AA40" i="8"/>
  <c r="AD40" i="8"/>
  <c r="AG40" i="8"/>
  <c r="AJ40" i="8"/>
  <c r="AM40" i="8"/>
  <c r="AP40" i="8"/>
  <c r="R34" i="8"/>
  <c r="U34" i="8"/>
  <c r="X34" i="8"/>
  <c r="AA34" i="8"/>
  <c r="AD34" i="8"/>
  <c r="AG34" i="8"/>
  <c r="AJ34" i="8"/>
  <c r="AM34" i="8"/>
  <c r="AP34" i="8"/>
  <c r="O34" i="8"/>
  <c r="H34" i="8"/>
  <c r="H35" i="8"/>
  <c r="H36" i="8"/>
  <c r="H37" i="8"/>
  <c r="H38" i="8"/>
  <c r="H39" i="8"/>
  <c r="H40" i="8"/>
  <c r="O23" i="1"/>
  <c r="R23" i="1"/>
  <c r="U23" i="1"/>
  <c r="X23" i="1"/>
  <c r="AA23" i="1"/>
  <c r="AD23" i="1"/>
  <c r="AG23" i="1"/>
  <c r="AJ23" i="1"/>
  <c r="AM23" i="1"/>
  <c r="AP23" i="1"/>
  <c r="O24" i="1"/>
  <c r="R24" i="1"/>
  <c r="U24" i="1"/>
  <c r="X24" i="1"/>
  <c r="AA24" i="1"/>
  <c r="AD24" i="1"/>
  <c r="AG24" i="1"/>
  <c r="AJ24" i="1"/>
  <c r="AM24" i="1"/>
  <c r="AP24" i="1"/>
  <c r="O25" i="1"/>
  <c r="O26" i="1"/>
  <c r="R26" i="1"/>
  <c r="U26" i="1"/>
  <c r="X26" i="1"/>
  <c r="AA26" i="1"/>
  <c r="AD26" i="1"/>
  <c r="AG26" i="1"/>
  <c r="AJ26" i="1"/>
  <c r="AM26" i="1"/>
  <c r="AP26" i="1"/>
  <c r="O27" i="1"/>
  <c r="R27" i="1"/>
  <c r="U27" i="1"/>
  <c r="X27" i="1"/>
  <c r="AA27" i="1"/>
  <c r="AD27" i="1"/>
  <c r="AG27" i="1"/>
  <c r="AJ27" i="1"/>
  <c r="AM27" i="1"/>
  <c r="AP27" i="1"/>
  <c r="O28" i="1"/>
  <c r="R28" i="1"/>
  <c r="U28" i="1"/>
  <c r="X28" i="1"/>
  <c r="AA28" i="1"/>
  <c r="AD28" i="1"/>
  <c r="AG28" i="1"/>
  <c r="AJ28" i="1"/>
  <c r="AM28" i="1"/>
  <c r="AP28" i="1"/>
  <c r="L25" i="1"/>
  <c r="L24" i="1"/>
  <c r="H24" i="1"/>
  <c r="H25" i="1"/>
  <c r="H26" i="1"/>
  <c r="H27" i="1"/>
  <c r="H28" i="1"/>
  <c r="E65" i="1" l="1"/>
  <c r="E62" i="1"/>
  <c r="E64" i="1"/>
  <c r="E61" i="1"/>
  <c r="E66" i="1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3" i="9"/>
  <c r="U23" i="9"/>
  <c r="X23" i="9"/>
  <c r="AA23" i="9"/>
  <c r="AD23" i="9"/>
  <c r="AG23" i="9"/>
  <c r="AJ23" i="9"/>
  <c r="AM23" i="9"/>
  <c r="AP23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O20" i="9"/>
  <c r="O23" i="9"/>
  <c r="O24" i="9"/>
  <c r="O25" i="9"/>
  <c r="O26" i="9"/>
  <c r="L20" i="9"/>
  <c r="L21" i="9"/>
  <c r="L24" i="9"/>
  <c r="H20" i="9"/>
  <c r="H21" i="9"/>
  <c r="H22" i="9"/>
  <c r="H23" i="9"/>
  <c r="H24" i="9"/>
  <c r="H25" i="9"/>
  <c r="H26" i="9"/>
  <c r="R31" i="6"/>
  <c r="U31" i="6"/>
  <c r="X31" i="6"/>
  <c r="AA31" i="6"/>
  <c r="AD31" i="6"/>
  <c r="AG31" i="6"/>
  <c r="AJ31" i="6"/>
  <c r="AM31" i="6"/>
  <c r="AP31" i="6"/>
  <c r="R32" i="6"/>
  <c r="U32" i="6"/>
  <c r="X32" i="6"/>
  <c r="AA32" i="6"/>
  <c r="AD32" i="6"/>
  <c r="AG32" i="6"/>
  <c r="AJ32" i="6"/>
  <c r="AM32" i="6"/>
  <c r="AP32" i="6"/>
  <c r="R33" i="6"/>
  <c r="U33" i="6"/>
  <c r="X33" i="6"/>
  <c r="AA33" i="6"/>
  <c r="AG33" i="6"/>
  <c r="AJ33" i="6"/>
  <c r="AM33" i="6"/>
  <c r="AP33" i="6"/>
  <c r="R34" i="6"/>
  <c r="U34" i="6"/>
  <c r="X34" i="6"/>
  <c r="AA34" i="6"/>
  <c r="AD34" i="6"/>
  <c r="AG34" i="6"/>
  <c r="AJ34" i="6"/>
  <c r="AM34" i="6"/>
  <c r="AP34" i="6"/>
  <c r="R35" i="6"/>
  <c r="U35" i="6"/>
  <c r="X35" i="6"/>
  <c r="AA35" i="6"/>
  <c r="AD35" i="6"/>
  <c r="AG35" i="6"/>
  <c r="AJ35" i="6"/>
  <c r="AM35" i="6"/>
  <c r="AP35" i="6"/>
  <c r="R36" i="6"/>
  <c r="U36" i="6"/>
  <c r="X36" i="6"/>
  <c r="AA36" i="6"/>
  <c r="AD36" i="6"/>
  <c r="AG36" i="6"/>
  <c r="AJ36" i="6"/>
  <c r="AM36" i="6"/>
  <c r="AP36" i="6"/>
  <c r="R37" i="6"/>
  <c r="U37" i="6"/>
  <c r="X37" i="6"/>
  <c r="AA37" i="6"/>
  <c r="AD37" i="6"/>
  <c r="AG37" i="6"/>
  <c r="AJ37" i="6"/>
  <c r="AM37" i="6"/>
  <c r="AP37" i="6"/>
  <c r="R38" i="6"/>
  <c r="U38" i="6"/>
  <c r="X38" i="6"/>
  <c r="AA38" i="6"/>
  <c r="AD38" i="6"/>
  <c r="AG38" i="6"/>
  <c r="AJ38" i="6"/>
  <c r="AM38" i="6"/>
  <c r="AP38" i="6"/>
  <c r="R39" i="6"/>
  <c r="U39" i="6"/>
  <c r="X39" i="6"/>
  <c r="AA39" i="6"/>
  <c r="AD39" i="6"/>
  <c r="AG39" i="6"/>
  <c r="AJ39" i="6"/>
  <c r="AM39" i="6"/>
  <c r="AP39" i="6"/>
  <c r="R40" i="6"/>
  <c r="U40" i="6"/>
  <c r="X40" i="6"/>
  <c r="AA40" i="6"/>
  <c r="AD40" i="6"/>
  <c r="AG40" i="6"/>
  <c r="AJ40" i="6"/>
  <c r="AM40" i="6"/>
  <c r="AP40" i="6"/>
  <c r="R41" i="6"/>
  <c r="U41" i="6"/>
  <c r="X41" i="6"/>
  <c r="AA41" i="6"/>
  <c r="AD41" i="6"/>
  <c r="AG41" i="6"/>
  <c r="AJ41" i="6"/>
  <c r="AM41" i="6"/>
  <c r="AP41" i="6"/>
  <c r="O32" i="6"/>
  <c r="O33" i="6"/>
  <c r="O34" i="6"/>
  <c r="O35" i="6"/>
  <c r="O36" i="6"/>
  <c r="O37" i="6"/>
  <c r="O38" i="6"/>
  <c r="O39" i="6"/>
  <c r="O40" i="6"/>
  <c r="O41" i="6"/>
  <c r="L35" i="6"/>
  <c r="L38" i="6"/>
  <c r="L41" i="6"/>
  <c r="H32" i="6"/>
  <c r="H33" i="6"/>
  <c r="H34" i="6"/>
  <c r="H35" i="6"/>
  <c r="H36" i="6"/>
  <c r="H37" i="6"/>
  <c r="H38" i="6"/>
  <c r="H39" i="6"/>
  <c r="H40" i="6"/>
  <c r="H41" i="6"/>
  <c r="O33" i="4"/>
  <c r="R33" i="4"/>
  <c r="U33" i="4"/>
  <c r="X33" i="4"/>
  <c r="AA33" i="4"/>
  <c r="AD33" i="4"/>
  <c r="AG33" i="4"/>
  <c r="AJ33" i="4"/>
  <c r="AM33" i="4"/>
  <c r="AP33" i="4"/>
  <c r="O28" i="4"/>
  <c r="R28" i="4"/>
  <c r="U28" i="4"/>
  <c r="X28" i="4"/>
  <c r="AA28" i="4"/>
  <c r="AD28" i="4"/>
  <c r="AG28" i="4"/>
  <c r="AJ28" i="4"/>
  <c r="AM28" i="4"/>
  <c r="AP28" i="4"/>
  <c r="O29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O31" i="4"/>
  <c r="R31" i="4"/>
  <c r="U31" i="4"/>
  <c r="X31" i="4"/>
  <c r="AA31" i="4"/>
  <c r="AD31" i="4"/>
  <c r="AG31" i="4"/>
  <c r="AJ31" i="4"/>
  <c r="AM31" i="4"/>
  <c r="AP31" i="4"/>
  <c r="O32" i="4"/>
  <c r="U32" i="4"/>
  <c r="X32" i="4"/>
  <c r="AA32" i="4"/>
  <c r="AD32" i="4"/>
  <c r="AG32" i="4"/>
  <c r="AJ32" i="4"/>
  <c r="AM32" i="4"/>
  <c r="AP32" i="4"/>
  <c r="L33" i="4"/>
  <c r="L29" i="4"/>
  <c r="H28" i="4"/>
  <c r="H29" i="4"/>
  <c r="H30" i="4"/>
  <c r="H31" i="4"/>
  <c r="H32" i="4"/>
  <c r="H33" i="4"/>
  <c r="R32" i="8"/>
  <c r="U32" i="8"/>
  <c r="X32" i="8"/>
  <c r="AA32" i="8"/>
  <c r="AD32" i="8"/>
  <c r="AG32" i="8"/>
  <c r="AJ32" i="8"/>
  <c r="AM32" i="8"/>
  <c r="AP32" i="8"/>
  <c r="R33" i="8"/>
  <c r="U33" i="8"/>
  <c r="X33" i="8"/>
  <c r="AA33" i="8"/>
  <c r="AD33" i="8"/>
  <c r="AG33" i="8"/>
  <c r="AJ33" i="8"/>
  <c r="AM33" i="8"/>
  <c r="AP33" i="8"/>
  <c r="O33" i="8"/>
  <c r="O32" i="8"/>
  <c r="R30" i="8"/>
  <c r="U30" i="8"/>
  <c r="X30" i="8"/>
  <c r="AA30" i="8"/>
  <c r="AD30" i="8"/>
  <c r="AG30" i="8"/>
  <c r="AJ30" i="8"/>
  <c r="AM30" i="8"/>
  <c r="AP30" i="8"/>
  <c r="O30" i="8"/>
  <c r="O29" i="8"/>
  <c r="R29" i="8"/>
  <c r="U29" i="8"/>
  <c r="X29" i="8"/>
  <c r="AA29" i="8"/>
  <c r="AD29" i="8"/>
  <c r="AG29" i="8"/>
  <c r="AJ29" i="8"/>
  <c r="AM29" i="8"/>
  <c r="AP29" i="8"/>
  <c r="H29" i="8" l="1"/>
  <c r="H30" i="8"/>
  <c r="H31" i="8"/>
  <c r="H32" i="8"/>
  <c r="H33" i="8"/>
  <c r="O18" i="1"/>
  <c r="R18" i="1"/>
  <c r="U18" i="1"/>
  <c r="X18" i="1"/>
  <c r="AA18" i="1"/>
  <c r="AD18" i="1"/>
  <c r="AG18" i="1"/>
  <c r="AJ18" i="1"/>
  <c r="AM18" i="1"/>
  <c r="AP18" i="1"/>
  <c r="O19" i="1"/>
  <c r="R19" i="1"/>
  <c r="X19" i="1"/>
  <c r="AA19" i="1"/>
  <c r="AD19" i="1"/>
  <c r="AG19" i="1"/>
  <c r="AJ19" i="1"/>
  <c r="AM19" i="1"/>
  <c r="AP19" i="1"/>
  <c r="O20" i="1"/>
  <c r="R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L21" i="1"/>
  <c r="L22" i="1"/>
  <c r="H18" i="1"/>
  <c r="H19" i="1"/>
  <c r="H20" i="1"/>
  <c r="H21" i="1"/>
  <c r="H22" i="1"/>
  <c r="H23" i="1"/>
  <c r="E57" i="1" l="1"/>
  <c r="E58" i="1"/>
  <c r="E59" i="1"/>
  <c r="E56" i="1"/>
  <c r="R19" i="9"/>
  <c r="U19" i="9"/>
  <c r="X19" i="9"/>
  <c r="AA19" i="9"/>
  <c r="AD19" i="9"/>
  <c r="AG19" i="9"/>
  <c r="AJ19" i="9"/>
  <c r="AM19" i="9"/>
  <c r="AP19" i="9"/>
  <c r="O19" i="9"/>
  <c r="L19" i="9"/>
  <c r="H19" i="9"/>
  <c r="R30" i="6"/>
  <c r="U30" i="6"/>
  <c r="X30" i="6"/>
  <c r="AA30" i="6"/>
  <c r="AD30" i="6"/>
  <c r="AG30" i="6"/>
  <c r="AJ30" i="6"/>
  <c r="AM30" i="6"/>
  <c r="AP30" i="6"/>
  <c r="O31" i="6"/>
  <c r="O30" i="6"/>
  <c r="H30" i="6"/>
  <c r="H31" i="6"/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E55" i="1" l="1"/>
  <c r="R22" i="8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E54" i="1" l="1"/>
  <c r="R28" i="6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H15" i="1"/>
  <c r="I15" i="1" s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E52" i="1" l="1"/>
  <c r="R25" i="8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E51" i="1" l="1"/>
  <c r="R16" i="9"/>
  <c r="U16" i="9"/>
  <c r="X16" i="9"/>
  <c r="AA16" i="9"/>
  <c r="AD16" i="9"/>
  <c r="AG16" i="9"/>
  <c r="AJ16" i="9"/>
  <c r="AM16" i="9"/>
  <c r="AP16" i="9"/>
  <c r="O16" i="9"/>
  <c r="H16" i="9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E49" i="1" l="1"/>
  <c r="E50" i="1"/>
  <c r="O9" i="9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E47" i="1" l="1"/>
  <c r="E46" i="1"/>
  <c r="R8" i="9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BC43" i="9" l="1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6" i="1"/>
  <c r="BA27" i="1"/>
  <c r="BC27" i="1"/>
  <c r="BA28" i="1"/>
  <c r="BC28" i="1"/>
  <c r="BA55" i="6"/>
  <c r="BA56" i="6"/>
  <c r="BA57" i="6"/>
  <c r="BA58" i="6"/>
  <c r="BA59" i="6"/>
  <c r="BA60" i="6"/>
  <c r="BA39" i="9"/>
  <c r="BA40" i="9"/>
  <c r="BA41" i="9"/>
  <c r="BA42" i="9"/>
  <c r="AZ39" i="9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B40" i="8" s="1"/>
  <c r="BA35" i="8"/>
  <c r="BA34" i="8"/>
  <c r="BC26" i="1"/>
  <c r="BB39" i="9" l="1"/>
  <c r="BB50" i="4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7" i="1"/>
  <c r="F42" i="1"/>
  <c r="E42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2" i="1"/>
  <c r="V42" i="1"/>
  <c r="G42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2" i="1"/>
  <c r="K42" i="1"/>
  <c r="M42" i="1"/>
  <c r="D6" i="10" s="1"/>
  <c r="N42" i="1"/>
  <c r="P42" i="1"/>
  <c r="Q42" i="1"/>
  <c r="S42" i="1"/>
  <c r="T42" i="1"/>
  <c r="W42" i="1"/>
  <c r="Z42" i="1"/>
  <c r="AB42" i="1"/>
  <c r="AC42" i="1"/>
  <c r="AE42" i="1"/>
  <c r="AF42" i="1"/>
  <c r="AH42" i="1"/>
  <c r="AI42" i="1"/>
  <c r="AK42" i="1"/>
  <c r="AL42" i="1"/>
  <c r="AN42" i="1"/>
  <c r="AO42" i="1"/>
  <c r="AQ42" i="1"/>
  <c r="AR42" i="1"/>
  <c r="AT42" i="1"/>
  <c r="AU42" i="1"/>
  <c r="AW42" i="1"/>
  <c r="AX42" i="1"/>
  <c r="AY42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BB39" i="4"/>
  <c r="BB40" i="4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13" i="1"/>
  <c r="BC14" i="1"/>
  <c r="BC16" i="1"/>
  <c r="BC17" i="1"/>
  <c r="BC18" i="1"/>
  <c r="BC20" i="1"/>
  <c r="BC21" i="1"/>
  <c r="BC22" i="1"/>
  <c r="BC23" i="1"/>
  <c r="BC24" i="1"/>
  <c r="BC25" i="1"/>
  <c r="BC12" i="1"/>
  <c r="O35" i="1"/>
  <c r="O36" i="1"/>
  <c r="BD32" i="6" l="1"/>
  <c r="E170" i="6"/>
  <c r="E126" i="9"/>
  <c r="BA19" i="1"/>
  <c r="BC19" i="1"/>
  <c r="BC11" i="1"/>
  <c r="BA15" i="1"/>
  <c r="BC15" i="1"/>
  <c r="AS42" i="1"/>
  <c r="BD34" i="6"/>
  <c r="BC21" i="9"/>
  <c r="BA21" i="9"/>
  <c r="BB21" i="9" s="1"/>
  <c r="I88" i="8"/>
  <c r="C9" i="10" s="1"/>
  <c r="BA23" i="8"/>
  <c r="BB23" i="8" s="1"/>
  <c r="BD23" i="8" s="1"/>
  <c r="AV42" i="1"/>
  <c r="BB35" i="6"/>
  <c r="BD35" i="6" s="1"/>
  <c r="E204" i="4"/>
  <c r="E205" i="4"/>
  <c r="L42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7" i="1"/>
  <c r="BB7" i="1" s="1"/>
  <c r="R42" i="1"/>
  <c r="U42" i="1"/>
  <c r="X42" i="1"/>
  <c r="AA42" i="1"/>
  <c r="AD42" i="1"/>
  <c r="AG42" i="1"/>
  <c r="AJ42" i="1"/>
  <c r="AM42" i="1"/>
  <c r="AP42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B19" i="1" l="1"/>
  <c r="BD19" i="1" s="1"/>
  <c r="BD15" i="1"/>
  <c r="BD21" i="9"/>
  <c r="BC7" i="8"/>
  <c r="E94" i="8"/>
  <c r="BC7" i="1"/>
  <c r="BD7" i="1" s="1"/>
  <c r="H42" i="1"/>
  <c r="BD7" i="8"/>
  <c r="BD10" i="8"/>
  <c r="BD7" i="9"/>
  <c r="I68" i="9"/>
  <c r="C10" i="10" s="1"/>
  <c r="H68" i="9"/>
  <c r="BA11" i="1"/>
  <c r="BB11" i="1" s="1"/>
  <c r="BD11" i="1" s="1"/>
  <c r="I42" i="1"/>
  <c r="C6" i="10" s="1"/>
  <c r="E91" i="8"/>
  <c r="E45" i="1"/>
  <c r="E71" i="9"/>
  <c r="O68" i="9"/>
  <c r="O88" i="8"/>
  <c r="O42" i="1"/>
  <c r="H104" i="4"/>
  <c r="BC7" i="4"/>
  <c r="BD7" i="4" s="1"/>
  <c r="BB22" i="1"/>
  <c r="BD22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5" i="1"/>
  <c r="C45" i="1"/>
  <c r="AZ82" i="8" l="1"/>
  <c r="AZ41" i="8"/>
  <c r="AZ42" i="8"/>
  <c r="AZ43" i="8"/>
  <c r="AZ44" i="8"/>
  <c r="AZ45" i="8"/>
  <c r="BB45" i="8" s="1"/>
  <c r="BD45" i="8" s="1"/>
  <c r="AZ46" i="8"/>
  <c r="AZ47" i="8"/>
  <c r="BB47" i="8" s="1"/>
  <c r="BD47" i="8" s="1"/>
  <c r="AZ48" i="8"/>
  <c r="AZ49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9" i="1"/>
  <c r="AZ40" i="1"/>
  <c r="AZ41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2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5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Arip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50%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6,800,000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3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karyawan an Rudi Hartono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relasi h Ade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Tete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50%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3,500,000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BU LIGAR 30%</t>
        </r>
      </text>
    </comment>
  </commentList>
</comments>
</file>

<file path=xl/sharedStrings.xml><?xml version="1.0" encoding="utf-8"?>
<sst xmlns="http://schemas.openxmlformats.org/spreadsheetml/2006/main" count="1482" uniqueCount="540">
  <si>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</si>
  <si>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</si>
  <si>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</si>
  <si>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</si>
  <si>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</si>
  <si>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</si>
  <si>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</si>
  <si>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</si>
  <si>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</si>
  <si>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</si>
  <si>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</si>
  <si>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</si>
  <si>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</si>
  <si>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</si>
  <si>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</si>
  <si>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</si>
  <si>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</si>
  <si>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</si>
  <si>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</si>
  <si>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</si>
  <si>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</si>
  <si>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</si>
  <si>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</si>
  <si>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</si>
  <si>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</si>
  <si>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</si>
  <si>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</si>
  <si>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</si>
  <si>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</si>
  <si>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</si>
  <si>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</si>
  <si>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</si>
  <si>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</si>
  <si>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</si>
  <si>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</si>
  <si>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</si>
  <si>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</si>
  <si>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</si>
  <si>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</si>
  <si>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</si>
  <si>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</si>
  <si>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</si>
  <si>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</si>
  <si>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</si>
  <si>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</si>
  <si>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</si>
  <si>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</si>
  <si>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</si>
  <si>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</si>
  <si>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</si>
  <si>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</si>
  <si>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</si>
  <si>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</si>
  <si>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</si>
  <si>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</si>
  <si>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</si>
  <si>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</si>
  <si>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</si>
  <si>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</si>
  <si>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</si>
  <si>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</si>
  <si>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</si>
  <si>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</si>
  <si>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</si>
  <si>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</si>
  <si>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</si>
  <si>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</si>
  <si>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</si>
  <si>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</si>
  <si>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</si>
  <si>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</si>
  <si>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</si>
  <si>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</si>
  <si>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</si>
  <si>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</si>
  <si>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</si>
  <si>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</si>
  <si>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</si>
  <si>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</si>
  <si>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</si>
  <si>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</si>
  <si>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</si>
  <si>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</si>
  <si>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</si>
  <si>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</si>
  <si>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</si>
  <si>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</si>
  <si>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</si>
  <si>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</si>
  <si>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</si>
  <si>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</si>
  <si>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</si>
  <si>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</si>
  <si>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</si>
  <si>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</si>
  <si>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</si>
  <si>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</si>
  <si>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</si>
  <si>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</si>
  <si>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</si>
  <si>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</si>
  <si>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</si>
  <si>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</si>
  <si>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</si>
  <si>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</si>
  <si>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</si>
  <si>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</si>
  <si>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</si>
  <si>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</si>
  <si>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</si>
  <si>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</si>
  <si>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</si>
  <si>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</si>
  <si>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</si>
  <si>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</si>
  <si>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</si>
  <si>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</si>
  <si>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</si>
  <si>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</si>
  <si>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</si>
  <si>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</si>
  <si>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</si>
  <si>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</si>
  <si>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</si>
  <si>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</si>
  <si>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</si>
  <si>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</si>
  <si>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</si>
  <si>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</si>
  <si>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</si>
  <si>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</si>
  <si>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</si>
  <si>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</si>
  <si>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</si>
  <si>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</si>
  <si>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</si>
  <si>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</si>
  <si>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</si>
  <si>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</si>
  <si>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</si>
  <si>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</si>
  <si>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</si>
  <si>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</si>
  <si>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</si>
  <si>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</si>
  <si>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</si>
  <si>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</si>
  <si>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</si>
  <si>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</si>
  <si>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</si>
  <si>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</si>
  <si>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</si>
  <si>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</si>
  <si>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</si>
  <si>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</si>
  <si>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</si>
  <si>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</si>
  <si>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</si>
  <si>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</si>
  <si>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</si>
  <si>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</si>
  <si>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</si>
  <si>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</si>
  <si>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</si>
  <si>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</si>
  <si>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</si>
  <si>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</si>
  <si>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</si>
  <si>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</si>
  <si>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</si>
  <si>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</si>
  <si>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</si>
  <si>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</si>
  <si>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</si>
  <si>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</si>
  <si>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</si>
  <si>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</si>
  <si>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</si>
  <si>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</si>
  <si>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</si>
  <si>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</si>
  <si>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</si>
  <si>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</si>
  <si>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</si>
  <si>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</si>
  <si>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</si>
  <si>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</si>
  <si>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</si>
  <si>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</si>
  <si>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</si>
  <si>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</si>
  <si>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</si>
  <si>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</si>
  <si>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</si>
  <si>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</si>
  <si>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</si>
  <si>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</si>
  <si>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</si>
  <si>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</si>
  <si>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</si>
  <si>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</si>
  <si>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</si>
  <si>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</si>
  <si>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</si>
  <si>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</si>
  <si>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</si>
  <si>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</si>
  <si>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</si>
  <si>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</si>
  <si>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</si>
  <si>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</si>
  <si>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</si>
  <si>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</si>
  <si>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</si>
  <si>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</si>
  <si>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</si>
  <si>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</si>
  <si>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</si>
  <si>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</si>
  <si>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</si>
  <si>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</si>
  <si>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</si>
  <si>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</si>
  <si>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</si>
  <si>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</si>
  <si>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</si>
  <si>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</si>
  <si>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</si>
  <si>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</si>
  <si>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</si>
  <si>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</si>
  <si>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</si>
  <si>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</si>
  <si>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</si>
  <si>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</si>
  <si>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</si>
  <si>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</si>
  <si>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</si>
  <si>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</si>
  <si>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</si>
  <si>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</si>
  <si>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</si>
  <si>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</si>
  <si>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</si>
  <si>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</si>
  <si>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</si>
  <si>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</si>
  <si>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</si>
  <si>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</si>
  <si>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</si>
  <si>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</si>
  <si>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</si>
  <si>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</si>
  <si>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</si>
  <si>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</si>
  <si>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</si>
  <si>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</si>
  <si>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</si>
  <si>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</si>
  <si>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</si>
  <si>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</si>
  <si>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</si>
  <si>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</si>
  <si>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</si>
  <si>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</si>
  <si>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</si>
  <si>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</si>
  <si>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</si>
  <si>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</si>
  <si>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</si>
  <si>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</si>
  <si>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</si>
  <si>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</si>
  <si>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</si>
  <si>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</si>
  <si>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</si>
  <si>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</si>
  <si>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</si>
  <si>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</si>
  <si>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</si>
  <si>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</si>
  <si>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</si>
  <si>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</si>
  <si>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</si>
  <si>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</si>
  <si>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</si>
  <si>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</si>
  <si>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</si>
  <si>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</si>
  <si>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</si>
  <si>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</si>
  <si>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</si>
  <si>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</si>
  <si>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</si>
  <si>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</si>
  <si>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</si>
  <si>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</si>
  <si>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</si>
  <si>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</si>
  <si>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</si>
  <si>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</si>
  <si>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</si>
  <si>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</si>
  <si>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</si>
  <si>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</si>
  <si>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</si>
  <si>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</si>
  <si>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</si>
  <si>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</si>
  <si>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</si>
  <si>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</si>
  <si>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</si>
  <si>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</si>
  <si>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</si>
  <si>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</si>
  <si>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</si>
  <si>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</si>
  <si>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</si>
  <si>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</si>
  <si>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</si>
  <si>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</si>
  <si>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</si>
  <si>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</si>
  <si>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</si>
  <si>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</si>
  <si>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</si>
  <si>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</si>
  <si>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</si>
  <si>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</si>
  <si>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</si>
  <si>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</si>
  <si>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</si>
  <si>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</si>
  <si>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</si>
  <si>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</si>
  <si>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</si>
  <si>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</si>
  <si>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</si>
  <si>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</si>
  <si>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</si>
  <si>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</si>
  <si>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</si>
  <si>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</si>
  <si>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</si>
  <si>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</si>
  <si>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</si>
  <si>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</si>
  <si>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</si>
  <si>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</si>
  <si>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</si>
  <si>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</si>
  <si>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</si>
  <si>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</si>
  <si>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</si>
  <si>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</si>
  <si>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</si>
  <si>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</si>
  <si>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</si>
  <si>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</si>
  <si>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</si>
  <si>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</si>
  <si>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</si>
  <si>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</si>
  <si>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</si>
  <si>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</si>
  <si>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</si>
  <si>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</si>
  <si>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</si>
  <si>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</si>
  <si>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</si>
  <si>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</si>
  <si>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</si>
  <si>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</si>
  <si>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</si>
  <si>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</si>
  <si>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</si>
  <si>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</si>
  <si>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</si>
  <si>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</si>
  <si>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</si>
  <si>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</si>
  <si>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</si>
  <si>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</si>
  <si>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</si>
  <si>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</si>
  <si>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</si>
  <si>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</si>
  <si>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</si>
  <si>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</si>
  <si>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</si>
  <si>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</si>
  <si>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</si>
  <si>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</si>
  <si>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</si>
  <si>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</si>
  <si>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</si>
  <si>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</si>
  <si>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</si>
  <si>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</si>
  <si>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</si>
  <si>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</si>
  <si>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</si>
  <si>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</si>
  <si>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</si>
  <si>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</si>
  <si>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</si>
  <si>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</si>
  <si>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</si>
  <si>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</si>
  <si>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</si>
  <si>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</si>
  <si>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</si>
  <si>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</si>
  <si>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</si>
  <si>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</si>
  <si>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</si>
  <si>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</si>
  <si>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</si>
  <si>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</si>
  <si>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</si>
  <si>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</si>
  <si>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</si>
  <si>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</si>
  <si>
    <t>Wedia Warsilah</t>
  </si>
  <si>
    <t xml:space="preserve">Yara Nurjarina </t>
  </si>
  <si>
    <t>Trisno Adi</t>
  </si>
  <si>
    <t>Fenti Desmita</t>
  </si>
  <si>
    <t>Arinil Haq</t>
  </si>
  <si>
    <t>Yani Wantika</t>
  </si>
  <si>
    <t>Kusriyati Yanti</t>
  </si>
  <si>
    <t>Sindi Novia</t>
  </si>
  <si>
    <t>Ari Rinaldy</t>
  </si>
  <si>
    <t xml:space="preserve">Rohiman </t>
  </si>
  <si>
    <t>Prilia Lisnawati</t>
  </si>
  <si>
    <t>Risandi Hamdani</t>
  </si>
  <si>
    <t>Muhammad Mugi Rahman</t>
  </si>
  <si>
    <t>Tina Siti Mulyana</t>
  </si>
  <si>
    <t>Mutia Fadilah</t>
  </si>
  <si>
    <t>Irma Yunita</t>
  </si>
  <si>
    <t>Siti Nurbaeti</t>
  </si>
  <si>
    <t>Rinaldi Fathirrizqi</t>
  </si>
  <si>
    <t>Suci Soraya</t>
  </si>
  <si>
    <t>Dhiya Siti Saodah</t>
  </si>
  <si>
    <t>Rosita Anggara</t>
  </si>
  <si>
    <t>Aisyah Risma Juliani</t>
  </si>
  <si>
    <t>Ai Karmilah</t>
  </si>
  <si>
    <t>Dina Mardiana</t>
  </si>
  <si>
    <t>Lelyana Fadhilatul M</t>
  </si>
  <si>
    <t>Dwiki Anggara</t>
  </si>
  <si>
    <t>Tresia Adeliasari</t>
  </si>
  <si>
    <t>Moyyani Nababan</t>
  </si>
  <si>
    <t>Moch nizar Nazari</t>
  </si>
  <si>
    <t>Asep Eldi</t>
  </si>
  <si>
    <t>Rijal Nursobah</t>
  </si>
  <si>
    <t>Azril Eka Rukmana</t>
  </si>
  <si>
    <t>Arief Tatang M</t>
  </si>
  <si>
    <t>Ajis Abdul Aziz</t>
  </si>
  <si>
    <t>Nasrul M Latif</t>
  </si>
  <si>
    <t>Firda Firdaus</t>
  </si>
  <si>
    <t>Elzsa Meilani</t>
  </si>
  <si>
    <t>Aditia Lukmanul</t>
  </si>
  <si>
    <t>Opi Oprianti</t>
  </si>
  <si>
    <t xml:space="preserve">Mita    </t>
  </si>
  <si>
    <t xml:space="preserve">Aldi Adia </t>
  </si>
  <si>
    <t>Annisya Dyah</t>
  </si>
  <si>
    <t>Dadan Ramadhan</t>
  </si>
  <si>
    <t>Faisal Sidik</t>
  </si>
  <si>
    <t>Ryan Awaludin</t>
  </si>
  <si>
    <t>Fauzi Qodarrohman</t>
  </si>
  <si>
    <t>Syaeful Budiman</t>
  </si>
  <si>
    <t xml:space="preserve">Dede Redi </t>
  </si>
  <si>
    <t>Arif Rahman Al-Firdaus</t>
  </si>
  <si>
    <t>Irfan Laksmana</t>
  </si>
  <si>
    <t xml:space="preserve">M Zaky </t>
  </si>
  <si>
    <t xml:space="preserve">Ade Eqi </t>
  </si>
  <si>
    <t>Inggit Anggita</t>
  </si>
  <si>
    <t>Maisa Fatin</t>
  </si>
  <si>
    <t>Sofi Miftahul Munir</t>
  </si>
  <si>
    <t>Yusi Salsabila</t>
  </si>
  <si>
    <t>Dina Alma</t>
  </si>
  <si>
    <t>Hafez Shidiq</t>
  </si>
  <si>
    <t>Elip Maulani Yusup</t>
  </si>
  <si>
    <t>Deni Husniati</t>
  </si>
  <si>
    <t>Fikri F</t>
  </si>
  <si>
    <t>Anisa Karmila Sarah</t>
  </si>
  <si>
    <t xml:space="preserve">Sherin </t>
  </si>
  <si>
    <t xml:space="preserve">Aditia Anggara </t>
  </si>
  <si>
    <t>Tarhani Sila Solehudin</t>
  </si>
  <si>
    <t>Rosi Siti N</t>
  </si>
  <si>
    <t>Indri Sherliana</t>
  </si>
  <si>
    <t>Fathia Anzala</t>
  </si>
  <si>
    <t>Eldigya Suntara</t>
  </si>
  <si>
    <t>Fajar Fahrulrazi</t>
  </si>
  <si>
    <t>Egi Erwansyah</t>
  </si>
  <si>
    <t>Ryan Juniar</t>
  </si>
  <si>
    <t>Bayu Bagus</t>
  </si>
  <si>
    <t>Fahmi R</t>
  </si>
  <si>
    <t>Adam Bramasta</t>
  </si>
  <si>
    <t>Ilham Syarifuddin</t>
  </si>
  <si>
    <t xml:space="preserve">Rizal Kresna </t>
  </si>
  <si>
    <t>Ai Novianti</t>
  </si>
  <si>
    <t xml:space="preserve">Sena Rizki </t>
  </si>
  <si>
    <t>Gumelar P</t>
  </si>
  <si>
    <t>Risma Wulandari</t>
  </si>
  <si>
    <t>Nengsri R</t>
  </si>
  <si>
    <t>Hari Nurjamal</t>
  </si>
  <si>
    <t>Fahmi Hijazz</t>
  </si>
  <si>
    <t>Aris Sunandar</t>
  </si>
  <si>
    <t>Ipah Hopipah</t>
  </si>
  <si>
    <t xml:space="preserve">Fitri Monalisa </t>
  </si>
  <si>
    <t>Siti Apiah</t>
  </si>
  <si>
    <t>Angel Monica Nugraha</t>
  </si>
  <si>
    <t xml:space="preserve">Deris Rismawan </t>
  </si>
  <si>
    <t>Elsa Nadyya</t>
  </si>
  <si>
    <t>Anfasa Alfarisi</t>
  </si>
  <si>
    <t>M Nurkholik</t>
  </si>
  <si>
    <t>Anisa Rahmansyah</t>
  </si>
  <si>
    <t>Santy Oktaviani</t>
  </si>
  <si>
    <t>Mukhlis</t>
  </si>
  <si>
    <t>Yuli Yulianti</t>
  </si>
  <si>
    <t>Sri Rahayu</t>
  </si>
  <si>
    <t>Azis Ginanjar</t>
  </si>
  <si>
    <t>Muhaimin Ali Imron</t>
  </si>
  <si>
    <t>Andre Oktavian</t>
  </si>
  <si>
    <t>Riza Fachrul A</t>
  </si>
  <si>
    <t>Sofyan Sauri</t>
  </si>
  <si>
    <t xml:space="preserve">Yunita Galda </t>
  </si>
  <si>
    <t>Yosep Husada</t>
  </si>
  <si>
    <t>Ari octavian</t>
  </si>
  <si>
    <t>IA Irna S</t>
  </si>
  <si>
    <t xml:space="preserve">Hilmy Restu </t>
  </si>
  <si>
    <t>Dirgan Alfian</t>
  </si>
  <si>
    <t xml:space="preserve">M Fashul </t>
  </si>
  <si>
    <t>Rysad Hendra Priasa</t>
  </si>
  <si>
    <t>Afif Miftahul Fauz</t>
  </si>
  <si>
    <t xml:space="preserve">Iman Nuryadin </t>
  </si>
  <si>
    <t>Lerian</t>
  </si>
  <si>
    <t>f</t>
  </si>
  <si>
    <t>Abdul Mukhlis</t>
  </si>
  <si>
    <t>Fikri Nur 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</si>
</sst>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9" applyNumberFormat="0" applyAlignment="0" applyProtection="0"/>
    <xf numFmtId="0" fontId="6" fillId="24" borderId="28" applyNumberFormat="0" applyFont="0" applyAlignment="0" applyProtection="0"/>
    <xf numFmtId="0" fontId="9" fillId="21" borderId="22" applyNumberFormat="0" applyAlignment="0" applyProtection="0"/>
    <xf numFmtId="0" fontId="9" fillId="21" borderId="65" applyNumberFormat="0" applyAlignment="0" applyProtection="0"/>
    <xf numFmtId="0" fontId="16" fillId="8" borderId="22" applyNumberFormat="0" applyAlignment="0" applyProtection="0"/>
    <xf numFmtId="0" fontId="9" fillId="21" borderId="31" applyNumberFormat="0" applyAlignment="0" applyProtection="0"/>
    <xf numFmtId="0" fontId="16" fillId="8" borderId="60" applyNumberFormat="0" applyAlignment="0" applyProtection="0"/>
    <xf numFmtId="0" fontId="9" fillId="21" borderId="60" applyNumberFormat="0" applyAlignment="0" applyProtection="0"/>
    <xf numFmtId="0" fontId="16" fillId="8" borderId="31" applyNumberFormat="0" applyAlignment="0" applyProtection="0"/>
    <xf numFmtId="0" fontId="19" fillId="21" borderId="48" applyNumberFormat="0" applyAlignment="0" applyProtection="0"/>
    <xf numFmtId="0" fontId="6" fillId="24" borderId="47" applyNumberFormat="0" applyFont="0" applyAlignment="0" applyProtection="0"/>
    <xf numFmtId="0" fontId="9" fillId="21" borderId="50" applyNumberFormat="0" applyAlignment="0" applyProtection="0"/>
    <xf numFmtId="0" fontId="16" fillId="8" borderId="60" applyNumberFormat="0" applyAlignment="0" applyProtection="0"/>
    <xf numFmtId="0" fontId="9" fillId="21" borderId="41" applyNumberFormat="0" applyAlignment="0" applyProtection="0"/>
    <xf numFmtId="0" fontId="16" fillId="8" borderId="65" applyNumberFormat="0" applyAlignment="0" applyProtection="0"/>
    <xf numFmtId="0" fontId="16" fillId="8" borderId="50" applyNumberFormat="0" applyAlignment="0" applyProtection="0"/>
    <xf numFmtId="0" fontId="16" fillId="8" borderId="27" applyNumberFormat="0" applyAlignment="0" applyProtection="0"/>
    <xf numFmtId="0" fontId="9" fillId="21" borderId="36" applyNumberFormat="0" applyAlignment="0" applyProtection="0"/>
    <xf numFmtId="0" fontId="9" fillId="21" borderId="27" applyNumberFormat="0" applyAlignment="0" applyProtection="0"/>
    <xf numFmtId="0" fontId="16" fillId="8" borderId="70" applyNumberFormat="0" applyAlignment="0" applyProtection="0"/>
    <xf numFmtId="0" fontId="16" fillId="8" borderId="55" applyNumberFormat="0" applyAlignment="0" applyProtection="0"/>
    <xf numFmtId="0" fontId="6" fillId="24" borderId="23" applyNumberFormat="0" applyFont="0" applyAlignment="0" applyProtection="0"/>
    <xf numFmtId="0" fontId="19" fillId="21" borderId="24" applyNumberFormat="0" applyAlignment="0" applyProtection="0"/>
    <xf numFmtId="0" fontId="16" fillId="8" borderId="41" applyNumberFormat="0" applyAlignment="0" applyProtection="0"/>
    <xf numFmtId="0" fontId="16" fillId="8" borderId="36" applyNumberFormat="0" applyAlignment="0" applyProtection="0"/>
    <xf numFmtId="0" fontId="21" fillId="0" borderId="25" applyNumberFormat="0" applyFill="0" applyAlignment="0" applyProtection="0"/>
    <xf numFmtId="0" fontId="21" fillId="0" borderId="30" applyNumberFormat="0" applyFill="0" applyAlignment="0" applyProtection="0"/>
    <xf numFmtId="0" fontId="6" fillId="24" borderId="32" applyNumberFormat="0" applyFont="0" applyAlignment="0" applyProtection="0"/>
    <xf numFmtId="0" fontId="19" fillId="21" borderId="33" applyNumberFormat="0" applyAlignment="0" applyProtection="0"/>
    <xf numFmtId="0" fontId="21" fillId="0" borderId="34" applyNumberFormat="0" applyFill="0" applyAlignment="0" applyProtection="0"/>
    <xf numFmtId="0" fontId="6" fillId="24" borderId="37" applyNumberFormat="0" applyFont="0" applyAlignment="0" applyProtection="0"/>
    <xf numFmtId="0" fontId="19" fillId="21" borderId="38" applyNumberFormat="0" applyAlignment="0" applyProtection="0"/>
    <xf numFmtId="0" fontId="21" fillId="0" borderId="39" applyNumberFormat="0" applyFill="0" applyAlignment="0" applyProtection="0"/>
    <xf numFmtId="0" fontId="9" fillId="21" borderId="70" applyNumberFormat="0" applyAlignment="0" applyProtection="0"/>
    <xf numFmtId="0" fontId="9" fillId="21" borderId="60" applyNumberFormat="0" applyAlignment="0" applyProtection="0"/>
    <xf numFmtId="0" fontId="9" fillId="21" borderId="55" applyNumberFormat="0" applyAlignment="0" applyProtection="0"/>
    <xf numFmtId="0" fontId="16" fillId="8" borderId="46" applyNumberFormat="0" applyAlignment="0" applyProtection="0"/>
    <xf numFmtId="0" fontId="6" fillId="24" borderId="66" applyNumberFormat="0" applyFont="0" applyAlignment="0" applyProtection="0"/>
    <xf numFmtId="0" fontId="19" fillId="21" borderId="67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9" fillId="21" borderId="4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6" fillId="24" borderId="42" applyNumberFormat="0" applyFont="0" applyAlignment="0" applyProtection="0"/>
    <xf numFmtId="0" fontId="19" fillId="21" borderId="43" applyNumberFormat="0" applyAlignment="0" applyProtection="0"/>
    <xf numFmtId="0" fontId="21" fillId="0" borderId="44" applyNumberFormat="0" applyFill="0" applyAlignment="0" applyProtection="0"/>
    <xf numFmtId="0" fontId="21" fillId="0" borderId="49" applyNumberFormat="0" applyFill="0" applyAlignment="0" applyProtection="0"/>
    <xf numFmtId="0" fontId="21" fillId="0" borderId="53" applyNumberFormat="0" applyFill="0" applyAlignment="0" applyProtection="0"/>
    <xf numFmtId="0" fontId="6" fillId="24" borderId="71" applyNumberFormat="0" applyFont="0" applyAlignment="0" applyProtection="0"/>
    <xf numFmtId="0" fontId="19" fillId="21" borderId="72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6" fillId="24" borderId="56" applyNumberFormat="0" applyFont="0" applyAlignment="0" applyProtection="0"/>
    <xf numFmtId="0" fontId="19" fillId="21" borderId="57" applyNumberFormat="0" applyAlignment="0" applyProtection="0"/>
    <xf numFmtId="0" fontId="21" fillId="0" borderId="58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8" applyNumberFormat="0" applyFill="0" applyAlignment="0" applyProtection="0"/>
    <xf numFmtId="0" fontId="21" fillId="0" borderId="73" applyNumberFormat="0" applyFill="0" applyAlignment="0" applyProtection="0"/>
    <xf numFmtId="0" fontId="30" fillId="25" borderId="74" applyNumberFormat="0" applyAlignment="0" applyProtection="0"/>
  </cellStyleXfs>
  <cellXfs count="466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0" xfId="0" applyNumberFormat="1" applyFont="1" applyFill="1" applyBorder="1" applyAlignment="1">
      <alignment horizontal="center" wrapText="1"/>
    </xf>
    <xf numFmtId="0" fontId="25" fillId="0" borderId="69" xfId="0" applyFont="1" applyBorder="1" applyAlignment="1">
      <alignment horizontal="center"/>
    </xf>
    <xf numFmtId="37" fontId="25" fillId="0" borderId="69" xfId="0" applyNumberFormat="1" applyFont="1" applyBorder="1"/>
    <xf numFmtId="41" fontId="25" fillId="0" borderId="0" xfId="0" applyNumberFormat="1" applyFont="1" applyFill="1"/>
    <xf numFmtId="41" fontId="4" fillId="0" borderId="69" xfId="0" applyNumberFormat="1" applyFont="1" applyFill="1" applyBorder="1" applyAlignment="1">
      <alignment horizontal="center"/>
    </xf>
    <xf numFmtId="41" fontId="25" fillId="0" borderId="69" xfId="0" applyNumberFormat="1" applyFont="1" applyBorder="1"/>
    <xf numFmtId="41" fontId="25" fillId="0" borderId="1" xfId="0" applyNumberFormat="1" applyFont="1" applyFill="1" applyBorder="1"/>
    <xf numFmtId="1" fontId="4" fillId="0" borderId="69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69" xfId="0" applyFont="1" applyBorder="1" applyAlignment="1">
      <alignment horizontal="center"/>
    </xf>
    <xf numFmtId="0" fontId="25" fillId="0" borderId="69" xfId="0" applyFont="1" applyBorder="1"/>
    <xf numFmtId="0" fontId="27" fillId="0" borderId="69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69" xfId="0" applyNumberFormat="1" applyFont="1" applyBorder="1" applyAlignment="1">
      <alignment horizontal="center"/>
    </xf>
    <xf numFmtId="0" fontId="35" fillId="0" borderId="0" xfId="0" applyFont="1"/>
    <xf numFmtId="37" fontId="27" fillId="0" borderId="69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69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69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69" xfId="0" applyNumberFormat="1" applyFont="1" applyFill="1" applyBorder="1"/>
    <xf numFmtId="41" fontId="31" fillId="0" borderId="69" xfId="0" applyNumberFormat="1" applyFont="1" applyFill="1" applyBorder="1"/>
    <xf numFmtId="41" fontId="25" fillId="0" borderId="3" xfId="0" applyNumberFormat="1" applyFont="1" applyFill="1" applyBorder="1"/>
    <xf numFmtId="41" fontId="4" fillId="0" borderId="45" xfId="0" applyNumberFormat="1" applyFont="1" applyFill="1" applyBorder="1"/>
    <xf numFmtId="41" fontId="4" fillId="0" borderId="69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69" xfId="0" applyNumberFormat="1" applyFont="1" applyFill="1" applyBorder="1" applyAlignment="1">
      <alignment horizontal="center"/>
    </xf>
    <xf numFmtId="42" fontId="25" fillId="0" borderId="69" xfId="0" applyNumberFormat="1" applyFont="1" applyFill="1" applyBorder="1"/>
    <xf numFmtId="0" fontId="31" fillId="26" borderId="69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69" xfId="0" applyNumberFormat="1" applyFont="1" applyFill="1" applyBorder="1"/>
    <xf numFmtId="41" fontId="25" fillId="26" borderId="1" xfId="0" applyNumberFormat="1" applyFont="1" applyFill="1" applyBorder="1"/>
    <xf numFmtId="41" fontId="31" fillId="26" borderId="69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69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69" xfId="0" applyFont="1" applyBorder="1"/>
    <xf numFmtId="41" fontId="4" fillId="0" borderId="69" xfId="0" applyNumberFormat="1" applyFont="1" applyBorder="1"/>
    <xf numFmtId="37" fontId="27" fillId="0" borderId="100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69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59" xfId="0" applyNumberFormat="1" applyFont="1" applyFill="1" applyBorder="1" applyAlignment="1">
      <alignment horizontal="center" wrapText="1"/>
    </xf>
    <xf numFmtId="41" fontId="24" fillId="0" borderId="64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69" xfId="0" applyFont="1" applyFill="1" applyBorder="1" applyAlignment="1">
      <alignment horizontal="center"/>
    </xf>
    <xf numFmtId="0" fontId="52" fillId="0" borderId="69" xfId="0" applyFont="1" applyFill="1" applyBorder="1" applyAlignment="1">
      <alignment horizontal="center"/>
    </xf>
    <xf numFmtId="0" fontId="51" fillId="0" borderId="69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69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69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59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5" xfId="0" applyNumberFormat="1" applyFont="1" applyFill="1" applyBorder="1"/>
    <xf numFmtId="41" fontId="53" fillId="0" borderId="45" xfId="0" applyNumberFormat="1" applyFont="1" applyFill="1" applyBorder="1"/>
    <xf numFmtId="41" fontId="55" fillId="0" borderId="45" xfId="0" applyNumberFormat="1" applyFont="1" applyFill="1" applyBorder="1"/>
    <xf numFmtId="41" fontId="54" fillId="0" borderId="69" xfId="0" applyNumberFormat="1" applyFont="1" applyFill="1" applyBorder="1"/>
    <xf numFmtId="41" fontId="53" fillId="0" borderId="64" xfId="0" applyNumberFormat="1" applyFont="1" applyFill="1" applyBorder="1" applyAlignment="1">
      <alignment horizontal="left"/>
    </xf>
    <xf numFmtId="0" fontId="5" fillId="0" borderId="69" xfId="2" applyFont="1" applyFill="1" applyBorder="1" applyAlignment="1">
      <alignment horizontal="left"/>
    </xf>
    <xf numFmtId="41" fontId="54" fillId="0" borderId="26" xfId="0" applyNumberFormat="1" applyFont="1" applyFill="1" applyBorder="1"/>
    <xf numFmtId="41" fontId="54" fillId="0" borderId="26" xfId="0" applyNumberFormat="1" applyFont="1" applyFill="1" applyBorder="1" applyAlignment="1">
      <alignment wrapText="1"/>
    </xf>
    <xf numFmtId="41" fontId="54" fillId="0" borderId="64" xfId="3" applyNumberFormat="1" applyFont="1" applyFill="1" applyBorder="1" applyAlignment="1">
      <alignment horizontal="left"/>
    </xf>
    <xf numFmtId="41" fontId="5" fillId="0" borderId="64" xfId="2" applyNumberFormat="1" applyFont="1" applyFill="1" applyBorder="1" applyAlignment="1">
      <alignment horizontal="left"/>
    </xf>
    <xf numFmtId="41" fontId="51" fillId="0" borderId="26" xfId="0" applyNumberFormat="1" applyFont="1" applyFill="1" applyBorder="1"/>
    <xf numFmtId="41" fontId="53" fillId="0" borderId="69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69" xfId="0" applyNumberFormat="1" applyFont="1" applyFill="1" applyBorder="1" applyAlignment="1">
      <alignment horizontal="left"/>
    </xf>
    <xf numFmtId="41" fontId="27" fillId="0" borderId="69" xfId="0" applyNumberFormat="1" applyFont="1" applyFill="1" applyBorder="1" applyAlignment="1">
      <alignment horizontal="center" vertical="center"/>
    </xf>
    <xf numFmtId="41" fontId="27" fillId="0" borderId="69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69" xfId="0" applyFont="1" applyFill="1" applyBorder="1" applyAlignment="1">
      <alignment horizontal="center"/>
    </xf>
    <xf numFmtId="0" fontId="23" fillId="0" borderId="69" xfId="2" applyFont="1" applyFill="1" applyBorder="1" applyAlignment="1">
      <alignment horizontal="left"/>
    </xf>
    <xf numFmtId="0" fontId="25" fillId="0" borderId="69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41" fontId="25" fillId="0" borderId="2" xfId="0" applyNumberFormat="1" applyFont="1" applyFill="1" applyBorder="1"/>
    <xf numFmtId="1" fontId="4" fillId="0" borderId="69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5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69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7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42" fontId="31" fillId="0" borderId="69" xfId="0" applyNumberFormat="1" applyFont="1" applyFill="1" applyBorder="1"/>
    <xf numFmtId="0" fontId="31" fillId="0" borderId="69" xfId="0" applyFont="1" applyFill="1" applyBorder="1"/>
    <xf numFmtId="41" fontId="36" fillId="0" borderId="0" xfId="0" applyNumberFormat="1" applyFont="1"/>
    <xf numFmtId="0" fontId="5" fillId="0" borderId="69" xfId="61" applyFont="1" applyFill="1" applyBorder="1"/>
    <xf numFmtId="0" fontId="56" fillId="0" borderId="69" xfId="61" applyFont="1" applyFill="1" applyBorder="1"/>
    <xf numFmtId="41" fontId="5" fillId="0" borderId="69" xfId="61" applyNumberFormat="1" applyFont="1" applyFill="1" applyBorder="1"/>
    <xf numFmtId="41" fontId="5" fillId="0" borderId="69" xfId="61" applyNumberFormat="1" applyFont="1" applyFill="1" applyBorder="1" applyAlignment="1">
      <alignment horizontal="center"/>
    </xf>
    <xf numFmtId="0" fontId="56" fillId="28" borderId="69" xfId="61" applyFont="1" applyFill="1" applyBorder="1"/>
    <xf numFmtId="41" fontId="5" fillId="28" borderId="69" xfId="61" applyNumberFormat="1" applyFont="1" applyFill="1" applyBorder="1"/>
    <xf numFmtId="41" fontId="5" fillId="28" borderId="69" xfId="61" applyNumberFormat="1" applyFont="1" applyFill="1" applyBorder="1" applyAlignment="1">
      <alignment horizontal="center"/>
    </xf>
    <xf numFmtId="0" fontId="5" fillId="28" borderId="69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91" xfId="1" applyNumberFormat="1" applyFont="1" applyFill="1" applyBorder="1" applyAlignment="1">
      <alignment horizontal="center" wrapText="1"/>
    </xf>
    <xf numFmtId="41" fontId="5" fillId="0" borderId="91" xfId="1" applyNumberFormat="1" applyFont="1" applyFill="1" applyBorder="1" applyAlignment="1">
      <alignment horizontal="center"/>
    </xf>
    <xf numFmtId="41" fontId="34" fillId="0" borderId="91" xfId="0" applyNumberFormat="1" applyFont="1" applyFill="1" applyBorder="1" applyAlignment="1">
      <alignment horizontal="center"/>
    </xf>
    <xf numFmtId="41" fontId="34" fillId="0" borderId="101" xfId="0" applyNumberFormat="1" applyFont="1" applyFill="1" applyBorder="1" applyAlignment="1">
      <alignment horizontal="center"/>
    </xf>
    <xf numFmtId="164" fontId="58" fillId="0" borderId="69" xfId="0" applyNumberFormat="1" applyFont="1" applyFill="1" applyBorder="1" applyAlignment="1">
      <alignment horizontal="center"/>
    </xf>
    <xf numFmtId="41" fontId="34" fillId="0" borderId="103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1" xfId="0" applyNumberFormat="1" applyFont="1" applyFill="1" applyBorder="1" applyAlignment="1">
      <alignment horizontal="center"/>
    </xf>
    <xf numFmtId="41" fontId="56" fillId="0" borderId="96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69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2" xfId="0" applyNumberFormat="1" applyFont="1" applyFill="1" applyBorder="1" applyAlignment="1">
      <alignment horizontal="right"/>
    </xf>
    <xf numFmtId="164" fontId="58" fillId="0" borderId="69" xfId="0" applyNumberFormat="1" applyFont="1" applyFill="1" applyBorder="1" applyAlignment="1">
      <alignment horizontal="right"/>
    </xf>
    <xf numFmtId="41" fontId="34" fillId="0" borderId="99" xfId="0" applyNumberFormat="1" applyFont="1" applyFill="1" applyBorder="1" applyAlignment="1">
      <alignment horizontal="right"/>
    </xf>
    <xf numFmtId="164" fontId="59" fillId="0" borderId="69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4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4" xfId="0" applyNumberFormat="1" applyFont="1" applyFill="1" applyBorder="1" applyAlignment="1">
      <alignment horizontal="right"/>
    </xf>
    <xf numFmtId="41" fontId="56" fillId="0" borderId="78" xfId="0" applyNumberFormat="1" applyFont="1" applyFill="1" applyBorder="1" applyAlignment="1">
      <alignment horizontal="right"/>
    </xf>
    <xf numFmtId="41" fontId="5" fillId="0" borderId="69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4" xfId="0" applyNumberFormat="1" applyFont="1" applyFill="1" applyBorder="1" applyAlignment="1">
      <alignment horizontal="center" wrapText="1"/>
    </xf>
    <xf numFmtId="41" fontId="5" fillId="28" borderId="69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4" xfId="0" applyNumberFormat="1" applyFont="1" applyFill="1" applyBorder="1" applyAlignment="1">
      <alignment horizontal="right"/>
    </xf>
    <xf numFmtId="164" fontId="58" fillId="28" borderId="69" xfId="0" applyNumberFormat="1" applyFont="1" applyFill="1" applyBorder="1" applyAlignment="1">
      <alignment horizontal="right"/>
    </xf>
    <xf numFmtId="41" fontId="56" fillId="28" borderId="78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6" xfId="1" applyNumberFormat="1" applyFont="1" applyFill="1" applyBorder="1" applyAlignment="1">
      <alignment horizontal="left" vertical="center" wrapText="1"/>
    </xf>
    <xf numFmtId="41" fontId="58" fillId="0" borderId="0" xfId="0" applyNumberFormat="1" applyFont="1" applyFill="1"/>
    <xf numFmtId="41" fontId="5" fillId="0" borderId="59" xfId="0" applyNumberFormat="1" applyFont="1" applyFill="1" applyBorder="1" applyAlignment="1">
      <alignment horizontal="left"/>
    </xf>
    <xf numFmtId="41" fontId="56" fillId="0" borderId="69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4" xfId="0" applyNumberFormat="1" applyFont="1" applyFill="1" applyBorder="1" applyAlignment="1">
      <alignment horizontal="center"/>
    </xf>
    <xf numFmtId="1" fontId="56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left"/>
    </xf>
    <xf numFmtId="41" fontId="56" fillId="0" borderId="69" xfId="0" applyNumberFormat="1" applyFont="1" applyFill="1" applyBorder="1"/>
    <xf numFmtId="41" fontId="56" fillId="0" borderId="69" xfId="0" applyNumberFormat="1" applyFont="1" applyFill="1" applyBorder="1" applyAlignment="1">
      <alignment horizontal="right"/>
    </xf>
    <xf numFmtId="41" fontId="34" fillId="0" borderId="93" xfId="248" applyNumberFormat="1" applyFont="1" applyFill="1" applyBorder="1"/>
    <xf numFmtId="41" fontId="34" fillId="0" borderId="93" xfId="248" applyNumberFormat="1" applyFont="1" applyFill="1" applyBorder="1" applyAlignment="1">
      <alignment horizontal="right"/>
    </xf>
    <xf numFmtId="0" fontId="34" fillId="0" borderId="93" xfId="248" applyFont="1" applyFill="1" applyBorder="1"/>
    <xf numFmtId="37" fontId="57" fillId="0" borderId="100" xfId="0" applyNumberFormat="1" applyFont="1" applyFill="1" applyBorder="1" applyAlignment="1">
      <alignment vertical="center"/>
    </xf>
    <xf numFmtId="41" fontId="57" fillId="0" borderId="69" xfId="0" applyNumberFormat="1" applyFont="1" applyFill="1" applyBorder="1" applyAlignment="1">
      <alignment horizontal="center" vertical="center"/>
    </xf>
    <xf numFmtId="41" fontId="57" fillId="0" borderId="69" xfId="0" applyNumberFormat="1" applyFont="1" applyFill="1" applyBorder="1" applyAlignment="1">
      <alignment horizontal="left" vertical="center"/>
    </xf>
    <xf numFmtId="41" fontId="57" fillId="0" borderId="69" xfId="0" applyNumberFormat="1" applyFont="1" applyFill="1" applyBorder="1" applyAlignment="1">
      <alignment horizontal="center" vertical="center" wrapText="1"/>
    </xf>
    <xf numFmtId="41" fontId="56" fillId="0" borderId="69" xfId="0" applyNumberFormat="1" applyFont="1" applyFill="1" applyBorder="1" applyAlignment="1">
      <alignment horizontal="center" vertical="center"/>
    </xf>
    <xf numFmtId="1" fontId="56" fillId="0" borderId="69" xfId="0" applyNumberFormat="1" applyFont="1" applyFill="1" applyBorder="1" applyAlignment="1">
      <alignment horizontal="center"/>
    </xf>
    <xf numFmtId="41" fontId="58" fillId="0" borderId="69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69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8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6" xfId="1" applyNumberFormat="1" applyFont="1" applyFill="1" applyBorder="1" applyAlignment="1">
      <alignment horizontal="center" wrapText="1"/>
    </xf>
    <xf numFmtId="41" fontId="56" fillId="0" borderId="94" xfId="0" applyNumberFormat="1" applyFont="1" applyFill="1" applyBorder="1"/>
    <xf numFmtId="41" fontId="56" fillId="0" borderId="78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4" xfId="0" applyNumberFormat="1" applyFont="1" applyFill="1" applyBorder="1"/>
    <xf numFmtId="41" fontId="56" fillId="28" borderId="96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6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6" xfId="1" applyNumberFormat="1" applyFont="1" applyFill="1" applyBorder="1" applyAlignment="1">
      <alignment horizontal="center" vertical="center" wrapText="1"/>
    </xf>
    <xf numFmtId="41" fontId="5" fillId="0" borderId="69" xfId="0" applyNumberFormat="1" applyFont="1" applyFill="1" applyBorder="1"/>
    <xf numFmtId="41" fontId="5" fillId="0" borderId="78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6" xfId="0" applyNumberFormat="1" applyFont="1" applyFill="1" applyBorder="1" applyAlignment="1">
      <alignment horizontal="center" vertical="center"/>
    </xf>
    <xf numFmtId="41" fontId="56" fillId="0" borderId="69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8" xfId="0" applyNumberFormat="1" applyFont="1" applyFill="1" applyBorder="1" applyAlignment="1">
      <alignment horizontal="center" vertical="center"/>
    </xf>
    <xf numFmtId="164" fontId="59" fillId="0" borderId="91" xfId="0" applyNumberFormat="1" applyFont="1" applyFill="1" applyBorder="1" applyAlignment="1">
      <alignment horizontal="center"/>
    </xf>
    <xf numFmtId="41" fontId="59" fillId="0" borderId="9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69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69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4" xfId="3" applyNumberFormat="1" applyFont="1" applyFill="1" applyBorder="1" applyAlignment="1">
      <alignment horizontal="left"/>
    </xf>
    <xf numFmtId="41" fontId="58" fillId="0" borderId="69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1" fontId="56" fillId="28" borderId="40" xfId="0" applyNumberFormat="1" applyFont="1" applyFill="1" applyBorder="1" applyAlignment="1">
      <alignment horizontal="center" wrapText="1"/>
    </xf>
    <xf numFmtId="41" fontId="56" fillId="28" borderId="69" xfId="0" applyNumberFormat="1" applyFont="1" applyFill="1" applyBorder="1" applyAlignment="1">
      <alignment horizontal="center"/>
    </xf>
    <xf numFmtId="1" fontId="56" fillId="0" borderId="40" xfId="0" applyNumberFormat="1" applyFont="1" applyFill="1" applyBorder="1" applyAlignment="1">
      <alignment horizontal="center" wrapText="1"/>
    </xf>
    <xf numFmtId="41" fontId="56" fillId="0" borderId="45" xfId="0" applyNumberFormat="1" applyFont="1" applyFill="1" applyBorder="1"/>
    <xf numFmtId="41" fontId="56" fillId="0" borderId="59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2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69" xfId="0" applyNumberFormat="1" applyFont="1" applyFill="1" applyBorder="1" applyAlignment="1">
      <alignment horizontal="center" wrapText="1"/>
    </xf>
    <xf numFmtId="41" fontId="5" fillId="28" borderId="26" xfId="0" applyNumberFormat="1" applyFont="1" applyFill="1" applyBorder="1"/>
    <xf numFmtId="41" fontId="5" fillId="0" borderId="26" xfId="0" applyNumberFormat="1" applyFont="1" applyFill="1" applyBorder="1"/>
    <xf numFmtId="1" fontId="56" fillId="0" borderId="35" xfId="0" applyNumberFormat="1" applyFont="1" applyFill="1" applyBorder="1" applyAlignment="1">
      <alignment horizontal="center" wrapText="1"/>
    </xf>
    <xf numFmtId="41" fontId="56" fillId="0" borderId="69" xfId="0" applyNumberFormat="1" applyFont="1" applyFill="1" applyBorder="1" applyAlignment="1">
      <alignment horizontal="center" wrapText="1"/>
    </xf>
    <xf numFmtId="1" fontId="5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center" wrapText="1"/>
    </xf>
    <xf numFmtId="41" fontId="34" fillId="0" borderId="75" xfId="31" applyNumberFormat="1" applyFont="1" applyFill="1" applyBorder="1" applyAlignment="1"/>
    <xf numFmtId="41" fontId="64" fillId="0" borderId="14" xfId="31" applyNumberFormat="1" applyFont="1" applyFill="1"/>
    <xf numFmtId="1" fontId="56" fillId="0" borderId="59" xfId="0" applyNumberFormat="1" applyFont="1" applyFill="1" applyBorder="1" applyAlignment="1">
      <alignment horizontal="center" wrapText="1"/>
    </xf>
    <xf numFmtId="41" fontId="56" fillId="0" borderId="64" xfId="0" applyNumberFormat="1" applyFont="1" applyFill="1" applyBorder="1" applyAlignment="1">
      <alignment horizontal="left"/>
    </xf>
    <xf numFmtId="41" fontId="5" fillId="0" borderId="69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7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5" xfId="0" applyNumberFormat="1" applyFont="1" applyFill="1" applyBorder="1" applyAlignment="1">
      <alignment horizontal="center" wrapText="1"/>
    </xf>
    <xf numFmtId="41" fontId="56" fillId="28" borderId="26" xfId="0" applyNumberFormat="1" applyFont="1" applyFill="1" applyBorder="1"/>
    <xf numFmtId="0" fontId="25" fillId="28" borderId="69" xfId="0" applyFont="1" applyFill="1" applyBorder="1" applyAlignment="1">
      <alignment horizontal="center"/>
    </xf>
    <xf numFmtId="41" fontId="25" fillId="28" borderId="1" xfId="0" applyNumberFormat="1" applyFont="1" applyFill="1" applyBorder="1"/>
    <xf numFmtId="41" fontId="25" fillId="28" borderId="69" xfId="0" applyNumberFormat="1" applyFont="1" applyFill="1" applyBorder="1"/>
    <xf numFmtId="164" fontId="31" fillId="28" borderId="69" xfId="0" applyNumberFormat="1" applyFont="1" applyFill="1" applyBorder="1"/>
    <xf numFmtId="41" fontId="31" fillId="28" borderId="69" xfId="0" applyNumberFormat="1" applyFont="1" applyFill="1" applyBorder="1"/>
    <xf numFmtId="42" fontId="31" fillId="28" borderId="69" xfId="0" applyNumberFormat="1" applyFont="1" applyFill="1" applyBorder="1"/>
    <xf numFmtId="0" fontId="25" fillId="28" borderId="0" xfId="0" applyFont="1" applyFill="1"/>
    <xf numFmtId="1" fontId="56" fillId="28" borderId="59" xfId="0" applyNumberFormat="1" applyFont="1" applyFill="1" applyBorder="1" applyAlignment="1">
      <alignment horizontal="center" wrapText="1"/>
    </xf>
    <xf numFmtId="41" fontId="56" fillId="28" borderId="64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69" xfId="61" applyFont="1" applyFill="1" applyBorder="1" applyAlignment="1">
      <alignment horizontal="center"/>
    </xf>
    <xf numFmtId="41" fontId="25" fillId="29" borderId="69" xfId="0" applyNumberFormat="1" applyFont="1" applyFill="1" applyBorder="1"/>
    <xf numFmtId="41" fontId="5" fillId="29" borderId="1" xfId="0" applyNumberFormat="1" applyFont="1" applyFill="1" applyBorder="1"/>
    <xf numFmtId="41" fontId="5" fillId="28" borderId="1" xfId="0" applyNumberFormat="1" applyFont="1" applyFill="1" applyBorder="1"/>
    <xf numFmtId="0" fontId="5" fillId="28" borderId="69" xfId="61" applyFont="1" applyFill="1" applyBorder="1" applyAlignment="1">
      <alignment horizontal="center"/>
    </xf>
    <xf numFmtId="0" fontId="5" fillId="0" borderId="69" xfId="0" applyFont="1" applyFill="1" applyBorder="1"/>
    <xf numFmtId="41" fontId="56" fillId="28" borderId="69" xfId="0" applyNumberFormat="1" applyFont="1" applyFill="1" applyBorder="1"/>
    <xf numFmtId="0" fontId="5" fillId="0" borderId="69" xfId="0" applyFont="1" applyFill="1" applyBorder="1" applyAlignment="1">
      <alignment horizontal="left"/>
    </xf>
    <xf numFmtId="0" fontId="5" fillId="0" borderId="69" xfId="0" applyFont="1" applyFill="1" applyBorder="1" applyAlignment="1">
      <alignment horizontal="center"/>
    </xf>
    <xf numFmtId="41" fontId="5" fillId="28" borderId="69" xfId="0" applyNumberFormat="1" applyFont="1" applyFill="1" applyBorder="1" applyAlignment="1">
      <alignment horizontal="right"/>
    </xf>
    <xf numFmtId="41" fontId="5" fillId="28" borderId="69" xfId="0" applyNumberFormat="1" applyFont="1" applyFill="1" applyBorder="1"/>
    <xf numFmtId="0" fontId="0" fillId="28" borderId="69" xfId="0" applyFill="1" applyBorder="1"/>
    <xf numFmtId="41" fontId="25" fillId="28" borderId="2" xfId="0" applyNumberFormat="1" applyFont="1" applyFill="1" applyBorder="1"/>
    <xf numFmtId="41" fontId="56" fillId="28" borderId="45" xfId="0" applyNumberFormat="1" applyFont="1" applyFill="1" applyBorder="1"/>
    <xf numFmtId="0" fontId="5" fillId="28" borderId="69" xfId="0" applyFont="1" applyFill="1" applyBorder="1"/>
    <xf numFmtId="1" fontId="4" fillId="28" borderId="69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41" fontId="25" fillId="28" borderId="3" xfId="0" applyNumberFormat="1" applyFont="1" applyFill="1" applyBorder="1"/>
    <xf numFmtId="164" fontId="58" fillId="28" borderId="69" xfId="0" applyNumberFormat="1" applyFont="1" applyFill="1" applyBorder="1"/>
    <xf numFmtId="41" fontId="58" fillId="28" borderId="69" xfId="0" applyNumberFormat="1" applyFont="1" applyFill="1" applyBorder="1"/>
    <xf numFmtId="41" fontId="56" fillId="28" borderId="0" xfId="0" applyNumberFormat="1" applyFont="1" applyFill="1" applyAlignment="1">
      <alignment horizontal="right"/>
    </xf>
    <xf numFmtId="1" fontId="56" fillId="28" borderId="69" xfId="0" applyNumberFormat="1" applyFont="1" applyFill="1" applyBorder="1" applyAlignment="1">
      <alignment horizontal="center"/>
    </xf>
    <xf numFmtId="1" fontId="58" fillId="28" borderId="54" xfId="0" applyNumberFormat="1" applyFont="1" applyFill="1" applyBorder="1" applyAlignment="1">
      <alignment horizontal="center" wrapText="1"/>
    </xf>
    <xf numFmtId="41" fontId="58" fillId="28" borderId="0" xfId="0" applyNumberFormat="1" applyFont="1" applyFill="1"/>
    <xf numFmtId="0" fontId="31" fillId="28" borderId="3" xfId="0" applyFont="1" applyFill="1" applyBorder="1" applyAlignment="1">
      <alignment horizontal="center"/>
    </xf>
    <xf numFmtId="42" fontId="25" fillId="28" borderId="0" xfId="0" applyNumberFormat="1" applyFont="1" applyFill="1"/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9" fillId="0" borderId="76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6" fillId="0" borderId="94" xfId="0" applyNumberFormat="1" applyFont="1" applyFill="1" applyBorder="1" applyAlignment="1">
      <alignment horizontal="center" vertical="top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78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6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0" xfId="0" applyNumberFormat="1" applyFont="1" applyFill="1" applyBorder="1" applyAlignment="1">
      <alignment horizontal="right" vertical="center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1" fontId="5" fillId="0" borderId="84" xfId="1" applyNumberFormat="1" applyFont="1" applyFill="1" applyBorder="1" applyAlignment="1">
      <alignment horizontal="center" vertical="center" wrapText="1"/>
    </xf>
    <xf numFmtId="1" fontId="5" fillId="0" borderId="90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41" fontId="34" fillId="0" borderId="86" xfId="0" applyNumberFormat="1" applyFont="1" applyFill="1" applyBorder="1" applyAlignment="1">
      <alignment horizontal="center" vertic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56" fillId="0" borderId="94" xfId="0" applyNumberFormat="1" applyFont="1" applyFill="1" applyBorder="1" applyAlignment="1">
      <alignment horizontal="center"/>
    </xf>
    <xf numFmtId="41" fontId="56" fillId="0" borderId="95" xfId="0" applyNumberFormat="1" applyFont="1" applyFill="1" applyBorder="1" applyAlignment="1">
      <alignment horizontal="center"/>
    </xf>
    <xf numFmtId="41" fontId="56" fillId="0" borderId="78" xfId="0" applyNumberFormat="1" applyFont="1" applyFill="1" applyBorder="1" applyAlignment="1">
      <alignment horizontal="center"/>
    </xf>
    <xf numFmtId="41" fontId="5" fillId="0" borderId="85" xfId="1" applyNumberFormat="1" applyFont="1" applyFill="1" applyBorder="1" applyAlignment="1">
      <alignment horizontal="center" vertical="center" wrapText="1"/>
    </xf>
    <xf numFmtId="41" fontId="34" fillId="0" borderId="86" xfId="0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5" fillId="0" borderId="79" xfId="31" applyNumberFormat="1" applyFont="1" applyFill="1" applyBorder="1" applyAlignment="1">
      <alignment horizontal="center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5" fillId="0" borderId="85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left" vertical="center" wrapText="1"/>
    </xf>
    <xf numFmtId="41" fontId="5" fillId="0" borderId="90" xfId="1" applyNumberFormat="1" applyFont="1" applyFill="1" applyBorder="1" applyAlignment="1">
      <alignment horizontal="left" vertical="center" wrapText="1"/>
    </xf>
    <xf numFmtId="41" fontId="34" fillId="0" borderId="84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4" xfId="0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5" fillId="0" borderId="78" xfId="0" applyNumberFormat="1" applyFont="1" applyFill="1" applyBorder="1" applyAlignment="1">
      <alignment horizontal="center" vertical="center" wrapText="1"/>
    </xf>
    <xf numFmtId="0" fontId="34" fillId="0" borderId="79" xfId="248" applyFont="1" applyFill="1" applyBorder="1" applyAlignment="1">
      <alignment horizontal="center"/>
    </xf>
    <xf numFmtId="0" fontId="34" fillId="0" borderId="80" xfId="248" applyFont="1" applyFill="1" applyBorder="1" applyAlignment="1">
      <alignment horizontal="center"/>
    </xf>
    <xf numFmtId="0" fontId="34" fillId="0" borderId="92" xfId="248" applyFont="1" applyFill="1" applyBorder="1" applyAlignment="1">
      <alignment horizontal="center"/>
    </xf>
    <xf numFmtId="0" fontId="34" fillId="0" borderId="79" xfId="31" applyFont="1" applyFill="1" applyBorder="1" applyAlignment="1">
      <alignment horizontal="center"/>
    </xf>
    <xf numFmtId="0" fontId="34" fillId="0" borderId="80" xfId="31" applyFont="1" applyFill="1" applyBorder="1" applyAlignment="1">
      <alignment horizontal="center"/>
    </xf>
    <xf numFmtId="0" fontId="34" fillId="0" borderId="98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7"/>
  <sheetViews>
    <sheetView topLeftCell="AO1" zoomScale="140" zoomScaleNormal="140" workbookViewId="0">
      <pane ySplit="6" topLeftCell="A26" activePane="bottomLeft" state="frozen"/>
      <selection activeCell="X15" sqref="X15"/>
      <selection pane="bottomLeft" activeCell="AO32" sqref="A32:XFD32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0" customWidth="1"/>
    <col min="13" max="13" width="11.140625" style="2" customWidth="1"/>
    <col min="14" max="14" width="12.42578125" style="2" customWidth="1"/>
    <col min="15" max="15" width="11.5703125" style="140" customWidth="1"/>
    <col min="16" max="16" width="13.5703125" style="2" customWidth="1"/>
    <col min="17" max="17" width="11.140625" style="2" customWidth="1"/>
    <col min="18" max="18" width="11.7109375" style="140" customWidth="1"/>
    <col min="19" max="20" width="12.5703125" style="2" bestFit="1" customWidth="1"/>
    <col min="21" max="21" width="11.85546875" style="140" customWidth="1"/>
    <col min="22" max="22" width="12.140625" style="2" customWidth="1"/>
    <col min="23" max="23" width="12.28515625" style="2" customWidth="1"/>
    <col min="24" max="24" width="12.28515625" style="140" customWidth="1"/>
    <col min="25" max="25" width="12.5703125" style="2" customWidth="1"/>
    <col min="26" max="26" width="12.28515625" style="2" customWidth="1"/>
    <col min="27" max="27" width="12.140625" style="140" customWidth="1"/>
    <col min="28" max="28" width="12.5703125" style="2" customWidth="1"/>
    <col min="29" max="29" width="12.140625" style="2" customWidth="1"/>
    <col min="30" max="30" width="12.140625" style="140" customWidth="1"/>
    <col min="31" max="31" width="12.5703125" style="2" customWidth="1"/>
    <col min="32" max="32" width="12.85546875" style="2" customWidth="1"/>
    <col min="33" max="33" width="12.7109375" style="144" customWidth="1"/>
    <col min="34" max="34" width="13.140625" style="2" customWidth="1"/>
    <col min="35" max="35" width="12.85546875" style="2" customWidth="1"/>
    <col min="36" max="36" width="13.42578125" style="144" customWidth="1"/>
    <col min="37" max="37" width="13.28515625" style="2" customWidth="1"/>
    <col min="38" max="38" width="13" style="2" customWidth="1"/>
    <col min="39" max="39" width="12.7109375" style="144" customWidth="1"/>
    <col min="40" max="40" width="14.140625" style="2" customWidth="1"/>
    <col min="41" max="41" width="13" style="2" customWidth="1"/>
    <col min="42" max="42" width="13.140625" style="144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78" t="s">
        <v>1</v>
      </c>
      <c r="B5" s="375" t="s">
        <v>2</v>
      </c>
      <c r="C5" s="375" t="s">
        <v>3</v>
      </c>
      <c r="D5" s="375" t="s">
        <v>4</v>
      </c>
      <c r="E5" s="375" t="s">
        <v>5</v>
      </c>
      <c r="F5" s="386" t="s">
        <v>6</v>
      </c>
      <c r="G5" s="386"/>
      <c r="H5" s="375" t="s">
        <v>10</v>
      </c>
      <c r="I5" s="375" t="s">
        <v>27</v>
      </c>
      <c r="J5" s="380" t="s">
        <v>26</v>
      </c>
      <c r="K5" s="381"/>
      <c r="L5" s="382"/>
      <c r="M5" s="377" t="s">
        <v>9</v>
      </c>
      <c r="N5" s="377"/>
      <c r="O5" s="377"/>
      <c r="P5" s="377" t="s">
        <v>14</v>
      </c>
      <c r="Q5" s="377"/>
      <c r="R5" s="377"/>
      <c r="S5" s="377" t="s">
        <v>15</v>
      </c>
      <c r="T5" s="377"/>
      <c r="U5" s="377"/>
      <c r="V5" s="377" t="s">
        <v>16</v>
      </c>
      <c r="W5" s="377"/>
      <c r="X5" s="377"/>
      <c r="Y5" s="377" t="s">
        <v>17</v>
      </c>
      <c r="Z5" s="377"/>
      <c r="AA5" s="377"/>
      <c r="AB5" s="377" t="s">
        <v>18</v>
      </c>
      <c r="AC5" s="377"/>
      <c r="AD5" s="377"/>
      <c r="AE5" s="377" t="s">
        <v>19</v>
      </c>
      <c r="AF5" s="377"/>
      <c r="AG5" s="377"/>
      <c r="AH5" s="377" t="s">
        <v>20</v>
      </c>
      <c r="AI5" s="377"/>
      <c r="AJ5" s="377"/>
      <c r="AK5" s="377" t="s">
        <v>21</v>
      </c>
      <c r="AL5" s="377"/>
      <c r="AM5" s="377"/>
      <c r="AN5" s="377" t="s">
        <v>22</v>
      </c>
      <c r="AO5" s="377"/>
      <c r="AP5" s="377"/>
      <c r="AQ5" s="377" t="s">
        <v>23</v>
      </c>
      <c r="AR5" s="377"/>
      <c r="AS5" s="377"/>
      <c r="AT5" s="377" t="s">
        <v>24</v>
      </c>
      <c r="AU5" s="377"/>
      <c r="AV5" s="377"/>
      <c r="AW5" s="372" t="s">
        <v>25</v>
      </c>
      <c r="AX5" s="373"/>
      <c r="AY5" s="374"/>
      <c r="AZ5" s="127" t="s">
        <v>285</v>
      </c>
      <c r="BA5" s="31"/>
    </row>
    <row r="6" spans="1:56" s="32" customFormat="1" x14ac:dyDescent="0.2">
      <c r="A6" s="379"/>
      <c r="B6" s="376"/>
      <c r="C6" s="376"/>
      <c r="D6" s="376"/>
      <c r="E6" s="376"/>
      <c r="F6" s="128" t="s">
        <v>7</v>
      </c>
      <c r="G6" s="129" t="s">
        <v>8</v>
      </c>
      <c r="H6" s="376"/>
      <c r="I6" s="376"/>
      <c r="J6" s="130" t="s">
        <v>11</v>
      </c>
      <c r="K6" s="130" t="s">
        <v>12</v>
      </c>
      <c r="L6" s="141" t="s">
        <v>13</v>
      </c>
      <c r="M6" s="130" t="s">
        <v>11</v>
      </c>
      <c r="N6" s="130" t="s">
        <v>12</v>
      </c>
      <c r="O6" s="141" t="s">
        <v>13</v>
      </c>
      <c r="P6" s="130" t="s">
        <v>11</v>
      </c>
      <c r="Q6" s="130" t="s">
        <v>12</v>
      </c>
      <c r="R6" s="141" t="s">
        <v>13</v>
      </c>
      <c r="S6" s="130" t="s">
        <v>11</v>
      </c>
      <c r="T6" s="130" t="s">
        <v>12</v>
      </c>
      <c r="U6" s="141" t="s">
        <v>13</v>
      </c>
      <c r="V6" s="130" t="s">
        <v>11</v>
      </c>
      <c r="W6" s="130" t="s">
        <v>12</v>
      </c>
      <c r="X6" s="141" t="s">
        <v>13</v>
      </c>
      <c r="Y6" s="130" t="s">
        <v>11</v>
      </c>
      <c r="Z6" s="130" t="s">
        <v>12</v>
      </c>
      <c r="AA6" s="141" t="s">
        <v>13</v>
      </c>
      <c r="AB6" s="130" t="s">
        <v>11</v>
      </c>
      <c r="AC6" s="130" t="s">
        <v>12</v>
      </c>
      <c r="AD6" s="141" t="s">
        <v>13</v>
      </c>
      <c r="AE6" s="130" t="s">
        <v>11</v>
      </c>
      <c r="AF6" s="130" t="s">
        <v>12</v>
      </c>
      <c r="AG6" s="145" t="s">
        <v>13</v>
      </c>
      <c r="AH6" s="130" t="s">
        <v>11</v>
      </c>
      <c r="AI6" s="130" t="s">
        <v>12</v>
      </c>
      <c r="AJ6" s="145" t="s">
        <v>13</v>
      </c>
      <c r="AK6" s="130" t="s">
        <v>11</v>
      </c>
      <c r="AL6" s="130" t="s">
        <v>12</v>
      </c>
      <c r="AM6" s="145" t="s">
        <v>13</v>
      </c>
      <c r="AN6" s="130" t="s">
        <v>11</v>
      </c>
      <c r="AO6" s="130" t="s">
        <v>12</v>
      </c>
      <c r="AP6" s="145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58" customFormat="1" ht="12.75" customHeight="1" x14ac:dyDescent="0.2">
      <c r="A7" s="133">
        <v>1</v>
      </c>
      <c r="B7" s="160"/>
      <c r="C7" s="160" t="s">
        <v>343</v>
      </c>
      <c r="D7" s="133" t="s">
        <v>325</v>
      </c>
      <c r="E7" s="162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2"/>
      <c r="M7" s="37"/>
      <c r="N7" s="37"/>
      <c r="O7" s="142"/>
      <c r="P7" s="37"/>
      <c r="Q7" s="37"/>
      <c r="R7" s="142"/>
      <c r="S7" s="37"/>
      <c r="T7" s="37"/>
      <c r="U7" s="142"/>
      <c r="V7" s="37"/>
      <c r="W7" s="37"/>
      <c r="X7" s="142"/>
      <c r="Y7" s="37"/>
      <c r="Z7" s="37"/>
      <c r="AA7" s="142"/>
      <c r="AB7" s="37"/>
      <c r="AC7" s="37"/>
      <c r="AD7" s="142"/>
      <c r="AE7" s="37"/>
      <c r="AF7" s="37"/>
      <c r="AG7" s="142"/>
      <c r="AH7" s="37"/>
      <c r="AI7" s="37"/>
      <c r="AJ7" s="142"/>
      <c r="AK7" s="37"/>
      <c r="AL7" s="37"/>
      <c r="AM7" s="142"/>
      <c r="AN7" s="37"/>
      <c r="AO7" s="37"/>
      <c r="AP7" s="142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57">
        <f>+I7</f>
        <v>12150000</v>
      </c>
      <c r="BB7" s="157">
        <f>+AZ7+BA7</f>
        <v>12150000</v>
      </c>
      <c r="BC7" s="38">
        <f>+H7</f>
        <v>12150000</v>
      </c>
      <c r="BD7" s="38">
        <f>+BB7-BC7</f>
        <v>0</v>
      </c>
    </row>
    <row r="8" spans="1:56" s="342" customFormat="1" ht="12.75" x14ac:dyDescent="0.2">
      <c r="A8" s="336">
        <v>2</v>
      </c>
      <c r="B8" s="167"/>
      <c r="C8" s="167" t="s">
        <v>344</v>
      </c>
      <c r="D8" s="336" t="s">
        <v>325</v>
      </c>
      <c r="E8" s="165">
        <v>13500000</v>
      </c>
      <c r="F8" s="338"/>
      <c r="G8" s="338"/>
      <c r="H8" s="338">
        <f t="shared" ref="H8:H33" si="0">+E8-F8-G8</f>
        <v>13500000</v>
      </c>
      <c r="I8" s="338">
        <v>1104000</v>
      </c>
      <c r="J8" s="363">
        <v>3896000</v>
      </c>
      <c r="K8" s="363">
        <v>3896000</v>
      </c>
      <c r="L8" s="339">
        <f>+J8-K8</f>
        <v>0</v>
      </c>
      <c r="M8" s="363">
        <v>850000</v>
      </c>
      <c r="N8" s="363">
        <v>850000</v>
      </c>
      <c r="O8" s="339">
        <f>+M8-N8</f>
        <v>0</v>
      </c>
      <c r="P8" s="363">
        <v>850000</v>
      </c>
      <c r="Q8" s="363">
        <v>850000</v>
      </c>
      <c r="R8" s="339">
        <f t="shared" ref="R8" si="1">+P8-Q8</f>
        <v>0</v>
      </c>
      <c r="S8" s="363">
        <v>850000</v>
      </c>
      <c r="T8" s="363">
        <v>850000</v>
      </c>
      <c r="U8" s="339">
        <f t="shared" ref="U8" si="2">+S8-T8</f>
        <v>0</v>
      </c>
      <c r="V8" s="363">
        <v>850000</v>
      </c>
      <c r="W8" s="363">
        <v>850000</v>
      </c>
      <c r="X8" s="339">
        <f t="shared" ref="X8" si="3">+V8-W8</f>
        <v>0</v>
      </c>
      <c r="Y8" s="363">
        <v>850000</v>
      </c>
      <c r="Z8" s="363">
        <v>850000</v>
      </c>
      <c r="AA8" s="339">
        <f t="shared" ref="AA8" si="4">+Y8-Z8</f>
        <v>0</v>
      </c>
      <c r="AB8" s="363">
        <v>850000</v>
      </c>
      <c r="AC8" s="363">
        <v>850000</v>
      </c>
      <c r="AD8" s="339">
        <f t="shared" ref="AD8" si="5">+AB8-AC8</f>
        <v>0</v>
      </c>
      <c r="AE8" s="363">
        <v>850000</v>
      </c>
      <c r="AF8" s="363">
        <v>850000</v>
      </c>
      <c r="AG8" s="339">
        <f t="shared" ref="AG8" si="6">+AE8-AF8</f>
        <v>0</v>
      </c>
      <c r="AH8" s="363">
        <v>850000</v>
      </c>
      <c r="AI8" s="363">
        <v>850000</v>
      </c>
      <c r="AJ8" s="339">
        <f t="shared" ref="AJ8" si="7">+AH8-AI8</f>
        <v>0</v>
      </c>
      <c r="AK8" s="363">
        <v>850000</v>
      </c>
      <c r="AL8" s="363">
        <v>850000</v>
      </c>
      <c r="AM8" s="339">
        <f t="shared" ref="AM8" si="8">+AK8-AL8</f>
        <v>0</v>
      </c>
      <c r="AN8" s="363">
        <v>850000</v>
      </c>
      <c r="AO8" s="363">
        <v>850000</v>
      </c>
      <c r="AP8" s="339">
        <f t="shared" ref="AP8" si="9">+AN8-AO8</f>
        <v>0</v>
      </c>
      <c r="AQ8" s="363"/>
      <c r="AR8" s="363"/>
      <c r="AS8" s="339"/>
      <c r="AT8" s="363"/>
      <c r="AU8" s="363"/>
      <c r="AV8" s="339"/>
      <c r="AW8" s="363"/>
      <c r="AX8" s="363"/>
      <c r="AY8" s="338"/>
      <c r="AZ8" s="340">
        <f t="shared" ref="AZ8:AZ28" si="10">J8+M8+P8+S8+V8+Y8+AB8+AE8+AH8+AK8+AN8+AQ8+AT8+AW8</f>
        <v>12396000</v>
      </c>
      <c r="BA8" s="341">
        <f t="shared" ref="BA8:BA25" si="11">+I8</f>
        <v>1104000</v>
      </c>
      <c r="BB8" s="341">
        <f t="shared" ref="BB8:BB25" si="12">+AZ8+BA8</f>
        <v>13500000</v>
      </c>
      <c r="BC8" s="340">
        <f t="shared" ref="BC8:BC25" si="13">+H8</f>
        <v>13500000</v>
      </c>
      <c r="BD8" s="340">
        <f t="shared" ref="BD8:BD25" si="14">+BB8-BC8</f>
        <v>0</v>
      </c>
    </row>
    <row r="9" spans="1:56" s="342" customFormat="1" ht="12.75" x14ac:dyDescent="0.2">
      <c r="A9" s="336">
        <v>3</v>
      </c>
      <c r="B9" s="164"/>
      <c r="C9" s="164" t="s">
        <v>342</v>
      </c>
      <c r="D9" s="336" t="s">
        <v>325</v>
      </c>
      <c r="E9" s="165">
        <v>13500000</v>
      </c>
      <c r="F9" s="338"/>
      <c r="G9" s="338"/>
      <c r="H9" s="338">
        <f t="shared" si="0"/>
        <v>13500000</v>
      </c>
      <c r="I9" s="338">
        <v>5000000</v>
      </c>
      <c r="J9" s="337"/>
      <c r="K9" s="337"/>
      <c r="L9" s="339"/>
      <c r="M9" s="363">
        <v>850000</v>
      </c>
      <c r="N9" s="363">
        <v>850000</v>
      </c>
      <c r="O9" s="339">
        <f t="shared" ref="O9" si="15">+M9-N9</f>
        <v>0</v>
      </c>
      <c r="P9" s="363">
        <v>850000</v>
      </c>
      <c r="Q9" s="363">
        <v>850000</v>
      </c>
      <c r="R9" s="339">
        <f t="shared" ref="R9" si="16">+P9-Q9</f>
        <v>0</v>
      </c>
      <c r="S9" s="363">
        <v>850000</v>
      </c>
      <c r="T9" s="363">
        <v>850000</v>
      </c>
      <c r="U9" s="339">
        <f t="shared" ref="U9" si="17">+S9-T9</f>
        <v>0</v>
      </c>
      <c r="V9" s="363">
        <v>850000</v>
      </c>
      <c r="W9" s="363">
        <v>850000</v>
      </c>
      <c r="X9" s="339">
        <f t="shared" ref="X9" si="18">+V9-W9</f>
        <v>0</v>
      </c>
      <c r="Y9" s="363">
        <v>850000</v>
      </c>
      <c r="Z9" s="363">
        <v>850000</v>
      </c>
      <c r="AA9" s="339">
        <f t="shared" ref="AA9" si="19">+Y9-Z9</f>
        <v>0</v>
      </c>
      <c r="AB9" s="363">
        <v>850000</v>
      </c>
      <c r="AC9" s="363">
        <v>850000</v>
      </c>
      <c r="AD9" s="339">
        <f t="shared" ref="AD9" si="20">+AB9-AC9</f>
        <v>0</v>
      </c>
      <c r="AE9" s="363">
        <v>850000</v>
      </c>
      <c r="AF9" s="363">
        <v>850000</v>
      </c>
      <c r="AG9" s="339">
        <f t="shared" ref="AG9" si="21">+AE9-AF9</f>
        <v>0</v>
      </c>
      <c r="AH9" s="363">
        <v>850000</v>
      </c>
      <c r="AI9" s="363">
        <v>850000</v>
      </c>
      <c r="AJ9" s="339">
        <f t="shared" ref="AJ9" si="22">+AH9-AI9</f>
        <v>0</v>
      </c>
      <c r="AK9" s="363">
        <v>850000</v>
      </c>
      <c r="AL9" s="363">
        <v>850000</v>
      </c>
      <c r="AM9" s="339">
        <f t="shared" ref="AM9" si="23">+AK9-AL9</f>
        <v>0</v>
      </c>
      <c r="AN9" s="363">
        <v>850000</v>
      </c>
      <c r="AO9" s="363">
        <v>850000</v>
      </c>
      <c r="AP9" s="339">
        <f t="shared" ref="AP9" si="24">+AN9-AO9</f>
        <v>0</v>
      </c>
      <c r="AQ9" s="363"/>
      <c r="AR9" s="363"/>
      <c r="AS9" s="339"/>
      <c r="AT9" s="363"/>
      <c r="AU9" s="363"/>
      <c r="AV9" s="339"/>
      <c r="AW9" s="337"/>
      <c r="AX9" s="337"/>
      <c r="AY9" s="338"/>
      <c r="AZ9" s="340">
        <f t="shared" si="10"/>
        <v>8500000</v>
      </c>
      <c r="BA9" s="341">
        <f t="shared" si="11"/>
        <v>5000000</v>
      </c>
      <c r="BB9" s="341">
        <f t="shared" si="12"/>
        <v>13500000</v>
      </c>
      <c r="BC9" s="340">
        <f t="shared" si="13"/>
        <v>13500000</v>
      </c>
      <c r="BD9" s="340">
        <f t="shared" si="14"/>
        <v>0</v>
      </c>
    </row>
    <row r="10" spans="1:56" ht="12.75" x14ac:dyDescent="0.2">
      <c r="A10" s="133">
        <v>4</v>
      </c>
      <c r="B10" s="161"/>
      <c r="C10" s="161" t="s">
        <v>345</v>
      </c>
      <c r="D10" s="133" t="s">
        <v>325</v>
      </c>
      <c r="E10" s="162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2"/>
      <c r="M10" s="39"/>
      <c r="N10" s="39"/>
      <c r="O10" s="142"/>
      <c r="P10" s="39"/>
      <c r="Q10" s="39"/>
      <c r="R10" s="142"/>
      <c r="S10" s="39"/>
      <c r="T10" s="39"/>
      <c r="U10" s="142"/>
      <c r="V10" s="39"/>
      <c r="W10" s="39"/>
      <c r="X10" s="142"/>
      <c r="Y10" s="39"/>
      <c r="Z10" s="39"/>
      <c r="AA10" s="142"/>
      <c r="AB10" s="39"/>
      <c r="AC10" s="39"/>
      <c r="AD10" s="142"/>
      <c r="AE10" s="39"/>
      <c r="AF10" s="39"/>
      <c r="AG10" s="142"/>
      <c r="AH10" s="39"/>
      <c r="AI10" s="39"/>
      <c r="AJ10" s="142"/>
      <c r="AK10" s="39"/>
      <c r="AL10" s="39"/>
      <c r="AM10" s="142"/>
      <c r="AN10" s="39"/>
      <c r="AO10" s="39"/>
      <c r="AP10" s="142"/>
      <c r="AQ10" s="39"/>
      <c r="AR10" s="39"/>
      <c r="AS10" s="142"/>
      <c r="AT10" s="39"/>
      <c r="AU10" s="39"/>
      <c r="AV10" s="142"/>
      <c r="AW10" s="9"/>
      <c r="AX10" s="9"/>
      <c r="AY10" s="37"/>
      <c r="AZ10" s="38">
        <f t="shared" si="10"/>
        <v>0</v>
      </c>
      <c r="BA10" s="157">
        <f t="shared" si="11"/>
        <v>12150000</v>
      </c>
      <c r="BB10" s="157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s="342" customFormat="1" ht="12.75" x14ac:dyDescent="0.2">
      <c r="A11" s="336">
        <v>5</v>
      </c>
      <c r="B11" s="164"/>
      <c r="C11" s="164" t="s">
        <v>369</v>
      </c>
      <c r="D11" s="336" t="s">
        <v>325</v>
      </c>
      <c r="E11" s="165">
        <v>14000000</v>
      </c>
      <c r="F11" s="338"/>
      <c r="G11" s="338"/>
      <c r="H11" s="338">
        <f t="shared" si="0"/>
        <v>14000000</v>
      </c>
      <c r="I11" s="338">
        <v>5000000</v>
      </c>
      <c r="J11" s="337"/>
      <c r="K11" s="337"/>
      <c r="L11" s="339"/>
      <c r="M11" s="337">
        <v>900000</v>
      </c>
      <c r="N11" s="337">
        <v>900000</v>
      </c>
      <c r="O11" s="339">
        <f>+M11-N11</f>
        <v>0</v>
      </c>
      <c r="P11" s="337">
        <v>900000</v>
      </c>
      <c r="Q11" s="337">
        <v>900000</v>
      </c>
      <c r="R11" s="339">
        <f t="shared" ref="R11" si="25">+P11-Q11</f>
        <v>0</v>
      </c>
      <c r="S11" s="337">
        <v>900000</v>
      </c>
      <c r="T11" s="337">
        <v>900000</v>
      </c>
      <c r="U11" s="339">
        <f t="shared" ref="U11" si="26">+S11-T11</f>
        <v>0</v>
      </c>
      <c r="V11" s="337">
        <v>900000</v>
      </c>
      <c r="W11" s="337">
        <v>900000</v>
      </c>
      <c r="X11" s="339">
        <f t="shared" ref="X11" si="27">+V11-W11</f>
        <v>0</v>
      </c>
      <c r="Y11" s="337">
        <v>900000</v>
      </c>
      <c r="Z11" s="337">
        <v>900000</v>
      </c>
      <c r="AA11" s="339">
        <f t="shared" ref="AA11" si="28">+Y11-Z11</f>
        <v>0</v>
      </c>
      <c r="AB11" s="337">
        <v>900000</v>
      </c>
      <c r="AC11" s="337">
        <v>900000</v>
      </c>
      <c r="AD11" s="339">
        <f t="shared" ref="AD11" si="29">+AB11-AC11</f>
        <v>0</v>
      </c>
      <c r="AE11" s="337">
        <v>900000</v>
      </c>
      <c r="AF11" s="337">
        <v>900000</v>
      </c>
      <c r="AG11" s="339">
        <f t="shared" ref="AG11" si="30">+AE11-AF11</f>
        <v>0</v>
      </c>
      <c r="AH11" s="337">
        <v>900000</v>
      </c>
      <c r="AI11" s="337">
        <v>900000</v>
      </c>
      <c r="AJ11" s="339">
        <f t="shared" ref="AJ11" si="31">+AH11-AI11</f>
        <v>0</v>
      </c>
      <c r="AK11" s="337">
        <v>900000</v>
      </c>
      <c r="AL11" s="337">
        <v>900000</v>
      </c>
      <c r="AM11" s="339">
        <f t="shared" ref="AM11" si="32">+AK11-AL11</f>
        <v>0</v>
      </c>
      <c r="AN11" s="337">
        <v>900000</v>
      </c>
      <c r="AO11" s="337">
        <v>900000</v>
      </c>
      <c r="AP11" s="339">
        <f t="shared" ref="AP11" si="33">+AN11-AO11</f>
        <v>0</v>
      </c>
      <c r="AQ11" s="337"/>
      <c r="AR11" s="337"/>
      <c r="AS11" s="338"/>
      <c r="AT11" s="337"/>
      <c r="AU11" s="337"/>
      <c r="AV11" s="338"/>
      <c r="AW11" s="337"/>
      <c r="AX11" s="337"/>
      <c r="AY11" s="338"/>
      <c r="AZ11" s="340">
        <f t="shared" si="10"/>
        <v>9000000</v>
      </c>
      <c r="BA11" s="341">
        <f t="shared" si="11"/>
        <v>5000000</v>
      </c>
      <c r="BB11" s="341">
        <f t="shared" si="12"/>
        <v>14000000</v>
      </c>
      <c r="BC11" s="340">
        <f t="shared" si="13"/>
        <v>14000000</v>
      </c>
      <c r="BD11" s="340">
        <f t="shared" si="14"/>
        <v>0</v>
      </c>
    </row>
    <row r="12" spans="1:56" s="342" customFormat="1" ht="12.75" x14ac:dyDescent="0.2">
      <c r="A12" s="336">
        <v>6</v>
      </c>
      <c r="B12" s="164"/>
      <c r="C12" s="164" t="s">
        <v>370</v>
      </c>
      <c r="D12" s="336" t="s">
        <v>325</v>
      </c>
      <c r="E12" s="165">
        <v>14000000</v>
      </c>
      <c r="F12" s="338"/>
      <c r="G12" s="338"/>
      <c r="H12" s="338">
        <f t="shared" si="0"/>
        <v>14000000</v>
      </c>
      <c r="I12" s="338">
        <v>5000000</v>
      </c>
      <c r="J12" s="337"/>
      <c r="K12" s="337"/>
      <c r="L12" s="339"/>
      <c r="M12" s="337">
        <v>900000</v>
      </c>
      <c r="N12" s="337">
        <v>900000</v>
      </c>
      <c r="O12" s="339">
        <f>+M12-N12</f>
        <v>0</v>
      </c>
      <c r="P12" s="337">
        <v>900000</v>
      </c>
      <c r="Q12" s="337">
        <v>900000</v>
      </c>
      <c r="R12" s="339">
        <f t="shared" ref="R12:R14" si="34">+P12-Q12</f>
        <v>0</v>
      </c>
      <c r="S12" s="337">
        <v>900000</v>
      </c>
      <c r="T12" s="337">
        <v>900000</v>
      </c>
      <c r="U12" s="339">
        <f t="shared" ref="U12:U14" si="35">+S12-T12</f>
        <v>0</v>
      </c>
      <c r="V12" s="337">
        <v>900000</v>
      </c>
      <c r="W12" s="337">
        <v>900000</v>
      </c>
      <c r="X12" s="339">
        <f t="shared" ref="X12:X14" si="36">+V12-W12</f>
        <v>0</v>
      </c>
      <c r="Y12" s="337">
        <v>900000</v>
      </c>
      <c r="Z12" s="337">
        <v>900000</v>
      </c>
      <c r="AA12" s="339">
        <f t="shared" ref="AA12:AA14" si="37">+Y12-Z12</f>
        <v>0</v>
      </c>
      <c r="AB12" s="337">
        <v>900000</v>
      </c>
      <c r="AC12" s="337">
        <v>900000</v>
      </c>
      <c r="AD12" s="339">
        <f t="shared" ref="AD12:AD14" si="38">+AB12-AC12</f>
        <v>0</v>
      </c>
      <c r="AE12" s="337">
        <v>900000</v>
      </c>
      <c r="AF12" s="337">
        <v>900000</v>
      </c>
      <c r="AG12" s="339">
        <f t="shared" ref="AG12:AG14" si="39">+AE12-AF12</f>
        <v>0</v>
      </c>
      <c r="AH12" s="337">
        <v>900000</v>
      </c>
      <c r="AI12" s="337">
        <v>900000</v>
      </c>
      <c r="AJ12" s="339">
        <f t="shared" ref="AJ12:AJ14" si="40">+AH12-AI12</f>
        <v>0</v>
      </c>
      <c r="AK12" s="337">
        <v>900000</v>
      </c>
      <c r="AL12" s="337">
        <v>900000</v>
      </c>
      <c r="AM12" s="339">
        <f t="shared" ref="AM12:AM14" si="41">+AK12-AL12</f>
        <v>0</v>
      </c>
      <c r="AN12" s="337">
        <v>900000</v>
      </c>
      <c r="AO12" s="337">
        <v>900000</v>
      </c>
      <c r="AP12" s="339">
        <f t="shared" ref="AP12:AP14" si="42">+AN12-AO12</f>
        <v>0</v>
      </c>
      <c r="AQ12" s="337"/>
      <c r="AR12" s="337"/>
      <c r="AS12" s="339"/>
      <c r="AT12" s="337"/>
      <c r="AU12" s="337"/>
      <c r="AV12" s="338"/>
      <c r="AW12" s="337"/>
      <c r="AX12" s="337"/>
      <c r="AY12" s="338"/>
      <c r="AZ12" s="340">
        <f t="shared" si="10"/>
        <v>9000000</v>
      </c>
      <c r="BA12" s="341">
        <f t="shared" si="11"/>
        <v>5000000</v>
      </c>
      <c r="BB12" s="341">
        <f t="shared" si="12"/>
        <v>14000000</v>
      </c>
      <c r="BC12" s="340">
        <f t="shared" si="13"/>
        <v>14000000</v>
      </c>
      <c r="BD12" s="340">
        <f t="shared" si="14"/>
        <v>0</v>
      </c>
    </row>
    <row r="13" spans="1:56" ht="12.75" x14ac:dyDescent="0.2">
      <c r="A13" s="133">
        <v>7</v>
      </c>
      <c r="B13" s="160"/>
      <c r="C13" s="160" t="s">
        <v>397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>
        <v>3000000</v>
      </c>
      <c r="L13" s="142">
        <f>+J13-K13</f>
        <v>0</v>
      </c>
      <c r="M13" s="9">
        <v>1000000</v>
      </c>
      <c r="N13" s="9">
        <v>1000000</v>
      </c>
      <c r="O13" s="142">
        <f>+M13-N13</f>
        <v>0</v>
      </c>
      <c r="P13" s="9">
        <v>1000000</v>
      </c>
      <c r="Q13" s="9">
        <v>1000000</v>
      </c>
      <c r="R13" s="142">
        <f t="shared" si="34"/>
        <v>0</v>
      </c>
      <c r="S13" s="9">
        <v>1000000</v>
      </c>
      <c r="T13" s="9">
        <v>1000000</v>
      </c>
      <c r="U13" s="142">
        <f t="shared" si="35"/>
        <v>0</v>
      </c>
      <c r="V13" s="9">
        <v>1000000</v>
      </c>
      <c r="W13" s="9">
        <v>1000000</v>
      </c>
      <c r="X13" s="142">
        <f t="shared" si="36"/>
        <v>0</v>
      </c>
      <c r="Y13" s="9">
        <v>1000000</v>
      </c>
      <c r="Z13" s="9">
        <v>1000000</v>
      </c>
      <c r="AA13" s="142">
        <f t="shared" si="37"/>
        <v>0</v>
      </c>
      <c r="AB13" s="9">
        <v>1000000</v>
      </c>
      <c r="AC13" s="9">
        <v>1000000</v>
      </c>
      <c r="AD13" s="142">
        <f t="shared" si="38"/>
        <v>0</v>
      </c>
      <c r="AE13" s="9">
        <v>1000000</v>
      </c>
      <c r="AF13" s="9">
        <v>1000000</v>
      </c>
      <c r="AG13" s="142">
        <f t="shared" si="39"/>
        <v>0</v>
      </c>
      <c r="AH13" s="9">
        <v>1000000</v>
      </c>
      <c r="AI13" s="9">
        <v>700000</v>
      </c>
      <c r="AJ13" s="142">
        <f t="shared" si="40"/>
        <v>300000</v>
      </c>
      <c r="AK13" s="9">
        <v>1000000</v>
      </c>
      <c r="AL13" s="9"/>
      <c r="AM13" s="142">
        <f t="shared" si="41"/>
        <v>1000000</v>
      </c>
      <c r="AN13" s="9">
        <v>1000000</v>
      </c>
      <c r="AO13" s="9"/>
      <c r="AP13" s="142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57">
        <f t="shared" si="11"/>
        <v>2000000</v>
      </c>
      <c r="BB13" s="157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s="342" customFormat="1" ht="12.75" x14ac:dyDescent="0.2">
      <c r="A14" s="336">
        <v>8</v>
      </c>
      <c r="B14" s="167"/>
      <c r="C14" s="362" t="s">
        <v>406</v>
      </c>
      <c r="D14" s="336" t="s">
        <v>325</v>
      </c>
      <c r="E14" s="338">
        <v>15000000</v>
      </c>
      <c r="F14" s="337"/>
      <c r="G14" s="337"/>
      <c r="H14" s="338">
        <f t="shared" si="0"/>
        <v>15000000</v>
      </c>
      <c r="I14" s="338">
        <v>5000000</v>
      </c>
      <c r="J14" s="337"/>
      <c r="K14" s="337"/>
      <c r="L14" s="339"/>
      <c r="M14" s="337">
        <v>1000000</v>
      </c>
      <c r="N14" s="337">
        <v>1000000</v>
      </c>
      <c r="O14" s="339">
        <f>+M14-N14</f>
        <v>0</v>
      </c>
      <c r="P14" s="337">
        <v>1000000</v>
      </c>
      <c r="Q14" s="337">
        <v>1000000</v>
      </c>
      <c r="R14" s="339">
        <f t="shared" si="34"/>
        <v>0</v>
      </c>
      <c r="S14" s="337">
        <v>1000000</v>
      </c>
      <c r="T14" s="337">
        <v>1000000</v>
      </c>
      <c r="U14" s="339">
        <f t="shared" si="35"/>
        <v>0</v>
      </c>
      <c r="V14" s="337">
        <v>1000000</v>
      </c>
      <c r="W14" s="337">
        <v>1000000</v>
      </c>
      <c r="X14" s="339">
        <f t="shared" si="36"/>
        <v>0</v>
      </c>
      <c r="Y14" s="337">
        <v>1000000</v>
      </c>
      <c r="Z14" s="337">
        <v>1000000</v>
      </c>
      <c r="AA14" s="339">
        <f t="shared" si="37"/>
        <v>0</v>
      </c>
      <c r="AB14" s="337">
        <v>1000000</v>
      </c>
      <c r="AC14" s="337">
        <v>1000000</v>
      </c>
      <c r="AD14" s="339">
        <f t="shared" si="38"/>
        <v>0</v>
      </c>
      <c r="AE14" s="337">
        <v>1000000</v>
      </c>
      <c r="AF14" s="337">
        <v>1000000</v>
      </c>
      <c r="AG14" s="339">
        <f t="shared" si="39"/>
        <v>0</v>
      </c>
      <c r="AH14" s="337">
        <v>1000000</v>
      </c>
      <c r="AI14" s="337">
        <v>1000000</v>
      </c>
      <c r="AJ14" s="339">
        <f t="shared" si="40"/>
        <v>0</v>
      </c>
      <c r="AK14" s="337">
        <v>1000000</v>
      </c>
      <c r="AL14" s="337">
        <v>1000000</v>
      </c>
      <c r="AM14" s="339">
        <f t="shared" si="41"/>
        <v>0</v>
      </c>
      <c r="AN14" s="337">
        <v>1000000</v>
      </c>
      <c r="AO14" s="337">
        <v>1000000</v>
      </c>
      <c r="AP14" s="339">
        <f t="shared" si="42"/>
        <v>0</v>
      </c>
      <c r="AQ14" s="337"/>
      <c r="AR14" s="337"/>
      <c r="AS14" s="339"/>
      <c r="AT14" s="337"/>
      <c r="AU14" s="337"/>
      <c r="AV14" s="338"/>
      <c r="AW14" s="337"/>
      <c r="AX14" s="337"/>
      <c r="AY14" s="338"/>
      <c r="AZ14" s="340">
        <f t="shared" si="10"/>
        <v>10000000</v>
      </c>
      <c r="BA14" s="341">
        <f t="shared" si="11"/>
        <v>5000000</v>
      </c>
      <c r="BB14" s="341">
        <f t="shared" si="12"/>
        <v>15000000</v>
      </c>
      <c r="BC14" s="340">
        <f t="shared" si="13"/>
        <v>15000000</v>
      </c>
      <c r="BD14" s="340">
        <f t="shared" si="14"/>
        <v>0</v>
      </c>
    </row>
    <row r="15" spans="1:56" s="342" customFormat="1" ht="12.75" x14ac:dyDescent="0.2">
      <c r="A15" s="336">
        <v>9</v>
      </c>
      <c r="B15" s="160"/>
      <c r="C15" s="167" t="s">
        <v>410</v>
      </c>
      <c r="D15" s="336" t="s">
        <v>325</v>
      </c>
      <c r="E15" s="165">
        <v>15000000</v>
      </c>
      <c r="F15" s="337">
        <v>1500000</v>
      </c>
      <c r="G15" s="337"/>
      <c r="H15" s="338">
        <f t="shared" si="0"/>
        <v>13500000</v>
      </c>
      <c r="I15" s="338">
        <f>H15</f>
        <v>13500000</v>
      </c>
      <c r="J15" s="337"/>
      <c r="K15" s="337"/>
      <c r="L15" s="339"/>
      <c r="M15" s="337"/>
      <c r="N15" s="337"/>
      <c r="O15" s="339"/>
      <c r="P15" s="337"/>
      <c r="Q15" s="337"/>
      <c r="R15" s="339"/>
      <c r="S15" s="337"/>
      <c r="T15" s="337"/>
      <c r="U15" s="339"/>
      <c r="V15" s="337"/>
      <c r="W15" s="337"/>
      <c r="X15" s="339"/>
      <c r="Y15" s="337"/>
      <c r="Z15" s="337"/>
      <c r="AA15" s="339"/>
      <c r="AB15" s="337"/>
      <c r="AC15" s="337"/>
      <c r="AD15" s="339"/>
      <c r="AE15" s="337"/>
      <c r="AF15" s="337"/>
      <c r="AG15" s="339"/>
      <c r="AH15" s="337"/>
      <c r="AI15" s="337"/>
      <c r="AJ15" s="339"/>
      <c r="AK15" s="337"/>
      <c r="AL15" s="337"/>
      <c r="AM15" s="340"/>
      <c r="AN15" s="337"/>
      <c r="AO15" s="337"/>
      <c r="AP15" s="340"/>
      <c r="AQ15" s="337"/>
      <c r="AR15" s="337"/>
      <c r="AS15" s="338"/>
      <c r="AT15" s="337"/>
      <c r="AU15" s="337"/>
      <c r="AV15" s="338"/>
      <c r="AW15" s="337"/>
      <c r="AX15" s="337"/>
      <c r="AY15" s="338"/>
      <c r="AZ15" s="340">
        <f t="shared" si="10"/>
        <v>0</v>
      </c>
      <c r="BA15" s="341">
        <f t="shared" si="11"/>
        <v>13500000</v>
      </c>
      <c r="BB15" s="341">
        <f t="shared" si="12"/>
        <v>13500000</v>
      </c>
      <c r="BC15" s="340">
        <f t="shared" si="13"/>
        <v>13500000</v>
      </c>
      <c r="BD15" s="340">
        <f t="shared" si="14"/>
        <v>0</v>
      </c>
    </row>
    <row r="16" spans="1:56" s="342" customFormat="1" ht="12.75" x14ac:dyDescent="0.2">
      <c r="A16" s="336">
        <v>10</v>
      </c>
      <c r="B16" s="167"/>
      <c r="C16" s="167" t="s">
        <v>417</v>
      </c>
      <c r="D16" s="336" t="s">
        <v>325</v>
      </c>
      <c r="E16" s="165">
        <v>15000000</v>
      </c>
      <c r="F16" s="337"/>
      <c r="G16" s="337"/>
      <c r="H16" s="338">
        <f t="shared" si="0"/>
        <v>15000000</v>
      </c>
      <c r="I16" s="338">
        <v>5000000</v>
      </c>
      <c r="J16" s="337"/>
      <c r="K16" s="337"/>
      <c r="L16" s="339"/>
      <c r="M16" s="337">
        <v>1000000</v>
      </c>
      <c r="N16" s="337">
        <v>1000000</v>
      </c>
      <c r="O16" s="339">
        <f>+M16-N16</f>
        <v>0</v>
      </c>
      <c r="P16" s="337">
        <v>1000000</v>
      </c>
      <c r="Q16" s="337">
        <v>1000000</v>
      </c>
      <c r="R16" s="339">
        <f t="shared" ref="R16:R17" si="43">+P16-Q16</f>
        <v>0</v>
      </c>
      <c r="S16" s="337">
        <v>1000000</v>
      </c>
      <c r="T16" s="337">
        <v>1000000</v>
      </c>
      <c r="U16" s="339">
        <f t="shared" ref="U16:U17" si="44">+S16-T16</f>
        <v>0</v>
      </c>
      <c r="V16" s="337">
        <v>1000000</v>
      </c>
      <c r="W16" s="337">
        <v>1000000</v>
      </c>
      <c r="X16" s="339">
        <f t="shared" ref="X16:X17" si="45">+V16-W16</f>
        <v>0</v>
      </c>
      <c r="Y16" s="337">
        <v>1000000</v>
      </c>
      <c r="Z16" s="337">
        <v>1000000</v>
      </c>
      <c r="AA16" s="339">
        <f t="shared" ref="AA16:AA17" si="46">+Y16-Z16</f>
        <v>0</v>
      </c>
      <c r="AB16" s="337">
        <v>1000000</v>
      </c>
      <c r="AC16" s="337">
        <v>1000000</v>
      </c>
      <c r="AD16" s="339">
        <f t="shared" ref="AD16:AD17" si="47">+AB16-AC16</f>
        <v>0</v>
      </c>
      <c r="AE16" s="337">
        <v>1000000</v>
      </c>
      <c r="AF16" s="337">
        <v>1000000</v>
      </c>
      <c r="AG16" s="339">
        <f t="shared" ref="AG16:AG17" si="48">+AE16-AF16</f>
        <v>0</v>
      </c>
      <c r="AH16" s="337">
        <v>1000000</v>
      </c>
      <c r="AI16" s="337">
        <v>1000000</v>
      </c>
      <c r="AJ16" s="339">
        <f t="shared" ref="AJ16:AJ17" si="49">+AH16-AI16</f>
        <v>0</v>
      </c>
      <c r="AK16" s="337">
        <v>1000000</v>
      </c>
      <c r="AL16" s="337">
        <v>1000000</v>
      </c>
      <c r="AM16" s="339">
        <f t="shared" ref="AM16:AM17" si="50">+AK16-AL16</f>
        <v>0</v>
      </c>
      <c r="AN16" s="337">
        <v>1000000</v>
      </c>
      <c r="AO16" s="337">
        <v>1000000</v>
      </c>
      <c r="AP16" s="339">
        <f t="shared" ref="AP16:AP17" si="51">+AN16-AO16</f>
        <v>0</v>
      </c>
      <c r="AQ16" s="337"/>
      <c r="AR16" s="337"/>
      <c r="AS16" s="339"/>
      <c r="AT16" s="337"/>
      <c r="AU16" s="337"/>
      <c r="AV16" s="338"/>
      <c r="AW16" s="337"/>
      <c r="AX16" s="337"/>
      <c r="AY16" s="338"/>
      <c r="AZ16" s="340">
        <f t="shared" si="10"/>
        <v>10000000</v>
      </c>
      <c r="BA16" s="341">
        <f t="shared" si="11"/>
        <v>5000000</v>
      </c>
      <c r="BB16" s="341">
        <f t="shared" si="12"/>
        <v>15000000</v>
      </c>
      <c r="BC16" s="340">
        <f t="shared" si="13"/>
        <v>15000000</v>
      </c>
      <c r="BD16" s="340">
        <f t="shared" si="14"/>
        <v>0</v>
      </c>
    </row>
    <row r="17" spans="1:56" s="342" customFormat="1" ht="12.75" x14ac:dyDescent="0.2">
      <c r="A17" s="336">
        <v>11</v>
      </c>
      <c r="B17" s="167"/>
      <c r="C17" s="362" t="s">
        <v>420</v>
      </c>
      <c r="D17" s="336" t="s">
        <v>325</v>
      </c>
      <c r="E17" s="165">
        <v>15000000</v>
      </c>
      <c r="F17" s="337"/>
      <c r="G17" s="337"/>
      <c r="H17" s="338">
        <f t="shared" si="0"/>
        <v>15000000</v>
      </c>
      <c r="I17" s="338">
        <v>3000000</v>
      </c>
      <c r="J17" s="337">
        <v>2000000</v>
      </c>
      <c r="K17" s="337">
        <v>2000000</v>
      </c>
      <c r="L17" s="339">
        <f>+J17-K17</f>
        <v>0</v>
      </c>
      <c r="M17" s="337">
        <v>1000000</v>
      </c>
      <c r="N17" s="337">
        <v>1000000</v>
      </c>
      <c r="O17" s="339">
        <f>+M17-N17</f>
        <v>0</v>
      </c>
      <c r="P17" s="337">
        <v>1000000</v>
      </c>
      <c r="Q17" s="337">
        <v>1000000</v>
      </c>
      <c r="R17" s="339">
        <f t="shared" si="43"/>
        <v>0</v>
      </c>
      <c r="S17" s="337">
        <v>1000000</v>
      </c>
      <c r="T17" s="337">
        <v>1000000</v>
      </c>
      <c r="U17" s="339">
        <f t="shared" si="44"/>
        <v>0</v>
      </c>
      <c r="V17" s="337">
        <v>1000000</v>
      </c>
      <c r="W17" s="337">
        <v>1000000</v>
      </c>
      <c r="X17" s="339">
        <f t="shared" si="45"/>
        <v>0</v>
      </c>
      <c r="Y17" s="337">
        <v>1000000</v>
      </c>
      <c r="Z17" s="337">
        <v>1000000</v>
      </c>
      <c r="AA17" s="339">
        <f t="shared" si="46"/>
        <v>0</v>
      </c>
      <c r="AB17" s="337">
        <v>1000000</v>
      </c>
      <c r="AC17" s="337">
        <v>1000000</v>
      </c>
      <c r="AD17" s="339">
        <f t="shared" si="47"/>
        <v>0</v>
      </c>
      <c r="AE17" s="337">
        <v>1000000</v>
      </c>
      <c r="AF17" s="337">
        <v>1000000</v>
      </c>
      <c r="AG17" s="339">
        <f t="shared" si="48"/>
        <v>0</v>
      </c>
      <c r="AH17" s="337">
        <v>1000000</v>
      </c>
      <c r="AI17" s="337">
        <v>1000000</v>
      </c>
      <c r="AJ17" s="339">
        <f t="shared" si="49"/>
        <v>0</v>
      </c>
      <c r="AK17" s="337">
        <v>1000000</v>
      </c>
      <c r="AL17" s="337">
        <v>1000000</v>
      </c>
      <c r="AM17" s="339">
        <f t="shared" si="50"/>
        <v>0</v>
      </c>
      <c r="AN17" s="337">
        <v>1000000</v>
      </c>
      <c r="AO17" s="337">
        <v>1000000</v>
      </c>
      <c r="AP17" s="339">
        <f t="shared" si="51"/>
        <v>0</v>
      </c>
      <c r="AQ17" s="337"/>
      <c r="AR17" s="337"/>
      <c r="AS17" s="339"/>
      <c r="AT17" s="337"/>
      <c r="AU17" s="337"/>
      <c r="AV17" s="338"/>
      <c r="AW17" s="337"/>
      <c r="AX17" s="337"/>
      <c r="AY17" s="338"/>
      <c r="AZ17" s="340">
        <f t="shared" si="10"/>
        <v>12000000</v>
      </c>
      <c r="BA17" s="341">
        <f t="shared" si="11"/>
        <v>3000000</v>
      </c>
      <c r="BB17" s="341">
        <f t="shared" si="12"/>
        <v>15000000</v>
      </c>
      <c r="BC17" s="340">
        <f t="shared" si="13"/>
        <v>15000000</v>
      </c>
      <c r="BD17" s="340">
        <f t="shared" si="14"/>
        <v>0</v>
      </c>
    </row>
    <row r="18" spans="1:56" s="342" customFormat="1" ht="12.75" x14ac:dyDescent="0.2">
      <c r="A18" s="336">
        <v>12</v>
      </c>
      <c r="B18" s="167"/>
      <c r="C18" s="167" t="s">
        <v>426</v>
      </c>
      <c r="D18" s="336" t="s">
        <v>325</v>
      </c>
      <c r="E18" s="165">
        <v>15000000</v>
      </c>
      <c r="F18" s="337"/>
      <c r="G18" s="337"/>
      <c r="H18" s="338">
        <f t="shared" si="0"/>
        <v>15000000</v>
      </c>
      <c r="I18" s="165">
        <v>5000000</v>
      </c>
      <c r="J18" s="337"/>
      <c r="K18" s="337"/>
      <c r="L18" s="339"/>
      <c r="M18" s="337">
        <v>1000000</v>
      </c>
      <c r="N18" s="337">
        <v>1000000</v>
      </c>
      <c r="O18" s="339">
        <f t="shared" ref="O18:O22" si="52">+M18-N18</f>
        <v>0</v>
      </c>
      <c r="P18" s="337">
        <v>1000000</v>
      </c>
      <c r="Q18" s="337">
        <v>1000000</v>
      </c>
      <c r="R18" s="339">
        <f t="shared" ref="R18:R22" si="53">+P18-Q18</f>
        <v>0</v>
      </c>
      <c r="S18" s="337">
        <v>1000000</v>
      </c>
      <c r="T18" s="337">
        <v>1000000</v>
      </c>
      <c r="U18" s="339">
        <f t="shared" ref="U18:U22" si="54">+S18-T18</f>
        <v>0</v>
      </c>
      <c r="V18" s="337">
        <v>1000000</v>
      </c>
      <c r="W18" s="337">
        <v>1000000</v>
      </c>
      <c r="X18" s="339">
        <f t="shared" ref="X18:X22" si="55">+V18-W18</f>
        <v>0</v>
      </c>
      <c r="Y18" s="337">
        <v>1000000</v>
      </c>
      <c r="Z18" s="337">
        <v>1000000</v>
      </c>
      <c r="AA18" s="339">
        <f t="shared" ref="AA18:AA22" si="56">+Y18-Z18</f>
        <v>0</v>
      </c>
      <c r="AB18" s="337">
        <v>1000000</v>
      </c>
      <c r="AC18" s="337">
        <v>1000000</v>
      </c>
      <c r="AD18" s="339">
        <f t="shared" ref="AD18:AD22" si="57">+AB18-AC18</f>
        <v>0</v>
      </c>
      <c r="AE18" s="337">
        <v>1000000</v>
      </c>
      <c r="AF18" s="337">
        <v>1000000</v>
      </c>
      <c r="AG18" s="339">
        <f t="shared" ref="AG18:AG22" si="58">+AE18-AF18</f>
        <v>0</v>
      </c>
      <c r="AH18" s="337">
        <v>1000000</v>
      </c>
      <c r="AI18" s="337">
        <v>1000000</v>
      </c>
      <c r="AJ18" s="339">
        <f t="shared" ref="AJ18:AJ22" si="59">+AH18-AI18</f>
        <v>0</v>
      </c>
      <c r="AK18" s="337">
        <v>1000000</v>
      </c>
      <c r="AL18" s="337">
        <v>1000000</v>
      </c>
      <c r="AM18" s="339">
        <f t="shared" ref="AM18:AM22" si="60">+AK18-AL18</f>
        <v>0</v>
      </c>
      <c r="AN18" s="337">
        <v>1000000</v>
      </c>
      <c r="AO18" s="337">
        <v>1000000</v>
      </c>
      <c r="AP18" s="339">
        <f t="shared" ref="AP18:AP22" si="61">+AN18-AO18</f>
        <v>0</v>
      </c>
      <c r="AQ18" s="337"/>
      <c r="AR18" s="337"/>
      <c r="AS18" s="338"/>
      <c r="AT18" s="337"/>
      <c r="AU18" s="337"/>
      <c r="AV18" s="338"/>
      <c r="AW18" s="337"/>
      <c r="AX18" s="337"/>
      <c r="AY18" s="338"/>
      <c r="AZ18" s="340">
        <f t="shared" si="10"/>
        <v>10000000</v>
      </c>
      <c r="BA18" s="341">
        <f t="shared" si="11"/>
        <v>5000000</v>
      </c>
      <c r="BB18" s="341">
        <f t="shared" si="12"/>
        <v>15000000</v>
      </c>
      <c r="BC18" s="340">
        <f t="shared" si="13"/>
        <v>15000000</v>
      </c>
      <c r="BD18" s="340">
        <f t="shared" si="14"/>
        <v>0</v>
      </c>
    </row>
    <row r="19" spans="1:56" s="342" customFormat="1" ht="12.75" x14ac:dyDescent="0.2">
      <c r="A19" s="336">
        <v>13</v>
      </c>
      <c r="B19" s="167"/>
      <c r="C19" s="167" t="s">
        <v>427</v>
      </c>
      <c r="D19" s="336" t="s">
        <v>325</v>
      </c>
      <c r="E19" s="165">
        <v>15000000</v>
      </c>
      <c r="F19" s="337"/>
      <c r="G19" s="337"/>
      <c r="H19" s="338">
        <f t="shared" si="0"/>
        <v>15000000</v>
      </c>
      <c r="I19" s="165">
        <v>5000000</v>
      </c>
      <c r="J19" s="337"/>
      <c r="K19" s="337"/>
      <c r="L19" s="339"/>
      <c r="M19" s="337">
        <v>1000000</v>
      </c>
      <c r="N19" s="337">
        <v>1000000</v>
      </c>
      <c r="O19" s="339">
        <f t="shared" si="52"/>
        <v>0</v>
      </c>
      <c r="P19" s="337">
        <v>1000000</v>
      </c>
      <c r="Q19" s="337">
        <v>1000000</v>
      </c>
      <c r="R19" s="339">
        <f t="shared" si="53"/>
        <v>0</v>
      </c>
      <c r="S19" s="337">
        <v>1000000</v>
      </c>
      <c r="T19" s="337">
        <v>1000000</v>
      </c>
      <c r="U19" s="339">
        <f t="shared" si="54"/>
        <v>0</v>
      </c>
      <c r="V19" s="337">
        <v>1000000</v>
      </c>
      <c r="W19" s="337">
        <v>1000000</v>
      </c>
      <c r="X19" s="339">
        <f t="shared" si="55"/>
        <v>0</v>
      </c>
      <c r="Y19" s="337">
        <v>1000000</v>
      </c>
      <c r="Z19" s="337">
        <v>1000000</v>
      </c>
      <c r="AA19" s="339">
        <f t="shared" si="56"/>
        <v>0</v>
      </c>
      <c r="AB19" s="337">
        <v>1000000</v>
      </c>
      <c r="AC19" s="337">
        <v>1000000</v>
      </c>
      <c r="AD19" s="339">
        <f t="shared" si="57"/>
        <v>0</v>
      </c>
      <c r="AE19" s="337">
        <v>1000000</v>
      </c>
      <c r="AF19" s="337">
        <v>1000000</v>
      </c>
      <c r="AG19" s="339">
        <f t="shared" si="58"/>
        <v>0</v>
      </c>
      <c r="AH19" s="337">
        <v>1000000</v>
      </c>
      <c r="AI19" s="337">
        <v>1000000</v>
      </c>
      <c r="AJ19" s="339">
        <f t="shared" si="59"/>
        <v>0</v>
      </c>
      <c r="AK19" s="337">
        <v>1000000</v>
      </c>
      <c r="AL19" s="337">
        <v>1000000</v>
      </c>
      <c r="AM19" s="339">
        <f t="shared" si="60"/>
        <v>0</v>
      </c>
      <c r="AN19" s="337">
        <v>1000000</v>
      </c>
      <c r="AO19" s="337">
        <v>1000000</v>
      </c>
      <c r="AP19" s="339">
        <f t="shared" si="61"/>
        <v>0</v>
      </c>
      <c r="AQ19" s="337"/>
      <c r="AR19" s="337"/>
      <c r="AS19" s="338"/>
      <c r="AT19" s="337"/>
      <c r="AU19" s="337"/>
      <c r="AV19" s="338"/>
      <c r="AW19" s="337"/>
      <c r="AX19" s="337"/>
      <c r="AY19" s="338"/>
      <c r="AZ19" s="340">
        <f t="shared" si="10"/>
        <v>10000000</v>
      </c>
      <c r="BA19" s="341">
        <f t="shared" si="11"/>
        <v>5000000</v>
      </c>
      <c r="BB19" s="341">
        <f t="shared" si="12"/>
        <v>15000000</v>
      </c>
      <c r="BC19" s="340">
        <f t="shared" si="13"/>
        <v>15000000</v>
      </c>
      <c r="BD19" s="340">
        <f t="shared" si="14"/>
        <v>0</v>
      </c>
    </row>
    <row r="20" spans="1:56" s="342" customFormat="1" ht="12.75" x14ac:dyDescent="0.2">
      <c r="A20" s="336">
        <v>14</v>
      </c>
      <c r="B20" s="167"/>
      <c r="C20" s="167" t="s">
        <v>428</v>
      </c>
      <c r="D20" s="336" t="s">
        <v>325</v>
      </c>
      <c r="E20" s="165">
        <v>15000000</v>
      </c>
      <c r="F20" s="337"/>
      <c r="G20" s="337"/>
      <c r="H20" s="338">
        <f t="shared" si="0"/>
        <v>15000000</v>
      </c>
      <c r="I20" s="165">
        <v>5000000</v>
      </c>
      <c r="J20" s="337"/>
      <c r="K20" s="337"/>
      <c r="L20" s="339"/>
      <c r="M20" s="337">
        <v>1000000</v>
      </c>
      <c r="N20" s="337">
        <v>1000000</v>
      </c>
      <c r="O20" s="339">
        <f t="shared" si="52"/>
        <v>0</v>
      </c>
      <c r="P20" s="337">
        <v>1000000</v>
      </c>
      <c r="Q20" s="337">
        <v>1000000</v>
      </c>
      <c r="R20" s="339">
        <f t="shared" si="53"/>
        <v>0</v>
      </c>
      <c r="S20" s="337">
        <v>1000000</v>
      </c>
      <c r="T20" s="337">
        <v>1000000</v>
      </c>
      <c r="U20" s="339">
        <f t="shared" si="54"/>
        <v>0</v>
      </c>
      <c r="V20" s="337">
        <v>1000000</v>
      </c>
      <c r="W20" s="337">
        <v>1000000</v>
      </c>
      <c r="X20" s="339">
        <f t="shared" si="55"/>
        <v>0</v>
      </c>
      <c r="Y20" s="337">
        <v>1000000</v>
      </c>
      <c r="Z20" s="337">
        <v>1000000</v>
      </c>
      <c r="AA20" s="339">
        <f t="shared" si="56"/>
        <v>0</v>
      </c>
      <c r="AB20" s="337">
        <v>1000000</v>
      </c>
      <c r="AC20" s="337">
        <v>1000000</v>
      </c>
      <c r="AD20" s="339">
        <f t="shared" si="57"/>
        <v>0</v>
      </c>
      <c r="AE20" s="337">
        <v>1000000</v>
      </c>
      <c r="AF20" s="337">
        <v>1000000</v>
      </c>
      <c r="AG20" s="339">
        <f t="shared" si="58"/>
        <v>0</v>
      </c>
      <c r="AH20" s="337">
        <v>1000000</v>
      </c>
      <c r="AI20" s="337">
        <v>1000000</v>
      </c>
      <c r="AJ20" s="339">
        <f t="shared" si="59"/>
        <v>0</v>
      </c>
      <c r="AK20" s="337">
        <v>1000000</v>
      </c>
      <c r="AL20" s="337">
        <v>1000000</v>
      </c>
      <c r="AM20" s="339">
        <f t="shared" si="60"/>
        <v>0</v>
      </c>
      <c r="AN20" s="337">
        <v>1000000</v>
      </c>
      <c r="AO20" s="337">
        <v>1000000</v>
      </c>
      <c r="AP20" s="339">
        <f t="shared" si="61"/>
        <v>0</v>
      </c>
      <c r="AQ20" s="337"/>
      <c r="AR20" s="337"/>
      <c r="AS20" s="339"/>
      <c r="AT20" s="337"/>
      <c r="AU20" s="337"/>
      <c r="AV20" s="338"/>
      <c r="AW20" s="337"/>
      <c r="AX20" s="337"/>
      <c r="AY20" s="338"/>
      <c r="AZ20" s="340">
        <f t="shared" si="10"/>
        <v>10000000</v>
      </c>
      <c r="BA20" s="341">
        <f t="shared" si="11"/>
        <v>5000000</v>
      </c>
      <c r="BB20" s="341">
        <f t="shared" si="12"/>
        <v>15000000</v>
      </c>
      <c r="BC20" s="340">
        <f t="shared" si="13"/>
        <v>15000000</v>
      </c>
      <c r="BD20" s="340">
        <f t="shared" si="14"/>
        <v>0</v>
      </c>
    </row>
    <row r="21" spans="1:56" s="342" customFormat="1" ht="12.75" x14ac:dyDescent="0.2">
      <c r="A21" s="336">
        <v>15</v>
      </c>
      <c r="B21" s="167"/>
      <c r="C21" s="167" t="s">
        <v>429</v>
      </c>
      <c r="D21" s="336" t="s">
        <v>325</v>
      </c>
      <c r="E21" s="165">
        <v>15000000</v>
      </c>
      <c r="F21" s="337"/>
      <c r="G21" s="337"/>
      <c r="H21" s="338">
        <f t="shared" si="0"/>
        <v>15000000</v>
      </c>
      <c r="I21" s="165">
        <v>3000000</v>
      </c>
      <c r="J21" s="337">
        <v>2000000</v>
      </c>
      <c r="K21" s="337">
        <v>2000000</v>
      </c>
      <c r="L21" s="339">
        <f t="shared" ref="L21:L22" si="62">+J21-K21</f>
        <v>0</v>
      </c>
      <c r="M21" s="337">
        <v>1000000</v>
      </c>
      <c r="N21" s="337">
        <v>1000000</v>
      </c>
      <c r="O21" s="339">
        <f t="shared" si="52"/>
        <v>0</v>
      </c>
      <c r="P21" s="337">
        <v>1000000</v>
      </c>
      <c r="Q21" s="337">
        <v>1000000</v>
      </c>
      <c r="R21" s="339">
        <f t="shared" si="53"/>
        <v>0</v>
      </c>
      <c r="S21" s="337">
        <v>1000000</v>
      </c>
      <c r="T21" s="337">
        <v>1000000</v>
      </c>
      <c r="U21" s="339">
        <f t="shared" si="54"/>
        <v>0</v>
      </c>
      <c r="V21" s="337">
        <v>1000000</v>
      </c>
      <c r="W21" s="337">
        <v>1000000</v>
      </c>
      <c r="X21" s="339">
        <f t="shared" si="55"/>
        <v>0</v>
      </c>
      <c r="Y21" s="337">
        <v>1000000</v>
      </c>
      <c r="Z21" s="337">
        <v>1000000</v>
      </c>
      <c r="AA21" s="339">
        <f t="shared" si="56"/>
        <v>0</v>
      </c>
      <c r="AB21" s="337">
        <v>1000000</v>
      </c>
      <c r="AC21" s="337">
        <v>1000000</v>
      </c>
      <c r="AD21" s="339">
        <f t="shared" si="57"/>
        <v>0</v>
      </c>
      <c r="AE21" s="337">
        <v>1000000</v>
      </c>
      <c r="AF21" s="337">
        <v>1000000</v>
      </c>
      <c r="AG21" s="339">
        <f t="shared" si="58"/>
        <v>0</v>
      </c>
      <c r="AH21" s="337">
        <v>1000000</v>
      </c>
      <c r="AI21" s="337">
        <v>1000000</v>
      </c>
      <c r="AJ21" s="339">
        <f t="shared" si="59"/>
        <v>0</v>
      </c>
      <c r="AK21" s="337">
        <v>1000000</v>
      </c>
      <c r="AL21" s="337">
        <v>1000000</v>
      </c>
      <c r="AM21" s="339">
        <f t="shared" si="60"/>
        <v>0</v>
      </c>
      <c r="AN21" s="337">
        <v>1000000</v>
      </c>
      <c r="AO21" s="337">
        <v>1000000</v>
      </c>
      <c r="AP21" s="339">
        <f t="shared" si="61"/>
        <v>0</v>
      </c>
      <c r="AQ21" s="337"/>
      <c r="AR21" s="337"/>
      <c r="AS21" s="338"/>
      <c r="AT21" s="337"/>
      <c r="AU21" s="337"/>
      <c r="AV21" s="338"/>
      <c r="AW21" s="337"/>
      <c r="AX21" s="337"/>
      <c r="AY21" s="338"/>
      <c r="AZ21" s="340">
        <f t="shared" si="10"/>
        <v>12000000</v>
      </c>
      <c r="BA21" s="341">
        <f t="shared" si="11"/>
        <v>3000000</v>
      </c>
      <c r="BB21" s="341">
        <f t="shared" si="12"/>
        <v>15000000</v>
      </c>
      <c r="BC21" s="340">
        <f t="shared" si="13"/>
        <v>15000000</v>
      </c>
      <c r="BD21" s="340">
        <f t="shared" si="14"/>
        <v>0</v>
      </c>
    </row>
    <row r="22" spans="1:56" ht="12.75" x14ac:dyDescent="0.2">
      <c r="A22" s="133">
        <v>16</v>
      </c>
      <c r="B22" s="160"/>
      <c r="C22" s="160" t="s">
        <v>430</v>
      </c>
      <c r="D22" s="133" t="s">
        <v>325</v>
      </c>
      <c r="E22" s="162">
        <v>15000000</v>
      </c>
      <c r="F22" s="9"/>
      <c r="G22" s="9"/>
      <c r="H22" s="347">
        <f t="shared" si="0"/>
        <v>15000000</v>
      </c>
      <c r="I22" s="162">
        <v>2000000</v>
      </c>
      <c r="J22" s="9">
        <v>0</v>
      </c>
      <c r="K22" s="9"/>
      <c r="L22" s="142">
        <f t="shared" si="62"/>
        <v>0</v>
      </c>
      <c r="M22" s="9">
        <v>1300000</v>
      </c>
      <c r="N22" s="9">
        <v>1300000</v>
      </c>
      <c r="O22" s="142">
        <f t="shared" si="52"/>
        <v>0</v>
      </c>
      <c r="P22" s="9">
        <v>1300000</v>
      </c>
      <c r="Q22" s="9">
        <v>1300000</v>
      </c>
      <c r="R22" s="142">
        <f t="shared" si="53"/>
        <v>0</v>
      </c>
      <c r="S22" s="9">
        <v>1300000</v>
      </c>
      <c r="T22" s="9">
        <v>1300000</v>
      </c>
      <c r="U22" s="142">
        <f t="shared" si="54"/>
        <v>0</v>
      </c>
      <c r="V22" s="9">
        <v>1300000</v>
      </c>
      <c r="W22" s="9">
        <v>1300000</v>
      </c>
      <c r="X22" s="142">
        <f t="shared" si="55"/>
        <v>0</v>
      </c>
      <c r="Y22" s="9">
        <v>1300000</v>
      </c>
      <c r="Z22" s="9">
        <v>1300000</v>
      </c>
      <c r="AA22" s="142">
        <f t="shared" si="56"/>
        <v>0</v>
      </c>
      <c r="AB22" s="9">
        <v>1300000</v>
      </c>
      <c r="AC22" s="9">
        <v>1300000</v>
      </c>
      <c r="AD22" s="142">
        <f t="shared" si="57"/>
        <v>0</v>
      </c>
      <c r="AE22" s="9">
        <v>1300000</v>
      </c>
      <c r="AF22" s="9">
        <v>1300000</v>
      </c>
      <c r="AG22" s="142">
        <f t="shared" si="58"/>
        <v>0</v>
      </c>
      <c r="AH22" s="9">
        <v>1300000</v>
      </c>
      <c r="AI22" s="9">
        <v>1300000</v>
      </c>
      <c r="AJ22" s="142">
        <f t="shared" si="59"/>
        <v>0</v>
      </c>
      <c r="AK22" s="9">
        <v>1300000</v>
      </c>
      <c r="AL22" s="9"/>
      <c r="AM22" s="142">
        <f t="shared" si="60"/>
        <v>1300000</v>
      </c>
      <c r="AN22" s="9">
        <v>1300000</v>
      </c>
      <c r="AO22" s="9"/>
      <c r="AP22" s="142">
        <f t="shared" si="61"/>
        <v>1300000</v>
      </c>
      <c r="AQ22" s="9"/>
      <c r="AR22" s="9"/>
      <c r="AS22" s="142"/>
      <c r="AT22" s="9"/>
      <c r="AU22" s="9"/>
      <c r="AV22" s="37"/>
      <c r="AW22" s="9"/>
      <c r="AX22" s="9"/>
      <c r="AY22" s="37"/>
      <c r="AZ22" s="38">
        <f t="shared" si="10"/>
        <v>13000000</v>
      </c>
      <c r="BA22" s="157">
        <f t="shared" si="11"/>
        <v>2000000</v>
      </c>
      <c r="BB22" s="157">
        <f t="shared" si="12"/>
        <v>15000000</v>
      </c>
      <c r="BC22" s="38">
        <f t="shared" si="13"/>
        <v>15000000</v>
      </c>
      <c r="BD22" s="38">
        <f t="shared" si="14"/>
        <v>0</v>
      </c>
    </row>
    <row r="23" spans="1:56" s="342" customFormat="1" ht="12.75" x14ac:dyDescent="0.2">
      <c r="A23" s="336">
        <v>17</v>
      </c>
      <c r="B23" s="167"/>
      <c r="C23" s="167" t="s">
        <v>459</v>
      </c>
      <c r="D23" s="336" t="s">
        <v>325</v>
      </c>
      <c r="E23" s="165">
        <v>15000000</v>
      </c>
      <c r="F23" s="337"/>
      <c r="G23" s="337"/>
      <c r="H23" s="338">
        <f t="shared" si="0"/>
        <v>15000000</v>
      </c>
      <c r="I23" s="165">
        <v>5000000</v>
      </c>
      <c r="J23" s="337"/>
      <c r="K23" s="337"/>
      <c r="L23" s="339"/>
      <c r="M23" s="337">
        <v>1000000</v>
      </c>
      <c r="N23" s="337">
        <v>1000000</v>
      </c>
      <c r="O23" s="339">
        <f t="shared" ref="O23:O28" si="63">+M23-N23</f>
        <v>0</v>
      </c>
      <c r="P23" s="337">
        <v>1000000</v>
      </c>
      <c r="Q23" s="337">
        <v>1000000</v>
      </c>
      <c r="R23" s="339">
        <f t="shared" ref="R23:R30" si="64">+P23-Q23</f>
        <v>0</v>
      </c>
      <c r="S23" s="337">
        <v>1000000</v>
      </c>
      <c r="T23" s="337">
        <v>1000000</v>
      </c>
      <c r="U23" s="339">
        <f t="shared" ref="U23:U30" si="65">+S23-T23</f>
        <v>0</v>
      </c>
      <c r="V23" s="337">
        <v>1000000</v>
      </c>
      <c r="W23" s="337">
        <v>1000000</v>
      </c>
      <c r="X23" s="339">
        <f t="shared" ref="X23:X30" si="66">+V23-W23</f>
        <v>0</v>
      </c>
      <c r="Y23" s="337">
        <v>1000000</v>
      </c>
      <c r="Z23" s="337">
        <v>1000000</v>
      </c>
      <c r="AA23" s="339">
        <f t="shared" ref="AA23:AA30" si="67">+Y23-Z23</f>
        <v>0</v>
      </c>
      <c r="AB23" s="337">
        <v>1000000</v>
      </c>
      <c r="AC23" s="337">
        <v>1000000</v>
      </c>
      <c r="AD23" s="339">
        <f t="shared" ref="AD23:AD30" si="68">+AB23-AC23</f>
        <v>0</v>
      </c>
      <c r="AE23" s="337">
        <v>1000000</v>
      </c>
      <c r="AF23" s="337">
        <v>1000000</v>
      </c>
      <c r="AG23" s="339">
        <f t="shared" ref="AG23:AG30" si="69">+AE23-AF23</f>
        <v>0</v>
      </c>
      <c r="AH23" s="337">
        <v>1000000</v>
      </c>
      <c r="AI23" s="337">
        <v>1000000</v>
      </c>
      <c r="AJ23" s="339">
        <f t="shared" ref="AJ23:AJ30" si="70">+AH23-AI23</f>
        <v>0</v>
      </c>
      <c r="AK23" s="337">
        <v>1000000</v>
      </c>
      <c r="AL23" s="337">
        <v>1000000</v>
      </c>
      <c r="AM23" s="339">
        <f t="shared" ref="AM23:AM30" si="71">+AK23-AL23</f>
        <v>0</v>
      </c>
      <c r="AN23" s="337">
        <v>1000000</v>
      </c>
      <c r="AO23" s="337">
        <v>1000000</v>
      </c>
      <c r="AP23" s="339">
        <f t="shared" ref="AP23:AP30" si="72">+AN23-AO23</f>
        <v>0</v>
      </c>
      <c r="AQ23" s="337"/>
      <c r="AR23" s="337"/>
      <c r="AS23" s="338"/>
      <c r="AT23" s="337"/>
      <c r="AU23" s="337"/>
      <c r="AV23" s="338"/>
      <c r="AW23" s="337"/>
      <c r="AX23" s="337"/>
      <c r="AY23" s="338"/>
      <c r="AZ23" s="340">
        <f t="shared" si="10"/>
        <v>10000000</v>
      </c>
      <c r="BA23" s="341">
        <f t="shared" si="11"/>
        <v>5000000</v>
      </c>
      <c r="BB23" s="341">
        <f t="shared" si="12"/>
        <v>15000000</v>
      </c>
      <c r="BC23" s="340">
        <f t="shared" si="13"/>
        <v>15000000</v>
      </c>
      <c r="BD23" s="340">
        <f t="shared" si="14"/>
        <v>0</v>
      </c>
    </row>
    <row r="24" spans="1:56" s="342" customFormat="1" ht="12.75" x14ac:dyDescent="0.2">
      <c r="A24" s="336">
        <v>18</v>
      </c>
      <c r="B24" s="167"/>
      <c r="C24" s="167" t="s">
        <v>460</v>
      </c>
      <c r="D24" s="336" t="s">
        <v>325</v>
      </c>
      <c r="E24" s="165">
        <v>15000000</v>
      </c>
      <c r="F24" s="358"/>
      <c r="G24" s="358"/>
      <c r="H24" s="338">
        <f t="shared" si="0"/>
        <v>15000000</v>
      </c>
      <c r="I24" s="165">
        <v>2500000</v>
      </c>
      <c r="J24" s="337">
        <v>2500000</v>
      </c>
      <c r="K24" s="358">
        <v>2500000</v>
      </c>
      <c r="L24" s="339">
        <f>+J24-K24</f>
        <v>0</v>
      </c>
      <c r="M24" s="337">
        <v>1000000</v>
      </c>
      <c r="N24" s="337">
        <v>1000000</v>
      </c>
      <c r="O24" s="339">
        <f t="shared" si="63"/>
        <v>0</v>
      </c>
      <c r="P24" s="337">
        <v>1000000</v>
      </c>
      <c r="Q24" s="337">
        <v>1000000</v>
      </c>
      <c r="R24" s="339">
        <f t="shared" si="64"/>
        <v>0</v>
      </c>
      <c r="S24" s="337">
        <v>1000000</v>
      </c>
      <c r="T24" s="337">
        <v>1000000</v>
      </c>
      <c r="U24" s="339">
        <f t="shared" si="65"/>
        <v>0</v>
      </c>
      <c r="V24" s="337">
        <v>1000000</v>
      </c>
      <c r="W24" s="337">
        <v>1000000</v>
      </c>
      <c r="X24" s="339">
        <f t="shared" si="66"/>
        <v>0</v>
      </c>
      <c r="Y24" s="337">
        <v>1000000</v>
      </c>
      <c r="Z24" s="337">
        <v>1000000</v>
      </c>
      <c r="AA24" s="339">
        <f t="shared" si="67"/>
        <v>0</v>
      </c>
      <c r="AB24" s="337">
        <v>1000000</v>
      </c>
      <c r="AC24" s="337">
        <v>1000000</v>
      </c>
      <c r="AD24" s="339">
        <f t="shared" si="68"/>
        <v>0</v>
      </c>
      <c r="AE24" s="337">
        <v>1000000</v>
      </c>
      <c r="AF24" s="337">
        <v>1000000</v>
      </c>
      <c r="AG24" s="339">
        <f t="shared" si="69"/>
        <v>0</v>
      </c>
      <c r="AH24" s="337">
        <v>1000000</v>
      </c>
      <c r="AI24" s="337">
        <v>1000000</v>
      </c>
      <c r="AJ24" s="339">
        <f t="shared" si="70"/>
        <v>0</v>
      </c>
      <c r="AK24" s="337">
        <v>1000000</v>
      </c>
      <c r="AL24" s="337">
        <v>1000000</v>
      </c>
      <c r="AM24" s="339">
        <f t="shared" si="71"/>
        <v>0</v>
      </c>
      <c r="AN24" s="337">
        <v>1000000</v>
      </c>
      <c r="AO24" s="337">
        <v>1000000</v>
      </c>
      <c r="AP24" s="339">
        <f t="shared" si="72"/>
        <v>0</v>
      </c>
      <c r="AQ24" s="337"/>
      <c r="AR24" s="337"/>
      <c r="AS24" s="339"/>
      <c r="AT24" s="358"/>
      <c r="AU24" s="358"/>
      <c r="AV24" s="338"/>
      <c r="AW24" s="358"/>
      <c r="AX24" s="358"/>
      <c r="AY24" s="338"/>
      <c r="AZ24" s="340">
        <f t="shared" si="10"/>
        <v>12500000</v>
      </c>
      <c r="BA24" s="341">
        <f t="shared" si="11"/>
        <v>2500000</v>
      </c>
      <c r="BB24" s="341">
        <f t="shared" si="12"/>
        <v>15000000</v>
      </c>
      <c r="BC24" s="340">
        <f t="shared" si="13"/>
        <v>15000000</v>
      </c>
      <c r="BD24" s="340">
        <f t="shared" si="14"/>
        <v>0</v>
      </c>
    </row>
    <row r="25" spans="1:56" s="342" customFormat="1" ht="12.75" x14ac:dyDescent="0.2">
      <c r="A25" s="336">
        <v>19</v>
      </c>
      <c r="B25" s="167"/>
      <c r="C25" s="167" t="s">
        <v>461</v>
      </c>
      <c r="D25" s="336" t="s">
        <v>325</v>
      </c>
      <c r="E25" s="165">
        <v>15000000</v>
      </c>
      <c r="F25" s="338"/>
      <c r="G25" s="338"/>
      <c r="H25" s="338">
        <f t="shared" si="0"/>
        <v>15000000</v>
      </c>
      <c r="I25" s="165">
        <v>3000000</v>
      </c>
      <c r="J25" s="337">
        <v>0</v>
      </c>
      <c r="K25" s="338">
        <v>0</v>
      </c>
      <c r="L25" s="339">
        <f>+J25-K25</f>
        <v>0</v>
      </c>
      <c r="M25" s="337">
        <v>1200000</v>
      </c>
      <c r="N25" s="337">
        <v>1200000</v>
      </c>
      <c r="O25" s="339">
        <f t="shared" si="63"/>
        <v>0</v>
      </c>
      <c r="P25" s="337">
        <v>1200000</v>
      </c>
      <c r="Q25" s="337">
        <v>1200000</v>
      </c>
      <c r="R25" s="339">
        <f t="shared" si="64"/>
        <v>0</v>
      </c>
      <c r="S25" s="337">
        <v>1200000</v>
      </c>
      <c r="T25" s="337">
        <v>1200000</v>
      </c>
      <c r="U25" s="339">
        <f t="shared" si="65"/>
        <v>0</v>
      </c>
      <c r="V25" s="337">
        <v>1200000</v>
      </c>
      <c r="W25" s="337">
        <v>1200000</v>
      </c>
      <c r="X25" s="339">
        <f t="shared" si="66"/>
        <v>0</v>
      </c>
      <c r="Y25" s="337">
        <v>1200000</v>
      </c>
      <c r="Z25" s="337">
        <v>1200000</v>
      </c>
      <c r="AA25" s="339">
        <f t="shared" si="67"/>
        <v>0</v>
      </c>
      <c r="AB25" s="337">
        <v>1200000</v>
      </c>
      <c r="AC25" s="337">
        <v>1200000</v>
      </c>
      <c r="AD25" s="339">
        <f t="shared" si="68"/>
        <v>0</v>
      </c>
      <c r="AE25" s="337">
        <v>1200000</v>
      </c>
      <c r="AF25" s="337">
        <v>1200000</v>
      </c>
      <c r="AG25" s="339">
        <f t="shared" si="69"/>
        <v>0</v>
      </c>
      <c r="AH25" s="337">
        <v>1200000</v>
      </c>
      <c r="AI25" s="337">
        <v>1200000</v>
      </c>
      <c r="AJ25" s="339">
        <f t="shared" si="70"/>
        <v>0</v>
      </c>
      <c r="AK25" s="337">
        <v>1200000</v>
      </c>
      <c r="AL25" s="337">
        <v>1200000</v>
      </c>
      <c r="AM25" s="339">
        <f t="shared" si="71"/>
        <v>0</v>
      </c>
      <c r="AN25" s="337">
        <v>1200000</v>
      </c>
      <c r="AO25" s="337">
        <v>1200000</v>
      </c>
      <c r="AP25" s="339">
        <f t="shared" si="72"/>
        <v>0</v>
      </c>
      <c r="AQ25" s="337"/>
      <c r="AR25" s="338"/>
      <c r="AS25" s="338"/>
      <c r="AT25" s="338"/>
      <c r="AU25" s="338"/>
      <c r="AV25" s="338"/>
      <c r="AW25" s="338"/>
      <c r="AX25" s="338"/>
      <c r="AY25" s="338"/>
      <c r="AZ25" s="340">
        <f>J25+M25+P25+S25+V25+Y25+AB25+AE25+AH25+AK25+AN25+AQ25+AT25+AW25</f>
        <v>12000000</v>
      </c>
      <c r="BA25" s="341">
        <f t="shared" si="11"/>
        <v>3000000</v>
      </c>
      <c r="BB25" s="341">
        <f t="shared" si="12"/>
        <v>15000000</v>
      </c>
      <c r="BC25" s="340">
        <f t="shared" si="13"/>
        <v>15000000</v>
      </c>
      <c r="BD25" s="340">
        <f t="shared" si="14"/>
        <v>0</v>
      </c>
    </row>
    <row r="26" spans="1:56" s="342" customFormat="1" ht="12.75" x14ac:dyDescent="0.2">
      <c r="A26" s="336">
        <v>20</v>
      </c>
      <c r="B26" s="167"/>
      <c r="C26" s="167" t="s">
        <v>462</v>
      </c>
      <c r="D26" s="336" t="s">
        <v>325</v>
      </c>
      <c r="E26" s="165">
        <v>15000000</v>
      </c>
      <c r="F26" s="338"/>
      <c r="G26" s="338"/>
      <c r="H26" s="338">
        <f t="shared" si="0"/>
        <v>15000000</v>
      </c>
      <c r="I26" s="165">
        <v>5000000</v>
      </c>
      <c r="J26" s="338"/>
      <c r="K26" s="338"/>
      <c r="L26" s="339"/>
      <c r="M26" s="337">
        <v>1000000</v>
      </c>
      <c r="N26" s="337">
        <v>1000000</v>
      </c>
      <c r="O26" s="339">
        <f t="shared" si="63"/>
        <v>0</v>
      </c>
      <c r="P26" s="337">
        <v>1000000</v>
      </c>
      <c r="Q26" s="337">
        <v>1000000</v>
      </c>
      <c r="R26" s="339">
        <f t="shared" si="64"/>
        <v>0</v>
      </c>
      <c r="S26" s="337">
        <v>1000000</v>
      </c>
      <c r="T26" s="337">
        <v>1000000</v>
      </c>
      <c r="U26" s="339">
        <f t="shared" si="65"/>
        <v>0</v>
      </c>
      <c r="V26" s="337">
        <v>1000000</v>
      </c>
      <c r="W26" s="337">
        <v>1000000</v>
      </c>
      <c r="X26" s="339">
        <f t="shared" si="66"/>
        <v>0</v>
      </c>
      <c r="Y26" s="337">
        <v>1000000</v>
      </c>
      <c r="Z26" s="337">
        <v>1000000</v>
      </c>
      <c r="AA26" s="339">
        <f t="shared" si="67"/>
        <v>0</v>
      </c>
      <c r="AB26" s="337">
        <v>1000000</v>
      </c>
      <c r="AC26" s="337">
        <v>1000000</v>
      </c>
      <c r="AD26" s="339">
        <f t="shared" si="68"/>
        <v>0</v>
      </c>
      <c r="AE26" s="337">
        <v>1000000</v>
      </c>
      <c r="AF26" s="337">
        <v>1000000</v>
      </c>
      <c r="AG26" s="339">
        <f t="shared" si="69"/>
        <v>0</v>
      </c>
      <c r="AH26" s="337">
        <v>1000000</v>
      </c>
      <c r="AI26" s="337">
        <v>1000000</v>
      </c>
      <c r="AJ26" s="339">
        <f t="shared" si="70"/>
        <v>0</v>
      </c>
      <c r="AK26" s="337">
        <v>1000000</v>
      </c>
      <c r="AL26" s="337">
        <v>1000000</v>
      </c>
      <c r="AM26" s="339">
        <f t="shared" si="71"/>
        <v>0</v>
      </c>
      <c r="AN26" s="337">
        <v>1000000</v>
      </c>
      <c r="AO26" s="337">
        <v>1000000</v>
      </c>
      <c r="AP26" s="339">
        <f t="shared" si="72"/>
        <v>0</v>
      </c>
      <c r="AQ26" s="337"/>
      <c r="AR26" s="337"/>
      <c r="AS26" s="339"/>
      <c r="AT26" s="338"/>
      <c r="AU26" s="338"/>
      <c r="AV26" s="338"/>
      <c r="AW26" s="338"/>
      <c r="AX26" s="338"/>
      <c r="AY26" s="338"/>
      <c r="AZ26" s="340">
        <f>J26+M26+P26+S26+V26+Y26+AB26+AE26+AH26+AK26+AN26+AQ26+AT26+AW26</f>
        <v>10000000</v>
      </c>
      <c r="BA26" s="341">
        <f t="shared" ref="BA26:BA28" si="73">+I26</f>
        <v>5000000</v>
      </c>
      <c r="BB26" s="341">
        <f t="shared" ref="BB26:BB28" si="74">+AZ26+BA26</f>
        <v>15000000</v>
      </c>
      <c r="BC26" s="340">
        <f t="shared" ref="BC26:BC28" si="75">+H26</f>
        <v>15000000</v>
      </c>
      <c r="BD26" s="340">
        <f t="shared" ref="BD26:BD28" si="76">+BB26-BC26</f>
        <v>0</v>
      </c>
    </row>
    <row r="27" spans="1:56" s="342" customFormat="1" ht="12.75" x14ac:dyDescent="0.2">
      <c r="A27" s="336">
        <v>21</v>
      </c>
      <c r="B27" s="167"/>
      <c r="C27" s="167" t="s">
        <v>463</v>
      </c>
      <c r="D27" s="336" t="s">
        <v>325</v>
      </c>
      <c r="E27" s="165">
        <v>15000000</v>
      </c>
      <c r="F27" s="338"/>
      <c r="G27" s="338"/>
      <c r="H27" s="338">
        <f t="shared" si="0"/>
        <v>15000000</v>
      </c>
      <c r="I27" s="165">
        <v>5000000</v>
      </c>
      <c r="J27" s="337"/>
      <c r="K27" s="338"/>
      <c r="L27" s="339"/>
      <c r="M27" s="337">
        <v>1000000</v>
      </c>
      <c r="N27" s="337">
        <v>1000000</v>
      </c>
      <c r="O27" s="339">
        <f t="shared" si="63"/>
        <v>0</v>
      </c>
      <c r="P27" s="337">
        <v>1000000</v>
      </c>
      <c r="Q27" s="337">
        <v>1000000</v>
      </c>
      <c r="R27" s="339">
        <f t="shared" si="64"/>
        <v>0</v>
      </c>
      <c r="S27" s="337">
        <v>1000000</v>
      </c>
      <c r="T27" s="337">
        <v>1000000</v>
      </c>
      <c r="U27" s="339">
        <f t="shared" si="65"/>
        <v>0</v>
      </c>
      <c r="V27" s="337">
        <v>1000000</v>
      </c>
      <c r="W27" s="337">
        <v>1000000</v>
      </c>
      <c r="X27" s="339">
        <f t="shared" si="66"/>
        <v>0</v>
      </c>
      <c r="Y27" s="337">
        <v>1000000</v>
      </c>
      <c r="Z27" s="337">
        <v>1000000</v>
      </c>
      <c r="AA27" s="339">
        <f t="shared" si="67"/>
        <v>0</v>
      </c>
      <c r="AB27" s="337">
        <v>1000000</v>
      </c>
      <c r="AC27" s="337">
        <v>1000000</v>
      </c>
      <c r="AD27" s="339">
        <f t="shared" si="68"/>
        <v>0</v>
      </c>
      <c r="AE27" s="337">
        <v>1000000</v>
      </c>
      <c r="AF27" s="337">
        <v>1000000</v>
      </c>
      <c r="AG27" s="339">
        <f t="shared" si="69"/>
        <v>0</v>
      </c>
      <c r="AH27" s="337">
        <v>1000000</v>
      </c>
      <c r="AI27" s="337">
        <v>1000000</v>
      </c>
      <c r="AJ27" s="339">
        <f t="shared" si="70"/>
        <v>0</v>
      </c>
      <c r="AK27" s="337">
        <v>1000000</v>
      </c>
      <c r="AL27" s="337">
        <v>1000000</v>
      </c>
      <c r="AM27" s="339">
        <f t="shared" si="71"/>
        <v>0</v>
      </c>
      <c r="AN27" s="337">
        <v>1000000</v>
      </c>
      <c r="AO27" s="337">
        <v>1000000</v>
      </c>
      <c r="AP27" s="339">
        <f t="shared" si="72"/>
        <v>0</v>
      </c>
      <c r="AQ27" s="337"/>
      <c r="AR27" s="338"/>
      <c r="AS27" s="339"/>
      <c r="AT27" s="337"/>
      <c r="AU27" s="338"/>
      <c r="AV27" s="339"/>
      <c r="AW27" s="338"/>
      <c r="AX27" s="338"/>
      <c r="AY27" s="338"/>
      <c r="AZ27" s="340">
        <f t="shared" si="10"/>
        <v>10000000</v>
      </c>
      <c r="BA27" s="341">
        <f t="shared" si="73"/>
        <v>5000000</v>
      </c>
      <c r="BB27" s="341">
        <f t="shared" si="74"/>
        <v>15000000</v>
      </c>
      <c r="BC27" s="340">
        <f t="shared" si="75"/>
        <v>15000000</v>
      </c>
      <c r="BD27" s="340">
        <f t="shared" si="76"/>
        <v>0</v>
      </c>
    </row>
    <row r="28" spans="1:56" s="342" customFormat="1" ht="12.75" x14ac:dyDescent="0.2">
      <c r="A28" s="336">
        <v>22</v>
      </c>
      <c r="B28" s="361"/>
      <c r="C28" s="167" t="s">
        <v>464</v>
      </c>
      <c r="D28" s="336" t="s">
        <v>325</v>
      </c>
      <c r="E28" s="165">
        <v>15000000</v>
      </c>
      <c r="F28" s="338"/>
      <c r="G28" s="338"/>
      <c r="H28" s="338">
        <f t="shared" si="0"/>
        <v>15000000</v>
      </c>
      <c r="I28" s="165">
        <v>5000000</v>
      </c>
      <c r="J28" s="337"/>
      <c r="K28" s="338"/>
      <c r="L28" s="339"/>
      <c r="M28" s="337">
        <v>1000000</v>
      </c>
      <c r="N28" s="337">
        <v>1000000</v>
      </c>
      <c r="O28" s="339">
        <f t="shared" si="63"/>
        <v>0</v>
      </c>
      <c r="P28" s="337">
        <v>1000000</v>
      </c>
      <c r="Q28" s="337">
        <v>1000000</v>
      </c>
      <c r="R28" s="339">
        <f t="shared" si="64"/>
        <v>0</v>
      </c>
      <c r="S28" s="337">
        <v>1000000</v>
      </c>
      <c r="T28" s="337">
        <v>1000000</v>
      </c>
      <c r="U28" s="339">
        <f t="shared" si="65"/>
        <v>0</v>
      </c>
      <c r="V28" s="337">
        <v>1000000</v>
      </c>
      <c r="W28" s="337">
        <v>1000000</v>
      </c>
      <c r="X28" s="339">
        <f t="shared" si="66"/>
        <v>0</v>
      </c>
      <c r="Y28" s="337">
        <v>1000000</v>
      </c>
      <c r="Z28" s="337">
        <v>1000000</v>
      </c>
      <c r="AA28" s="339">
        <f t="shared" si="67"/>
        <v>0</v>
      </c>
      <c r="AB28" s="337">
        <v>1000000</v>
      </c>
      <c r="AC28" s="337">
        <v>1000000</v>
      </c>
      <c r="AD28" s="339">
        <f t="shared" si="68"/>
        <v>0</v>
      </c>
      <c r="AE28" s="337">
        <v>1000000</v>
      </c>
      <c r="AF28" s="337">
        <v>1000000</v>
      </c>
      <c r="AG28" s="339">
        <f t="shared" si="69"/>
        <v>0</v>
      </c>
      <c r="AH28" s="337">
        <v>1000000</v>
      </c>
      <c r="AI28" s="337">
        <v>1000000</v>
      </c>
      <c r="AJ28" s="339">
        <f t="shared" si="70"/>
        <v>0</v>
      </c>
      <c r="AK28" s="337">
        <v>1000000</v>
      </c>
      <c r="AL28" s="337">
        <v>1000000</v>
      </c>
      <c r="AM28" s="339">
        <f t="shared" si="71"/>
        <v>0</v>
      </c>
      <c r="AN28" s="337">
        <v>1000000</v>
      </c>
      <c r="AO28" s="337">
        <v>1000000</v>
      </c>
      <c r="AP28" s="339">
        <f t="shared" si="72"/>
        <v>0</v>
      </c>
      <c r="AQ28" s="337"/>
      <c r="AR28" s="338"/>
      <c r="AS28" s="339"/>
      <c r="AT28" s="337"/>
      <c r="AU28" s="338"/>
      <c r="AV28" s="339"/>
      <c r="AW28" s="338"/>
      <c r="AX28" s="338"/>
      <c r="AY28" s="338"/>
      <c r="AZ28" s="340">
        <f t="shared" si="10"/>
        <v>10000000</v>
      </c>
      <c r="BA28" s="341">
        <f t="shared" si="73"/>
        <v>5000000</v>
      </c>
      <c r="BB28" s="341">
        <f t="shared" si="74"/>
        <v>15000000</v>
      </c>
      <c r="BC28" s="340">
        <f t="shared" si="75"/>
        <v>15000000</v>
      </c>
      <c r="BD28" s="340">
        <f t="shared" si="76"/>
        <v>0</v>
      </c>
    </row>
    <row r="29" spans="1:56" ht="15" x14ac:dyDescent="0.25">
      <c r="A29" s="133">
        <v>23</v>
      </c>
      <c r="B29" s="136"/>
      <c r="C29" s="351" t="s">
        <v>500</v>
      </c>
      <c r="D29" s="133" t="s">
        <v>325</v>
      </c>
      <c r="E29" s="162">
        <v>15000000</v>
      </c>
      <c r="F29" s="37"/>
      <c r="G29" s="37">
        <v>7500000</v>
      </c>
      <c r="H29" s="347">
        <f t="shared" si="0"/>
        <v>7500000</v>
      </c>
      <c r="I29" s="162">
        <v>4500000</v>
      </c>
      <c r="J29" s="37"/>
      <c r="K29" s="37"/>
      <c r="L29" s="142"/>
      <c r="M29" s="37"/>
      <c r="N29"/>
      <c r="O29"/>
      <c r="P29" s="9">
        <v>300000</v>
      </c>
      <c r="Q29" s="37">
        <v>300000</v>
      </c>
      <c r="R29" s="142">
        <f t="shared" si="64"/>
        <v>0</v>
      </c>
      <c r="S29" s="9">
        <v>300000</v>
      </c>
      <c r="T29" s="37">
        <v>300000</v>
      </c>
      <c r="U29" s="142">
        <f t="shared" si="65"/>
        <v>0</v>
      </c>
      <c r="V29" s="9">
        <v>300000</v>
      </c>
      <c r="W29" s="9">
        <v>300000</v>
      </c>
      <c r="X29" s="142">
        <f t="shared" si="66"/>
        <v>0</v>
      </c>
      <c r="Y29" s="9">
        <v>300000</v>
      </c>
      <c r="Z29" s="9">
        <v>300000</v>
      </c>
      <c r="AA29" s="142">
        <f t="shared" si="67"/>
        <v>0</v>
      </c>
      <c r="AB29" s="9">
        <v>300000</v>
      </c>
      <c r="AC29" s="9">
        <v>300000</v>
      </c>
      <c r="AD29" s="142">
        <f t="shared" si="68"/>
        <v>0</v>
      </c>
      <c r="AE29" s="9">
        <v>300000</v>
      </c>
      <c r="AF29" s="9">
        <v>300000</v>
      </c>
      <c r="AG29" s="142">
        <f t="shared" si="69"/>
        <v>0</v>
      </c>
      <c r="AH29" s="9">
        <v>300000</v>
      </c>
      <c r="AI29" s="9">
        <v>300000</v>
      </c>
      <c r="AJ29" s="142">
        <f t="shared" si="70"/>
        <v>0</v>
      </c>
      <c r="AK29" s="9">
        <v>300000</v>
      </c>
      <c r="AL29" s="9">
        <v>300000</v>
      </c>
      <c r="AM29" s="142">
        <f t="shared" si="71"/>
        <v>0</v>
      </c>
      <c r="AN29" s="9">
        <v>300000</v>
      </c>
      <c r="AO29" s="37">
        <v>100000</v>
      </c>
      <c r="AP29" s="142">
        <f t="shared" si="72"/>
        <v>200000</v>
      </c>
      <c r="AQ29" s="9">
        <v>300000</v>
      </c>
      <c r="AR29" s="37"/>
      <c r="AS29" s="142">
        <f t="shared" ref="AS29:AS30" si="77">+AQ29-AR29</f>
        <v>300000</v>
      </c>
      <c r="AT29" s="37"/>
      <c r="AU29" s="37"/>
      <c r="AV29" s="37"/>
      <c r="AW29" s="37"/>
      <c r="AX29" s="37"/>
      <c r="AY29" s="37"/>
      <c r="AZ29" s="38"/>
    </row>
    <row r="30" spans="1:56" ht="12.75" x14ac:dyDescent="0.2">
      <c r="A30" s="133">
        <v>24</v>
      </c>
      <c r="B30" s="136"/>
      <c r="C30" s="351" t="s">
        <v>501</v>
      </c>
      <c r="D30" s="133" t="s">
        <v>325</v>
      </c>
      <c r="E30" s="162">
        <v>15000000</v>
      </c>
      <c r="F30" s="37"/>
      <c r="G30" s="37"/>
      <c r="H30" s="347">
        <f t="shared" si="0"/>
        <v>15000000</v>
      </c>
      <c r="I30" s="276">
        <v>1000000</v>
      </c>
      <c r="J30" s="37">
        <v>4000000</v>
      </c>
      <c r="K30" s="37">
        <v>4000000</v>
      </c>
      <c r="L30" s="142">
        <f>+J30-K30</f>
        <v>0</v>
      </c>
      <c r="M30" s="37"/>
      <c r="N30" s="37"/>
      <c r="O30" s="142"/>
      <c r="P30" s="37">
        <v>1000000</v>
      </c>
      <c r="Q30" s="37">
        <v>1000000</v>
      </c>
      <c r="R30" s="142">
        <f t="shared" si="64"/>
        <v>0</v>
      </c>
      <c r="S30" s="37">
        <v>1000000</v>
      </c>
      <c r="T30" s="37"/>
      <c r="U30" s="142">
        <f t="shared" si="65"/>
        <v>1000000</v>
      </c>
      <c r="V30" s="37">
        <v>1000000</v>
      </c>
      <c r="W30" s="37"/>
      <c r="X30" s="142">
        <f t="shared" si="66"/>
        <v>1000000</v>
      </c>
      <c r="Y30" s="37">
        <v>1000000</v>
      </c>
      <c r="Z30" s="37"/>
      <c r="AA30" s="142">
        <f t="shared" si="67"/>
        <v>1000000</v>
      </c>
      <c r="AB30" s="37">
        <v>1000000</v>
      </c>
      <c r="AC30" s="37"/>
      <c r="AD30" s="142">
        <f t="shared" si="68"/>
        <v>1000000</v>
      </c>
      <c r="AE30" s="37">
        <v>1000000</v>
      </c>
      <c r="AF30" s="37"/>
      <c r="AG30" s="142">
        <f t="shared" si="69"/>
        <v>1000000</v>
      </c>
      <c r="AH30" s="37">
        <v>1000000</v>
      </c>
      <c r="AI30" s="37"/>
      <c r="AJ30" s="142">
        <f t="shared" si="70"/>
        <v>1000000</v>
      </c>
      <c r="AK30" s="37">
        <v>1000000</v>
      </c>
      <c r="AL30" s="37"/>
      <c r="AM30" s="142">
        <f t="shared" si="71"/>
        <v>1000000</v>
      </c>
      <c r="AN30" s="37">
        <v>1000000</v>
      </c>
      <c r="AO30" s="37"/>
      <c r="AP30" s="142">
        <f t="shared" si="72"/>
        <v>1000000</v>
      </c>
      <c r="AQ30" s="37">
        <v>1000000</v>
      </c>
      <c r="AR30" s="37"/>
      <c r="AS30" s="142">
        <f t="shared" si="77"/>
        <v>1000000</v>
      </c>
      <c r="AT30" s="37"/>
      <c r="AU30" s="37"/>
      <c r="AV30" s="37"/>
      <c r="AW30" s="37"/>
      <c r="AX30" s="37"/>
      <c r="AY30" s="37"/>
      <c r="AZ30" s="38"/>
    </row>
    <row r="31" spans="1:56" ht="12.75" x14ac:dyDescent="0.2">
      <c r="A31" s="156"/>
      <c r="B31" s="136"/>
      <c r="C31" s="351" t="s">
        <v>502</v>
      </c>
      <c r="D31" s="133" t="s">
        <v>325</v>
      </c>
      <c r="E31" s="162">
        <v>15000000</v>
      </c>
      <c r="F31" s="37"/>
      <c r="G31" s="37"/>
      <c r="H31" s="347">
        <f t="shared" si="0"/>
        <v>15000000</v>
      </c>
      <c r="I31" s="276">
        <v>5000000</v>
      </c>
      <c r="J31" s="37"/>
      <c r="K31" s="37"/>
      <c r="L31" s="142"/>
      <c r="M31" s="37"/>
      <c r="N31" s="37"/>
      <c r="O31" s="142"/>
      <c r="P31" s="37">
        <v>1000000</v>
      </c>
      <c r="Q31" s="37">
        <v>1000000</v>
      </c>
      <c r="R31" s="142">
        <f t="shared" ref="R31:R33" si="78">+P31-Q31</f>
        <v>0</v>
      </c>
      <c r="S31" s="37">
        <v>1000000</v>
      </c>
      <c r="T31" s="37">
        <v>1000000</v>
      </c>
      <c r="U31" s="142">
        <f t="shared" ref="U31:U33" si="79">+S31-T31</f>
        <v>0</v>
      </c>
      <c r="V31" s="37">
        <v>1000000</v>
      </c>
      <c r="W31" s="37">
        <v>1000000</v>
      </c>
      <c r="X31" s="142">
        <f t="shared" ref="X31:X32" si="80">+V31-W31</f>
        <v>0</v>
      </c>
      <c r="Y31" s="37">
        <v>1000000</v>
      </c>
      <c r="Z31" s="37">
        <v>1000000</v>
      </c>
      <c r="AA31" s="142">
        <f t="shared" ref="AA31:AA33" si="81">+Y31-Z31</f>
        <v>0</v>
      </c>
      <c r="AB31" s="37">
        <v>1000000</v>
      </c>
      <c r="AC31" s="37">
        <v>1000000</v>
      </c>
      <c r="AD31" s="142">
        <f t="shared" ref="AD31:AD33" si="82">+AB31-AC31</f>
        <v>0</v>
      </c>
      <c r="AE31" s="37">
        <v>1000000</v>
      </c>
      <c r="AF31" s="37">
        <v>1000000</v>
      </c>
      <c r="AG31" s="142">
        <f t="shared" ref="AG31:AG33" si="83">+AE31-AF31</f>
        <v>0</v>
      </c>
      <c r="AH31" s="37">
        <v>1000000</v>
      </c>
      <c r="AI31" s="37">
        <v>1000000</v>
      </c>
      <c r="AJ31" s="142">
        <f t="shared" ref="AJ31:AJ33" si="84">+AH31-AI31</f>
        <v>0</v>
      </c>
      <c r="AK31" s="37">
        <v>1000000</v>
      </c>
      <c r="AL31" s="37"/>
      <c r="AM31" s="142">
        <f t="shared" ref="AM31:AM33" si="85">+AK31-AL31</f>
        <v>1000000</v>
      </c>
      <c r="AN31" s="37">
        <v>1000000</v>
      </c>
      <c r="AO31" s="37"/>
      <c r="AP31" s="142">
        <f t="shared" ref="AP31:AP33" si="86">+AN31-AO31</f>
        <v>1000000</v>
      </c>
      <c r="AQ31" s="37">
        <v>1000000</v>
      </c>
      <c r="AR31" s="37"/>
      <c r="AS31" s="142">
        <f t="shared" ref="AS31:AS33" si="87">+AQ31-AR31</f>
        <v>1000000</v>
      </c>
      <c r="AT31" s="37"/>
      <c r="AU31" s="37"/>
      <c r="AV31" s="37"/>
      <c r="AW31" s="37"/>
      <c r="AX31" s="37"/>
      <c r="AY31" s="37"/>
      <c r="AZ31" s="38"/>
    </row>
    <row r="32" spans="1:56" s="342" customFormat="1" ht="12.75" x14ac:dyDescent="0.2">
      <c r="A32" s="370"/>
      <c r="B32" s="361"/>
      <c r="C32" s="360" t="s">
        <v>503</v>
      </c>
      <c r="D32" s="336" t="s">
        <v>325</v>
      </c>
      <c r="E32" s="165">
        <v>15000000</v>
      </c>
      <c r="F32" s="338"/>
      <c r="G32" s="338"/>
      <c r="H32" s="338">
        <f t="shared" si="0"/>
        <v>15000000</v>
      </c>
      <c r="I32" s="356">
        <v>2500000</v>
      </c>
      <c r="J32" s="338">
        <v>0</v>
      </c>
      <c r="K32" s="338">
        <v>0</v>
      </c>
      <c r="L32" s="339">
        <f>+J32-K32</f>
        <v>0</v>
      </c>
      <c r="M32" s="338"/>
      <c r="N32" s="338"/>
      <c r="O32" s="339"/>
      <c r="P32" s="338">
        <v>1250000</v>
      </c>
      <c r="Q32" s="338">
        <v>1250000</v>
      </c>
      <c r="R32" s="339">
        <f t="shared" si="78"/>
        <v>0</v>
      </c>
      <c r="S32" s="338">
        <v>1250000</v>
      </c>
      <c r="T32" s="338">
        <v>1250000</v>
      </c>
      <c r="U32" s="339">
        <f t="shared" si="79"/>
        <v>0</v>
      </c>
      <c r="V32" s="338">
        <v>1250000</v>
      </c>
      <c r="W32" s="338">
        <v>1250000</v>
      </c>
      <c r="X32" s="339">
        <f t="shared" si="80"/>
        <v>0</v>
      </c>
      <c r="Y32" s="338">
        <v>1250000</v>
      </c>
      <c r="Z32" s="338">
        <v>1250000</v>
      </c>
      <c r="AA32" s="339">
        <f t="shared" si="81"/>
        <v>0</v>
      </c>
      <c r="AB32" s="338">
        <v>1250000</v>
      </c>
      <c r="AC32" s="338">
        <v>1250000</v>
      </c>
      <c r="AD32" s="339">
        <f t="shared" si="82"/>
        <v>0</v>
      </c>
      <c r="AE32" s="338">
        <v>1250000</v>
      </c>
      <c r="AF32" s="338">
        <v>1250000</v>
      </c>
      <c r="AG32" s="339">
        <f t="shared" si="83"/>
        <v>0</v>
      </c>
      <c r="AH32" s="338">
        <v>1250000</v>
      </c>
      <c r="AI32" s="338">
        <v>1250000</v>
      </c>
      <c r="AJ32" s="339">
        <f t="shared" si="84"/>
        <v>0</v>
      </c>
      <c r="AK32" s="338">
        <v>1250000</v>
      </c>
      <c r="AL32" s="338">
        <v>1250000</v>
      </c>
      <c r="AM32" s="339">
        <f t="shared" si="85"/>
        <v>0</v>
      </c>
      <c r="AN32" s="338">
        <v>1250000</v>
      </c>
      <c r="AO32" s="338">
        <v>1250000</v>
      </c>
      <c r="AP32" s="339">
        <f t="shared" si="86"/>
        <v>0</v>
      </c>
      <c r="AQ32" s="338">
        <v>1250000</v>
      </c>
      <c r="AR32" s="338">
        <v>1250000</v>
      </c>
      <c r="AS32" s="339">
        <f t="shared" si="87"/>
        <v>0</v>
      </c>
      <c r="AT32" s="338"/>
      <c r="AU32" s="338"/>
      <c r="AV32" s="338"/>
      <c r="AW32" s="338"/>
      <c r="AX32" s="338"/>
      <c r="AY32" s="338"/>
      <c r="AZ32" s="340"/>
      <c r="BA32" s="371"/>
    </row>
    <row r="33" spans="1:53" s="342" customFormat="1" ht="12.75" x14ac:dyDescent="0.2">
      <c r="A33" s="370"/>
      <c r="B33" s="361"/>
      <c r="C33" s="360" t="s">
        <v>504</v>
      </c>
      <c r="D33" s="336" t="s">
        <v>325</v>
      </c>
      <c r="E33" s="165">
        <v>15000000</v>
      </c>
      <c r="F33" s="338"/>
      <c r="G33" s="338"/>
      <c r="H33" s="338">
        <f t="shared" si="0"/>
        <v>15000000</v>
      </c>
      <c r="I33" s="356">
        <v>3500000</v>
      </c>
      <c r="J33" s="338">
        <v>1500000</v>
      </c>
      <c r="K33" s="338">
        <v>1500000</v>
      </c>
      <c r="L33" s="339">
        <f>+J33-K33</f>
        <v>0</v>
      </c>
      <c r="M33" s="338"/>
      <c r="N33" s="338"/>
      <c r="O33" s="339"/>
      <c r="P33" s="338">
        <v>1000000</v>
      </c>
      <c r="Q33" s="338">
        <v>1000000</v>
      </c>
      <c r="R33" s="339">
        <f t="shared" si="78"/>
        <v>0</v>
      </c>
      <c r="S33" s="338">
        <v>1000000</v>
      </c>
      <c r="T33" s="338">
        <v>1000000</v>
      </c>
      <c r="U33" s="339">
        <f t="shared" si="79"/>
        <v>0</v>
      </c>
      <c r="V33" s="338">
        <v>1000000</v>
      </c>
      <c r="W33" s="338">
        <v>1000000</v>
      </c>
      <c r="X33" s="339">
        <f>+V33-W33</f>
        <v>0</v>
      </c>
      <c r="Y33" s="338">
        <v>1000000</v>
      </c>
      <c r="Z33" s="338">
        <v>1000000</v>
      </c>
      <c r="AA33" s="339">
        <f t="shared" si="81"/>
        <v>0</v>
      </c>
      <c r="AB33" s="338">
        <v>1000000</v>
      </c>
      <c r="AC33" s="338">
        <v>1000000</v>
      </c>
      <c r="AD33" s="339">
        <f t="shared" si="82"/>
        <v>0</v>
      </c>
      <c r="AE33" s="338">
        <v>1000000</v>
      </c>
      <c r="AF33" s="338">
        <v>1000000</v>
      </c>
      <c r="AG33" s="339">
        <f t="shared" si="83"/>
        <v>0</v>
      </c>
      <c r="AH33" s="338">
        <v>1000000</v>
      </c>
      <c r="AI33" s="338">
        <v>1000000</v>
      </c>
      <c r="AJ33" s="339">
        <f t="shared" si="84"/>
        <v>0</v>
      </c>
      <c r="AK33" s="338">
        <v>1000000</v>
      </c>
      <c r="AL33" s="338">
        <v>1000000</v>
      </c>
      <c r="AM33" s="339">
        <f t="shared" si="85"/>
        <v>0</v>
      </c>
      <c r="AN33" s="338">
        <v>1000000</v>
      </c>
      <c r="AO33" s="338">
        <v>1000000</v>
      </c>
      <c r="AP33" s="339">
        <f t="shared" si="86"/>
        <v>0</v>
      </c>
      <c r="AQ33" s="338">
        <v>1000000</v>
      </c>
      <c r="AR33" s="338">
        <v>1000000</v>
      </c>
      <c r="AS33" s="339">
        <f t="shared" si="87"/>
        <v>0</v>
      </c>
      <c r="AT33" s="338"/>
      <c r="AU33" s="338"/>
      <c r="AV33" s="338"/>
      <c r="AW33" s="338"/>
      <c r="AX33" s="338"/>
      <c r="AY33" s="338"/>
      <c r="AZ33" s="340"/>
      <c r="BA33" s="371"/>
    </row>
    <row r="34" spans="1:53" x14ac:dyDescent="0.2">
      <c r="A34" s="156"/>
      <c r="B34" s="136"/>
      <c r="C34" s="132"/>
      <c r="D34" s="133"/>
      <c r="E34" s="135"/>
      <c r="F34" s="37"/>
      <c r="G34" s="37"/>
      <c r="H34" s="37"/>
      <c r="I34" s="37"/>
      <c r="J34" s="37"/>
      <c r="K34" s="37"/>
      <c r="L34" s="142"/>
      <c r="M34" s="37"/>
      <c r="N34" s="37"/>
      <c r="O34" s="142"/>
      <c r="P34" s="37"/>
      <c r="Q34" s="37"/>
      <c r="R34" s="142"/>
      <c r="S34" s="37"/>
      <c r="T34" s="37"/>
      <c r="U34" s="142"/>
      <c r="V34" s="37"/>
      <c r="W34" s="37"/>
      <c r="X34" s="142"/>
      <c r="Y34" s="37"/>
      <c r="Z34" s="37"/>
      <c r="AA34" s="142"/>
      <c r="AB34" s="37"/>
      <c r="AC34" s="37"/>
      <c r="AD34" s="142"/>
      <c r="AE34" s="37"/>
      <c r="AF34" s="37"/>
      <c r="AG34" s="142"/>
      <c r="AH34" s="37"/>
      <c r="AI34" s="37"/>
      <c r="AJ34" s="142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56"/>
      <c r="B35" s="136"/>
      <c r="C35" s="132"/>
      <c r="D35" s="133" t="s">
        <v>325</v>
      </c>
      <c r="E35" s="135"/>
      <c r="F35" s="37"/>
      <c r="G35" s="37"/>
      <c r="H35" s="37"/>
      <c r="I35" s="37"/>
      <c r="J35" s="37"/>
      <c r="K35" s="37"/>
      <c r="L35" s="142"/>
      <c r="M35" s="37"/>
      <c r="N35" s="37"/>
      <c r="O35" s="142">
        <f t="shared" ref="O35:O36" si="88">M35-N35</f>
        <v>0</v>
      </c>
      <c r="P35" s="37"/>
      <c r="Q35" s="37"/>
      <c r="R35" s="142"/>
      <c r="S35" s="37"/>
      <c r="T35" s="37"/>
      <c r="U35" s="142"/>
      <c r="V35" s="37"/>
      <c r="W35" s="37"/>
      <c r="X35" s="142"/>
      <c r="Y35" s="37"/>
      <c r="Z35" s="37"/>
      <c r="AA35" s="142"/>
      <c r="AB35" s="37"/>
      <c r="AC35" s="37"/>
      <c r="AD35" s="142"/>
      <c r="AE35" s="37"/>
      <c r="AF35" s="37"/>
      <c r="AG35" s="142"/>
      <c r="AH35" s="37"/>
      <c r="AI35" s="37"/>
      <c r="AJ35" s="142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56"/>
      <c r="B36" s="136"/>
      <c r="C36" s="132"/>
      <c r="D36" s="133"/>
      <c r="E36" s="135"/>
      <c r="F36" s="37"/>
      <c r="G36" s="37"/>
      <c r="H36" s="37"/>
      <c r="I36" s="37"/>
      <c r="J36" s="37"/>
      <c r="K36" s="37"/>
      <c r="L36" s="142"/>
      <c r="M36" s="37"/>
      <c r="N36" s="37"/>
      <c r="O36" s="142">
        <f t="shared" si="88"/>
        <v>0</v>
      </c>
      <c r="P36" s="37"/>
      <c r="Q36" s="37"/>
      <c r="R36" s="142"/>
      <c r="S36" s="37"/>
      <c r="T36" s="37"/>
      <c r="U36" s="142"/>
      <c r="V36" s="37"/>
      <c r="W36" s="37"/>
      <c r="X36" s="142"/>
      <c r="Y36" s="37"/>
      <c r="Z36" s="37"/>
      <c r="AA36" s="142"/>
      <c r="AB36" s="37"/>
      <c r="AC36" s="37"/>
      <c r="AD36" s="142"/>
      <c r="AE36" s="37"/>
      <c r="AF36" s="37"/>
      <c r="AG36" s="142"/>
      <c r="AH36" s="37"/>
      <c r="AI36" s="37"/>
      <c r="AJ36" s="142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56"/>
      <c r="B37" s="136"/>
      <c r="C37" s="132"/>
      <c r="D37" s="133"/>
      <c r="E37" s="135"/>
      <c r="F37" s="37"/>
      <c r="G37" s="37"/>
      <c r="H37" s="37"/>
      <c r="I37" s="37"/>
      <c r="J37" s="37"/>
      <c r="K37" s="37"/>
      <c r="L37" s="142"/>
      <c r="M37" s="37"/>
      <c r="N37" s="37"/>
      <c r="O37" s="142"/>
      <c r="P37" s="37"/>
      <c r="Q37" s="37"/>
      <c r="R37" s="142"/>
      <c r="S37" s="37"/>
      <c r="T37" s="37"/>
      <c r="U37" s="142"/>
      <c r="V37" s="37"/>
      <c r="W37" s="37"/>
      <c r="X37" s="142"/>
      <c r="Y37" s="37"/>
      <c r="Z37" s="37"/>
      <c r="AA37" s="142"/>
      <c r="AB37" s="37"/>
      <c r="AC37" s="37"/>
      <c r="AD37" s="142"/>
      <c r="AE37" s="37"/>
      <c r="AF37" s="37"/>
      <c r="AG37" s="142"/>
      <c r="AH37" s="37"/>
      <c r="AI37" s="37"/>
      <c r="AJ37" s="142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56"/>
      <c r="B38" s="136"/>
      <c r="C38" s="132"/>
      <c r="D38" s="133"/>
      <c r="E38" s="135"/>
      <c r="F38" s="37"/>
      <c r="G38" s="37"/>
      <c r="H38" s="37"/>
      <c r="I38" s="37"/>
      <c r="J38" s="37"/>
      <c r="K38" s="37"/>
      <c r="L38" s="142"/>
      <c r="M38" s="37"/>
      <c r="N38" s="37"/>
      <c r="O38" s="142"/>
      <c r="P38" s="37"/>
      <c r="Q38" s="37"/>
      <c r="R38" s="142"/>
      <c r="S38" s="37"/>
      <c r="T38" s="37"/>
      <c r="U38" s="142"/>
      <c r="V38" s="37"/>
      <c r="W38" s="37"/>
      <c r="X38" s="142"/>
      <c r="Y38" s="37"/>
      <c r="Z38" s="37"/>
      <c r="AA38" s="142"/>
      <c r="AB38" s="37"/>
      <c r="AC38" s="37"/>
      <c r="AD38" s="142"/>
      <c r="AE38" s="37"/>
      <c r="AF38" s="37"/>
      <c r="AG38" s="142"/>
      <c r="AH38" s="37"/>
      <c r="AI38" s="37"/>
      <c r="AJ38" s="142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34"/>
      <c r="B39" s="136"/>
      <c r="C39" s="132"/>
      <c r="D39" s="133"/>
      <c r="E39" s="135"/>
      <c r="F39" s="37"/>
      <c r="G39" s="37"/>
      <c r="H39" s="37"/>
      <c r="I39" s="37"/>
      <c r="J39" s="9"/>
      <c r="K39" s="37"/>
      <c r="L39" s="142"/>
      <c r="M39" s="37"/>
      <c r="N39" s="37"/>
      <c r="O39" s="142"/>
      <c r="P39" s="9"/>
      <c r="Q39" s="37"/>
      <c r="R39" s="142"/>
      <c r="S39" s="9"/>
      <c r="T39" s="37"/>
      <c r="U39" s="142"/>
      <c r="V39" s="9"/>
      <c r="W39" s="37"/>
      <c r="X39" s="142"/>
      <c r="Y39" s="9"/>
      <c r="Z39" s="37"/>
      <c r="AA39" s="142"/>
      <c r="AB39" s="9"/>
      <c r="AC39" s="37"/>
      <c r="AD39" s="142"/>
      <c r="AE39" s="9"/>
      <c r="AF39" s="37"/>
      <c r="AG39" s="142"/>
      <c r="AH39" s="9"/>
      <c r="AI39" s="37"/>
      <c r="AJ39" s="142"/>
      <c r="AK39" s="9"/>
      <c r="AL39" s="37"/>
      <c r="AM39" s="38"/>
      <c r="AN39" s="9"/>
      <c r="AO39" s="37"/>
      <c r="AP39" s="38"/>
      <c r="AQ39" s="9"/>
      <c r="AR39" s="37"/>
      <c r="AS39" s="37"/>
      <c r="AT39" s="37"/>
      <c r="AU39" s="37"/>
      <c r="AV39" s="37"/>
      <c r="AW39" s="37"/>
      <c r="AX39" s="37"/>
      <c r="AY39" s="37"/>
      <c r="AZ39" s="38">
        <f>K39+N39+Q39+T39+W39+Z39+AC39+AF39+AI39+AL39+AO39+AR39+AU39+AX39</f>
        <v>0</v>
      </c>
    </row>
    <row r="40" spans="1:53" x14ac:dyDescent="0.2">
      <c r="A40" s="131"/>
      <c r="B40" s="136"/>
      <c r="C40" s="132"/>
      <c r="D40" s="133"/>
      <c r="E40" s="135"/>
      <c r="F40" s="37"/>
      <c r="G40" s="37"/>
      <c r="H40" s="37"/>
      <c r="I40" s="37"/>
      <c r="J40" s="9"/>
      <c r="K40" s="37"/>
      <c r="L40" s="142"/>
      <c r="M40" s="37"/>
      <c r="N40" s="37"/>
      <c r="O40" s="142"/>
      <c r="P40" s="9"/>
      <c r="Q40" s="37"/>
      <c r="R40" s="142"/>
      <c r="S40" s="9"/>
      <c r="T40" s="37"/>
      <c r="U40" s="142"/>
      <c r="V40" s="9"/>
      <c r="W40" s="37"/>
      <c r="X40" s="142"/>
      <c r="Y40" s="9"/>
      <c r="Z40" s="37"/>
      <c r="AA40" s="142"/>
      <c r="AB40" s="9"/>
      <c r="AC40" s="37"/>
      <c r="AD40" s="142"/>
      <c r="AE40" s="9"/>
      <c r="AF40" s="37"/>
      <c r="AG40" s="142"/>
      <c r="AH40" s="9"/>
      <c r="AI40" s="37"/>
      <c r="AJ40" s="142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ht="12" thickBot="1" x14ac:dyDescent="0.25">
      <c r="A41" s="134"/>
      <c r="B41" s="136"/>
      <c r="C41" s="132"/>
      <c r="D41" s="133"/>
      <c r="E41" s="135"/>
      <c r="F41" s="37"/>
      <c r="G41" s="37"/>
      <c r="H41" s="37"/>
      <c r="I41" s="37"/>
      <c r="J41" s="9"/>
      <c r="K41" s="37"/>
      <c r="L41" s="142"/>
      <c r="M41" s="37"/>
      <c r="N41" s="37"/>
      <c r="O41" s="142"/>
      <c r="P41" s="9"/>
      <c r="Q41" s="37"/>
      <c r="R41" s="142"/>
      <c r="S41" s="9"/>
      <c r="T41" s="37"/>
      <c r="U41" s="142"/>
      <c r="V41" s="9"/>
      <c r="W41" s="37"/>
      <c r="X41" s="142"/>
      <c r="Y41" s="9"/>
      <c r="Z41" s="37"/>
      <c r="AA41" s="142"/>
      <c r="AB41" s="9"/>
      <c r="AC41" s="37"/>
      <c r="AD41" s="142"/>
      <c r="AE41" s="9"/>
      <c r="AF41" s="37"/>
      <c r="AG41" s="38"/>
      <c r="AH41" s="9"/>
      <c r="AI41" s="37"/>
      <c r="AJ41" s="38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s="138" customFormat="1" ht="26.25" customHeight="1" thickTop="1" thickBot="1" x14ac:dyDescent="0.3">
      <c r="A42" s="383"/>
      <c r="B42" s="384"/>
      <c r="C42" s="384"/>
      <c r="D42" s="384"/>
      <c r="E42" s="150">
        <f t="shared" ref="E42:AZ42" si="89">SUM(E7:E41)</f>
        <v>397000000</v>
      </c>
      <c r="F42" s="150">
        <f t="shared" si="89"/>
        <v>4200000</v>
      </c>
      <c r="G42" s="150">
        <f t="shared" si="89"/>
        <v>7500000</v>
      </c>
      <c r="H42" s="150">
        <f t="shared" si="89"/>
        <v>385300000</v>
      </c>
      <c r="I42" s="150">
        <f t="shared" si="89"/>
        <v>130904000</v>
      </c>
      <c r="J42" s="150">
        <f t="shared" si="89"/>
        <v>18896000</v>
      </c>
      <c r="K42" s="150">
        <f t="shared" si="89"/>
        <v>18896000</v>
      </c>
      <c r="L42" s="150">
        <f t="shared" si="89"/>
        <v>0</v>
      </c>
      <c r="M42" s="150">
        <f t="shared" si="89"/>
        <v>19000000</v>
      </c>
      <c r="N42" s="150">
        <f t="shared" si="89"/>
        <v>19000000</v>
      </c>
      <c r="O42" s="150">
        <f t="shared" si="89"/>
        <v>0</v>
      </c>
      <c r="P42" s="150">
        <f t="shared" si="89"/>
        <v>23550000</v>
      </c>
      <c r="Q42" s="150">
        <f t="shared" si="89"/>
        <v>23550000</v>
      </c>
      <c r="R42" s="150">
        <f t="shared" si="89"/>
        <v>0</v>
      </c>
      <c r="S42" s="150">
        <f t="shared" si="89"/>
        <v>23550000</v>
      </c>
      <c r="T42" s="150">
        <f t="shared" si="89"/>
        <v>22550000</v>
      </c>
      <c r="U42" s="150">
        <f t="shared" si="89"/>
        <v>1000000</v>
      </c>
      <c r="V42" s="150">
        <f t="shared" si="89"/>
        <v>23550000</v>
      </c>
      <c r="W42" s="150">
        <f t="shared" si="89"/>
        <v>22550000</v>
      </c>
      <c r="X42" s="150">
        <f t="shared" si="89"/>
        <v>1000000</v>
      </c>
      <c r="Y42" s="150">
        <f t="shared" si="89"/>
        <v>23550000</v>
      </c>
      <c r="Z42" s="150">
        <f t="shared" si="89"/>
        <v>22550000</v>
      </c>
      <c r="AA42" s="150">
        <f t="shared" si="89"/>
        <v>1000000</v>
      </c>
      <c r="AB42" s="150">
        <f t="shared" si="89"/>
        <v>23550000</v>
      </c>
      <c r="AC42" s="150">
        <f t="shared" si="89"/>
        <v>22550000</v>
      </c>
      <c r="AD42" s="150">
        <f t="shared" si="89"/>
        <v>1000000</v>
      </c>
      <c r="AE42" s="150">
        <f t="shared" si="89"/>
        <v>23550000</v>
      </c>
      <c r="AF42" s="150">
        <f t="shared" si="89"/>
        <v>22550000</v>
      </c>
      <c r="AG42" s="150">
        <f t="shared" si="89"/>
        <v>1000000</v>
      </c>
      <c r="AH42" s="150">
        <f t="shared" si="89"/>
        <v>23550000</v>
      </c>
      <c r="AI42" s="150">
        <f t="shared" si="89"/>
        <v>22250000</v>
      </c>
      <c r="AJ42" s="150">
        <f t="shared" si="89"/>
        <v>1300000</v>
      </c>
      <c r="AK42" s="150">
        <f t="shared" si="89"/>
        <v>23550000</v>
      </c>
      <c r="AL42" s="150">
        <f t="shared" si="89"/>
        <v>19250000</v>
      </c>
      <c r="AM42" s="150">
        <f t="shared" si="89"/>
        <v>4300000</v>
      </c>
      <c r="AN42" s="150">
        <f t="shared" si="89"/>
        <v>23550000</v>
      </c>
      <c r="AO42" s="150">
        <f t="shared" si="89"/>
        <v>19050000</v>
      </c>
      <c r="AP42" s="150">
        <f t="shared" si="89"/>
        <v>4500000</v>
      </c>
      <c r="AQ42" s="150">
        <f t="shared" si="89"/>
        <v>4550000</v>
      </c>
      <c r="AR42" s="150">
        <f t="shared" si="89"/>
        <v>2250000</v>
      </c>
      <c r="AS42" s="150">
        <f t="shared" si="89"/>
        <v>2300000</v>
      </c>
      <c r="AT42" s="150">
        <f t="shared" si="89"/>
        <v>0</v>
      </c>
      <c r="AU42" s="150">
        <f t="shared" si="89"/>
        <v>0</v>
      </c>
      <c r="AV42" s="150">
        <f t="shared" si="89"/>
        <v>0</v>
      </c>
      <c r="AW42" s="150">
        <f t="shared" si="89"/>
        <v>0</v>
      </c>
      <c r="AX42" s="150">
        <f t="shared" si="89"/>
        <v>0</v>
      </c>
      <c r="AY42" s="150">
        <f t="shared" si="89"/>
        <v>0</v>
      </c>
      <c r="AZ42" s="150">
        <f t="shared" si="89"/>
        <v>203396000</v>
      </c>
      <c r="BA42" s="137"/>
    </row>
    <row r="43" spans="1:53" ht="12" thickTop="1" x14ac:dyDescent="0.2">
      <c r="A43" s="385" t="s">
        <v>308</v>
      </c>
      <c r="B43" s="385"/>
      <c r="C43" s="385"/>
      <c r="D43" s="65" t="s">
        <v>23</v>
      </c>
      <c r="E43" s="65"/>
      <c r="F43" s="23"/>
      <c r="G43" s="23"/>
      <c r="H43" s="23"/>
      <c r="I43" s="23"/>
      <c r="J43" s="23"/>
      <c r="K43" s="23"/>
      <c r="L43" s="142"/>
      <c r="M43" s="23"/>
      <c r="N43" s="23"/>
      <c r="O43" s="143"/>
      <c r="P43" s="23"/>
      <c r="Q43" s="23"/>
      <c r="R43" s="143"/>
      <c r="S43" s="23"/>
      <c r="T43" s="23"/>
      <c r="U43" s="143"/>
      <c r="V43" s="23"/>
      <c r="W43" s="23"/>
      <c r="X43" s="143"/>
      <c r="Y43" s="23"/>
      <c r="Z43" s="23"/>
      <c r="AA43" s="143"/>
      <c r="AB43" s="23"/>
      <c r="AC43" s="23"/>
      <c r="AD43" s="143"/>
      <c r="AE43" s="23"/>
      <c r="AF43" s="23"/>
      <c r="AG43" s="146"/>
      <c r="AH43" s="23"/>
      <c r="AI43" s="23"/>
      <c r="AJ43" s="146"/>
      <c r="AK43" s="23"/>
      <c r="AL43" s="23"/>
      <c r="AM43" s="146"/>
      <c r="AN43" s="23"/>
      <c r="AO43" s="23"/>
      <c r="AP43" s="146"/>
      <c r="AQ43" s="23"/>
      <c r="AR43" s="23"/>
      <c r="AS43" s="23"/>
      <c r="AT43" s="23"/>
      <c r="AU43" s="23"/>
      <c r="AV43" s="23"/>
      <c r="AW43" s="23"/>
      <c r="AX43" s="23"/>
      <c r="AY43" s="23"/>
      <c r="AZ43" s="22"/>
    </row>
    <row r="44" spans="1:53" ht="22.5" x14ac:dyDescent="0.2">
      <c r="A44" s="125" t="s">
        <v>293</v>
      </c>
      <c r="B44" s="125" t="s">
        <v>2</v>
      </c>
      <c r="C44" s="125" t="s">
        <v>268</v>
      </c>
      <c r="D44" s="125" t="s">
        <v>278</v>
      </c>
      <c r="E44" s="126" t="s">
        <v>294</v>
      </c>
      <c r="F44" s="23"/>
      <c r="G44" s="23" t="s">
        <v>300</v>
      </c>
      <c r="H44" s="66" t="s">
        <v>309</v>
      </c>
      <c r="I44" s="23"/>
      <c r="J44" s="23"/>
      <c r="K44" s="23"/>
      <c r="L44" s="143"/>
      <c r="M44" s="23"/>
      <c r="N44" s="23"/>
      <c r="O44" s="143"/>
      <c r="P44" s="23"/>
      <c r="Q44" s="23"/>
      <c r="R44" s="143"/>
      <c r="S44" s="23"/>
      <c r="T44" s="23"/>
      <c r="U44" s="143"/>
      <c r="V44" s="23"/>
      <c r="W44" s="23"/>
      <c r="X44" s="143"/>
      <c r="Y44" s="23"/>
      <c r="Z44" s="23"/>
      <c r="AA44" s="143"/>
      <c r="AB44" s="23"/>
      <c r="AC44" s="23"/>
      <c r="AD44" s="143"/>
      <c r="AE44" s="23"/>
      <c r="AF44" s="23"/>
      <c r="AG44" s="146"/>
      <c r="AH44" s="23"/>
      <c r="AI44" s="23"/>
      <c r="AJ44" s="146"/>
      <c r="AK44" s="23"/>
      <c r="AL44" s="23"/>
      <c r="AM44" s="146"/>
      <c r="AN44" s="23"/>
      <c r="AO44" s="23"/>
      <c r="AP44" s="146"/>
      <c r="AQ44" s="23"/>
      <c r="AR44" s="23"/>
      <c r="AS44" s="23"/>
      <c r="AT44" s="23"/>
      <c r="AU44" s="22"/>
      <c r="AV44" s="29"/>
      <c r="BA44" s="2"/>
    </row>
    <row r="45" spans="1:53" x14ac:dyDescent="0.2">
      <c r="A45" s="34">
        <v>1</v>
      </c>
      <c r="B45" s="34"/>
      <c r="C45" s="34" t="str">
        <f t="shared" ref="C45:D58" si="90">C7</f>
        <v>Anita Dwi</v>
      </c>
      <c r="D45" s="44" t="str">
        <f t="shared" si="90"/>
        <v>BA</v>
      </c>
      <c r="E45" s="34">
        <f t="shared" ref="E45:E72" si="91">+L7+O7+R7+U7+X7+AA7+AD7+AG7+AJ7+AM7+AP7+AS7+AV7+AY7</f>
        <v>0</v>
      </c>
      <c r="F45" s="23"/>
      <c r="G45" s="23"/>
      <c r="H45" s="23">
        <f>REKAP!R17/26</f>
        <v>14150000</v>
      </c>
      <c r="I45" s="23"/>
      <c r="J45" s="23"/>
      <c r="K45" s="23"/>
      <c r="L45" s="143"/>
      <c r="M45" s="23"/>
      <c r="N45" s="23"/>
      <c r="O45" s="143"/>
      <c r="P45" s="23"/>
      <c r="Q45" s="23"/>
      <c r="R45" s="143"/>
      <c r="S45" s="23"/>
      <c r="T45" s="23"/>
      <c r="U45" s="143"/>
      <c r="V45" s="23"/>
      <c r="W45" s="23"/>
      <c r="X45" s="143"/>
      <c r="Y45" s="23"/>
      <c r="Z45" s="23"/>
      <c r="AA45" s="143"/>
      <c r="AB45" s="23"/>
      <c r="AC45" s="23"/>
      <c r="AD45" s="143"/>
      <c r="AE45" s="23"/>
      <c r="AF45" s="23"/>
      <c r="AG45" s="146"/>
      <c r="AH45" s="23"/>
      <c r="AI45" s="23"/>
      <c r="AJ45" s="146"/>
      <c r="AK45" s="23"/>
      <c r="AL45" s="23"/>
      <c r="AM45" s="146"/>
      <c r="AN45" s="23"/>
      <c r="AO45" s="23"/>
      <c r="AP45" s="146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2</v>
      </c>
      <c r="B46" s="34"/>
      <c r="C46" s="34" t="str">
        <f t="shared" si="90"/>
        <v>Lina Herlina</v>
      </c>
      <c r="D46" s="44" t="str">
        <f t="shared" ref="D46" si="92">D8</f>
        <v>BA</v>
      </c>
      <c r="E46" s="34">
        <f t="shared" si="91"/>
        <v>0</v>
      </c>
      <c r="F46" s="23"/>
      <c r="G46" s="23"/>
      <c r="H46" s="23"/>
      <c r="I46" s="23"/>
      <c r="J46" s="23"/>
      <c r="K46" s="23"/>
      <c r="L46" s="143"/>
      <c r="M46" s="23"/>
      <c r="N46" s="23"/>
      <c r="O46" s="143"/>
      <c r="P46" s="23"/>
      <c r="Q46" s="23"/>
      <c r="R46" s="143"/>
      <c r="S46" s="23"/>
      <c r="T46" s="23"/>
      <c r="U46" s="143"/>
      <c r="V46" s="23"/>
      <c r="W46" s="23"/>
      <c r="X46" s="143"/>
      <c r="Y46" s="23"/>
      <c r="Z46" s="23"/>
      <c r="AA46" s="143"/>
      <c r="AB46" s="23"/>
      <c r="AC46" s="23"/>
      <c r="AD46" s="143"/>
      <c r="AE46" s="23"/>
      <c r="AF46" s="23"/>
      <c r="AG46" s="146"/>
      <c r="AH46" s="23"/>
      <c r="AI46" s="23"/>
      <c r="AJ46" s="146"/>
      <c r="AK46" s="23"/>
      <c r="AL46" s="23"/>
      <c r="AM46" s="146"/>
      <c r="AN46" s="23"/>
      <c r="AO46" s="23"/>
      <c r="AP46" s="146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3</v>
      </c>
      <c r="B47" s="45"/>
      <c r="C47" s="34" t="str">
        <f t="shared" si="90"/>
        <v>Nia Daniah</v>
      </c>
      <c r="D47" s="44" t="str">
        <f t="shared" ref="D47" si="93">D9</f>
        <v>BA</v>
      </c>
      <c r="E47" s="34">
        <f t="shared" si="91"/>
        <v>0</v>
      </c>
      <c r="F47" s="24"/>
      <c r="G47" s="24"/>
      <c r="H47" s="24"/>
      <c r="I47" s="24"/>
      <c r="J47" s="24"/>
      <c r="K47" s="24"/>
      <c r="L47" s="143"/>
      <c r="M47" s="24"/>
      <c r="N47" s="24"/>
      <c r="O47" s="143"/>
      <c r="P47" s="24"/>
      <c r="Q47" s="24"/>
      <c r="R47" s="143"/>
      <c r="S47" s="24"/>
      <c r="T47" s="24"/>
      <c r="U47" s="143"/>
      <c r="V47" s="24"/>
      <c r="W47" s="24"/>
      <c r="X47" s="143"/>
      <c r="Y47" s="24"/>
      <c r="Z47" s="24"/>
      <c r="AA47" s="143"/>
      <c r="AB47" s="24"/>
      <c r="AC47" s="24"/>
      <c r="AD47" s="143"/>
      <c r="AE47" s="24"/>
      <c r="AF47" s="24"/>
      <c r="AG47" s="147"/>
      <c r="AH47" s="24"/>
      <c r="AI47" s="24"/>
      <c r="AJ47" s="147"/>
      <c r="AK47" s="24"/>
      <c r="AL47" s="24"/>
      <c r="AM47" s="147"/>
      <c r="AN47" s="24"/>
      <c r="AO47" s="24"/>
      <c r="AP47" s="147"/>
      <c r="AQ47" s="24"/>
      <c r="AR47" s="24"/>
      <c r="AS47" s="24"/>
      <c r="AT47" s="24"/>
      <c r="AU47" s="22"/>
      <c r="AV47" s="29"/>
      <c r="BA47" s="2"/>
    </row>
    <row r="48" spans="1:53" x14ac:dyDescent="0.2">
      <c r="A48" s="34">
        <v>4</v>
      </c>
      <c r="B48" s="45"/>
      <c r="C48" s="34" t="str">
        <f t="shared" si="90"/>
        <v>Mita Puspita</v>
      </c>
      <c r="D48" s="44" t="str">
        <f t="shared" ref="D48" si="94">D10</f>
        <v>BA</v>
      </c>
      <c r="E48" s="34">
        <f t="shared" si="91"/>
        <v>0</v>
      </c>
      <c r="F48" s="24"/>
      <c r="G48" s="24"/>
      <c r="H48" s="24"/>
      <c r="I48" s="24"/>
      <c r="J48" s="24"/>
      <c r="K48" s="24"/>
      <c r="L48" s="143"/>
      <c r="M48" s="24"/>
      <c r="N48" s="24"/>
      <c r="O48" s="143"/>
      <c r="P48" s="24"/>
      <c r="Q48" s="24"/>
      <c r="R48" s="143"/>
      <c r="S48" s="24"/>
      <c r="T48" s="24"/>
      <c r="U48" s="143"/>
      <c r="V48" s="24"/>
      <c r="W48" s="24"/>
      <c r="X48" s="143"/>
      <c r="Y48" s="24"/>
      <c r="Z48" s="24"/>
      <c r="AA48" s="143"/>
      <c r="AB48" s="24"/>
      <c r="AC48" s="24"/>
      <c r="AD48" s="143"/>
      <c r="AE48" s="24"/>
      <c r="AF48" s="24"/>
      <c r="AG48" s="147"/>
      <c r="AH48" s="24"/>
      <c r="AI48" s="24"/>
      <c r="AJ48" s="147"/>
      <c r="AK48" s="24"/>
      <c r="AL48" s="24"/>
      <c r="AM48" s="147"/>
      <c r="AN48" s="24"/>
      <c r="AO48" s="24"/>
      <c r="AP48" s="147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5</v>
      </c>
      <c r="B49" s="45"/>
      <c r="C49" s="34" t="str">
        <f t="shared" si="90"/>
        <v>Pricilia Kurnia Dewi</v>
      </c>
      <c r="D49" s="44" t="str">
        <f t="shared" ref="D49" si="95">D11</f>
        <v>BA</v>
      </c>
      <c r="E49" s="34">
        <f t="shared" si="91"/>
        <v>0</v>
      </c>
      <c r="F49" s="24"/>
      <c r="G49" s="24"/>
      <c r="H49" s="24"/>
      <c r="I49" s="24"/>
      <c r="J49" s="24"/>
      <c r="K49" s="24"/>
      <c r="L49" s="143"/>
      <c r="M49" s="24"/>
      <c r="N49" s="24"/>
      <c r="O49" s="143"/>
      <c r="P49" s="24"/>
      <c r="Q49" s="24"/>
      <c r="R49" s="143"/>
      <c r="S49" s="24"/>
      <c r="T49" s="24"/>
      <c r="U49" s="143"/>
      <c r="V49" s="24"/>
      <c r="W49" s="24"/>
      <c r="X49" s="143"/>
      <c r="Y49" s="24"/>
      <c r="Z49" s="24"/>
      <c r="AA49" s="143"/>
      <c r="AB49" s="24"/>
      <c r="AC49" s="24"/>
      <c r="AD49" s="143"/>
      <c r="AE49" s="24"/>
      <c r="AF49" s="24"/>
      <c r="AG49" s="147"/>
      <c r="AH49" s="24"/>
      <c r="AI49" s="24"/>
      <c r="AJ49" s="147"/>
      <c r="AK49" s="24"/>
      <c r="AL49" s="24"/>
      <c r="AM49" s="147"/>
      <c r="AN49" s="24"/>
      <c r="AO49" s="24"/>
      <c r="AP49" s="147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6</v>
      </c>
      <c r="B50" s="45"/>
      <c r="C50" s="34" t="str">
        <f t="shared" si="90"/>
        <v>Kiki Ikrimah</v>
      </c>
      <c r="D50" s="44" t="str">
        <f t="shared" ref="D50" si="96">D12</f>
        <v>BA</v>
      </c>
      <c r="E50" s="34">
        <f t="shared" si="91"/>
        <v>0</v>
      </c>
      <c r="F50" s="24"/>
      <c r="G50" s="24"/>
      <c r="H50" s="24"/>
      <c r="I50" s="24"/>
      <c r="J50" s="24"/>
      <c r="K50" s="24"/>
      <c r="L50" s="143"/>
      <c r="M50" s="24"/>
      <c r="N50" s="24"/>
      <c r="O50" s="143"/>
      <c r="P50" s="24"/>
      <c r="Q50" s="24"/>
      <c r="R50" s="143"/>
      <c r="S50" s="24"/>
      <c r="T50" s="24"/>
      <c r="U50" s="143"/>
      <c r="V50" s="24"/>
      <c r="W50" s="24"/>
      <c r="X50" s="143"/>
      <c r="Y50" s="24"/>
      <c r="Z50" s="24"/>
      <c r="AA50" s="143"/>
      <c r="AB50" s="24"/>
      <c r="AC50" s="24"/>
      <c r="AD50" s="143"/>
      <c r="AE50" s="24"/>
      <c r="AF50" s="24"/>
      <c r="AG50" s="147"/>
      <c r="AH50" s="24"/>
      <c r="AI50" s="24"/>
      <c r="AJ50" s="147"/>
      <c r="AK50" s="24"/>
      <c r="AL50" s="24"/>
      <c r="AM50" s="147"/>
      <c r="AN50" s="24"/>
      <c r="AO50" s="24"/>
      <c r="AP50" s="147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7</v>
      </c>
      <c r="B51" s="45"/>
      <c r="C51" s="34" t="str">
        <f t="shared" si="90"/>
        <v>Dzikri Fachrezi</v>
      </c>
      <c r="D51" s="44" t="str">
        <f t="shared" ref="D51" si="97">D13</f>
        <v>BA</v>
      </c>
      <c r="E51" s="34">
        <f t="shared" si="91"/>
        <v>2300000</v>
      </c>
      <c r="F51" s="24"/>
      <c r="G51" s="24"/>
      <c r="H51" s="24"/>
      <c r="I51" s="24"/>
      <c r="J51" s="24"/>
      <c r="K51" s="24"/>
      <c r="L51" s="143"/>
      <c r="M51" s="24"/>
      <c r="N51" s="24"/>
      <c r="O51" s="143"/>
      <c r="P51" s="24"/>
      <c r="Q51" s="24"/>
      <c r="R51" s="143"/>
      <c r="S51" s="24"/>
      <c r="T51" s="24"/>
      <c r="U51" s="143"/>
      <c r="V51" s="24"/>
      <c r="W51" s="24"/>
      <c r="X51" s="143"/>
      <c r="Y51" s="24"/>
      <c r="Z51" s="24"/>
      <c r="AA51" s="143"/>
      <c r="AB51" s="24"/>
      <c r="AC51" s="24"/>
      <c r="AD51" s="143"/>
      <c r="AE51" s="24"/>
      <c r="AF51" s="24"/>
      <c r="AG51" s="147"/>
      <c r="AH51" s="24"/>
      <c r="AI51" s="24"/>
      <c r="AJ51" s="147"/>
      <c r="AK51" s="24"/>
      <c r="AL51" s="24"/>
      <c r="AM51" s="147"/>
      <c r="AN51" s="24"/>
      <c r="AO51" s="24"/>
      <c r="AP51" s="147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8</v>
      </c>
      <c r="B52" s="45"/>
      <c r="C52" s="34" t="str">
        <f t="shared" si="90"/>
        <v>Feni Noviana</v>
      </c>
      <c r="D52" s="44" t="str">
        <f t="shared" ref="D52" si="98">D14</f>
        <v>BA</v>
      </c>
      <c r="E52" s="34">
        <f t="shared" si="91"/>
        <v>0</v>
      </c>
      <c r="F52" s="24"/>
      <c r="G52" s="24"/>
      <c r="H52" s="24"/>
      <c r="I52" s="24"/>
      <c r="J52" s="24"/>
      <c r="K52" s="24"/>
      <c r="L52" s="143"/>
      <c r="M52" s="24"/>
      <c r="N52" s="24"/>
      <c r="O52" s="143"/>
      <c r="P52" s="24"/>
      <c r="Q52" s="24"/>
      <c r="R52" s="143"/>
      <c r="S52" s="24"/>
      <c r="T52" s="24"/>
      <c r="U52" s="143"/>
      <c r="V52" s="24"/>
      <c r="W52" s="24"/>
      <c r="X52" s="143"/>
      <c r="Y52" s="24"/>
      <c r="Z52" s="24"/>
      <c r="AA52" s="143"/>
      <c r="AB52" s="24"/>
      <c r="AC52" s="24"/>
      <c r="AD52" s="143"/>
      <c r="AE52" s="24"/>
      <c r="AF52" s="24"/>
      <c r="AG52" s="147"/>
      <c r="AH52" s="24"/>
      <c r="AI52" s="24"/>
      <c r="AJ52" s="147"/>
      <c r="AK52" s="24"/>
      <c r="AL52" s="24"/>
      <c r="AM52" s="147"/>
      <c r="AN52" s="24"/>
      <c r="AO52" s="24"/>
      <c r="AP52" s="147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9</v>
      </c>
      <c r="B53" s="25"/>
      <c r="C53" s="34" t="str">
        <f t="shared" si="90"/>
        <v>Rini Handini</v>
      </c>
      <c r="D53" s="44" t="str">
        <f t="shared" ref="D53" si="99">D15</f>
        <v>BA</v>
      </c>
      <c r="E53" s="34">
        <f t="shared" si="91"/>
        <v>0</v>
      </c>
      <c r="F53" s="22"/>
      <c r="G53" s="22"/>
      <c r="H53" s="22"/>
      <c r="I53" s="22"/>
      <c r="J53" s="22"/>
      <c r="K53" s="22"/>
      <c r="L53" s="143"/>
      <c r="M53" s="22"/>
      <c r="N53" s="22"/>
      <c r="O53" s="143"/>
      <c r="P53" s="22"/>
      <c r="Q53" s="22"/>
      <c r="R53" s="143"/>
      <c r="S53" s="22"/>
      <c r="T53" s="22"/>
      <c r="U53" s="143"/>
      <c r="V53" s="22"/>
      <c r="W53" s="22"/>
      <c r="X53" s="143"/>
      <c r="Y53" s="22"/>
      <c r="Z53" s="22"/>
      <c r="AA53" s="143"/>
      <c r="AB53" s="22"/>
      <c r="AC53" s="22"/>
      <c r="AD53" s="143"/>
      <c r="AE53" s="22"/>
      <c r="AF53" s="22"/>
      <c r="AG53" s="148"/>
      <c r="AH53" s="22"/>
      <c r="AI53" s="22"/>
      <c r="AJ53" s="148"/>
      <c r="AK53" s="22"/>
      <c r="AL53" s="22"/>
      <c r="AM53" s="148"/>
      <c r="AN53" s="22"/>
      <c r="AO53" s="22"/>
      <c r="AP53" s="148"/>
      <c r="AQ53" s="22"/>
      <c r="AR53" s="22"/>
      <c r="AS53" s="22"/>
      <c r="AT53" s="22"/>
      <c r="AU53" s="22"/>
      <c r="AV53" s="29"/>
      <c r="BA53" s="2"/>
    </row>
    <row r="54" spans="1:53" x14ac:dyDescent="0.2">
      <c r="A54" s="34">
        <v>10</v>
      </c>
      <c r="B54" s="25"/>
      <c r="C54" s="34" t="str">
        <f t="shared" si="90"/>
        <v xml:space="preserve">Fifih Nurzihan </v>
      </c>
      <c r="D54" s="44" t="str">
        <f t="shared" ref="D54" si="100">D16</f>
        <v>BA</v>
      </c>
      <c r="E54" s="34">
        <f t="shared" si="91"/>
        <v>0</v>
      </c>
      <c r="F54" s="22"/>
      <c r="G54" s="22"/>
      <c r="H54" s="22"/>
      <c r="I54" s="22"/>
      <c r="J54" s="22"/>
      <c r="K54" s="22"/>
      <c r="L54" s="143"/>
      <c r="M54" s="22"/>
      <c r="N54" s="22"/>
      <c r="O54" s="143"/>
      <c r="P54" s="22"/>
      <c r="Q54" s="22"/>
      <c r="R54" s="143"/>
      <c r="S54" s="22"/>
      <c r="T54" s="22"/>
      <c r="U54" s="143"/>
      <c r="V54" s="22"/>
      <c r="W54" s="22"/>
      <c r="X54" s="143"/>
      <c r="Y54" s="22"/>
      <c r="Z54" s="22"/>
      <c r="AA54" s="143"/>
      <c r="AB54" s="22"/>
      <c r="AC54" s="22"/>
      <c r="AD54" s="143"/>
      <c r="AE54" s="22"/>
      <c r="AF54" s="22"/>
      <c r="AG54" s="148"/>
      <c r="AH54" s="22"/>
      <c r="AI54" s="22"/>
      <c r="AJ54" s="148"/>
      <c r="AK54" s="22"/>
      <c r="AL54" s="22"/>
      <c r="AM54" s="148"/>
      <c r="AN54" s="22"/>
      <c r="AO54" s="22"/>
      <c r="AP54" s="148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11</v>
      </c>
      <c r="B55" s="25"/>
      <c r="C55" s="34" t="str">
        <f t="shared" si="90"/>
        <v>Irna Kurniasih</v>
      </c>
      <c r="D55" s="44" t="str">
        <f t="shared" ref="D55" si="101">D17</f>
        <v>BA</v>
      </c>
      <c r="E55" s="34">
        <f t="shared" si="91"/>
        <v>0</v>
      </c>
      <c r="F55" s="22"/>
      <c r="G55" s="22"/>
      <c r="H55" s="22"/>
      <c r="I55" s="22"/>
      <c r="J55" s="22"/>
      <c r="K55" s="22"/>
      <c r="L55" s="143"/>
      <c r="M55" s="22"/>
      <c r="N55" s="22"/>
      <c r="O55" s="143"/>
      <c r="P55" s="22"/>
      <c r="Q55" s="22"/>
      <c r="R55" s="143"/>
      <c r="S55" s="22"/>
      <c r="T55" s="22"/>
      <c r="U55" s="143"/>
      <c r="V55" s="22"/>
      <c r="W55" s="22"/>
      <c r="X55" s="143"/>
      <c r="Y55" s="22"/>
      <c r="Z55" s="22"/>
      <c r="AA55" s="143"/>
      <c r="AB55" s="22"/>
      <c r="AC55" s="22"/>
      <c r="AD55" s="143"/>
      <c r="AE55" s="22"/>
      <c r="AF55" s="22"/>
      <c r="AG55" s="148"/>
      <c r="AH55" s="22"/>
      <c r="AI55" s="22"/>
      <c r="AJ55" s="148"/>
      <c r="AK55" s="22"/>
      <c r="AL55" s="22"/>
      <c r="AM55" s="148"/>
      <c r="AN55" s="22"/>
      <c r="AO55" s="22"/>
      <c r="AP55" s="148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12</v>
      </c>
      <c r="B56" s="25"/>
      <c r="C56" s="34" t="str">
        <f t="shared" si="90"/>
        <v>Fenti Desmita</v>
      </c>
      <c r="D56" s="44" t="str">
        <f t="shared" ref="D56" si="102">D18</f>
        <v>BA</v>
      </c>
      <c r="E56" s="34">
        <f t="shared" si="91"/>
        <v>0</v>
      </c>
      <c r="F56" s="22"/>
      <c r="G56" s="22"/>
      <c r="H56" s="22"/>
      <c r="I56" s="22"/>
      <c r="J56" s="22"/>
      <c r="K56" s="22"/>
      <c r="L56" s="143"/>
      <c r="M56" s="22"/>
      <c r="N56" s="22"/>
      <c r="O56" s="143"/>
      <c r="P56" s="22"/>
      <c r="Q56" s="22"/>
      <c r="R56" s="143"/>
      <c r="S56" s="22"/>
      <c r="T56" s="22"/>
      <c r="U56" s="143"/>
      <c r="V56" s="22"/>
      <c r="W56" s="22"/>
      <c r="X56" s="143"/>
      <c r="Y56" s="22"/>
      <c r="Z56" s="22"/>
      <c r="AA56" s="143"/>
      <c r="AB56" s="22"/>
      <c r="AC56" s="22"/>
      <c r="AD56" s="143"/>
      <c r="AE56" s="22"/>
      <c r="AF56" s="22"/>
      <c r="AG56" s="148"/>
      <c r="AH56" s="22"/>
      <c r="AI56" s="22"/>
      <c r="AJ56" s="148"/>
      <c r="AK56" s="22"/>
      <c r="AL56" s="22"/>
      <c r="AM56" s="148"/>
      <c r="AN56" s="22"/>
      <c r="AO56" s="22"/>
      <c r="AP56" s="148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13</v>
      </c>
      <c r="B57" s="25"/>
      <c r="C57" s="34" t="str">
        <f t="shared" si="90"/>
        <v>Arinil Haq</v>
      </c>
      <c r="D57" s="44" t="str">
        <f t="shared" ref="D57" si="103">D19</f>
        <v>BA</v>
      </c>
      <c r="E57" s="34">
        <f t="shared" si="91"/>
        <v>0</v>
      </c>
      <c r="F57" s="22"/>
      <c r="G57" s="22"/>
      <c r="H57" s="22"/>
      <c r="I57" s="22"/>
      <c r="J57" s="22"/>
      <c r="K57" s="22"/>
      <c r="L57" s="143"/>
      <c r="M57" s="22"/>
      <c r="N57" s="22"/>
      <c r="O57" s="143"/>
      <c r="P57" s="22"/>
      <c r="Q57" s="22"/>
      <c r="R57" s="143"/>
      <c r="S57" s="22"/>
      <c r="T57" s="22"/>
      <c r="U57" s="143"/>
      <c r="V57" s="22"/>
      <c r="W57" s="22"/>
      <c r="X57" s="143"/>
      <c r="Y57" s="22"/>
      <c r="Z57" s="22"/>
      <c r="AA57" s="143"/>
      <c r="AB57" s="22"/>
      <c r="AC57" s="22"/>
      <c r="AD57" s="143"/>
      <c r="AE57" s="22"/>
      <c r="AF57" s="22"/>
      <c r="AG57" s="148"/>
      <c r="AH57" s="22"/>
      <c r="AI57" s="22"/>
      <c r="AJ57" s="148"/>
      <c r="AK57" s="22"/>
      <c r="AL57" s="22"/>
      <c r="AM57" s="148"/>
      <c r="AN57" s="22"/>
      <c r="AO57" s="22"/>
      <c r="AP57" s="148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14</v>
      </c>
      <c r="B58" s="25"/>
      <c r="C58" s="34" t="str">
        <f t="shared" si="90"/>
        <v>Yani Wantika</v>
      </c>
      <c r="D58" s="44" t="str">
        <f t="shared" ref="D58" si="104">D20</f>
        <v>BA</v>
      </c>
      <c r="E58" s="34">
        <f t="shared" si="91"/>
        <v>0</v>
      </c>
      <c r="F58" s="22"/>
      <c r="G58" s="22"/>
      <c r="H58" s="22"/>
      <c r="I58" s="22"/>
      <c r="J58" s="22"/>
      <c r="K58" s="22"/>
      <c r="L58" s="143"/>
      <c r="M58" s="22"/>
      <c r="N58" s="22"/>
      <c r="O58" s="143"/>
      <c r="P58" s="22"/>
      <c r="Q58" s="22"/>
      <c r="R58" s="143"/>
      <c r="S58" s="22"/>
      <c r="T58" s="22"/>
      <c r="U58" s="143"/>
      <c r="V58" s="22"/>
      <c r="W58" s="22"/>
      <c r="X58" s="143"/>
      <c r="Y58" s="22"/>
      <c r="Z58" s="22"/>
      <c r="AA58" s="143"/>
      <c r="AB58" s="22"/>
      <c r="AC58" s="22"/>
      <c r="AD58" s="143"/>
      <c r="AE58" s="22"/>
      <c r="AF58" s="22"/>
      <c r="AG58" s="148"/>
      <c r="AH58" s="22"/>
      <c r="AI58" s="22"/>
      <c r="AJ58" s="148"/>
      <c r="AK58" s="22"/>
      <c r="AL58" s="22"/>
      <c r="AM58" s="148"/>
      <c r="AN58" s="22"/>
      <c r="AO58" s="22"/>
      <c r="AP58" s="148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15</v>
      </c>
      <c r="B59" s="25"/>
      <c r="C59" s="34" t="str">
        <f t="shared" ref="C59:D59" si="105">C21</f>
        <v>Kusriyati Yanti</v>
      </c>
      <c r="D59" s="44" t="str">
        <f t="shared" si="105"/>
        <v>BA</v>
      </c>
      <c r="E59" s="34">
        <f t="shared" si="91"/>
        <v>0</v>
      </c>
      <c r="F59" s="22"/>
      <c r="G59" s="22"/>
      <c r="H59" s="22"/>
      <c r="I59" s="22"/>
      <c r="J59" s="22"/>
      <c r="K59" s="22"/>
      <c r="L59" s="143"/>
      <c r="M59" s="22"/>
      <c r="N59" s="22"/>
      <c r="O59" s="143"/>
      <c r="P59" s="22"/>
      <c r="Q59" s="22"/>
      <c r="R59" s="143"/>
      <c r="S59" s="22"/>
      <c r="T59" s="22"/>
      <c r="U59" s="143"/>
      <c r="V59" s="22"/>
      <c r="W59" s="22"/>
      <c r="X59" s="143"/>
      <c r="Y59" s="22"/>
      <c r="Z59" s="22"/>
      <c r="AA59" s="143"/>
      <c r="AB59" s="22"/>
      <c r="AC59" s="22"/>
      <c r="AD59" s="143"/>
      <c r="AE59" s="22"/>
      <c r="AF59" s="22"/>
      <c r="AG59" s="148"/>
      <c r="AH59" s="22"/>
      <c r="AI59" s="22"/>
      <c r="AJ59" s="148"/>
      <c r="AK59" s="22"/>
      <c r="AL59" s="22"/>
      <c r="AM59" s="148"/>
      <c r="AN59" s="22"/>
      <c r="AO59" s="22"/>
      <c r="AP59" s="148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16</v>
      </c>
      <c r="B60" s="25"/>
      <c r="C60" s="34" t="str">
        <f t="shared" ref="C60:D60" si="106">C22</f>
        <v>Sindi Novia</v>
      </c>
      <c r="D60" s="44" t="str">
        <f t="shared" si="106"/>
        <v>BA</v>
      </c>
      <c r="E60" s="34">
        <f t="shared" si="91"/>
        <v>2600000</v>
      </c>
      <c r="F60" s="22"/>
      <c r="G60" s="22"/>
      <c r="H60" s="22"/>
      <c r="I60" s="22"/>
      <c r="J60" s="22"/>
      <c r="K60" s="22"/>
      <c r="L60" s="143"/>
      <c r="M60" s="22"/>
      <c r="N60" s="22"/>
      <c r="O60" s="143"/>
      <c r="P60" s="22"/>
      <c r="Q60" s="22"/>
      <c r="R60" s="143"/>
      <c r="S60" s="22"/>
      <c r="T60" s="22"/>
      <c r="U60" s="143"/>
      <c r="V60" s="22"/>
      <c r="W60" s="22"/>
      <c r="X60" s="143"/>
      <c r="Y60" s="22"/>
      <c r="Z60" s="22"/>
      <c r="AA60" s="143"/>
      <c r="AB60" s="22"/>
      <c r="AC60" s="22"/>
      <c r="AD60" s="143"/>
      <c r="AE60" s="22"/>
      <c r="AF60" s="22"/>
      <c r="AG60" s="148"/>
      <c r="AH60" s="22"/>
      <c r="AI60" s="22"/>
      <c r="AJ60" s="148"/>
      <c r="AK60" s="22"/>
      <c r="AL60" s="22"/>
      <c r="AM60" s="148"/>
      <c r="AN60" s="22"/>
      <c r="AO60" s="22"/>
      <c r="AP60" s="148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17</v>
      </c>
      <c r="B61" s="25"/>
      <c r="C61" s="34" t="str">
        <f t="shared" ref="C61:D61" si="107">C23</f>
        <v>Elzsa Meilani</v>
      </c>
      <c r="D61" s="44" t="str">
        <f t="shared" si="107"/>
        <v>BA</v>
      </c>
      <c r="E61" s="34">
        <f t="shared" si="91"/>
        <v>0</v>
      </c>
      <c r="F61" s="22"/>
      <c r="G61" s="22"/>
      <c r="H61" s="22"/>
      <c r="I61" s="22"/>
      <c r="J61" s="22"/>
      <c r="K61" s="22"/>
      <c r="L61" s="143"/>
      <c r="M61" s="22"/>
      <c r="N61" s="22"/>
      <c r="O61" s="143"/>
      <c r="P61" s="22"/>
      <c r="Q61" s="22"/>
      <c r="R61" s="143"/>
      <c r="S61" s="22"/>
      <c r="T61" s="22"/>
      <c r="U61" s="143"/>
      <c r="V61" s="22"/>
      <c r="W61" s="22"/>
      <c r="X61" s="143"/>
      <c r="Y61" s="22"/>
      <c r="Z61" s="22"/>
      <c r="AA61" s="143"/>
      <c r="AB61" s="22"/>
      <c r="AC61" s="22"/>
      <c r="AD61" s="143"/>
      <c r="AE61" s="22"/>
      <c r="AF61" s="22"/>
      <c r="AG61" s="148"/>
      <c r="AH61" s="22"/>
      <c r="AI61" s="22"/>
      <c r="AJ61" s="148"/>
      <c r="AK61" s="22"/>
      <c r="AL61" s="22"/>
      <c r="AM61" s="148"/>
      <c r="AN61" s="22"/>
      <c r="AO61" s="22"/>
      <c r="AP61" s="148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18</v>
      </c>
      <c r="B62" s="25"/>
      <c r="C62" s="34" t="str">
        <f t="shared" ref="C62:D62" si="108">C24</f>
        <v>Aditia Lukmanul</v>
      </c>
      <c r="D62" s="44" t="str">
        <f t="shared" si="108"/>
        <v>BA</v>
      </c>
      <c r="E62" s="34">
        <f t="shared" si="91"/>
        <v>0</v>
      </c>
      <c r="F62" s="22"/>
      <c r="G62" s="22"/>
      <c r="H62" s="22"/>
      <c r="I62" s="22"/>
      <c r="J62" s="22"/>
      <c r="K62" s="22"/>
      <c r="L62" s="143"/>
      <c r="M62" s="22"/>
      <c r="N62" s="22"/>
      <c r="O62" s="143"/>
      <c r="P62" s="22"/>
      <c r="Q62" s="22"/>
      <c r="R62" s="143"/>
      <c r="S62" s="22"/>
      <c r="T62" s="22"/>
      <c r="U62" s="143"/>
      <c r="V62" s="22"/>
      <c r="W62" s="22"/>
      <c r="X62" s="143"/>
      <c r="Y62" s="22"/>
      <c r="Z62" s="22"/>
      <c r="AA62" s="143"/>
      <c r="AB62" s="22"/>
      <c r="AC62" s="22"/>
      <c r="AD62" s="143"/>
      <c r="AE62" s="22"/>
      <c r="AF62" s="22"/>
      <c r="AG62" s="148"/>
      <c r="AH62" s="22"/>
      <c r="AI62" s="22"/>
      <c r="AJ62" s="148"/>
      <c r="AK62" s="22"/>
      <c r="AL62" s="22"/>
      <c r="AM62" s="148"/>
      <c r="AN62" s="22"/>
      <c r="AO62" s="22"/>
      <c r="AP62" s="148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19</v>
      </c>
      <c r="B63" s="25"/>
      <c r="C63" s="34" t="str">
        <f t="shared" ref="C63:D63" si="109">C25</f>
        <v>Opi Oprianti</v>
      </c>
      <c r="D63" s="44" t="str">
        <f t="shared" si="109"/>
        <v>BA</v>
      </c>
      <c r="E63" s="34">
        <f t="shared" si="91"/>
        <v>0</v>
      </c>
      <c r="F63" s="22"/>
      <c r="G63" s="22"/>
      <c r="H63" s="22"/>
      <c r="I63" s="22"/>
      <c r="J63" s="22"/>
      <c r="K63" s="22"/>
      <c r="L63" s="143"/>
      <c r="M63" s="22"/>
      <c r="N63" s="22"/>
      <c r="O63" s="143"/>
      <c r="P63" s="22"/>
      <c r="Q63" s="22"/>
      <c r="R63" s="143"/>
      <c r="S63" s="22"/>
      <c r="T63" s="22"/>
      <c r="U63" s="143"/>
      <c r="V63" s="22"/>
      <c r="W63" s="22"/>
      <c r="X63" s="143"/>
      <c r="Y63" s="22"/>
      <c r="Z63" s="22"/>
      <c r="AA63" s="143"/>
      <c r="AB63" s="22"/>
      <c r="AC63" s="22"/>
      <c r="AD63" s="143"/>
      <c r="AE63" s="22"/>
      <c r="AF63" s="22"/>
      <c r="AG63" s="148"/>
      <c r="AH63" s="22"/>
      <c r="AI63" s="22"/>
      <c r="AJ63" s="148"/>
      <c r="AK63" s="22"/>
      <c r="AL63" s="22"/>
      <c r="AM63" s="148"/>
      <c r="AN63" s="22"/>
      <c r="AO63" s="22"/>
      <c r="AP63" s="148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20</v>
      </c>
      <c r="B64" s="25"/>
      <c r="C64" s="34" t="str">
        <f t="shared" ref="C64:D64" si="110">C26</f>
        <v xml:space="preserve">Mita    </v>
      </c>
      <c r="D64" s="44" t="str">
        <f t="shared" si="110"/>
        <v>BA</v>
      </c>
      <c r="E64" s="34">
        <f t="shared" si="91"/>
        <v>0</v>
      </c>
      <c r="F64" s="22"/>
      <c r="G64" s="22"/>
      <c r="H64" s="22"/>
      <c r="I64" s="22"/>
      <c r="J64" s="22"/>
      <c r="K64" s="22"/>
      <c r="L64" s="143"/>
      <c r="M64" s="22"/>
      <c r="N64" s="22"/>
      <c r="O64" s="143"/>
      <c r="P64" s="22"/>
      <c r="Q64" s="22"/>
      <c r="R64" s="143"/>
      <c r="S64" s="22"/>
      <c r="T64" s="22"/>
      <c r="U64" s="143"/>
      <c r="V64" s="22"/>
      <c r="W64" s="22"/>
      <c r="X64" s="143"/>
      <c r="Y64" s="22"/>
      <c r="Z64" s="22"/>
      <c r="AA64" s="143"/>
      <c r="AB64" s="22"/>
      <c r="AC64" s="22"/>
      <c r="AD64" s="143"/>
      <c r="AE64" s="22"/>
      <c r="AF64" s="22"/>
      <c r="AG64" s="148"/>
      <c r="AH64" s="22"/>
      <c r="AI64" s="22"/>
      <c r="AJ64" s="148"/>
      <c r="AK64" s="22"/>
      <c r="AL64" s="22"/>
      <c r="AM64" s="148"/>
      <c r="AN64" s="22"/>
      <c r="AO64" s="22"/>
      <c r="AP64" s="148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21</v>
      </c>
      <c r="B65" s="25"/>
      <c r="C65" s="34" t="str">
        <f t="shared" ref="C65:D65" si="111">C27</f>
        <v xml:space="preserve">Aldi Adia </v>
      </c>
      <c r="D65" s="44" t="str">
        <f t="shared" si="111"/>
        <v>BA</v>
      </c>
      <c r="E65" s="34">
        <f t="shared" si="91"/>
        <v>0</v>
      </c>
      <c r="F65" s="22"/>
      <c r="G65" s="22"/>
      <c r="H65" s="22"/>
      <c r="I65" s="22"/>
      <c r="J65" s="22"/>
      <c r="K65" s="22"/>
      <c r="L65" s="143"/>
      <c r="M65" s="22"/>
      <c r="N65" s="22"/>
      <c r="O65" s="143"/>
      <c r="P65" s="22"/>
      <c r="Q65" s="22"/>
      <c r="R65" s="143"/>
      <c r="S65" s="22"/>
      <c r="T65" s="22"/>
      <c r="U65" s="143"/>
      <c r="V65" s="22"/>
      <c r="W65" s="22"/>
      <c r="X65" s="143"/>
      <c r="Y65" s="22"/>
      <c r="Z65" s="22"/>
      <c r="AA65" s="143"/>
      <c r="AB65" s="22"/>
      <c r="AC65" s="22"/>
      <c r="AD65" s="143"/>
      <c r="AE65" s="22"/>
      <c r="AF65" s="22"/>
      <c r="AG65" s="148"/>
      <c r="AH65" s="22"/>
      <c r="AI65" s="22"/>
      <c r="AJ65" s="148"/>
      <c r="AK65" s="22"/>
      <c r="AL65" s="22"/>
      <c r="AM65" s="148"/>
      <c r="AN65" s="22"/>
      <c r="AO65" s="22"/>
      <c r="AP65" s="148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22</v>
      </c>
      <c r="B66" s="25"/>
      <c r="C66" s="34" t="str">
        <f t="shared" ref="C66:D66" si="112">C28</f>
        <v>Annisya Dyah</v>
      </c>
      <c r="D66" s="44" t="str">
        <f t="shared" si="112"/>
        <v>BA</v>
      </c>
      <c r="E66" s="34">
        <f t="shared" si="91"/>
        <v>0</v>
      </c>
      <c r="F66" s="22"/>
      <c r="G66" s="22"/>
      <c r="H66" s="22"/>
      <c r="I66" s="22"/>
      <c r="J66" s="22"/>
      <c r="K66" s="22"/>
      <c r="L66" s="143"/>
      <c r="M66" s="22"/>
      <c r="N66" s="22"/>
      <c r="O66" s="143"/>
      <c r="P66" s="22"/>
      <c r="Q66" s="22"/>
      <c r="R66" s="143"/>
      <c r="S66" s="22"/>
      <c r="T66" s="22"/>
      <c r="U66" s="143"/>
      <c r="V66" s="22"/>
      <c r="W66" s="22"/>
      <c r="X66" s="143"/>
      <c r="Y66" s="22"/>
      <c r="Z66" s="22"/>
      <c r="AA66" s="143"/>
      <c r="AB66" s="22"/>
      <c r="AC66" s="22"/>
      <c r="AD66" s="143"/>
      <c r="AE66" s="22"/>
      <c r="AF66" s="22"/>
      <c r="AG66" s="148"/>
      <c r="AH66" s="22"/>
      <c r="AI66" s="22"/>
      <c r="AJ66" s="148"/>
      <c r="AK66" s="22"/>
      <c r="AL66" s="22"/>
      <c r="AM66" s="148"/>
      <c r="AN66" s="22"/>
      <c r="AO66" s="22"/>
      <c r="AP66" s="148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23</v>
      </c>
      <c r="B67" s="25"/>
      <c r="C67" s="34" t="str">
        <f t="shared" ref="C67:D67" si="113">C29</f>
        <v>Ai Novianti</v>
      </c>
      <c r="D67" s="44" t="str">
        <f t="shared" si="113"/>
        <v>BA</v>
      </c>
      <c r="E67" s="34">
        <f t="shared" si="91"/>
        <v>500000</v>
      </c>
      <c r="F67" s="22"/>
      <c r="G67" s="22"/>
      <c r="H67" s="22"/>
      <c r="I67" s="22"/>
      <c r="J67" s="22"/>
      <c r="K67" s="22"/>
      <c r="L67" s="143"/>
      <c r="M67" s="22"/>
      <c r="N67" s="22"/>
      <c r="O67" s="143"/>
      <c r="P67" s="22"/>
      <c r="Q67" s="22"/>
      <c r="R67" s="143"/>
      <c r="S67" s="22"/>
      <c r="T67" s="22"/>
      <c r="U67" s="143"/>
      <c r="V67" s="22"/>
      <c r="W67" s="22"/>
      <c r="X67" s="143"/>
      <c r="Y67" s="22"/>
      <c r="Z67" s="22"/>
      <c r="AA67" s="143"/>
      <c r="AB67" s="22"/>
      <c r="AC67" s="22"/>
      <c r="AD67" s="143"/>
      <c r="AE67" s="22"/>
      <c r="AF67" s="22"/>
      <c r="AG67" s="148"/>
      <c r="AH67" s="22"/>
      <c r="AI67" s="22"/>
      <c r="AJ67" s="148"/>
      <c r="AK67" s="22"/>
      <c r="AL67" s="22"/>
      <c r="AM67" s="148"/>
      <c r="AN67" s="22"/>
      <c r="AO67" s="22"/>
      <c r="AP67" s="148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24</v>
      </c>
      <c r="B68" s="25"/>
      <c r="C68" s="34" t="str">
        <f t="shared" ref="C68:D68" si="114">C30</f>
        <v xml:space="preserve">Sena Rizki </v>
      </c>
      <c r="D68" s="44" t="str">
        <f t="shared" si="114"/>
        <v>BA</v>
      </c>
      <c r="E68" s="34">
        <f t="shared" si="91"/>
        <v>9000000</v>
      </c>
      <c r="F68" s="22"/>
      <c r="G68" s="22"/>
      <c r="H68" s="22"/>
      <c r="I68" s="22"/>
      <c r="J68" s="22"/>
      <c r="K68" s="22"/>
      <c r="L68" s="143"/>
      <c r="M68" s="22"/>
      <c r="N68" s="22"/>
      <c r="O68" s="143"/>
      <c r="P68" s="22"/>
      <c r="Q68" s="22"/>
      <c r="R68" s="143"/>
      <c r="S68" s="22"/>
      <c r="T68" s="22"/>
      <c r="U68" s="143"/>
      <c r="V68" s="22"/>
      <c r="W68" s="22"/>
      <c r="X68" s="143"/>
      <c r="Y68" s="22"/>
      <c r="Z68" s="22"/>
      <c r="AA68" s="143"/>
      <c r="AB68" s="22"/>
      <c r="AC68" s="22"/>
      <c r="AD68" s="143"/>
      <c r="AE68" s="22"/>
      <c r="AF68" s="22"/>
      <c r="AG68" s="148"/>
      <c r="AH68" s="22"/>
      <c r="AI68" s="22"/>
      <c r="AJ68" s="148"/>
      <c r="AK68" s="22"/>
      <c r="AL68" s="22"/>
      <c r="AM68" s="148"/>
      <c r="AN68" s="22"/>
      <c r="AO68" s="22"/>
      <c r="AP68" s="148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25</v>
      </c>
      <c r="B69" s="25"/>
      <c r="C69" s="34" t="str">
        <f t="shared" ref="C69:D69" si="115">C31</f>
        <v>Gumelar P</v>
      </c>
      <c r="D69" s="44" t="str">
        <f t="shared" si="115"/>
        <v>BA</v>
      </c>
      <c r="E69" s="34">
        <f t="shared" si="91"/>
        <v>3000000</v>
      </c>
      <c r="F69" s="22"/>
      <c r="G69" s="22"/>
      <c r="H69" s="22"/>
      <c r="I69" s="22"/>
      <c r="J69" s="22"/>
      <c r="K69" s="22"/>
      <c r="L69" s="143"/>
      <c r="M69" s="22"/>
      <c r="N69" s="22"/>
      <c r="O69" s="143"/>
      <c r="P69" s="22"/>
      <c r="Q69" s="22"/>
      <c r="R69" s="143"/>
      <c r="S69" s="22"/>
      <c r="T69" s="22"/>
      <c r="U69" s="143"/>
      <c r="V69" s="22"/>
      <c r="W69" s="22"/>
      <c r="X69" s="143"/>
      <c r="Y69" s="22"/>
      <c r="Z69" s="22"/>
      <c r="AA69" s="143"/>
      <c r="AB69" s="22"/>
      <c r="AC69" s="22"/>
      <c r="AD69" s="143"/>
      <c r="AE69" s="22"/>
      <c r="AF69" s="22"/>
      <c r="AG69" s="148"/>
      <c r="AH69" s="22"/>
      <c r="AI69" s="22"/>
      <c r="AJ69" s="148"/>
      <c r="AK69" s="22"/>
      <c r="AL69" s="22"/>
      <c r="AM69" s="148"/>
      <c r="AN69" s="22"/>
      <c r="AO69" s="22"/>
      <c r="AP69" s="148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26</v>
      </c>
      <c r="B70" s="139"/>
      <c r="C70" s="34" t="str">
        <f t="shared" ref="C70:D73" si="116">C32</f>
        <v>Risma Wulandari</v>
      </c>
      <c r="D70" s="44" t="str">
        <f t="shared" si="116"/>
        <v>BA</v>
      </c>
      <c r="E70" s="34">
        <f t="shared" si="91"/>
        <v>0</v>
      </c>
      <c r="F70" s="22"/>
      <c r="G70" s="22"/>
      <c r="H70" s="22"/>
      <c r="I70" s="22"/>
      <c r="J70" s="22"/>
      <c r="K70" s="22"/>
      <c r="L70" s="143"/>
      <c r="M70" s="22"/>
      <c r="N70" s="22"/>
      <c r="O70" s="143"/>
      <c r="P70" s="22"/>
      <c r="Q70" s="22"/>
      <c r="R70" s="143"/>
      <c r="S70" s="22"/>
      <c r="T70" s="22"/>
      <c r="U70" s="143"/>
      <c r="V70" s="22"/>
      <c r="W70" s="22"/>
      <c r="X70" s="143"/>
      <c r="Y70" s="22"/>
      <c r="Z70" s="22"/>
      <c r="AA70" s="143"/>
      <c r="AB70" s="22"/>
      <c r="AC70" s="22"/>
      <c r="AD70" s="143"/>
      <c r="AE70" s="22"/>
      <c r="AF70" s="22"/>
      <c r="AG70" s="148"/>
      <c r="AH70" s="22"/>
      <c r="AI70" s="22"/>
      <c r="AJ70" s="148"/>
      <c r="AK70" s="22"/>
      <c r="AL70" s="22"/>
      <c r="AM70" s="148"/>
      <c r="AN70" s="22"/>
      <c r="AO70" s="22"/>
      <c r="AP70" s="148"/>
      <c r="AQ70" s="22"/>
      <c r="AR70" s="22"/>
      <c r="AS70" s="22"/>
      <c r="AT70" s="22"/>
      <c r="AU70" s="22"/>
      <c r="AV70" s="29"/>
      <c r="BA70" s="2"/>
    </row>
    <row r="71" spans="1:53" x14ac:dyDescent="0.2">
      <c r="A71" s="22"/>
      <c r="B71" s="22"/>
      <c r="C71" s="34" t="str">
        <f t="shared" si="116"/>
        <v>Nengsri R</v>
      </c>
      <c r="D71" s="44" t="str">
        <f t="shared" si="116"/>
        <v>BA</v>
      </c>
      <c r="E71" s="34">
        <f t="shared" si="91"/>
        <v>0</v>
      </c>
      <c r="F71" s="22"/>
      <c r="G71" s="22"/>
      <c r="H71" s="22"/>
      <c r="I71" s="22"/>
      <c r="J71" s="22"/>
      <c r="K71" s="22"/>
      <c r="L71" s="143"/>
      <c r="M71" s="22"/>
      <c r="N71" s="22"/>
      <c r="O71" s="143"/>
      <c r="P71" s="22"/>
      <c r="Q71" s="22"/>
      <c r="R71" s="143"/>
      <c r="S71" s="22"/>
      <c r="T71" s="22"/>
      <c r="U71" s="143"/>
      <c r="V71" s="22"/>
      <c r="W71" s="22"/>
      <c r="X71" s="143"/>
      <c r="Y71" s="22"/>
      <c r="Z71" s="22"/>
      <c r="AA71" s="143"/>
      <c r="AB71" s="22"/>
      <c r="AC71" s="22"/>
      <c r="AD71" s="143"/>
      <c r="AE71" s="22"/>
      <c r="AF71" s="22"/>
      <c r="AG71" s="148"/>
      <c r="AH71" s="22"/>
      <c r="AI71" s="22"/>
      <c r="AJ71" s="148"/>
      <c r="AK71" s="22"/>
      <c r="AL71" s="22"/>
      <c r="AM71" s="148"/>
      <c r="AN71" s="22"/>
      <c r="AO71" s="22"/>
      <c r="AP71" s="148"/>
      <c r="AQ71" s="29"/>
      <c r="BA71" s="2"/>
    </row>
    <row r="72" spans="1:53" x14ac:dyDescent="0.2">
      <c r="A72" s="22"/>
      <c r="B72" s="22"/>
      <c r="C72" s="34">
        <f t="shared" si="116"/>
        <v>0</v>
      </c>
      <c r="D72" s="22"/>
      <c r="E72" s="34">
        <f t="shared" si="91"/>
        <v>0</v>
      </c>
      <c r="F72" s="22"/>
      <c r="G72" s="22"/>
      <c r="H72" s="22"/>
      <c r="I72" s="22"/>
      <c r="J72" s="22"/>
      <c r="K72" s="22"/>
      <c r="L72" s="143"/>
      <c r="M72" s="22"/>
      <c r="N72" s="22"/>
      <c r="O72" s="143"/>
      <c r="P72" s="22"/>
      <c r="Q72" s="22"/>
      <c r="R72" s="143"/>
      <c r="S72" s="22"/>
      <c r="T72" s="22"/>
      <c r="U72" s="143"/>
      <c r="V72" s="22"/>
      <c r="W72" s="22"/>
      <c r="X72" s="143"/>
      <c r="Y72" s="22"/>
      <c r="Z72" s="22"/>
      <c r="AA72" s="143"/>
      <c r="AB72" s="22"/>
      <c r="AC72" s="22"/>
      <c r="AD72" s="143"/>
      <c r="AE72" s="22"/>
      <c r="AF72" s="22"/>
      <c r="AG72" s="148"/>
      <c r="AH72" s="22"/>
      <c r="AI72" s="22"/>
      <c r="AJ72" s="148"/>
      <c r="AK72" s="22"/>
      <c r="AL72" s="22"/>
      <c r="AM72" s="148"/>
      <c r="AN72" s="22"/>
      <c r="AO72" s="22"/>
      <c r="AP72" s="148"/>
      <c r="AQ72" s="29"/>
      <c r="BA72" s="2"/>
    </row>
    <row r="73" spans="1:53" x14ac:dyDescent="0.2">
      <c r="A73" s="23"/>
      <c r="B73" s="22"/>
      <c r="C73" s="34">
        <f t="shared" si="116"/>
        <v>0</v>
      </c>
      <c r="D73" s="22"/>
      <c r="E73" s="22"/>
      <c r="F73" s="22"/>
      <c r="G73" s="22"/>
      <c r="H73" s="22"/>
      <c r="I73" s="22"/>
      <c r="J73" s="22"/>
      <c r="K73" s="22"/>
      <c r="L73" s="143"/>
      <c r="M73" s="22"/>
      <c r="N73" s="22"/>
      <c r="O73" s="143"/>
      <c r="P73" s="22"/>
      <c r="Q73" s="22"/>
      <c r="R73" s="143"/>
      <c r="S73" s="22"/>
      <c r="T73" s="22"/>
      <c r="U73" s="143"/>
      <c r="V73" s="22"/>
      <c r="W73" s="22"/>
      <c r="X73" s="143"/>
      <c r="Y73" s="22"/>
      <c r="Z73" s="22"/>
      <c r="AA73" s="143"/>
      <c r="AB73" s="22"/>
      <c r="AC73" s="22"/>
      <c r="AD73" s="143"/>
      <c r="AE73" s="22"/>
      <c r="AF73" s="22"/>
      <c r="AG73" s="148"/>
      <c r="AH73" s="22"/>
      <c r="AI73" s="22"/>
      <c r="AJ73" s="148"/>
      <c r="AK73" s="22"/>
      <c r="AL73" s="22"/>
      <c r="AM73" s="148"/>
      <c r="AN73" s="22"/>
      <c r="AO73" s="22"/>
      <c r="AP73" s="148"/>
      <c r="AQ73" s="22"/>
      <c r="AR73" s="22"/>
      <c r="AS73" s="22"/>
      <c r="AT73" s="22"/>
      <c r="AU73" s="22"/>
      <c r="AV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3"/>
      <c r="M74" s="22"/>
      <c r="N74" s="22"/>
      <c r="O74" s="143"/>
      <c r="P74" s="22"/>
      <c r="Q74" s="22"/>
      <c r="R74" s="143"/>
      <c r="S74" s="22"/>
      <c r="T74" s="22"/>
      <c r="U74" s="143"/>
      <c r="V74" s="22"/>
      <c r="W74" s="22"/>
      <c r="X74" s="143"/>
      <c r="Y74" s="22"/>
      <c r="Z74" s="22"/>
      <c r="AA74" s="143"/>
      <c r="AB74" s="22"/>
      <c r="AC74" s="22"/>
      <c r="AD74" s="143"/>
      <c r="AE74" s="22"/>
      <c r="AF74" s="22"/>
      <c r="AG74" s="148"/>
      <c r="AH74" s="22"/>
      <c r="AI74" s="22"/>
      <c r="AJ74" s="148"/>
      <c r="AK74" s="22"/>
      <c r="AL74" s="22"/>
      <c r="AM74" s="148"/>
      <c r="AN74" s="22"/>
      <c r="AO74" s="22"/>
      <c r="AP74" s="148"/>
      <c r="AQ74" s="22"/>
      <c r="AR74" s="22"/>
      <c r="AS74" s="22"/>
      <c r="AT74" s="22"/>
      <c r="AU74" s="22"/>
      <c r="AV74" s="29"/>
      <c r="BA74" s="2"/>
    </row>
    <row r="75" spans="1:53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3"/>
      <c r="M75" s="22"/>
      <c r="N75" s="22"/>
      <c r="O75" s="143"/>
      <c r="P75" s="22"/>
      <c r="Q75" s="22"/>
      <c r="R75" s="143"/>
      <c r="S75" s="22"/>
      <c r="T75" s="22"/>
      <c r="U75" s="143"/>
      <c r="V75" s="22"/>
      <c r="W75" s="22"/>
      <c r="X75" s="143"/>
      <c r="Y75" s="22"/>
      <c r="Z75" s="22"/>
      <c r="AA75" s="143"/>
      <c r="AB75" s="22"/>
      <c r="AC75" s="22"/>
      <c r="AD75" s="143"/>
      <c r="AE75" s="22"/>
      <c r="AF75" s="22"/>
      <c r="AG75" s="148"/>
      <c r="AH75" s="22"/>
      <c r="AI75" s="22"/>
      <c r="AJ75" s="148"/>
      <c r="AK75" s="22"/>
      <c r="AL75" s="22"/>
      <c r="AM75" s="148"/>
      <c r="AN75" s="22"/>
      <c r="AO75" s="22"/>
      <c r="AP75" s="148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3"/>
      <c r="M76" s="22"/>
      <c r="N76" s="22"/>
      <c r="O76" s="143"/>
      <c r="P76" s="22"/>
      <c r="Q76" s="22"/>
      <c r="R76" s="143"/>
      <c r="S76" s="22"/>
      <c r="T76" s="22"/>
      <c r="U76" s="143"/>
      <c r="V76" s="22"/>
      <c r="W76" s="22"/>
      <c r="X76" s="143"/>
      <c r="Y76" s="22"/>
      <c r="Z76" s="22"/>
      <c r="AA76" s="143"/>
      <c r="AB76" s="22"/>
      <c r="AC76" s="22"/>
      <c r="AD76" s="143"/>
      <c r="AE76" s="22"/>
      <c r="AF76" s="22"/>
      <c r="AG76" s="148"/>
      <c r="AH76" s="22"/>
      <c r="AI76" s="22"/>
      <c r="AJ76" s="148"/>
      <c r="AK76" s="22"/>
      <c r="AL76" s="22"/>
      <c r="AM76" s="148"/>
      <c r="AN76" s="22"/>
      <c r="AO76" s="22"/>
      <c r="AP76" s="148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3"/>
      <c r="M77" s="22"/>
      <c r="N77" s="22"/>
      <c r="O77" s="143"/>
      <c r="P77" s="22"/>
      <c r="Q77" s="22"/>
      <c r="R77" s="143"/>
      <c r="S77" s="22"/>
      <c r="T77" s="22"/>
      <c r="U77" s="143"/>
      <c r="V77" s="22"/>
      <c r="W77" s="22"/>
      <c r="X77" s="143"/>
      <c r="Y77" s="22"/>
      <c r="Z77" s="22"/>
      <c r="AA77" s="143"/>
      <c r="AB77" s="22"/>
      <c r="AC77" s="22"/>
      <c r="AD77" s="143"/>
      <c r="AE77" s="22"/>
      <c r="AF77" s="22"/>
      <c r="AG77" s="148"/>
      <c r="AH77" s="22"/>
      <c r="AI77" s="22"/>
      <c r="AJ77" s="148"/>
      <c r="AK77" s="22"/>
      <c r="AL77" s="22"/>
      <c r="AM77" s="148"/>
      <c r="AN77" s="22"/>
      <c r="AO77" s="22"/>
      <c r="AP77" s="148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3"/>
      <c r="M78" s="22"/>
      <c r="N78" s="22"/>
      <c r="O78" s="143"/>
      <c r="P78" s="22"/>
      <c r="Q78" s="22"/>
      <c r="R78" s="143"/>
      <c r="S78" s="22"/>
      <c r="T78" s="22"/>
      <c r="U78" s="143"/>
      <c r="V78" s="22"/>
      <c r="W78" s="22"/>
      <c r="X78" s="143"/>
      <c r="Y78" s="22"/>
      <c r="Z78" s="22"/>
      <c r="AA78" s="143"/>
      <c r="AB78" s="22"/>
      <c r="AC78" s="22"/>
      <c r="AD78" s="143"/>
      <c r="AE78" s="22"/>
      <c r="AF78" s="22"/>
      <c r="AG78" s="148"/>
      <c r="AH78" s="22"/>
      <c r="AI78" s="22"/>
      <c r="AJ78" s="148"/>
      <c r="AK78" s="22"/>
      <c r="AL78" s="22"/>
      <c r="AM78" s="148"/>
      <c r="AN78" s="22"/>
      <c r="AO78" s="22"/>
      <c r="AP78" s="148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3"/>
      <c r="M79" s="22"/>
      <c r="N79" s="22"/>
      <c r="O79" s="143"/>
      <c r="P79" s="22"/>
      <c r="Q79" s="22"/>
      <c r="R79" s="143"/>
      <c r="S79" s="22"/>
      <c r="T79" s="22"/>
      <c r="U79" s="143"/>
      <c r="V79" s="22"/>
      <c r="W79" s="22"/>
      <c r="X79" s="143"/>
      <c r="Y79" s="22"/>
      <c r="Z79" s="22"/>
      <c r="AA79" s="143"/>
      <c r="AB79" s="22"/>
      <c r="AC79" s="22"/>
      <c r="AD79" s="143"/>
      <c r="AE79" s="22"/>
      <c r="AF79" s="22"/>
      <c r="AG79" s="148"/>
      <c r="AH79" s="22"/>
      <c r="AI79" s="22"/>
      <c r="AJ79" s="148"/>
      <c r="AK79" s="22"/>
      <c r="AL79" s="22"/>
      <c r="AM79" s="148"/>
      <c r="AN79" s="22"/>
      <c r="AO79" s="22"/>
      <c r="AP79" s="148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3"/>
      <c r="M80" s="22"/>
      <c r="N80" s="22"/>
      <c r="O80" s="143"/>
      <c r="P80" s="22"/>
      <c r="Q80" s="22"/>
      <c r="R80" s="143"/>
      <c r="S80" s="22"/>
      <c r="T80" s="22"/>
      <c r="U80" s="143"/>
      <c r="V80" s="22"/>
      <c r="W80" s="22"/>
      <c r="X80" s="143"/>
      <c r="Y80" s="22"/>
      <c r="Z80" s="22"/>
      <c r="AA80" s="143"/>
      <c r="AB80" s="22"/>
      <c r="AC80" s="22"/>
      <c r="AD80" s="143"/>
      <c r="AE80" s="22"/>
      <c r="AF80" s="22"/>
      <c r="AG80" s="148"/>
      <c r="AH80" s="22"/>
      <c r="AI80" s="22"/>
      <c r="AJ80" s="148"/>
      <c r="AK80" s="22"/>
      <c r="AL80" s="22"/>
      <c r="AM80" s="148"/>
      <c r="AN80" s="22"/>
      <c r="AO80" s="22"/>
      <c r="AP80" s="148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3"/>
      <c r="M81" s="22"/>
      <c r="N81" s="22"/>
      <c r="O81" s="143"/>
      <c r="P81" s="22"/>
      <c r="Q81" s="22"/>
      <c r="R81" s="143"/>
      <c r="S81" s="22"/>
      <c r="T81" s="22"/>
      <c r="U81" s="143"/>
      <c r="V81" s="22"/>
      <c r="W81" s="22"/>
      <c r="X81" s="143"/>
      <c r="Y81" s="22"/>
      <c r="Z81" s="22"/>
      <c r="AA81" s="143"/>
      <c r="AB81" s="22"/>
      <c r="AC81" s="22"/>
      <c r="AD81" s="143"/>
      <c r="AE81" s="22"/>
      <c r="AF81" s="22"/>
      <c r="AG81" s="148"/>
      <c r="AH81" s="22"/>
      <c r="AI81" s="22"/>
      <c r="AJ81" s="148"/>
      <c r="AK81" s="22"/>
      <c r="AL81" s="22"/>
      <c r="AM81" s="148"/>
      <c r="AN81" s="22"/>
      <c r="AO81" s="22"/>
      <c r="AP81" s="148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3"/>
      <c r="M82" s="22"/>
      <c r="N82" s="22"/>
      <c r="O82" s="143"/>
      <c r="P82" s="22"/>
      <c r="Q82" s="22"/>
      <c r="R82" s="143"/>
      <c r="S82" s="22"/>
      <c r="T82" s="22"/>
      <c r="U82" s="143"/>
      <c r="V82" s="22"/>
      <c r="W82" s="22"/>
      <c r="X82" s="143"/>
      <c r="Y82" s="22"/>
      <c r="Z82" s="22"/>
      <c r="AA82" s="143"/>
      <c r="AB82" s="22"/>
      <c r="AC82" s="22"/>
      <c r="AD82" s="143"/>
      <c r="AE82" s="22"/>
      <c r="AF82" s="22"/>
      <c r="AG82" s="148"/>
      <c r="AH82" s="22"/>
      <c r="AI82" s="22"/>
      <c r="AJ82" s="148"/>
      <c r="AK82" s="22"/>
      <c r="AL82" s="22"/>
      <c r="AM82" s="148"/>
      <c r="AN82" s="22"/>
      <c r="AO82" s="22"/>
      <c r="AP82" s="148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3"/>
      <c r="M83" s="22"/>
      <c r="N83" s="22"/>
      <c r="O83" s="143"/>
      <c r="P83" s="22"/>
      <c r="Q83" s="22"/>
      <c r="R83" s="143"/>
      <c r="S83" s="22"/>
      <c r="T83" s="22"/>
      <c r="U83" s="143"/>
      <c r="V83" s="22"/>
      <c r="W83" s="22"/>
      <c r="X83" s="143"/>
      <c r="Y83" s="22"/>
      <c r="Z83" s="22"/>
      <c r="AA83" s="143"/>
      <c r="AB83" s="22"/>
      <c r="AC83" s="22"/>
      <c r="AD83" s="143"/>
      <c r="AE83" s="22"/>
      <c r="AF83" s="22"/>
      <c r="AG83" s="148"/>
      <c r="AH83" s="22"/>
      <c r="AI83" s="22"/>
      <c r="AJ83" s="148"/>
      <c r="AK83" s="22"/>
      <c r="AL83" s="22"/>
      <c r="AM83" s="148"/>
      <c r="AN83" s="22"/>
      <c r="AO83" s="22"/>
      <c r="AP83" s="148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3"/>
      <c r="M84" s="22"/>
      <c r="N84" s="22"/>
      <c r="O84" s="143"/>
      <c r="P84" s="22"/>
      <c r="Q84" s="22"/>
      <c r="R84" s="143"/>
      <c r="S84" s="22"/>
      <c r="T84" s="22"/>
      <c r="U84" s="143"/>
      <c r="V84" s="22"/>
      <c r="W84" s="22"/>
      <c r="X84" s="143"/>
      <c r="Y84" s="22"/>
      <c r="Z84" s="22"/>
      <c r="AA84" s="143"/>
      <c r="AB84" s="22"/>
      <c r="AC84" s="22"/>
      <c r="AD84" s="143"/>
      <c r="AE84" s="22"/>
      <c r="AF84" s="22"/>
      <c r="AG84" s="148"/>
      <c r="AH84" s="22"/>
      <c r="AI84" s="22"/>
      <c r="AJ84" s="148"/>
      <c r="AK84" s="22"/>
      <c r="AL84" s="22"/>
      <c r="AM84" s="148"/>
      <c r="AN84" s="22"/>
      <c r="AO84" s="22"/>
      <c r="AP84" s="148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3"/>
      <c r="M85" s="22"/>
      <c r="N85" s="22"/>
      <c r="O85" s="143"/>
      <c r="P85" s="22"/>
      <c r="Q85" s="22"/>
      <c r="R85" s="143"/>
      <c r="S85" s="22"/>
      <c r="T85" s="22"/>
      <c r="U85" s="143"/>
      <c r="V85" s="22"/>
      <c r="W85" s="22"/>
      <c r="X85" s="143"/>
      <c r="Y85" s="22"/>
      <c r="Z85" s="22"/>
      <c r="AA85" s="143"/>
      <c r="AB85" s="22"/>
      <c r="AC85" s="22"/>
      <c r="AD85" s="143"/>
      <c r="AE85" s="22"/>
      <c r="AF85" s="22"/>
      <c r="AG85" s="148"/>
      <c r="AH85" s="22"/>
      <c r="AI85" s="22"/>
      <c r="AJ85" s="148"/>
      <c r="AK85" s="22"/>
      <c r="AL85" s="22"/>
      <c r="AM85" s="148"/>
      <c r="AN85" s="22"/>
      <c r="AO85" s="22"/>
      <c r="AP85" s="148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3"/>
      <c r="M86" s="22"/>
      <c r="N86" s="22"/>
      <c r="O86" s="143"/>
      <c r="P86" s="22"/>
      <c r="Q86" s="22"/>
      <c r="R86" s="143"/>
      <c r="S86" s="22"/>
      <c r="T86" s="22"/>
      <c r="U86" s="143"/>
      <c r="V86" s="22"/>
      <c r="W86" s="22"/>
      <c r="X86" s="143"/>
      <c r="Y86" s="22"/>
      <c r="Z86" s="22"/>
      <c r="AA86" s="143"/>
      <c r="AB86" s="22"/>
      <c r="AC86" s="22"/>
      <c r="AD86" s="143"/>
      <c r="AE86" s="22"/>
      <c r="AF86" s="22"/>
      <c r="AG86" s="148"/>
      <c r="AH86" s="22"/>
      <c r="AI86" s="22"/>
      <c r="AJ86" s="148"/>
      <c r="AK86" s="22"/>
      <c r="AL86" s="22"/>
      <c r="AM86" s="148"/>
      <c r="AN86" s="22"/>
      <c r="AO86" s="22"/>
      <c r="AP86" s="148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3"/>
      <c r="M87" s="22"/>
      <c r="N87" s="22"/>
      <c r="O87" s="143"/>
      <c r="P87" s="22"/>
      <c r="Q87" s="22"/>
      <c r="R87" s="143"/>
      <c r="S87" s="22"/>
      <c r="T87" s="22"/>
      <c r="U87" s="143"/>
      <c r="V87" s="22"/>
      <c r="W87" s="22"/>
      <c r="X87" s="143"/>
      <c r="Y87" s="22"/>
      <c r="Z87" s="22"/>
      <c r="AA87" s="143"/>
      <c r="AB87" s="22"/>
      <c r="AC87" s="22"/>
      <c r="AD87" s="143"/>
      <c r="AE87" s="22"/>
      <c r="AF87" s="22"/>
      <c r="AG87" s="148"/>
      <c r="AH87" s="22"/>
      <c r="AI87" s="22"/>
      <c r="AJ87" s="148"/>
      <c r="AK87" s="22"/>
      <c r="AL87" s="22"/>
      <c r="AM87" s="148"/>
      <c r="AN87" s="22"/>
      <c r="AO87" s="22"/>
      <c r="AP87" s="148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3"/>
      <c r="M88" s="22"/>
      <c r="N88" s="22"/>
      <c r="O88" s="143"/>
      <c r="P88" s="22"/>
      <c r="Q88" s="22"/>
      <c r="R88" s="143"/>
      <c r="S88" s="22"/>
      <c r="T88" s="22"/>
      <c r="U88" s="143"/>
      <c r="V88" s="22"/>
      <c r="W88" s="22"/>
      <c r="X88" s="143"/>
      <c r="Y88" s="22"/>
      <c r="Z88" s="22"/>
      <c r="AA88" s="143"/>
      <c r="AB88" s="22"/>
      <c r="AC88" s="22"/>
      <c r="AD88" s="143"/>
      <c r="AE88" s="22"/>
      <c r="AF88" s="22"/>
      <c r="AG88" s="148"/>
      <c r="AH88" s="22"/>
      <c r="AI88" s="22"/>
      <c r="AJ88" s="148"/>
      <c r="AK88" s="22"/>
      <c r="AL88" s="22"/>
      <c r="AM88" s="148"/>
      <c r="AN88" s="22"/>
      <c r="AO88" s="22"/>
      <c r="AP88" s="148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3"/>
      <c r="M89" s="22"/>
      <c r="N89" s="22"/>
      <c r="O89" s="143"/>
      <c r="P89" s="22"/>
      <c r="Q89" s="22"/>
      <c r="R89" s="143"/>
      <c r="S89" s="22"/>
      <c r="T89" s="22"/>
      <c r="U89" s="143"/>
      <c r="V89" s="22"/>
      <c r="W89" s="22"/>
      <c r="X89" s="143"/>
      <c r="Y89" s="22"/>
      <c r="Z89" s="22"/>
      <c r="AA89" s="143"/>
      <c r="AB89" s="22"/>
      <c r="AC89" s="22"/>
      <c r="AD89" s="143"/>
      <c r="AE89" s="22"/>
      <c r="AF89" s="22"/>
      <c r="AG89" s="148"/>
      <c r="AH89" s="22"/>
      <c r="AI89" s="22"/>
      <c r="AJ89" s="148"/>
      <c r="AK89" s="22"/>
      <c r="AL89" s="22"/>
      <c r="AM89" s="148"/>
      <c r="AN89" s="22"/>
      <c r="AO89" s="22"/>
      <c r="AP89" s="148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3"/>
      <c r="M90" s="22"/>
      <c r="N90" s="22"/>
      <c r="O90" s="143"/>
      <c r="P90" s="22"/>
      <c r="Q90" s="22"/>
      <c r="R90" s="143"/>
      <c r="S90" s="22"/>
      <c r="T90" s="22"/>
      <c r="U90" s="143"/>
      <c r="V90" s="22"/>
      <c r="W90" s="22"/>
      <c r="X90" s="143"/>
      <c r="Y90" s="22"/>
      <c r="Z90" s="22"/>
      <c r="AA90" s="143"/>
      <c r="AB90" s="22"/>
      <c r="AC90" s="22"/>
      <c r="AD90" s="143"/>
      <c r="AE90" s="22"/>
      <c r="AF90" s="22"/>
      <c r="AG90" s="148"/>
      <c r="AH90" s="22"/>
      <c r="AI90" s="22"/>
      <c r="AJ90" s="148"/>
      <c r="AK90" s="22"/>
      <c r="AL90" s="22"/>
      <c r="AM90" s="148"/>
      <c r="AN90" s="22"/>
      <c r="AO90" s="22"/>
      <c r="AP90" s="148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3"/>
      <c r="M91" s="22"/>
      <c r="N91" s="22"/>
      <c r="O91" s="143"/>
      <c r="P91" s="22"/>
      <c r="Q91" s="22"/>
      <c r="R91" s="143"/>
      <c r="S91" s="22"/>
      <c r="T91" s="22"/>
      <c r="U91" s="143"/>
      <c r="V91" s="22"/>
      <c r="W91" s="22"/>
      <c r="X91" s="143"/>
      <c r="Y91" s="22"/>
      <c r="Z91" s="22"/>
      <c r="AA91" s="143"/>
      <c r="AB91" s="22"/>
      <c r="AC91" s="22"/>
      <c r="AD91" s="143"/>
      <c r="AE91" s="22"/>
      <c r="AF91" s="22"/>
      <c r="AG91" s="148"/>
      <c r="AH91" s="22"/>
      <c r="AI91" s="22"/>
      <c r="AJ91" s="148"/>
      <c r="AK91" s="22"/>
      <c r="AL91" s="22"/>
      <c r="AM91" s="148"/>
      <c r="AN91" s="22"/>
      <c r="AO91" s="22"/>
      <c r="AP91" s="148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3"/>
      <c r="M92" s="22"/>
      <c r="N92" s="22"/>
      <c r="O92" s="143"/>
      <c r="P92" s="22"/>
      <c r="Q92" s="22"/>
      <c r="R92" s="143"/>
      <c r="S92" s="22"/>
      <c r="T92" s="22"/>
      <c r="U92" s="143"/>
      <c r="V92" s="22"/>
      <c r="W92" s="22"/>
      <c r="X92" s="143"/>
      <c r="Y92" s="22"/>
      <c r="Z92" s="22"/>
      <c r="AA92" s="143"/>
      <c r="AB92" s="22"/>
      <c r="AC92" s="22"/>
      <c r="AD92" s="143"/>
      <c r="AE92" s="22"/>
      <c r="AF92" s="22"/>
      <c r="AG92" s="148"/>
      <c r="AH92" s="22"/>
      <c r="AI92" s="22"/>
      <c r="AJ92" s="148"/>
      <c r="AK92" s="22"/>
      <c r="AL92" s="22"/>
      <c r="AM92" s="148"/>
      <c r="AN92" s="22"/>
      <c r="AO92" s="22"/>
      <c r="AP92" s="148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3"/>
      <c r="M93" s="22"/>
      <c r="N93" s="22"/>
      <c r="O93" s="143"/>
      <c r="P93" s="22"/>
      <c r="Q93" s="22"/>
      <c r="R93" s="143"/>
      <c r="S93" s="22"/>
      <c r="T93" s="22"/>
      <c r="U93" s="143"/>
      <c r="V93" s="22"/>
      <c r="W93" s="22"/>
      <c r="X93" s="143"/>
      <c r="Y93" s="22"/>
      <c r="Z93" s="22"/>
      <c r="AA93" s="143"/>
      <c r="AB93" s="22"/>
      <c r="AC93" s="22"/>
      <c r="AD93" s="143"/>
      <c r="AE93" s="22"/>
      <c r="AF93" s="22"/>
      <c r="AG93" s="148"/>
      <c r="AH93" s="22"/>
      <c r="AI93" s="22"/>
      <c r="AJ93" s="148"/>
      <c r="AK93" s="22"/>
      <c r="AL93" s="22"/>
      <c r="AM93" s="148"/>
      <c r="AN93" s="22"/>
      <c r="AO93" s="22"/>
      <c r="AP93" s="148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3"/>
      <c r="M94" s="22"/>
      <c r="N94" s="22"/>
      <c r="O94" s="143"/>
      <c r="P94" s="22"/>
      <c r="Q94" s="22"/>
      <c r="R94" s="143"/>
      <c r="S94" s="22"/>
      <c r="T94" s="22"/>
      <c r="U94" s="143"/>
      <c r="V94" s="22"/>
      <c r="W94" s="22"/>
      <c r="X94" s="143"/>
      <c r="Y94" s="22"/>
      <c r="Z94" s="22"/>
      <c r="AA94" s="143"/>
      <c r="AB94" s="22"/>
      <c r="AC94" s="22"/>
      <c r="AD94" s="143"/>
      <c r="AE94" s="22"/>
      <c r="AF94" s="22"/>
      <c r="AG94" s="148"/>
      <c r="AH94" s="22"/>
      <c r="AI94" s="22"/>
      <c r="AJ94" s="148"/>
      <c r="AK94" s="22"/>
      <c r="AL94" s="22"/>
      <c r="AM94" s="148"/>
      <c r="AN94" s="22"/>
      <c r="AO94" s="22"/>
      <c r="AP94" s="148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3"/>
      <c r="M95" s="22"/>
      <c r="N95" s="22"/>
      <c r="O95" s="143"/>
      <c r="P95" s="22"/>
      <c r="Q95" s="22"/>
      <c r="R95" s="143"/>
      <c r="S95" s="22"/>
      <c r="T95" s="22"/>
      <c r="U95" s="143"/>
      <c r="V95" s="22"/>
      <c r="W95" s="22"/>
      <c r="X95" s="143"/>
      <c r="Y95" s="22"/>
      <c r="Z95" s="22"/>
      <c r="AA95" s="143"/>
      <c r="AB95" s="22"/>
      <c r="AC95" s="22"/>
      <c r="AD95" s="143"/>
      <c r="AE95" s="22"/>
      <c r="AF95" s="22"/>
      <c r="AG95" s="148"/>
      <c r="AH95" s="22"/>
      <c r="AI95" s="22"/>
      <c r="AJ95" s="148"/>
      <c r="AK95" s="22"/>
      <c r="AL95" s="22"/>
      <c r="AM95" s="148"/>
      <c r="AN95" s="22"/>
      <c r="AO95" s="22"/>
      <c r="AP95" s="148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3"/>
      <c r="M96" s="22"/>
      <c r="N96" s="22"/>
      <c r="O96" s="143"/>
      <c r="P96" s="22"/>
      <c r="Q96" s="22"/>
      <c r="R96" s="143"/>
      <c r="S96" s="22"/>
      <c r="T96" s="22"/>
      <c r="U96" s="143"/>
      <c r="V96" s="22"/>
      <c r="W96" s="22"/>
      <c r="X96" s="143"/>
      <c r="Y96" s="22"/>
      <c r="Z96" s="22"/>
      <c r="AA96" s="143"/>
      <c r="AB96" s="22"/>
      <c r="AC96" s="22"/>
      <c r="AD96" s="143"/>
      <c r="AE96" s="22"/>
      <c r="AF96" s="22"/>
      <c r="AG96" s="148"/>
      <c r="AH96" s="22"/>
      <c r="AI96" s="22"/>
      <c r="AJ96" s="148"/>
      <c r="AK96" s="22"/>
      <c r="AL96" s="22"/>
      <c r="AM96" s="148"/>
      <c r="AN96" s="22"/>
      <c r="AO96" s="22"/>
      <c r="AP96" s="148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3"/>
      <c r="M97" s="22"/>
      <c r="N97" s="22"/>
      <c r="O97" s="143"/>
      <c r="P97" s="22"/>
      <c r="Q97" s="22"/>
      <c r="R97" s="143"/>
      <c r="S97" s="22"/>
      <c r="T97" s="22"/>
      <c r="U97" s="143"/>
      <c r="V97" s="22"/>
      <c r="W97" s="22"/>
      <c r="X97" s="143"/>
      <c r="Y97" s="22"/>
      <c r="Z97" s="22"/>
      <c r="AA97" s="143"/>
      <c r="AB97" s="22"/>
      <c r="AC97" s="22"/>
      <c r="AD97" s="143"/>
      <c r="AE97" s="22"/>
      <c r="AF97" s="22"/>
      <c r="AG97" s="148"/>
      <c r="AH97" s="22"/>
      <c r="AI97" s="22"/>
      <c r="AJ97" s="148"/>
      <c r="AK97" s="22"/>
      <c r="AL97" s="22"/>
      <c r="AM97" s="148"/>
      <c r="AN97" s="22"/>
      <c r="AO97" s="22"/>
      <c r="AP97" s="148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3"/>
      <c r="M98" s="22"/>
      <c r="N98" s="22"/>
      <c r="O98" s="143"/>
      <c r="P98" s="22"/>
      <c r="Q98" s="22"/>
      <c r="R98" s="143"/>
      <c r="S98" s="22"/>
      <c r="T98" s="22"/>
      <c r="U98" s="143"/>
      <c r="V98" s="22"/>
      <c r="W98" s="22"/>
      <c r="X98" s="143"/>
      <c r="Y98" s="22"/>
      <c r="Z98" s="22"/>
      <c r="AA98" s="143"/>
      <c r="AB98" s="22"/>
      <c r="AC98" s="22"/>
      <c r="AD98" s="143"/>
      <c r="AE98" s="22"/>
      <c r="AF98" s="22"/>
      <c r="AG98" s="148"/>
      <c r="AH98" s="22"/>
      <c r="AI98" s="22"/>
      <c r="AJ98" s="148"/>
      <c r="AK98" s="22"/>
      <c r="AL98" s="22"/>
      <c r="AM98" s="148"/>
      <c r="AN98" s="22"/>
      <c r="AO98" s="22"/>
      <c r="AP98" s="148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3"/>
      <c r="M99" s="22"/>
      <c r="N99" s="22"/>
      <c r="O99" s="143"/>
      <c r="P99" s="22"/>
      <c r="Q99" s="22"/>
      <c r="R99" s="143"/>
      <c r="S99" s="22"/>
      <c r="T99" s="22"/>
      <c r="U99" s="143"/>
      <c r="V99" s="22"/>
      <c r="W99" s="22"/>
      <c r="X99" s="143"/>
      <c r="Y99" s="22"/>
      <c r="Z99" s="22"/>
      <c r="AA99" s="143"/>
      <c r="AB99" s="22"/>
      <c r="AC99" s="22"/>
      <c r="AD99" s="143"/>
      <c r="AE99" s="22"/>
      <c r="AF99" s="22"/>
      <c r="AG99" s="148"/>
      <c r="AH99" s="22"/>
      <c r="AI99" s="22"/>
      <c r="AJ99" s="148"/>
      <c r="AK99" s="22"/>
      <c r="AL99" s="22"/>
      <c r="AM99" s="148"/>
      <c r="AN99" s="22"/>
      <c r="AO99" s="22"/>
      <c r="AP99" s="148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3"/>
      <c r="M100" s="22"/>
      <c r="N100" s="22"/>
      <c r="O100" s="143"/>
      <c r="P100" s="22"/>
      <c r="Q100" s="22"/>
      <c r="R100" s="143"/>
      <c r="S100" s="22"/>
      <c r="T100" s="22"/>
      <c r="U100" s="143"/>
      <c r="V100" s="22"/>
      <c r="W100" s="22"/>
      <c r="X100" s="143"/>
      <c r="Y100" s="22"/>
      <c r="Z100" s="22"/>
      <c r="AA100" s="143"/>
      <c r="AB100" s="22"/>
      <c r="AC100" s="22"/>
      <c r="AD100" s="143"/>
      <c r="AE100" s="22"/>
      <c r="AF100" s="22"/>
      <c r="AG100" s="148"/>
      <c r="AH100" s="22"/>
      <c r="AI100" s="22"/>
      <c r="AJ100" s="148"/>
      <c r="AK100" s="22"/>
      <c r="AL100" s="22"/>
      <c r="AM100" s="148"/>
      <c r="AN100" s="22"/>
      <c r="AO100" s="22"/>
      <c r="AP100" s="148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3"/>
      <c r="M101" s="22"/>
      <c r="N101" s="22"/>
      <c r="O101" s="143"/>
      <c r="P101" s="22"/>
      <c r="Q101" s="22"/>
      <c r="R101" s="143"/>
      <c r="S101" s="22"/>
      <c r="T101" s="22"/>
      <c r="U101" s="143"/>
      <c r="V101" s="22"/>
      <c r="W101" s="22"/>
      <c r="X101" s="143"/>
      <c r="Y101" s="22"/>
      <c r="Z101" s="22"/>
      <c r="AA101" s="143"/>
      <c r="AB101" s="22"/>
      <c r="AC101" s="22"/>
      <c r="AD101" s="143"/>
      <c r="AE101" s="22"/>
      <c r="AF101" s="22"/>
      <c r="AG101" s="148"/>
      <c r="AH101" s="22"/>
      <c r="AI101" s="22"/>
      <c r="AJ101" s="148"/>
      <c r="AK101" s="22"/>
      <c r="AL101" s="22"/>
      <c r="AM101" s="148"/>
      <c r="AN101" s="22"/>
      <c r="AO101" s="22"/>
      <c r="AP101" s="148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3"/>
      <c r="M102" s="22"/>
      <c r="N102" s="22"/>
      <c r="O102" s="143"/>
      <c r="P102" s="22"/>
      <c r="Q102" s="22"/>
      <c r="R102" s="143"/>
      <c r="S102" s="22"/>
      <c r="T102" s="22"/>
      <c r="U102" s="143"/>
      <c r="V102" s="22"/>
      <c r="W102" s="22"/>
      <c r="X102" s="143"/>
      <c r="Y102" s="22"/>
      <c r="Z102" s="22"/>
      <c r="AA102" s="143"/>
      <c r="AB102" s="22"/>
      <c r="AC102" s="22"/>
      <c r="AD102" s="143"/>
      <c r="AE102" s="22"/>
      <c r="AF102" s="22"/>
      <c r="AG102" s="148"/>
      <c r="AH102" s="22"/>
      <c r="AI102" s="22"/>
      <c r="AJ102" s="148"/>
      <c r="AK102" s="22"/>
      <c r="AL102" s="22"/>
      <c r="AM102" s="148"/>
      <c r="AN102" s="22"/>
      <c r="AO102" s="22"/>
      <c r="AP102" s="148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3"/>
      <c r="M103" s="22"/>
      <c r="N103" s="22"/>
      <c r="O103" s="143"/>
      <c r="P103" s="22"/>
      <c r="Q103" s="22"/>
      <c r="R103" s="143"/>
      <c r="S103" s="22"/>
      <c r="T103" s="22"/>
      <c r="U103" s="143"/>
      <c r="V103" s="22"/>
      <c r="W103" s="22"/>
      <c r="X103" s="143"/>
      <c r="Y103" s="22"/>
      <c r="Z103" s="22"/>
      <c r="AA103" s="143"/>
      <c r="AB103" s="22"/>
      <c r="AC103" s="22"/>
      <c r="AD103" s="143"/>
      <c r="AE103" s="22"/>
      <c r="AF103" s="22"/>
      <c r="AG103" s="148"/>
      <c r="AH103" s="22"/>
      <c r="AI103" s="22"/>
      <c r="AJ103" s="148"/>
      <c r="AK103" s="22"/>
      <c r="AL103" s="22"/>
      <c r="AM103" s="148"/>
      <c r="AN103" s="22"/>
      <c r="AO103" s="22"/>
      <c r="AP103" s="148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3"/>
      <c r="M104" s="22"/>
      <c r="N104" s="22"/>
      <c r="O104" s="143"/>
      <c r="P104" s="22"/>
      <c r="Q104" s="22"/>
      <c r="R104" s="143"/>
      <c r="S104" s="22"/>
      <c r="T104" s="22"/>
      <c r="U104" s="143"/>
      <c r="V104" s="22"/>
      <c r="W104" s="22"/>
      <c r="X104" s="143"/>
      <c r="Y104" s="22"/>
      <c r="Z104" s="22"/>
      <c r="AA104" s="143"/>
      <c r="AB104" s="22"/>
      <c r="AC104" s="22"/>
      <c r="AD104" s="143"/>
      <c r="AE104" s="22"/>
      <c r="AF104" s="22"/>
      <c r="AG104" s="148"/>
      <c r="AH104" s="22"/>
      <c r="AI104" s="22"/>
      <c r="AJ104" s="148"/>
      <c r="AK104" s="22"/>
      <c r="AL104" s="22"/>
      <c r="AM104" s="148"/>
      <c r="AN104" s="22"/>
      <c r="AO104" s="22"/>
      <c r="AP104" s="148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3"/>
      <c r="M105" s="22"/>
      <c r="N105" s="22"/>
      <c r="O105" s="143"/>
      <c r="P105" s="22"/>
      <c r="Q105" s="22"/>
      <c r="R105" s="143"/>
      <c r="S105" s="22"/>
      <c r="T105" s="22"/>
      <c r="U105" s="143"/>
      <c r="V105" s="22"/>
      <c r="W105" s="22"/>
      <c r="X105" s="143"/>
      <c r="Y105" s="22"/>
      <c r="Z105" s="22"/>
      <c r="AA105" s="143"/>
      <c r="AB105" s="22"/>
      <c r="AC105" s="22"/>
      <c r="AD105" s="143"/>
      <c r="AE105" s="22"/>
      <c r="AF105" s="22"/>
      <c r="AG105" s="148"/>
      <c r="AH105" s="22"/>
      <c r="AI105" s="22"/>
      <c r="AJ105" s="148"/>
      <c r="AK105" s="22"/>
      <c r="AL105" s="22"/>
      <c r="AM105" s="148"/>
      <c r="AN105" s="22"/>
      <c r="AO105" s="22"/>
      <c r="AP105" s="148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3"/>
      <c r="M106" s="22"/>
      <c r="N106" s="22"/>
      <c r="O106" s="143"/>
      <c r="P106" s="22"/>
      <c r="Q106" s="22"/>
      <c r="R106" s="143"/>
      <c r="S106" s="22"/>
      <c r="T106" s="22"/>
      <c r="U106" s="143"/>
      <c r="V106" s="22"/>
      <c r="W106" s="22"/>
      <c r="X106" s="143"/>
      <c r="Y106" s="22"/>
      <c r="Z106" s="22"/>
      <c r="AA106" s="143"/>
      <c r="AB106" s="22"/>
      <c r="AC106" s="22"/>
      <c r="AD106" s="143"/>
      <c r="AE106" s="22"/>
      <c r="AF106" s="22"/>
      <c r="AG106" s="148"/>
      <c r="AH106" s="22"/>
      <c r="AI106" s="22"/>
      <c r="AJ106" s="148"/>
      <c r="AK106" s="22"/>
      <c r="AL106" s="22"/>
      <c r="AM106" s="148"/>
      <c r="AN106" s="22"/>
      <c r="AO106" s="22"/>
      <c r="AP106" s="148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3"/>
      <c r="M107" s="22"/>
      <c r="N107" s="22"/>
      <c r="O107" s="143"/>
      <c r="P107" s="22"/>
      <c r="Q107" s="22"/>
      <c r="R107" s="143"/>
      <c r="S107" s="22"/>
      <c r="T107" s="22"/>
      <c r="U107" s="143"/>
      <c r="V107" s="22"/>
      <c r="W107" s="22"/>
      <c r="X107" s="143"/>
      <c r="Y107" s="22"/>
      <c r="Z107" s="22"/>
      <c r="AA107" s="143"/>
      <c r="AB107" s="22"/>
      <c r="AC107" s="22"/>
      <c r="AD107" s="143"/>
      <c r="AE107" s="22"/>
      <c r="AF107" s="22"/>
      <c r="AG107" s="148"/>
      <c r="AH107" s="22"/>
      <c r="AI107" s="22"/>
      <c r="AJ107" s="148"/>
      <c r="AK107" s="22"/>
      <c r="AL107" s="22"/>
      <c r="AM107" s="148"/>
      <c r="AN107" s="22"/>
      <c r="AO107" s="22"/>
      <c r="AP107" s="148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3"/>
      <c r="M108" s="22"/>
      <c r="N108" s="22"/>
      <c r="O108" s="143"/>
      <c r="P108" s="22"/>
      <c r="Q108" s="22"/>
      <c r="R108" s="143"/>
      <c r="S108" s="22"/>
      <c r="T108" s="22"/>
      <c r="U108" s="143"/>
      <c r="V108" s="22"/>
      <c r="W108" s="22"/>
      <c r="X108" s="143"/>
      <c r="Y108" s="22"/>
      <c r="Z108" s="22"/>
      <c r="AA108" s="143"/>
      <c r="AB108" s="22"/>
      <c r="AC108" s="22"/>
      <c r="AD108" s="143"/>
      <c r="AE108" s="22"/>
      <c r="AF108" s="22"/>
      <c r="AG108" s="148"/>
      <c r="AH108" s="22"/>
      <c r="AI108" s="22"/>
      <c r="AJ108" s="148"/>
      <c r="AK108" s="22"/>
      <c r="AL108" s="22"/>
      <c r="AM108" s="148"/>
      <c r="AN108" s="22"/>
      <c r="AO108" s="22"/>
      <c r="AP108" s="148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3"/>
      <c r="M109" s="22"/>
      <c r="N109" s="22"/>
      <c r="O109" s="143"/>
      <c r="P109" s="22"/>
      <c r="Q109" s="22"/>
      <c r="R109" s="143"/>
      <c r="S109" s="22"/>
      <c r="T109" s="22"/>
      <c r="U109" s="143"/>
      <c r="V109" s="22"/>
      <c r="W109" s="22"/>
      <c r="X109" s="143"/>
      <c r="Y109" s="22"/>
      <c r="Z109" s="22"/>
      <c r="AA109" s="143"/>
      <c r="AB109" s="22"/>
      <c r="AC109" s="22"/>
      <c r="AD109" s="143"/>
      <c r="AE109" s="22"/>
      <c r="AF109" s="22"/>
      <c r="AG109" s="148"/>
      <c r="AH109" s="22"/>
      <c r="AI109" s="22"/>
      <c r="AJ109" s="148"/>
      <c r="AK109" s="22"/>
      <c r="AL109" s="22"/>
      <c r="AM109" s="148"/>
      <c r="AN109" s="22"/>
      <c r="AO109" s="22"/>
      <c r="AP109" s="148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3"/>
      <c r="M110" s="22"/>
      <c r="N110" s="22"/>
      <c r="O110" s="143"/>
      <c r="P110" s="22"/>
      <c r="Q110" s="22"/>
      <c r="R110" s="143"/>
      <c r="S110" s="22"/>
      <c r="T110" s="22"/>
      <c r="U110" s="143"/>
      <c r="V110" s="22"/>
      <c r="W110" s="22"/>
      <c r="X110" s="143"/>
      <c r="Y110" s="22"/>
      <c r="Z110" s="22"/>
      <c r="AA110" s="143"/>
      <c r="AB110" s="22"/>
      <c r="AC110" s="22"/>
      <c r="AD110" s="143"/>
      <c r="AE110" s="22"/>
      <c r="AF110" s="22"/>
      <c r="AG110" s="148"/>
      <c r="AH110" s="22"/>
      <c r="AI110" s="22"/>
      <c r="AJ110" s="148"/>
      <c r="AK110" s="22"/>
      <c r="AL110" s="22"/>
      <c r="AM110" s="148"/>
      <c r="AN110" s="22"/>
      <c r="AO110" s="22"/>
      <c r="AP110" s="148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3"/>
      <c r="M111" s="22"/>
      <c r="N111" s="22"/>
      <c r="O111" s="143"/>
      <c r="P111" s="22"/>
      <c r="Q111" s="22"/>
      <c r="R111" s="143"/>
      <c r="S111" s="22"/>
      <c r="T111" s="22"/>
      <c r="U111" s="143"/>
      <c r="V111" s="22"/>
      <c r="W111" s="22"/>
      <c r="X111" s="143"/>
      <c r="Y111" s="22"/>
      <c r="Z111" s="22"/>
      <c r="AA111" s="143"/>
      <c r="AB111" s="22"/>
      <c r="AC111" s="22"/>
      <c r="AD111" s="143"/>
      <c r="AE111" s="22"/>
      <c r="AF111" s="22"/>
      <c r="AG111" s="148"/>
      <c r="AH111" s="22"/>
      <c r="AI111" s="22"/>
      <c r="AJ111" s="148"/>
      <c r="AK111" s="22"/>
      <c r="AL111" s="22"/>
      <c r="AM111" s="148"/>
      <c r="AN111" s="22"/>
      <c r="AO111" s="22"/>
      <c r="AP111" s="148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3"/>
      <c r="M112" s="22"/>
      <c r="N112" s="22"/>
      <c r="O112" s="143"/>
      <c r="P112" s="22"/>
      <c r="Q112" s="22"/>
      <c r="R112" s="143"/>
      <c r="S112" s="22"/>
      <c r="T112" s="22"/>
      <c r="U112" s="143"/>
      <c r="V112" s="22"/>
      <c r="W112" s="22"/>
      <c r="X112" s="143"/>
      <c r="Y112" s="22"/>
      <c r="Z112" s="22"/>
      <c r="AA112" s="143"/>
      <c r="AB112" s="22"/>
      <c r="AC112" s="22"/>
      <c r="AD112" s="143"/>
      <c r="AE112" s="22"/>
      <c r="AF112" s="22"/>
      <c r="AG112" s="148"/>
      <c r="AH112" s="22"/>
      <c r="AI112" s="22"/>
      <c r="AJ112" s="148"/>
      <c r="AK112" s="22"/>
      <c r="AL112" s="22"/>
      <c r="AM112" s="148"/>
      <c r="AN112" s="22"/>
      <c r="AO112" s="22"/>
      <c r="AP112" s="148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3"/>
      <c r="M113" s="22"/>
      <c r="N113" s="22"/>
      <c r="O113" s="143"/>
      <c r="P113" s="22"/>
      <c r="Q113" s="22"/>
      <c r="R113" s="143"/>
      <c r="S113" s="22"/>
      <c r="T113" s="22"/>
      <c r="U113" s="143"/>
      <c r="V113" s="22"/>
      <c r="W113" s="22"/>
      <c r="X113" s="143"/>
      <c r="Y113" s="22"/>
      <c r="Z113" s="22"/>
      <c r="AA113" s="143"/>
      <c r="AB113" s="22"/>
      <c r="AC113" s="22"/>
      <c r="AD113" s="143"/>
      <c r="AE113" s="22"/>
      <c r="AF113" s="22"/>
      <c r="AG113" s="148"/>
      <c r="AH113" s="22"/>
      <c r="AI113" s="22"/>
      <c r="AJ113" s="148"/>
      <c r="AK113" s="22"/>
      <c r="AL113" s="22"/>
      <c r="AM113" s="148"/>
      <c r="AN113" s="22"/>
      <c r="AO113" s="22"/>
      <c r="AP113" s="148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3"/>
      <c r="M114" s="22"/>
      <c r="N114" s="22"/>
      <c r="O114" s="143"/>
      <c r="P114" s="22"/>
      <c r="Q114" s="22"/>
      <c r="R114" s="143"/>
      <c r="S114" s="22"/>
      <c r="T114" s="22"/>
      <c r="U114" s="143"/>
      <c r="V114" s="22"/>
      <c r="W114" s="22"/>
      <c r="X114" s="143"/>
      <c r="Y114" s="22"/>
      <c r="Z114" s="22"/>
      <c r="AA114" s="143"/>
      <c r="AB114" s="22"/>
      <c r="AC114" s="22"/>
      <c r="AD114" s="143"/>
      <c r="AE114" s="22"/>
      <c r="AF114" s="22"/>
      <c r="AG114" s="148"/>
      <c r="AH114" s="22"/>
      <c r="AI114" s="22"/>
      <c r="AJ114" s="148"/>
      <c r="AK114" s="22"/>
      <c r="AL114" s="22"/>
      <c r="AM114" s="148"/>
      <c r="AN114" s="22"/>
      <c r="AO114" s="22"/>
      <c r="AP114" s="148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3"/>
      <c r="M115" s="22"/>
      <c r="N115" s="22"/>
      <c r="O115" s="143"/>
      <c r="P115" s="22"/>
      <c r="Q115" s="22"/>
      <c r="R115" s="143"/>
      <c r="S115" s="22"/>
      <c r="T115" s="22"/>
      <c r="U115" s="143"/>
      <c r="V115" s="22"/>
      <c r="W115" s="22"/>
      <c r="X115" s="143"/>
      <c r="Y115" s="22"/>
      <c r="Z115" s="22"/>
      <c r="AA115" s="143"/>
      <c r="AB115" s="22"/>
      <c r="AC115" s="22"/>
      <c r="AD115" s="143"/>
      <c r="AE115" s="22"/>
      <c r="AF115" s="22"/>
      <c r="AG115" s="148"/>
      <c r="AH115" s="22"/>
      <c r="AI115" s="22"/>
      <c r="AJ115" s="148"/>
      <c r="AK115" s="22"/>
      <c r="AL115" s="22"/>
      <c r="AM115" s="148"/>
      <c r="AN115" s="22"/>
      <c r="AO115" s="22"/>
      <c r="AP115" s="148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3"/>
      <c r="M116" s="22"/>
      <c r="N116" s="22"/>
      <c r="O116" s="143"/>
      <c r="P116" s="22"/>
      <c r="Q116" s="22"/>
      <c r="R116" s="143"/>
      <c r="S116" s="22"/>
      <c r="T116" s="22"/>
      <c r="U116" s="143"/>
      <c r="V116" s="22"/>
      <c r="W116" s="22"/>
      <c r="X116" s="143"/>
      <c r="Y116" s="22"/>
      <c r="Z116" s="22"/>
      <c r="AA116" s="143"/>
      <c r="AB116" s="22"/>
      <c r="AC116" s="22"/>
      <c r="AD116" s="143"/>
      <c r="AE116" s="22"/>
      <c r="AF116" s="22"/>
      <c r="AG116" s="148"/>
      <c r="AH116" s="22"/>
      <c r="AI116" s="22"/>
      <c r="AJ116" s="148"/>
      <c r="AK116" s="22"/>
      <c r="AL116" s="22"/>
      <c r="AM116" s="148"/>
      <c r="AN116" s="22"/>
      <c r="AO116" s="22"/>
      <c r="AP116" s="148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3"/>
      <c r="M117" s="22"/>
      <c r="N117" s="22"/>
      <c r="O117" s="143"/>
      <c r="P117" s="22"/>
      <c r="Q117" s="22"/>
      <c r="R117" s="143"/>
      <c r="S117" s="22"/>
      <c r="T117" s="22"/>
      <c r="U117" s="143"/>
      <c r="V117" s="22"/>
      <c r="W117" s="22"/>
      <c r="X117" s="143"/>
      <c r="Y117" s="22"/>
      <c r="Z117" s="22"/>
      <c r="AA117" s="143"/>
      <c r="AB117" s="22"/>
      <c r="AC117" s="22"/>
      <c r="AD117" s="143"/>
      <c r="AE117" s="22"/>
      <c r="AF117" s="22"/>
      <c r="AG117" s="148"/>
      <c r="AH117" s="22"/>
      <c r="AI117" s="22"/>
      <c r="AJ117" s="148"/>
      <c r="AK117" s="22"/>
      <c r="AL117" s="22"/>
      <c r="AM117" s="148"/>
      <c r="AN117" s="22"/>
      <c r="AO117" s="22"/>
      <c r="AP117" s="148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3"/>
      <c r="M118" s="22"/>
      <c r="N118" s="22"/>
      <c r="O118" s="143"/>
      <c r="P118" s="22"/>
      <c r="Q118" s="22"/>
      <c r="R118" s="143"/>
      <c r="S118" s="22"/>
      <c r="T118" s="22"/>
      <c r="U118" s="143"/>
      <c r="V118" s="22"/>
      <c r="W118" s="22"/>
      <c r="X118" s="143"/>
      <c r="Y118" s="22"/>
      <c r="Z118" s="22"/>
      <c r="AA118" s="143"/>
      <c r="AB118" s="22"/>
      <c r="AC118" s="22"/>
      <c r="AD118" s="143"/>
      <c r="AE118" s="22"/>
      <c r="AF118" s="22"/>
      <c r="AG118" s="148"/>
      <c r="AH118" s="22"/>
      <c r="AI118" s="22"/>
      <c r="AJ118" s="148"/>
      <c r="AK118" s="22"/>
      <c r="AL118" s="22"/>
      <c r="AM118" s="148"/>
      <c r="AN118" s="22"/>
      <c r="AO118" s="22"/>
      <c r="AP118" s="148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3"/>
      <c r="M119" s="22"/>
      <c r="N119" s="22"/>
      <c r="O119" s="143"/>
      <c r="P119" s="22"/>
      <c r="Q119" s="22"/>
      <c r="R119" s="143"/>
      <c r="S119" s="22"/>
      <c r="T119" s="22"/>
      <c r="U119" s="143"/>
      <c r="V119" s="22"/>
      <c r="W119" s="22"/>
      <c r="X119" s="143"/>
      <c r="Y119" s="22"/>
      <c r="Z119" s="22"/>
      <c r="AA119" s="143"/>
      <c r="AB119" s="22"/>
      <c r="AC119" s="22"/>
      <c r="AD119" s="143"/>
      <c r="AE119" s="22"/>
      <c r="AF119" s="22"/>
      <c r="AG119" s="148"/>
      <c r="AH119" s="22"/>
      <c r="AI119" s="22"/>
      <c r="AJ119" s="148"/>
      <c r="AK119" s="22"/>
      <c r="AL119" s="22"/>
      <c r="AM119" s="148"/>
      <c r="AN119" s="22"/>
      <c r="AO119" s="22"/>
      <c r="AP119" s="148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3"/>
      <c r="M120" s="22"/>
      <c r="N120" s="22"/>
      <c r="O120" s="143"/>
      <c r="P120" s="22"/>
      <c r="Q120" s="22"/>
      <c r="R120" s="143"/>
      <c r="S120" s="22"/>
      <c r="T120" s="22"/>
      <c r="U120" s="143"/>
      <c r="V120" s="22"/>
      <c r="W120" s="22"/>
      <c r="X120" s="143"/>
      <c r="Y120" s="22"/>
      <c r="Z120" s="22"/>
      <c r="AA120" s="143"/>
      <c r="AB120" s="22"/>
      <c r="AC120" s="22"/>
      <c r="AD120" s="143"/>
      <c r="AE120" s="22"/>
      <c r="AF120" s="22"/>
      <c r="AG120" s="148"/>
      <c r="AH120" s="22"/>
      <c r="AI120" s="22"/>
      <c r="AJ120" s="148"/>
      <c r="AK120" s="22"/>
      <c r="AL120" s="22"/>
      <c r="AM120" s="148"/>
      <c r="AN120" s="22"/>
      <c r="AO120" s="22"/>
      <c r="AP120" s="148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3"/>
      <c r="M121" s="22"/>
      <c r="N121" s="22"/>
      <c r="O121" s="143"/>
      <c r="P121" s="22"/>
      <c r="Q121" s="22"/>
      <c r="R121" s="143"/>
      <c r="S121" s="22"/>
      <c r="T121" s="22"/>
      <c r="U121" s="143"/>
      <c r="V121" s="22"/>
      <c r="W121" s="22"/>
      <c r="X121" s="143"/>
      <c r="Y121" s="22"/>
      <c r="Z121" s="22"/>
      <c r="AA121" s="143"/>
      <c r="AB121" s="22"/>
      <c r="AC121" s="22"/>
      <c r="AD121" s="143"/>
      <c r="AE121" s="22"/>
      <c r="AF121" s="22"/>
      <c r="AG121" s="148"/>
      <c r="AH121" s="22"/>
      <c r="AI121" s="22"/>
      <c r="AJ121" s="148"/>
      <c r="AK121" s="22"/>
      <c r="AL121" s="22"/>
      <c r="AM121" s="148"/>
      <c r="AN121" s="22"/>
      <c r="AO121" s="22"/>
      <c r="AP121" s="148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3"/>
      <c r="M122" s="22"/>
      <c r="N122" s="22"/>
      <c r="O122" s="143"/>
      <c r="P122" s="22"/>
      <c r="Q122" s="22"/>
      <c r="R122" s="143"/>
      <c r="S122" s="22"/>
      <c r="T122" s="22"/>
      <c r="U122" s="143"/>
      <c r="V122" s="22"/>
      <c r="W122" s="22"/>
      <c r="X122" s="143"/>
      <c r="Y122" s="22"/>
      <c r="Z122" s="22"/>
      <c r="AA122" s="143"/>
      <c r="AB122" s="22"/>
      <c r="AC122" s="22"/>
      <c r="AD122" s="143"/>
      <c r="AE122" s="22"/>
      <c r="AF122" s="22"/>
      <c r="AG122" s="148"/>
      <c r="AH122" s="22"/>
      <c r="AI122" s="22"/>
      <c r="AJ122" s="148"/>
      <c r="AK122" s="22"/>
      <c r="AL122" s="22"/>
      <c r="AM122" s="148"/>
      <c r="AN122" s="22"/>
      <c r="AO122" s="22"/>
      <c r="AP122" s="148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3"/>
      <c r="M123" s="22"/>
      <c r="N123" s="22"/>
      <c r="O123" s="143"/>
      <c r="P123" s="22"/>
      <c r="Q123" s="22"/>
      <c r="R123" s="143"/>
      <c r="S123" s="22"/>
      <c r="T123" s="22"/>
      <c r="U123" s="143"/>
      <c r="V123" s="22"/>
      <c r="W123" s="22"/>
      <c r="X123" s="143"/>
      <c r="Y123" s="22"/>
      <c r="Z123" s="22"/>
      <c r="AA123" s="143"/>
      <c r="AB123" s="22"/>
      <c r="AC123" s="22"/>
      <c r="AD123" s="143"/>
      <c r="AE123" s="22"/>
      <c r="AF123" s="22"/>
      <c r="AG123" s="148"/>
      <c r="AH123" s="22"/>
      <c r="AI123" s="22"/>
      <c r="AJ123" s="148"/>
      <c r="AK123" s="22"/>
      <c r="AL123" s="22"/>
      <c r="AM123" s="148"/>
      <c r="AN123" s="22"/>
      <c r="AO123" s="22"/>
      <c r="AP123" s="148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3"/>
      <c r="M124" s="22"/>
      <c r="N124" s="22"/>
      <c r="O124" s="143"/>
      <c r="P124" s="22"/>
      <c r="Q124" s="22"/>
      <c r="R124" s="143"/>
      <c r="S124" s="22"/>
      <c r="T124" s="22"/>
      <c r="U124" s="143"/>
      <c r="V124" s="22"/>
      <c r="W124" s="22"/>
      <c r="X124" s="143"/>
      <c r="Y124" s="22"/>
      <c r="Z124" s="22"/>
      <c r="AA124" s="143"/>
      <c r="AB124" s="22"/>
      <c r="AC124" s="22"/>
      <c r="AD124" s="143"/>
      <c r="AE124" s="22"/>
      <c r="AF124" s="22"/>
      <c r="AG124" s="148"/>
      <c r="AH124" s="22"/>
      <c r="AI124" s="22"/>
      <c r="AJ124" s="148"/>
      <c r="AK124" s="22"/>
      <c r="AL124" s="22"/>
      <c r="AM124" s="148"/>
      <c r="AN124" s="22"/>
      <c r="AO124" s="22"/>
      <c r="AP124" s="148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3"/>
      <c r="M125" s="22"/>
      <c r="N125" s="22"/>
      <c r="O125" s="143"/>
      <c r="P125" s="22"/>
      <c r="Q125" s="22"/>
      <c r="R125" s="143"/>
      <c r="S125" s="22"/>
      <c r="T125" s="22"/>
      <c r="U125" s="143"/>
      <c r="V125" s="22"/>
      <c r="W125" s="22"/>
      <c r="X125" s="143"/>
      <c r="Y125" s="22"/>
      <c r="Z125" s="22"/>
      <c r="AA125" s="143"/>
      <c r="AB125" s="22"/>
      <c r="AC125" s="22"/>
      <c r="AD125" s="143"/>
      <c r="AE125" s="22"/>
      <c r="AF125" s="22"/>
      <c r="AG125" s="148"/>
      <c r="AH125" s="22"/>
      <c r="AI125" s="22"/>
      <c r="AJ125" s="148"/>
      <c r="AK125" s="22"/>
      <c r="AL125" s="22"/>
      <c r="AM125" s="148"/>
      <c r="AN125" s="22"/>
      <c r="AO125" s="22"/>
      <c r="AP125" s="148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3"/>
      <c r="M126" s="22"/>
      <c r="N126" s="22"/>
      <c r="O126" s="143"/>
      <c r="P126" s="22"/>
      <c r="Q126" s="22"/>
      <c r="R126" s="143"/>
      <c r="S126" s="22"/>
      <c r="T126" s="22"/>
      <c r="U126" s="143"/>
      <c r="V126" s="22"/>
      <c r="W126" s="22"/>
      <c r="X126" s="143"/>
      <c r="Y126" s="22"/>
      <c r="Z126" s="22"/>
      <c r="AA126" s="143"/>
      <c r="AB126" s="22"/>
      <c r="AC126" s="22"/>
      <c r="AD126" s="143"/>
      <c r="AE126" s="22"/>
      <c r="AF126" s="22"/>
      <c r="AG126" s="148"/>
      <c r="AH126" s="22"/>
      <c r="AI126" s="22"/>
      <c r="AJ126" s="148"/>
      <c r="AK126" s="22"/>
      <c r="AL126" s="22"/>
      <c r="AM126" s="148"/>
      <c r="AN126" s="22"/>
      <c r="AO126" s="22"/>
      <c r="AP126" s="148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3"/>
      <c r="M127" s="22"/>
      <c r="N127" s="22"/>
      <c r="O127" s="143"/>
      <c r="P127" s="22"/>
      <c r="Q127" s="22"/>
      <c r="R127" s="143"/>
      <c r="S127" s="22"/>
      <c r="T127" s="22"/>
      <c r="U127" s="143"/>
      <c r="V127" s="22"/>
      <c r="W127" s="22"/>
      <c r="X127" s="143"/>
      <c r="Y127" s="22"/>
      <c r="Z127" s="22"/>
      <c r="AA127" s="143"/>
      <c r="AB127" s="22"/>
      <c r="AC127" s="22"/>
      <c r="AD127" s="143"/>
      <c r="AE127" s="22"/>
      <c r="AF127" s="22"/>
      <c r="AG127" s="148"/>
      <c r="AH127" s="22"/>
      <c r="AI127" s="22"/>
      <c r="AJ127" s="148"/>
      <c r="AK127" s="22"/>
      <c r="AL127" s="22"/>
      <c r="AM127" s="148"/>
      <c r="AN127" s="22"/>
      <c r="AO127" s="22"/>
      <c r="AP127" s="148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3"/>
      <c r="M128" s="22"/>
      <c r="N128" s="22"/>
      <c r="O128" s="143"/>
      <c r="P128" s="22"/>
      <c r="Q128" s="22"/>
      <c r="R128" s="143"/>
      <c r="S128" s="22"/>
      <c r="T128" s="22"/>
      <c r="U128" s="143"/>
      <c r="V128" s="22"/>
      <c r="W128" s="22"/>
      <c r="X128" s="143"/>
      <c r="Y128" s="22"/>
      <c r="Z128" s="22"/>
      <c r="AA128" s="143"/>
      <c r="AB128" s="22"/>
      <c r="AC128" s="22"/>
      <c r="AD128" s="143"/>
      <c r="AE128" s="22"/>
      <c r="AF128" s="22"/>
      <c r="AG128" s="148"/>
      <c r="AH128" s="22"/>
      <c r="AI128" s="22"/>
      <c r="AJ128" s="148"/>
      <c r="AK128" s="22"/>
      <c r="AL128" s="22"/>
      <c r="AM128" s="148"/>
      <c r="AN128" s="22"/>
      <c r="AO128" s="22"/>
      <c r="AP128" s="148"/>
      <c r="AQ128" s="22"/>
      <c r="AR128" s="22"/>
      <c r="AS128" s="22"/>
      <c r="AT128" s="22"/>
      <c r="AU128" s="22"/>
      <c r="AV128" s="29"/>
      <c r="BA128" s="2"/>
    </row>
    <row r="129" spans="1:52" x14ac:dyDescent="0.2">
      <c r="A129" s="3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3"/>
      <c r="M129" s="22"/>
      <c r="N129" s="22"/>
      <c r="O129" s="143"/>
      <c r="P129" s="22"/>
      <c r="Q129" s="22"/>
      <c r="R129" s="143"/>
      <c r="S129" s="22"/>
      <c r="T129" s="22"/>
      <c r="U129" s="143"/>
      <c r="V129" s="22"/>
      <c r="W129" s="22"/>
      <c r="X129" s="143"/>
      <c r="Y129" s="22"/>
      <c r="Z129" s="22"/>
      <c r="AA129" s="143"/>
      <c r="AB129" s="22"/>
      <c r="AC129" s="22"/>
      <c r="AD129" s="143"/>
      <c r="AE129" s="22"/>
      <c r="AF129" s="22"/>
      <c r="AG129" s="148"/>
      <c r="AH129" s="22"/>
      <c r="AI129" s="22"/>
      <c r="AJ129" s="148"/>
      <c r="AK129" s="22"/>
      <c r="AL129" s="22"/>
      <c r="AM129" s="148"/>
      <c r="AN129" s="22"/>
      <c r="AO129" s="22"/>
      <c r="AP129" s="148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</row>
    <row r="130" spans="1:52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3"/>
      <c r="M130" s="22"/>
      <c r="N130" s="22"/>
      <c r="O130" s="143"/>
      <c r="P130" s="22"/>
      <c r="Q130" s="22"/>
      <c r="R130" s="143"/>
      <c r="S130" s="22"/>
      <c r="T130" s="22"/>
      <c r="U130" s="143"/>
      <c r="V130" s="22"/>
      <c r="W130" s="22"/>
      <c r="X130" s="143"/>
      <c r="Y130" s="22"/>
      <c r="Z130" s="22"/>
      <c r="AA130" s="143"/>
      <c r="AB130" s="22"/>
      <c r="AC130" s="22"/>
      <c r="AD130" s="143"/>
      <c r="AE130" s="22"/>
      <c r="AF130" s="22"/>
      <c r="AG130" s="148"/>
      <c r="AH130" s="22"/>
      <c r="AI130" s="22"/>
      <c r="AJ130" s="148"/>
      <c r="AK130" s="22"/>
      <c r="AL130" s="22"/>
      <c r="AM130" s="148"/>
      <c r="AN130" s="22"/>
      <c r="AO130" s="22"/>
      <c r="AP130" s="148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2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3"/>
      <c r="M131" s="22"/>
      <c r="N131" s="22"/>
      <c r="O131" s="143"/>
      <c r="P131" s="22"/>
      <c r="Q131" s="22"/>
      <c r="R131" s="143"/>
      <c r="S131" s="22"/>
      <c r="T131" s="22"/>
      <c r="U131" s="143"/>
      <c r="V131" s="22"/>
      <c r="W131" s="22"/>
      <c r="X131" s="143"/>
      <c r="Y131" s="22"/>
      <c r="Z131" s="22"/>
      <c r="AA131" s="143"/>
      <c r="AB131" s="22"/>
      <c r="AC131" s="22"/>
      <c r="AD131" s="143"/>
      <c r="AE131" s="22"/>
      <c r="AF131" s="22"/>
      <c r="AG131" s="148"/>
      <c r="AH131" s="22"/>
      <c r="AI131" s="22"/>
      <c r="AJ131" s="148"/>
      <c r="AK131" s="22"/>
      <c r="AL131" s="22"/>
      <c r="AM131" s="148"/>
      <c r="AN131" s="22"/>
      <c r="AO131" s="22"/>
      <c r="AP131" s="148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2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3"/>
      <c r="M132" s="22"/>
      <c r="N132" s="22"/>
      <c r="O132" s="143"/>
      <c r="P132" s="22"/>
      <c r="Q132" s="22"/>
      <c r="R132" s="143"/>
      <c r="S132" s="22"/>
      <c r="T132" s="22"/>
      <c r="U132" s="143"/>
      <c r="V132" s="22"/>
      <c r="W132" s="22"/>
      <c r="X132" s="143"/>
      <c r="Y132" s="22"/>
      <c r="Z132" s="22"/>
      <c r="AA132" s="143"/>
      <c r="AB132" s="22"/>
      <c r="AC132" s="22"/>
      <c r="AD132" s="143"/>
      <c r="AE132" s="22"/>
      <c r="AF132" s="22"/>
      <c r="AG132" s="148"/>
      <c r="AH132" s="22"/>
      <c r="AI132" s="22"/>
      <c r="AJ132" s="148"/>
      <c r="AK132" s="22"/>
      <c r="AL132" s="22"/>
      <c r="AM132" s="148"/>
      <c r="AN132" s="22"/>
      <c r="AO132" s="22"/>
      <c r="AP132" s="148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2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3"/>
      <c r="M133" s="22"/>
      <c r="N133" s="22"/>
      <c r="O133" s="143"/>
      <c r="P133" s="22"/>
      <c r="Q133" s="22"/>
      <c r="R133" s="143"/>
      <c r="S133" s="22"/>
      <c r="T133" s="22"/>
      <c r="U133" s="143"/>
      <c r="V133" s="22"/>
      <c r="W133" s="22"/>
      <c r="X133" s="143"/>
      <c r="Y133" s="22"/>
      <c r="Z133" s="22"/>
      <c r="AA133" s="143"/>
      <c r="AB133" s="22"/>
      <c r="AC133" s="22"/>
      <c r="AD133" s="143"/>
      <c r="AE133" s="22"/>
      <c r="AF133" s="22"/>
      <c r="AG133" s="148"/>
      <c r="AH133" s="22"/>
      <c r="AI133" s="22"/>
      <c r="AJ133" s="148"/>
      <c r="AK133" s="22"/>
      <c r="AL133" s="22"/>
      <c r="AM133" s="148"/>
      <c r="AN133" s="22"/>
      <c r="AO133" s="22"/>
      <c r="AP133" s="148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3"/>
      <c r="M134" s="22"/>
      <c r="N134" s="22"/>
      <c r="O134" s="143"/>
      <c r="P134" s="22"/>
      <c r="Q134" s="22"/>
      <c r="R134" s="143"/>
      <c r="S134" s="22"/>
      <c r="T134" s="22"/>
      <c r="U134" s="143"/>
      <c r="V134" s="22"/>
      <c r="W134" s="22"/>
      <c r="X134" s="143"/>
      <c r="Y134" s="22"/>
      <c r="Z134" s="22"/>
      <c r="AA134" s="143"/>
      <c r="AB134" s="22"/>
      <c r="AC134" s="22"/>
      <c r="AD134" s="143"/>
      <c r="AE134" s="22"/>
      <c r="AF134" s="22"/>
      <c r="AG134" s="148"/>
      <c r="AH134" s="22"/>
      <c r="AI134" s="22"/>
      <c r="AJ134" s="148"/>
      <c r="AK134" s="22"/>
      <c r="AL134" s="22"/>
      <c r="AM134" s="148"/>
      <c r="AN134" s="22"/>
      <c r="AO134" s="22"/>
      <c r="AP134" s="148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3"/>
      <c r="M135" s="22"/>
      <c r="N135" s="22"/>
      <c r="O135" s="143"/>
      <c r="P135" s="22"/>
      <c r="Q135" s="22"/>
      <c r="R135" s="143"/>
      <c r="S135" s="22"/>
      <c r="T135" s="22"/>
      <c r="U135" s="143"/>
      <c r="V135" s="22"/>
      <c r="W135" s="22"/>
      <c r="X135" s="143"/>
      <c r="Y135" s="22"/>
      <c r="Z135" s="22"/>
      <c r="AA135" s="143"/>
      <c r="AB135" s="22"/>
      <c r="AC135" s="22"/>
      <c r="AD135" s="143"/>
      <c r="AE135" s="22"/>
      <c r="AF135" s="22"/>
      <c r="AG135" s="148"/>
      <c r="AH135" s="22"/>
      <c r="AI135" s="22"/>
      <c r="AJ135" s="148"/>
      <c r="AK135" s="22"/>
      <c r="AL135" s="22"/>
      <c r="AM135" s="148"/>
      <c r="AN135" s="22"/>
      <c r="AO135" s="22"/>
      <c r="AP135" s="148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3"/>
      <c r="M136" s="22"/>
      <c r="N136" s="22"/>
      <c r="O136" s="143"/>
      <c r="P136" s="22"/>
      <c r="Q136" s="22"/>
      <c r="R136" s="143"/>
      <c r="S136" s="22"/>
      <c r="T136" s="22"/>
      <c r="U136" s="143"/>
      <c r="V136" s="22"/>
      <c r="W136" s="22"/>
      <c r="X136" s="143"/>
      <c r="Y136" s="22"/>
      <c r="Z136" s="22"/>
      <c r="AA136" s="143"/>
      <c r="AB136" s="22"/>
      <c r="AC136" s="22"/>
      <c r="AD136" s="143"/>
      <c r="AE136" s="22"/>
      <c r="AF136" s="22"/>
      <c r="AG136" s="148"/>
      <c r="AH136" s="22"/>
      <c r="AI136" s="22"/>
      <c r="AJ136" s="148"/>
      <c r="AK136" s="22"/>
      <c r="AL136" s="22"/>
      <c r="AM136" s="148"/>
      <c r="AN136" s="22"/>
      <c r="AO136" s="22"/>
      <c r="AP136" s="148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3"/>
      <c r="M137" s="22"/>
      <c r="N137" s="22"/>
      <c r="O137" s="143"/>
      <c r="P137" s="22"/>
      <c r="Q137" s="22"/>
      <c r="R137" s="143"/>
      <c r="S137" s="22"/>
      <c r="T137" s="22"/>
      <c r="U137" s="143"/>
      <c r="V137" s="22"/>
      <c r="W137" s="22"/>
      <c r="X137" s="143"/>
      <c r="Y137" s="22"/>
      <c r="Z137" s="22"/>
      <c r="AA137" s="143"/>
      <c r="AB137" s="22"/>
      <c r="AC137" s="22"/>
      <c r="AD137" s="143"/>
      <c r="AE137" s="22"/>
      <c r="AF137" s="22"/>
      <c r="AG137" s="148"/>
      <c r="AH137" s="22"/>
      <c r="AI137" s="22"/>
      <c r="AJ137" s="148"/>
      <c r="AK137" s="22"/>
      <c r="AL137" s="22"/>
      <c r="AM137" s="148"/>
      <c r="AN137" s="22"/>
      <c r="AO137" s="22"/>
      <c r="AP137" s="148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2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3"/>
      <c r="M138" s="22"/>
      <c r="N138" s="22"/>
      <c r="O138" s="143"/>
      <c r="P138" s="22"/>
      <c r="Q138" s="22"/>
      <c r="R138" s="143"/>
      <c r="S138" s="22"/>
      <c r="T138" s="22"/>
      <c r="U138" s="143"/>
      <c r="V138" s="22"/>
      <c r="W138" s="22"/>
      <c r="X138" s="143"/>
      <c r="Y138" s="22"/>
      <c r="Z138" s="22"/>
      <c r="AA138" s="143"/>
      <c r="AB138" s="22"/>
      <c r="AC138" s="22"/>
      <c r="AD138" s="143"/>
      <c r="AE138" s="22"/>
      <c r="AF138" s="22"/>
      <c r="AG138" s="148"/>
      <c r="AH138" s="22"/>
      <c r="AI138" s="22"/>
      <c r="AJ138" s="148"/>
      <c r="AK138" s="22"/>
      <c r="AL138" s="22"/>
      <c r="AM138" s="148"/>
      <c r="AN138" s="22"/>
      <c r="AO138" s="22"/>
      <c r="AP138" s="148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3"/>
      <c r="M139" s="22"/>
      <c r="N139" s="22"/>
      <c r="O139" s="143"/>
      <c r="P139" s="22"/>
      <c r="Q139" s="22"/>
      <c r="R139" s="143"/>
      <c r="S139" s="22"/>
      <c r="T139" s="22"/>
      <c r="U139" s="143"/>
      <c r="V139" s="22"/>
      <c r="W139" s="22"/>
      <c r="X139" s="143"/>
      <c r="Y139" s="22"/>
      <c r="Z139" s="22"/>
      <c r="AA139" s="143"/>
      <c r="AB139" s="22"/>
      <c r="AC139" s="22"/>
      <c r="AD139" s="143"/>
      <c r="AE139" s="22"/>
      <c r="AF139" s="22"/>
      <c r="AG139" s="148"/>
      <c r="AH139" s="22"/>
      <c r="AI139" s="22"/>
      <c r="AJ139" s="148"/>
      <c r="AK139" s="22"/>
      <c r="AL139" s="22"/>
      <c r="AM139" s="148"/>
      <c r="AN139" s="22"/>
      <c r="AO139" s="22"/>
      <c r="AP139" s="148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3"/>
      <c r="M140" s="22"/>
      <c r="N140" s="22"/>
      <c r="O140" s="143"/>
      <c r="P140" s="22"/>
      <c r="Q140" s="22"/>
      <c r="R140" s="143"/>
      <c r="S140" s="22"/>
      <c r="T140" s="22"/>
      <c r="U140" s="143"/>
      <c r="V140" s="22"/>
      <c r="W140" s="22"/>
      <c r="X140" s="143"/>
      <c r="Y140" s="22"/>
      <c r="Z140" s="22"/>
      <c r="AA140" s="143"/>
      <c r="AB140" s="22"/>
      <c r="AC140" s="22"/>
      <c r="AD140" s="143"/>
      <c r="AE140" s="22"/>
      <c r="AF140" s="22"/>
      <c r="AG140" s="148"/>
      <c r="AH140" s="22"/>
      <c r="AI140" s="22"/>
      <c r="AJ140" s="148"/>
      <c r="AK140" s="22"/>
      <c r="AL140" s="22"/>
      <c r="AM140" s="148"/>
      <c r="AN140" s="22"/>
      <c r="AO140" s="22"/>
      <c r="AP140" s="148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3"/>
      <c r="M141" s="22"/>
      <c r="N141" s="22"/>
      <c r="O141" s="143"/>
      <c r="P141" s="22"/>
      <c r="Q141" s="22"/>
      <c r="R141" s="143"/>
      <c r="S141" s="22"/>
      <c r="T141" s="22"/>
      <c r="U141" s="143"/>
      <c r="V141" s="22"/>
      <c r="W141" s="22"/>
      <c r="X141" s="143"/>
      <c r="Y141" s="22"/>
      <c r="Z141" s="22"/>
      <c r="AA141" s="143"/>
      <c r="AB141" s="22"/>
      <c r="AC141" s="22"/>
      <c r="AD141" s="143"/>
      <c r="AE141" s="22"/>
      <c r="AF141" s="22"/>
      <c r="AG141" s="148"/>
      <c r="AH141" s="22"/>
      <c r="AI141" s="22"/>
      <c r="AJ141" s="148"/>
      <c r="AK141" s="22"/>
      <c r="AL141" s="22"/>
      <c r="AM141" s="148"/>
      <c r="AN141" s="22"/>
      <c r="AO141" s="22"/>
      <c r="AP141" s="148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3"/>
      <c r="M142" s="22"/>
      <c r="N142" s="22"/>
      <c r="O142" s="143"/>
      <c r="P142" s="22"/>
      <c r="Q142" s="22"/>
      <c r="R142" s="143"/>
      <c r="S142" s="22"/>
      <c r="T142" s="22"/>
      <c r="U142" s="143"/>
      <c r="V142" s="22"/>
      <c r="W142" s="22"/>
      <c r="X142" s="143"/>
      <c r="Y142" s="22"/>
      <c r="Z142" s="22"/>
      <c r="AA142" s="143"/>
      <c r="AB142" s="22"/>
      <c r="AC142" s="22"/>
      <c r="AD142" s="143"/>
      <c r="AE142" s="22"/>
      <c r="AF142" s="22"/>
      <c r="AG142" s="148"/>
      <c r="AH142" s="22"/>
      <c r="AI142" s="22"/>
      <c r="AJ142" s="148"/>
      <c r="AK142" s="22"/>
      <c r="AL142" s="22"/>
      <c r="AM142" s="148"/>
      <c r="AN142" s="22"/>
      <c r="AO142" s="22"/>
      <c r="AP142" s="148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2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3"/>
      <c r="M143" s="22"/>
      <c r="N143" s="22"/>
      <c r="O143" s="143"/>
      <c r="P143" s="22"/>
      <c r="Q143" s="22"/>
      <c r="R143" s="143"/>
      <c r="S143" s="22"/>
      <c r="T143" s="22"/>
      <c r="U143" s="143"/>
      <c r="V143" s="22"/>
      <c r="W143" s="22"/>
      <c r="X143" s="143"/>
      <c r="Y143" s="22"/>
      <c r="Z143" s="22"/>
      <c r="AA143" s="143"/>
      <c r="AB143" s="22"/>
      <c r="AC143" s="22"/>
      <c r="AD143" s="143"/>
      <c r="AE143" s="22"/>
      <c r="AF143" s="22"/>
      <c r="AG143" s="148"/>
      <c r="AH143" s="22"/>
      <c r="AI143" s="22"/>
      <c r="AJ143" s="148"/>
      <c r="AK143" s="22"/>
      <c r="AL143" s="22"/>
      <c r="AM143" s="148"/>
      <c r="AN143" s="22"/>
      <c r="AO143" s="22"/>
      <c r="AP143" s="148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3"/>
      <c r="M144" s="22"/>
      <c r="N144" s="22"/>
      <c r="O144" s="143"/>
      <c r="P144" s="22"/>
      <c r="Q144" s="22"/>
      <c r="R144" s="143"/>
      <c r="S144" s="22"/>
      <c r="T144" s="22"/>
      <c r="U144" s="143"/>
      <c r="V144" s="22"/>
      <c r="W144" s="22"/>
      <c r="X144" s="143"/>
      <c r="Y144" s="22"/>
      <c r="Z144" s="22"/>
      <c r="AA144" s="143"/>
      <c r="AB144" s="22"/>
      <c r="AC144" s="22"/>
      <c r="AD144" s="143"/>
      <c r="AE144" s="22"/>
      <c r="AF144" s="22"/>
      <c r="AG144" s="148"/>
      <c r="AH144" s="22"/>
      <c r="AI144" s="22"/>
      <c r="AJ144" s="148"/>
      <c r="AK144" s="22"/>
      <c r="AL144" s="22"/>
      <c r="AM144" s="148"/>
      <c r="AN144" s="22"/>
      <c r="AO144" s="22"/>
      <c r="AP144" s="148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3"/>
      <c r="M145" s="22"/>
      <c r="N145" s="22"/>
      <c r="O145" s="143"/>
      <c r="P145" s="22"/>
      <c r="Q145" s="22"/>
      <c r="R145" s="143"/>
      <c r="S145" s="22"/>
      <c r="T145" s="22"/>
      <c r="U145" s="143"/>
      <c r="V145" s="22"/>
      <c r="W145" s="22"/>
      <c r="X145" s="143"/>
      <c r="Y145" s="22"/>
      <c r="Z145" s="22"/>
      <c r="AA145" s="143"/>
      <c r="AB145" s="22"/>
      <c r="AC145" s="22"/>
      <c r="AD145" s="143"/>
      <c r="AE145" s="22"/>
      <c r="AF145" s="22"/>
      <c r="AG145" s="148"/>
      <c r="AH145" s="22"/>
      <c r="AI145" s="22"/>
      <c r="AJ145" s="148"/>
      <c r="AK145" s="22"/>
      <c r="AL145" s="22"/>
      <c r="AM145" s="148"/>
      <c r="AN145" s="22"/>
      <c r="AO145" s="22"/>
      <c r="AP145" s="148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3"/>
      <c r="M146" s="22"/>
      <c r="N146" s="22"/>
      <c r="O146" s="143"/>
      <c r="P146" s="22"/>
      <c r="Q146" s="22"/>
      <c r="R146" s="143"/>
      <c r="S146" s="22"/>
      <c r="T146" s="22"/>
      <c r="U146" s="143"/>
      <c r="V146" s="22"/>
      <c r="W146" s="22"/>
      <c r="X146" s="143"/>
      <c r="Y146" s="22"/>
      <c r="Z146" s="22"/>
      <c r="AA146" s="143"/>
      <c r="AB146" s="22"/>
      <c r="AC146" s="22"/>
      <c r="AD146" s="143"/>
      <c r="AE146" s="22"/>
      <c r="AF146" s="22"/>
      <c r="AG146" s="148"/>
      <c r="AH146" s="22"/>
      <c r="AI146" s="22"/>
      <c r="AJ146" s="148"/>
      <c r="AK146" s="22"/>
      <c r="AL146" s="22"/>
      <c r="AM146" s="148"/>
      <c r="AN146" s="22"/>
      <c r="AO146" s="22"/>
      <c r="AP146" s="148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3"/>
      <c r="M147" s="22"/>
      <c r="N147" s="22"/>
      <c r="O147" s="143"/>
      <c r="P147" s="22"/>
      <c r="Q147" s="22"/>
      <c r="R147" s="143"/>
      <c r="S147" s="22"/>
      <c r="T147" s="22"/>
      <c r="U147" s="143"/>
      <c r="V147" s="22"/>
      <c r="W147" s="22"/>
      <c r="X147" s="143"/>
      <c r="Y147" s="22"/>
      <c r="Z147" s="22"/>
      <c r="AA147" s="143"/>
      <c r="AB147" s="22"/>
      <c r="AC147" s="22"/>
      <c r="AD147" s="143"/>
      <c r="AE147" s="22"/>
      <c r="AF147" s="22"/>
      <c r="AG147" s="148"/>
      <c r="AH147" s="22"/>
      <c r="AI147" s="22"/>
      <c r="AJ147" s="148"/>
      <c r="AK147" s="22"/>
      <c r="AL147" s="22"/>
      <c r="AM147" s="148"/>
      <c r="AN147" s="22"/>
      <c r="AO147" s="22"/>
      <c r="AP147" s="148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3"/>
      <c r="M148" s="22"/>
      <c r="N148" s="22"/>
      <c r="O148" s="143"/>
      <c r="P148" s="22"/>
      <c r="Q148" s="22"/>
      <c r="R148" s="143"/>
      <c r="S148" s="22"/>
      <c r="T148" s="22"/>
      <c r="U148" s="143"/>
      <c r="V148" s="22"/>
      <c r="W148" s="22"/>
      <c r="X148" s="143"/>
      <c r="Y148" s="22"/>
      <c r="Z148" s="22"/>
      <c r="AA148" s="143"/>
      <c r="AB148" s="22"/>
      <c r="AC148" s="22"/>
      <c r="AD148" s="143"/>
      <c r="AE148" s="22"/>
      <c r="AF148" s="22"/>
      <c r="AG148" s="148"/>
      <c r="AH148" s="22"/>
      <c r="AI148" s="22"/>
      <c r="AJ148" s="148"/>
      <c r="AK148" s="22"/>
      <c r="AL148" s="22"/>
      <c r="AM148" s="148"/>
      <c r="AN148" s="22"/>
      <c r="AO148" s="22"/>
      <c r="AP148" s="148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3"/>
      <c r="M149" s="22"/>
      <c r="N149" s="22"/>
      <c r="O149" s="143"/>
      <c r="P149" s="22"/>
      <c r="Q149" s="22"/>
      <c r="R149" s="143"/>
      <c r="S149" s="22"/>
      <c r="T149" s="22"/>
      <c r="U149" s="143"/>
      <c r="V149" s="22"/>
      <c r="W149" s="22"/>
      <c r="X149" s="143"/>
      <c r="Y149" s="22"/>
      <c r="Z149" s="22"/>
      <c r="AA149" s="143"/>
      <c r="AB149" s="22"/>
      <c r="AC149" s="22"/>
      <c r="AD149" s="143"/>
      <c r="AE149" s="22"/>
      <c r="AF149" s="22"/>
      <c r="AG149" s="148"/>
      <c r="AH149" s="22"/>
      <c r="AI149" s="22"/>
      <c r="AJ149" s="148"/>
      <c r="AK149" s="22"/>
      <c r="AL149" s="22"/>
      <c r="AM149" s="148"/>
      <c r="AN149" s="22"/>
      <c r="AO149" s="22"/>
      <c r="AP149" s="148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3"/>
      <c r="M150" s="22"/>
      <c r="N150" s="22"/>
      <c r="O150" s="143"/>
      <c r="P150" s="22"/>
      <c r="Q150" s="22"/>
      <c r="R150" s="143"/>
      <c r="S150" s="22"/>
      <c r="T150" s="22"/>
      <c r="U150" s="143"/>
      <c r="V150" s="22"/>
      <c r="W150" s="22"/>
      <c r="X150" s="143"/>
      <c r="Y150" s="22"/>
      <c r="Z150" s="22"/>
      <c r="AA150" s="143"/>
      <c r="AB150" s="22"/>
      <c r="AC150" s="22"/>
      <c r="AD150" s="143"/>
      <c r="AE150" s="22"/>
      <c r="AF150" s="22"/>
      <c r="AG150" s="148"/>
      <c r="AH150" s="22"/>
      <c r="AI150" s="22"/>
      <c r="AJ150" s="148"/>
      <c r="AK150" s="22"/>
      <c r="AL150" s="22"/>
      <c r="AM150" s="148"/>
      <c r="AN150" s="22"/>
      <c r="AO150" s="22"/>
      <c r="AP150" s="148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3"/>
      <c r="M151" s="22"/>
      <c r="N151" s="22"/>
      <c r="O151" s="143"/>
      <c r="P151" s="22"/>
      <c r="Q151" s="22"/>
      <c r="R151" s="143"/>
      <c r="S151" s="22"/>
      <c r="T151" s="22"/>
      <c r="U151" s="143"/>
      <c r="V151" s="22"/>
      <c r="W151" s="22"/>
      <c r="X151" s="143"/>
      <c r="Y151" s="22"/>
      <c r="Z151" s="22"/>
      <c r="AA151" s="143"/>
      <c r="AB151" s="22"/>
      <c r="AC151" s="22"/>
      <c r="AD151" s="143"/>
      <c r="AE151" s="22"/>
      <c r="AF151" s="22"/>
      <c r="AG151" s="148"/>
      <c r="AH151" s="22"/>
      <c r="AI151" s="22"/>
      <c r="AJ151" s="148"/>
      <c r="AK151" s="22"/>
      <c r="AL151" s="22"/>
      <c r="AM151" s="148"/>
      <c r="AN151" s="22"/>
      <c r="AO151" s="22"/>
      <c r="AP151" s="148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3"/>
      <c r="M152" s="22"/>
      <c r="N152" s="22"/>
      <c r="O152" s="143"/>
      <c r="P152" s="22"/>
      <c r="Q152" s="22"/>
      <c r="R152" s="143"/>
      <c r="S152" s="22"/>
      <c r="T152" s="22"/>
      <c r="U152" s="143"/>
      <c r="V152" s="22"/>
      <c r="W152" s="22"/>
      <c r="X152" s="143"/>
      <c r="Y152" s="22"/>
      <c r="Z152" s="22"/>
      <c r="AA152" s="143"/>
      <c r="AB152" s="22"/>
      <c r="AC152" s="22"/>
      <c r="AD152" s="143"/>
      <c r="AE152" s="22"/>
      <c r="AF152" s="22"/>
      <c r="AG152" s="148"/>
      <c r="AH152" s="22"/>
      <c r="AI152" s="22"/>
      <c r="AJ152" s="148"/>
      <c r="AK152" s="22"/>
      <c r="AL152" s="22"/>
      <c r="AM152" s="148"/>
      <c r="AN152" s="22"/>
      <c r="AO152" s="22"/>
      <c r="AP152" s="148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3"/>
      <c r="M153" s="22"/>
      <c r="N153" s="22"/>
      <c r="O153" s="143"/>
      <c r="P153" s="22"/>
      <c r="Q153" s="22"/>
      <c r="R153" s="143"/>
      <c r="S153" s="22"/>
      <c r="T153" s="22"/>
      <c r="U153" s="143"/>
      <c r="V153" s="22"/>
      <c r="W153" s="22"/>
      <c r="X153" s="143"/>
      <c r="Y153" s="22"/>
      <c r="Z153" s="22"/>
      <c r="AA153" s="143"/>
      <c r="AB153" s="22"/>
      <c r="AC153" s="22"/>
      <c r="AD153" s="143"/>
      <c r="AE153" s="22"/>
      <c r="AF153" s="22"/>
      <c r="AG153" s="148"/>
      <c r="AH153" s="22"/>
      <c r="AI153" s="22"/>
      <c r="AJ153" s="148"/>
      <c r="AK153" s="22"/>
      <c r="AL153" s="22"/>
      <c r="AM153" s="148"/>
      <c r="AN153" s="22"/>
      <c r="AO153" s="22"/>
      <c r="AP153" s="148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3"/>
      <c r="M154" s="22"/>
      <c r="N154" s="22"/>
      <c r="O154" s="143"/>
      <c r="P154" s="22"/>
      <c r="Q154" s="22"/>
      <c r="R154" s="143"/>
      <c r="S154" s="22"/>
      <c r="T154" s="22"/>
      <c r="U154" s="143"/>
      <c r="V154" s="22"/>
      <c r="W154" s="22"/>
      <c r="X154" s="143"/>
      <c r="Y154" s="22"/>
      <c r="Z154" s="22"/>
      <c r="AA154" s="143"/>
      <c r="AB154" s="22"/>
      <c r="AC154" s="22"/>
      <c r="AD154" s="143"/>
      <c r="AE154" s="22"/>
      <c r="AF154" s="22"/>
      <c r="AG154" s="148"/>
      <c r="AH154" s="22"/>
      <c r="AI154" s="22"/>
      <c r="AJ154" s="148"/>
      <c r="AK154" s="22"/>
      <c r="AL154" s="22"/>
      <c r="AM154" s="148"/>
      <c r="AN154" s="22"/>
      <c r="AO154" s="22"/>
      <c r="AP154" s="148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3"/>
      <c r="M155" s="22"/>
      <c r="N155" s="22"/>
      <c r="O155" s="143"/>
      <c r="P155" s="22"/>
      <c r="Q155" s="22"/>
      <c r="R155" s="143"/>
      <c r="S155" s="22"/>
      <c r="T155" s="22"/>
      <c r="U155" s="143"/>
      <c r="V155" s="22"/>
      <c r="W155" s="22"/>
      <c r="X155" s="143"/>
      <c r="Y155" s="22"/>
      <c r="Z155" s="22"/>
      <c r="AA155" s="143"/>
      <c r="AB155" s="22"/>
      <c r="AC155" s="22"/>
      <c r="AD155" s="143"/>
      <c r="AE155" s="22"/>
      <c r="AF155" s="22"/>
      <c r="AG155" s="148"/>
      <c r="AH155" s="22"/>
      <c r="AI155" s="22"/>
      <c r="AJ155" s="148"/>
      <c r="AK155" s="22"/>
      <c r="AL155" s="22"/>
      <c r="AM155" s="148"/>
      <c r="AN155" s="22"/>
      <c r="AO155" s="22"/>
      <c r="AP155" s="148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3"/>
      <c r="M156" s="22"/>
      <c r="N156" s="22"/>
      <c r="O156" s="143"/>
      <c r="P156" s="22"/>
      <c r="Q156" s="22"/>
      <c r="R156" s="143"/>
      <c r="S156" s="22"/>
      <c r="T156" s="22"/>
      <c r="U156" s="143"/>
      <c r="V156" s="22"/>
      <c r="W156" s="22"/>
      <c r="X156" s="143"/>
      <c r="Y156" s="22"/>
      <c r="Z156" s="22"/>
      <c r="AA156" s="143"/>
      <c r="AB156" s="22"/>
      <c r="AC156" s="22"/>
      <c r="AD156" s="143"/>
      <c r="AE156" s="22"/>
      <c r="AF156" s="22"/>
      <c r="AG156" s="148"/>
      <c r="AH156" s="22"/>
      <c r="AI156" s="22"/>
      <c r="AJ156" s="148"/>
      <c r="AK156" s="22"/>
      <c r="AL156" s="22"/>
      <c r="AM156" s="148"/>
      <c r="AN156" s="22"/>
      <c r="AO156" s="22"/>
      <c r="AP156" s="148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3"/>
      <c r="M157" s="22"/>
      <c r="N157" s="22"/>
      <c r="O157" s="143"/>
      <c r="P157" s="22"/>
      <c r="Q157" s="22"/>
      <c r="R157" s="143"/>
      <c r="S157" s="22"/>
      <c r="T157" s="22"/>
      <c r="U157" s="143"/>
      <c r="V157" s="22"/>
      <c r="W157" s="22"/>
      <c r="X157" s="143"/>
      <c r="Y157" s="22"/>
      <c r="Z157" s="22"/>
      <c r="AA157" s="143"/>
      <c r="AB157" s="22"/>
      <c r="AC157" s="22"/>
      <c r="AD157" s="143"/>
      <c r="AE157" s="22"/>
      <c r="AF157" s="22"/>
      <c r="AG157" s="148"/>
      <c r="AH157" s="22"/>
      <c r="AI157" s="22"/>
      <c r="AJ157" s="148"/>
      <c r="AK157" s="22"/>
      <c r="AL157" s="22"/>
      <c r="AM157" s="148"/>
      <c r="AN157" s="22"/>
      <c r="AO157" s="22"/>
      <c r="AP157" s="148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3"/>
      <c r="M158" s="22"/>
      <c r="N158" s="22"/>
      <c r="O158" s="143"/>
      <c r="P158" s="22"/>
      <c r="Q158" s="22"/>
      <c r="R158" s="143"/>
      <c r="S158" s="22"/>
      <c r="T158" s="22"/>
      <c r="U158" s="143"/>
      <c r="V158" s="22"/>
      <c r="W158" s="22"/>
      <c r="X158" s="143"/>
      <c r="Y158" s="22"/>
      <c r="Z158" s="22"/>
      <c r="AA158" s="143"/>
      <c r="AB158" s="22"/>
      <c r="AC158" s="22"/>
      <c r="AD158" s="143"/>
      <c r="AE158" s="22"/>
      <c r="AF158" s="22"/>
      <c r="AG158" s="148"/>
      <c r="AH158" s="22"/>
      <c r="AI158" s="22"/>
      <c r="AJ158" s="148"/>
      <c r="AK158" s="22"/>
      <c r="AL158" s="22"/>
      <c r="AM158" s="148"/>
      <c r="AN158" s="22"/>
      <c r="AO158" s="22"/>
      <c r="AP158" s="148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3"/>
      <c r="M159" s="22"/>
      <c r="N159" s="22"/>
      <c r="O159" s="143"/>
      <c r="P159" s="22"/>
      <c r="Q159" s="22"/>
      <c r="R159" s="143"/>
      <c r="S159" s="22"/>
      <c r="T159" s="22"/>
      <c r="U159" s="143"/>
      <c r="V159" s="22"/>
      <c r="W159" s="22"/>
      <c r="X159" s="143"/>
      <c r="Y159" s="22"/>
      <c r="Z159" s="22"/>
      <c r="AA159" s="143"/>
      <c r="AB159" s="22"/>
      <c r="AC159" s="22"/>
      <c r="AD159" s="143"/>
      <c r="AE159" s="22"/>
      <c r="AF159" s="22"/>
      <c r="AG159" s="148"/>
      <c r="AH159" s="22"/>
      <c r="AI159" s="22"/>
      <c r="AJ159" s="148"/>
      <c r="AK159" s="22"/>
      <c r="AL159" s="22"/>
      <c r="AM159" s="148"/>
      <c r="AN159" s="22"/>
      <c r="AO159" s="22"/>
      <c r="AP159" s="148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3"/>
      <c r="M160" s="22"/>
      <c r="N160" s="22"/>
      <c r="O160" s="143"/>
      <c r="P160" s="22"/>
      <c r="Q160" s="22"/>
      <c r="R160" s="143"/>
      <c r="S160" s="22"/>
      <c r="T160" s="22"/>
      <c r="U160" s="143"/>
      <c r="V160" s="22"/>
      <c r="W160" s="22"/>
      <c r="X160" s="143"/>
      <c r="Y160" s="22"/>
      <c r="Z160" s="22"/>
      <c r="AA160" s="143"/>
      <c r="AB160" s="22"/>
      <c r="AC160" s="22"/>
      <c r="AD160" s="143"/>
      <c r="AE160" s="22"/>
      <c r="AF160" s="22"/>
      <c r="AG160" s="148"/>
      <c r="AH160" s="22"/>
      <c r="AI160" s="22"/>
      <c r="AJ160" s="148"/>
      <c r="AK160" s="22"/>
      <c r="AL160" s="22"/>
      <c r="AM160" s="148"/>
      <c r="AN160" s="22"/>
      <c r="AO160" s="22"/>
      <c r="AP160" s="148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3"/>
      <c r="M161" s="22"/>
      <c r="N161" s="22"/>
      <c r="O161" s="143"/>
      <c r="P161" s="22"/>
      <c r="Q161" s="22"/>
      <c r="R161" s="143"/>
      <c r="S161" s="22"/>
      <c r="T161" s="22"/>
      <c r="U161" s="143"/>
      <c r="V161" s="22"/>
      <c r="W161" s="22"/>
      <c r="X161" s="143"/>
      <c r="Y161" s="22"/>
      <c r="Z161" s="22"/>
      <c r="AA161" s="143"/>
      <c r="AB161" s="22"/>
      <c r="AC161" s="22"/>
      <c r="AD161" s="143"/>
      <c r="AE161" s="22"/>
      <c r="AF161" s="22"/>
      <c r="AG161" s="148"/>
      <c r="AH161" s="22"/>
      <c r="AI161" s="22"/>
      <c r="AJ161" s="148"/>
      <c r="AK161" s="22"/>
      <c r="AL161" s="22"/>
      <c r="AM161" s="148"/>
      <c r="AN161" s="22"/>
      <c r="AO161" s="22"/>
      <c r="AP161" s="148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3"/>
      <c r="M162" s="22"/>
      <c r="N162" s="22"/>
      <c r="O162" s="143"/>
      <c r="P162" s="22"/>
      <c r="Q162" s="22"/>
      <c r="R162" s="143"/>
      <c r="S162" s="22"/>
      <c r="T162" s="22"/>
      <c r="U162" s="143"/>
      <c r="V162" s="22"/>
      <c r="W162" s="22"/>
      <c r="X162" s="143"/>
      <c r="Y162" s="22"/>
      <c r="Z162" s="22"/>
      <c r="AA162" s="143"/>
      <c r="AB162" s="22"/>
      <c r="AC162" s="22"/>
      <c r="AD162" s="143"/>
      <c r="AE162" s="22"/>
      <c r="AF162" s="22"/>
      <c r="AG162" s="148"/>
      <c r="AH162" s="22"/>
      <c r="AI162" s="22"/>
      <c r="AJ162" s="148"/>
      <c r="AK162" s="22"/>
      <c r="AL162" s="22"/>
      <c r="AM162" s="148"/>
      <c r="AN162" s="22"/>
      <c r="AO162" s="22"/>
      <c r="AP162" s="148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3"/>
      <c r="M163" s="22"/>
      <c r="N163" s="22"/>
      <c r="O163" s="143"/>
      <c r="P163" s="22"/>
      <c r="Q163" s="22"/>
      <c r="R163" s="143"/>
      <c r="S163" s="22"/>
      <c r="T163" s="22"/>
      <c r="U163" s="143"/>
      <c r="V163" s="22"/>
      <c r="W163" s="22"/>
      <c r="X163" s="143"/>
      <c r="Y163" s="22"/>
      <c r="Z163" s="22"/>
      <c r="AA163" s="143"/>
      <c r="AB163" s="22"/>
      <c r="AC163" s="22"/>
      <c r="AD163" s="143"/>
      <c r="AE163" s="22"/>
      <c r="AF163" s="22"/>
      <c r="AG163" s="148"/>
      <c r="AH163" s="22"/>
      <c r="AI163" s="22"/>
      <c r="AJ163" s="148"/>
      <c r="AK163" s="22"/>
      <c r="AL163" s="22"/>
      <c r="AM163" s="148"/>
      <c r="AN163" s="22"/>
      <c r="AO163" s="22"/>
      <c r="AP163" s="148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3"/>
      <c r="M164" s="22"/>
      <c r="N164" s="22"/>
      <c r="O164" s="143"/>
      <c r="P164" s="22"/>
      <c r="Q164" s="22"/>
      <c r="R164" s="143"/>
      <c r="S164" s="22"/>
      <c r="T164" s="22"/>
      <c r="U164" s="143"/>
      <c r="V164" s="22"/>
      <c r="W164" s="22"/>
      <c r="X164" s="143"/>
      <c r="Y164" s="22"/>
      <c r="Z164" s="22"/>
      <c r="AA164" s="143"/>
      <c r="AB164" s="22"/>
      <c r="AC164" s="22"/>
      <c r="AD164" s="143"/>
      <c r="AE164" s="22"/>
      <c r="AF164" s="22"/>
      <c r="AG164" s="148"/>
      <c r="AH164" s="22"/>
      <c r="AI164" s="22"/>
      <c r="AJ164" s="148"/>
      <c r="AK164" s="22"/>
      <c r="AL164" s="22"/>
      <c r="AM164" s="148"/>
      <c r="AN164" s="22"/>
      <c r="AO164" s="22"/>
      <c r="AP164" s="148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3"/>
      <c r="M165" s="22"/>
      <c r="N165" s="22"/>
      <c r="O165" s="143"/>
      <c r="P165" s="22"/>
      <c r="Q165" s="22"/>
      <c r="R165" s="143"/>
      <c r="S165" s="22"/>
      <c r="T165" s="22"/>
      <c r="U165" s="143"/>
      <c r="V165" s="22"/>
      <c r="W165" s="22"/>
      <c r="X165" s="143"/>
      <c r="Y165" s="22"/>
      <c r="Z165" s="22"/>
      <c r="AA165" s="143"/>
      <c r="AB165" s="22"/>
      <c r="AC165" s="22"/>
      <c r="AD165" s="143"/>
      <c r="AE165" s="22"/>
      <c r="AF165" s="22"/>
      <c r="AG165" s="148"/>
      <c r="AH165" s="22"/>
      <c r="AI165" s="22"/>
      <c r="AJ165" s="148"/>
      <c r="AK165" s="22"/>
      <c r="AL165" s="22"/>
      <c r="AM165" s="148"/>
      <c r="AN165" s="22"/>
      <c r="AO165" s="22"/>
      <c r="AP165" s="148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3"/>
      <c r="M166" s="22"/>
      <c r="N166" s="22"/>
      <c r="O166" s="143"/>
      <c r="P166" s="22"/>
      <c r="Q166" s="22"/>
      <c r="R166" s="143"/>
      <c r="S166" s="22"/>
      <c r="T166" s="22"/>
      <c r="U166" s="143"/>
      <c r="V166" s="22"/>
      <c r="W166" s="22"/>
      <c r="X166" s="143"/>
      <c r="Y166" s="22"/>
      <c r="Z166" s="22"/>
      <c r="AA166" s="143"/>
      <c r="AB166" s="22"/>
      <c r="AC166" s="22"/>
      <c r="AD166" s="143"/>
      <c r="AE166" s="22"/>
      <c r="AF166" s="22"/>
      <c r="AG166" s="148"/>
      <c r="AH166" s="22"/>
      <c r="AI166" s="22"/>
      <c r="AJ166" s="148"/>
      <c r="AK166" s="22"/>
      <c r="AL166" s="22"/>
      <c r="AM166" s="148"/>
      <c r="AN166" s="22"/>
      <c r="AO166" s="22"/>
      <c r="AP166" s="148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3"/>
      <c r="M167" s="22"/>
      <c r="N167" s="22"/>
      <c r="O167" s="143"/>
      <c r="P167" s="22"/>
      <c r="Q167" s="22"/>
      <c r="R167" s="143"/>
      <c r="S167" s="22"/>
      <c r="T167" s="22"/>
      <c r="U167" s="143"/>
      <c r="V167" s="22"/>
      <c r="W167" s="22"/>
      <c r="X167" s="143"/>
      <c r="Y167" s="22"/>
      <c r="Z167" s="22"/>
      <c r="AA167" s="143"/>
      <c r="AB167" s="22"/>
      <c r="AC167" s="22"/>
      <c r="AD167" s="143"/>
      <c r="AE167" s="22"/>
      <c r="AF167" s="22"/>
      <c r="AG167" s="148"/>
      <c r="AH167" s="22"/>
      <c r="AI167" s="22"/>
      <c r="AJ167" s="148"/>
      <c r="AK167" s="22"/>
      <c r="AL167" s="22"/>
      <c r="AM167" s="148"/>
      <c r="AN167" s="22"/>
      <c r="AO167" s="22"/>
      <c r="AP167" s="148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3"/>
      <c r="M168" s="22"/>
      <c r="N168" s="22"/>
      <c r="O168" s="143"/>
      <c r="P168" s="22"/>
      <c r="Q168" s="22"/>
      <c r="R168" s="143"/>
      <c r="S168" s="22"/>
      <c r="T168" s="22"/>
      <c r="U168" s="143"/>
      <c r="V168" s="22"/>
      <c r="W168" s="22"/>
      <c r="X168" s="143"/>
      <c r="Y168" s="22"/>
      <c r="Z168" s="22"/>
      <c r="AA168" s="143"/>
      <c r="AB168" s="22"/>
      <c r="AC168" s="22"/>
      <c r="AD168" s="143"/>
      <c r="AE168" s="22"/>
      <c r="AF168" s="22"/>
      <c r="AG168" s="148"/>
      <c r="AH168" s="22"/>
      <c r="AI168" s="22"/>
      <c r="AJ168" s="148"/>
      <c r="AK168" s="22"/>
      <c r="AL168" s="22"/>
      <c r="AM168" s="148"/>
      <c r="AN168" s="22"/>
      <c r="AO168" s="22"/>
      <c r="AP168" s="148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3"/>
      <c r="M169" s="22"/>
      <c r="N169" s="22"/>
      <c r="O169" s="143"/>
      <c r="P169" s="22"/>
      <c r="Q169" s="22"/>
      <c r="R169" s="143"/>
      <c r="S169" s="22"/>
      <c r="T169" s="22"/>
      <c r="U169" s="143"/>
      <c r="V169" s="22"/>
      <c r="W169" s="22"/>
      <c r="X169" s="143"/>
      <c r="Y169" s="22"/>
      <c r="Z169" s="22"/>
      <c r="AA169" s="143"/>
      <c r="AB169" s="22"/>
      <c r="AC169" s="22"/>
      <c r="AD169" s="143"/>
      <c r="AE169" s="22"/>
      <c r="AF169" s="22"/>
      <c r="AG169" s="148"/>
      <c r="AH169" s="22"/>
      <c r="AI169" s="22"/>
      <c r="AJ169" s="148"/>
      <c r="AK169" s="22"/>
      <c r="AL169" s="22"/>
      <c r="AM169" s="148"/>
      <c r="AN169" s="22"/>
      <c r="AO169" s="22"/>
      <c r="AP169" s="148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3"/>
      <c r="M170" s="22"/>
      <c r="N170" s="22"/>
      <c r="O170" s="143"/>
      <c r="P170" s="22"/>
      <c r="Q170" s="22"/>
      <c r="R170" s="143"/>
      <c r="S170" s="22"/>
      <c r="T170" s="22"/>
      <c r="U170" s="143"/>
      <c r="V170" s="22"/>
      <c r="W170" s="22"/>
      <c r="X170" s="143"/>
      <c r="Y170" s="22"/>
      <c r="Z170" s="22"/>
      <c r="AA170" s="143"/>
      <c r="AB170" s="22"/>
      <c r="AC170" s="22"/>
      <c r="AD170" s="143"/>
      <c r="AE170" s="22"/>
      <c r="AF170" s="22"/>
      <c r="AG170" s="148"/>
      <c r="AH170" s="22"/>
      <c r="AI170" s="22"/>
      <c r="AJ170" s="148"/>
      <c r="AK170" s="22"/>
      <c r="AL170" s="22"/>
      <c r="AM170" s="148"/>
      <c r="AN170" s="22"/>
      <c r="AO170" s="22"/>
      <c r="AP170" s="148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3"/>
      <c r="M171" s="22"/>
      <c r="N171" s="22"/>
      <c r="O171" s="143"/>
      <c r="P171" s="22"/>
      <c r="Q171" s="22"/>
      <c r="R171" s="143"/>
      <c r="S171" s="22"/>
      <c r="T171" s="22"/>
      <c r="U171" s="143"/>
      <c r="V171" s="22"/>
      <c r="W171" s="22"/>
      <c r="X171" s="143"/>
      <c r="Y171" s="22"/>
      <c r="Z171" s="22"/>
      <c r="AA171" s="143"/>
      <c r="AB171" s="22"/>
      <c r="AC171" s="22"/>
      <c r="AD171" s="143"/>
      <c r="AE171" s="22"/>
      <c r="AF171" s="22"/>
      <c r="AG171" s="148"/>
      <c r="AH171" s="22"/>
      <c r="AI171" s="22"/>
      <c r="AJ171" s="148"/>
      <c r="AK171" s="22"/>
      <c r="AL171" s="22"/>
      <c r="AM171" s="148"/>
      <c r="AN171" s="22"/>
      <c r="AO171" s="22"/>
      <c r="AP171" s="148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3"/>
      <c r="M172" s="22"/>
      <c r="N172" s="22"/>
      <c r="O172" s="143"/>
      <c r="P172" s="22"/>
      <c r="Q172" s="22"/>
      <c r="R172" s="143"/>
      <c r="S172" s="22"/>
      <c r="T172" s="22"/>
      <c r="U172" s="143"/>
      <c r="V172" s="22"/>
      <c r="W172" s="22"/>
      <c r="X172" s="143"/>
      <c r="Y172" s="22"/>
      <c r="Z172" s="22"/>
      <c r="AA172" s="143"/>
      <c r="AB172" s="22"/>
      <c r="AC172" s="22"/>
      <c r="AD172" s="143"/>
      <c r="AE172" s="22"/>
      <c r="AF172" s="22"/>
      <c r="AG172" s="148"/>
      <c r="AH172" s="22"/>
      <c r="AI172" s="22"/>
      <c r="AJ172" s="148"/>
      <c r="AK172" s="22"/>
      <c r="AL172" s="22"/>
      <c r="AM172" s="148"/>
      <c r="AN172" s="22"/>
      <c r="AO172" s="22"/>
      <c r="AP172" s="148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3"/>
      <c r="M173" s="22"/>
      <c r="N173" s="22"/>
      <c r="O173" s="143"/>
      <c r="P173" s="22"/>
      <c r="Q173" s="22"/>
      <c r="R173" s="143"/>
      <c r="S173" s="22"/>
      <c r="T173" s="22"/>
      <c r="U173" s="143"/>
      <c r="V173" s="22"/>
      <c r="W173" s="22"/>
      <c r="X173" s="143"/>
      <c r="Y173" s="22"/>
      <c r="Z173" s="22"/>
      <c r="AA173" s="143"/>
      <c r="AB173" s="22"/>
      <c r="AC173" s="22"/>
      <c r="AD173" s="143"/>
      <c r="AE173" s="22"/>
      <c r="AF173" s="22"/>
      <c r="AG173" s="148"/>
      <c r="AH173" s="22"/>
      <c r="AI173" s="22"/>
      <c r="AJ173" s="148"/>
      <c r="AK173" s="22"/>
      <c r="AL173" s="22"/>
      <c r="AM173" s="148"/>
      <c r="AN173" s="22"/>
      <c r="AO173" s="22"/>
      <c r="AP173" s="148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3"/>
      <c r="M174" s="22"/>
      <c r="N174" s="22"/>
      <c r="O174" s="143"/>
      <c r="P174" s="22"/>
      <c r="Q174" s="22"/>
      <c r="R174" s="143"/>
      <c r="S174" s="22"/>
      <c r="T174" s="22"/>
      <c r="U174" s="143"/>
      <c r="V174" s="22"/>
      <c r="W174" s="22"/>
      <c r="X174" s="143"/>
      <c r="Y174" s="22"/>
      <c r="Z174" s="22"/>
      <c r="AA174" s="143"/>
      <c r="AB174" s="22"/>
      <c r="AC174" s="22"/>
      <c r="AD174" s="143"/>
      <c r="AE174" s="22"/>
      <c r="AF174" s="22"/>
      <c r="AG174" s="148"/>
      <c r="AH174" s="22"/>
      <c r="AI174" s="22"/>
      <c r="AJ174" s="148"/>
      <c r="AK174" s="22"/>
      <c r="AL174" s="22"/>
      <c r="AM174" s="148"/>
      <c r="AN174" s="22"/>
      <c r="AO174" s="22"/>
      <c r="AP174" s="148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3"/>
      <c r="M175" s="22"/>
      <c r="N175" s="22"/>
      <c r="O175" s="143"/>
      <c r="P175" s="22"/>
      <c r="Q175" s="22"/>
      <c r="R175" s="143"/>
      <c r="S175" s="22"/>
      <c r="T175" s="22"/>
      <c r="U175" s="143"/>
      <c r="V175" s="22"/>
      <c r="W175" s="22"/>
      <c r="X175" s="143"/>
      <c r="Y175" s="22"/>
      <c r="Z175" s="22"/>
      <c r="AA175" s="143"/>
      <c r="AB175" s="22"/>
      <c r="AC175" s="22"/>
      <c r="AD175" s="143"/>
      <c r="AE175" s="22"/>
      <c r="AF175" s="22"/>
      <c r="AG175" s="148"/>
      <c r="AH175" s="22"/>
      <c r="AI175" s="22"/>
      <c r="AJ175" s="148"/>
      <c r="AK175" s="22"/>
      <c r="AL175" s="22"/>
      <c r="AM175" s="148"/>
      <c r="AN175" s="22"/>
      <c r="AO175" s="22"/>
      <c r="AP175" s="148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3"/>
      <c r="M176" s="22"/>
      <c r="N176" s="22"/>
      <c r="O176" s="143"/>
      <c r="P176" s="22"/>
      <c r="Q176" s="22"/>
      <c r="R176" s="143"/>
      <c r="S176" s="22"/>
      <c r="T176" s="22"/>
      <c r="U176" s="143"/>
      <c r="V176" s="22"/>
      <c r="W176" s="22"/>
      <c r="X176" s="143"/>
      <c r="Y176" s="22"/>
      <c r="Z176" s="22"/>
      <c r="AA176" s="143"/>
      <c r="AB176" s="22"/>
      <c r="AC176" s="22"/>
      <c r="AD176" s="143"/>
      <c r="AE176" s="22"/>
      <c r="AF176" s="22"/>
      <c r="AG176" s="148"/>
      <c r="AH176" s="22"/>
      <c r="AI176" s="22"/>
      <c r="AJ176" s="148"/>
      <c r="AK176" s="22"/>
      <c r="AL176" s="22"/>
      <c r="AM176" s="148"/>
      <c r="AN176" s="22"/>
      <c r="AO176" s="22"/>
      <c r="AP176" s="148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3"/>
      <c r="M177" s="22"/>
      <c r="N177" s="22"/>
      <c r="O177" s="143"/>
      <c r="P177" s="22"/>
      <c r="Q177" s="22"/>
      <c r="R177" s="143"/>
      <c r="S177" s="22"/>
      <c r="T177" s="22"/>
      <c r="U177" s="143"/>
      <c r="V177" s="22"/>
      <c r="W177" s="22"/>
      <c r="X177" s="143"/>
      <c r="Y177" s="22"/>
      <c r="Z177" s="22"/>
      <c r="AA177" s="143"/>
      <c r="AB177" s="22"/>
      <c r="AC177" s="22"/>
      <c r="AD177" s="143"/>
      <c r="AE177" s="22"/>
      <c r="AF177" s="22"/>
      <c r="AG177" s="148"/>
      <c r="AH177" s="22"/>
      <c r="AI177" s="22"/>
      <c r="AJ177" s="148"/>
      <c r="AK177" s="22"/>
      <c r="AL177" s="22"/>
      <c r="AM177" s="148"/>
      <c r="AN177" s="22"/>
      <c r="AO177" s="22"/>
      <c r="AP177" s="148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3"/>
      <c r="M178" s="22"/>
      <c r="N178" s="22"/>
      <c r="O178" s="143"/>
      <c r="P178" s="22"/>
      <c r="Q178" s="22"/>
      <c r="R178" s="143"/>
      <c r="S178" s="22"/>
      <c r="T178" s="22"/>
      <c r="U178" s="143"/>
      <c r="V178" s="22"/>
      <c r="W178" s="22"/>
      <c r="X178" s="143"/>
      <c r="Y178" s="22"/>
      <c r="Z178" s="22"/>
      <c r="AA178" s="143"/>
      <c r="AB178" s="22"/>
      <c r="AC178" s="22"/>
      <c r="AD178" s="143"/>
      <c r="AE178" s="22"/>
      <c r="AF178" s="22"/>
      <c r="AG178" s="148"/>
      <c r="AH178" s="22"/>
      <c r="AI178" s="22"/>
      <c r="AJ178" s="148"/>
      <c r="AK178" s="22"/>
      <c r="AL178" s="22"/>
      <c r="AM178" s="148"/>
      <c r="AN178" s="22"/>
      <c r="AO178" s="22"/>
      <c r="AP178" s="148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3"/>
      <c r="M179" s="22"/>
      <c r="N179" s="22"/>
      <c r="O179" s="143"/>
      <c r="P179" s="22"/>
      <c r="Q179" s="22"/>
      <c r="R179" s="143"/>
      <c r="S179" s="22"/>
      <c r="T179" s="22"/>
      <c r="U179" s="143"/>
      <c r="V179" s="22"/>
      <c r="W179" s="22"/>
      <c r="X179" s="143"/>
      <c r="Y179" s="22"/>
      <c r="Z179" s="22"/>
      <c r="AA179" s="143"/>
      <c r="AB179" s="22"/>
      <c r="AC179" s="22"/>
      <c r="AD179" s="143"/>
      <c r="AE179" s="22"/>
      <c r="AF179" s="22"/>
      <c r="AG179" s="148"/>
      <c r="AH179" s="22"/>
      <c r="AI179" s="22"/>
      <c r="AJ179" s="148"/>
      <c r="AK179" s="22"/>
      <c r="AL179" s="22"/>
      <c r="AM179" s="148"/>
      <c r="AN179" s="22"/>
      <c r="AO179" s="22"/>
      <c r="AP179" s="148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3"/>
      <c r="M180" s="22"/>
      <c r="N180" s="22"/>
      <c r="O180" s="143"/>
      <c r="P180" s="22"/>
      <c r="Q180" s="22"/>
      <c r="R180" s="143"/>
      <c r="S180" s="22"/>
      <c r="T180" s="22"/>
      <c r="U180" s="143"/>
      <c r="V180" s="22"/>
      <c r="W180" s="22"/>
      <c r="X180" s="143"/>
      <c r="Y180" s="22"/>
      <c r="Z180" s="22"/>
      <c r="AA180" s="143"/>
      <c r="AB180" s="22"/>
      <c r="AC180" s="22"/>
      <c r="AD180" s="143"/>
      <c r="AE180" s="22"/>
      <c r="AF180" s="22"/>
      <c r="AG180" s="148"/>
      <c r="AH180" s="22"/>
      <c r="AI180" s="22"/>
      <c r="AJ180" s="148"/>
      <c r="AK180" s="22"/>
      <c r="AL180" s="22"/>
      <c r="AM180" s="148"/>
      <c r="AN180" s="22"/>
      <c r="AO180" s="22"/>
      <c r="AP180" s="148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3"/>
      <c r="M181" s="22"/>
      <c r="N181" s="22"/>
      <c r="O181" s="143"/>
      <c r="P181" s="22"/>
      <c r="Q181" s="22"/>
      <c r="R181" s="143"/>
      <c r="S181" s="22"/>
      <c r="T181" s="22"/>
      <c r="U181" s="143"/>
      <c r="V181" s="22"/>
      <c r="W181" s="22"/>
      <c r="X181" s="143"/>
      <c r="Y181" s="22"/>
      <c r="Z181" s="22"/>
      <c r="AA181" s="143"/>
      <c r="AB181" s="22"/>
      <c r="AC181" s="22"/>
      <c r="AD181" s="143"/>
      <c r="AE181" s="22"/>
      <c r="AF181" s="22"/>
      <c r="AG181" s="148"/>
      <c r="AH181" s="22"/>
      <c r="AI181" s="22"/>
      <c r="AJ181" s="148"/>
      <c r="AK181" s="22"/>
      <c r="AL181" s="22"/>
      <c r="AM181" s="148"/>
      <c r="AN181" s="22"/>
      <c r="AO181" s="22"/>
      <c r="AP181" s="148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3"/>
      <c r="M182" s="22"/>
      <c r="N182" s="22"/>
      <c r="O182" s="143"/>
      <c r="P182" s="22"/>
      <c r="Q182" s="22"/>
      <c r="R182" s="143"/>
      <c r="S182" s="22"/>
      <c r="T182" s="22"/>
      <c r="U182" s="143"/>
      <c r="V182" s="22"/>
      <c r="W182" s="22"/>
      <c r="X182" s="143"/>
      <c r="Y182" s="22"/>
      <c r="Z182" s="22"/>
      <c r="AA182" s="143"/>
      <c r="AB182" s="22"/>
      <c r="AC182" s="22"/>
      <c r="AD182" s="143"/>
      <c r="AE182" s="22"/>
      <c r="AF182" s="22"/>
      <c r="AG182" s="148"/>
      <c r="AH182" s="22"/>
      <c r="AI182" s="22"/>
      <c r="AJ182" s="148"/>
      <c r="AK182" s="22"/>
      <c r="AL182" s="22"/>
      <c r="AM182" s="148"/>
      <c r="AN182" s="22"/>
      <c r="AO182" s="22"/>
      <c r="AP182" s="148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3"/>
      <c r="M183" s="22"/>
      <c r="N183" s="22"/>
      <c r="O183" s="143"/>
      <c r="P183" s="22"/>
      <c r="Q183" s="22"/>
      <c r="R183" s="143"/>
      <c r="S183" s="22"/>
      <c r="T183" s="22"/>
      <c r="U183" s="143"/>
      <c r="V183" s="22"/>
      <c r="W183" s="22"/>
      <c r="X183" s="143"/>
      <c r="Y183" s="22"/>
      <c r="Z183" s="22"/>
      <c r="AA183" s="143"/>
      <c r="AB183" s="22"/>
      <c r="AC183" s="22"/>
      <c r="AD183" s="143"/>
      <c r="AE183" s="22"/>
      <c r="AF183" s="22"/>
      <c r="AG183" s="148"/>
      <c r="AH183" s="22"/>
      <c r="AI183" s="22"/>
      <c r="AJ183" s="148"/>
      <c r="AK183" s="22"/>
      <c r="AL183" s="22"/>
      <c r="AM183" s="148"/>
      <c r="AN183" s="22"/>
      <c r="AO183" s="22"/>
      <c r="AP183" s="148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3"/>
      <c r="M184" s="22"/>
      <c r="N184" s="22"/>
      <c r="O184" s="143"/>
      <c r="P184" s="22"/>
      <c r="Q184" s="22"/>
      <c r="R184" s="143"/>
      <c r="S184" s="22"/>
      <c r="T184" s="22"/>
      <c r="U184" s="143"/>
      <c r="V184" s="22"/>
      <c r="W184" s="22"/>
      <c r="X184" s="143"/>
      <c r="Y184" s="22"/>
      <c r="Z184" s="22"/>
      <c r="AA184" s="143"/>
      <c r="AB184" s="22"/>
      <c r="AC184" s="22"/>
      <c r="AD184" s="143"/>
      <c r="AE184" s="22"/>
      <c r="AF184" s="22"/>
      <c r="AG184" s="148"/>
      <c r="AH184" s="22"/>
      <c r="AI184" s="22"/>
      <c r="AJ184" s="148"/>
      <c r="AK184" s="22"/>
      <c r="AL184" s="22"/>
      <c r="AM184" s="148"/>
      <c r="AN184" s="22"/>
      <c r="AO184" s="22"/>
      <c r="AP184" s="148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3"/>
      <c r="M185" s="22"/>
      <c r="N185" s="22"/>
      <c r="O185" s="143"/>
      <c r="P185" s="22"/>
      <c r="Q185" s="22"/>
      <c r="R185" s="143"/>
      <c r="S185" s="22"/>
      <c r="T185" s="22"/>
      <c r="U185" s="143"/>
      <c r="V185" s="22"/>
      <c r="W185" s="22"/>
      <c r="X185" s="143"/>
      <c r="Y185" s="22"/>
      <c r="Z185" s="22"/>
      <c r="AA185" s="143"/>
      <c r="AB185" s="22"/>
      <c r="AC185" s="22"/>
      <c r="AD185" s="143"/>
      <c r="AE185" s="22"/>
      <c r="AF185" s="22"/>
      <c r="AG185" s="148"/>
      <c r="AH185" s="22"/>
      <c r="AI185" s="22"/>
      <c r="AJ185" s="148"/>
      <c r="AK185" s="22"/>
      <c r="AL185" s="22"/>
      <c r="AM185" s="148"/>
      <c r="AN185" s="22"/>
      <c r="AO185" s="22"/>
      <c r="AP185" s="148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3"/>
      <c r="M186" s="22"/>
      <c r="N186" s="22"/>
      <c r="O186" s="143"/>
      <c r="P186" s="22"/>
      <c r="Q186" s="22"/>
      <c r="R186" s="143"/>
      <c r="S186" s="22"/>
      <c r="T186" s="22"/>
      <c r="U186" s="143"/>
      <c r="V186" s="22"/>
      <c r="W186" s="22"/>
      <c r="X186" s="143"/>
      <c r="Y186" s="22"/>
      <c r="Z186" s="22"/>
      <c r="AA186" s="143"/>
      <c r="AB186" s="22"/>
      <c r="AC186" s="22"/>
      <c r="AD186" s="143"/>
      <c r="AE186" s="22"/>
      <c r="AF186" s="22"/>
      <c r="AG186" s="148"/>
      <c r="AH186" s="22"/>
      <c r="AI186" s="22"/>
      <c r="AJ186" s="148"/>
      <c r="AK186" s="22"/>
      <c r="AL186" s="22"/>
      <c r="AM186" s="148"/>
      <c r="AN186" s="22"/>
      <c r="AO186" s="22"/>
      <c r="AP186" s="148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3"/>
      <c r="M187" s="22"/>
      <c r="N187" s="22"/>
      <c r="O187" s="143"/>
      <c r="P187" s="22"/>
      <c r="Q187" s="22"/>
      <c r="R187" s="143"/>
      <c r="S187" s="22"/>
      <c r="T187" s="22"/>
      <c r="U187" s="143"/>
      <c r="V187" s="22"/>
      <c r="W187" s="22"/>
      <c r="X187" s="143"/>
      <c r="Y187" s="22"/>
      <c r="Z187" s="22"/>
      <c r="AA187" s="143"/>
      <c r="AB187" s="22"/>
      <c r="AC187" s="22"/>
      <c r="AD187" s="143"/>
      <c r="AE187" s="22"/>
      <c r="AF187" s="22"/>
      <c r="AG187" s="148"/>
      <c r="AH187" s="22"/>
      <c r="AI187" s="22"/>
      <c r="AJ187" s="148"/>
      <c r="AK187" s="22"/>
      <c r="AL187" s="22"/>
      <c r="AM187" s="148"/>
      <c r="AN187" s="22"/>
      <c r="AO187" s="22"/>
      <c r="AP187" s="148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3"/>
      <c r="M188" s="22"/>
      <c r="N188" s="22"/>
      <c r="O188" s="143"/>
      <c r="P188" s="22"/>
      <c r="Q188" s="22"/>
      <c r="R188" s="143"/>
      <c r="S188" s="22"/>
      <c r="T188" s="22"/>
      <c r="U188" s="143"/>
      <c r="V188" s="22"/>
      <c r="W188" s="22"/>
      <c r="X188" s="143"/>
      <c r="Y188" s="22"/>
      <c r="Z188" s="22"/>
      <c r="AA188" s="143"/>
      <c r="AB188" s="22"/>
      <c r="AC188" s="22"/>
      <c r="AD188" s="143"/>
      <c r="AE188" s="22"/>
      <c r="AF188" s="22"/>
      <c r="AG188" s="148"/>
      <c r="AH188" s="22"/>
      <c r="AI188" s="22"/>
      <c r="AJ188" s="148"/>
      <c r="AK188" s="22"/>
      <c r="AL188" s="22"/>
      <c r="AM188" s="148"/>
      <c r="AN188" s="22"/>
      <c r="AO188" s="22"/>
      <c r="AP188" s="148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3"/>
      <c r="M189" s="22"/>
      <c r="N189" s="22"/>
      <c r="O189" s="143"/>
      <c r="P189" s="22"/>
      <c r="Q189" s="22"/>
      <c r="R189" s="143"/>
      <c r="S189" s="22"/>
      <c r="T189" s="22"/>
      <c r="U189" s="143"/>
      <c r="V189" s="22"/>
      <c r="W189" s="22"/>
      <c r="X189" s="143"/>
      <c r="Y189" s="22"/>
      <c r="Z189" s="22"/>
      <c r="AA189" s="143"/>
      <c r="AB189" s="22"/>
      <c r="AC189" s="22"/>
      <c r="AD189" s="143"/>
      <c r="AE189" s="22"/>
      <c r="AF189" s="22"/>
      <c r="AG189" s="148"/>
      <c r="AH189" s="22"/>
      <c r="AI189" s="22"/>
      <c r="AJ189" s="148"/>
      <c r="AK189" s="22"/>
      <c r="AL189" s="22"/>
      <c r="AM189" s="148"/>
      <c r="AN189" s="22"/>
      <c r="AO189" s="22"/>
      <c r="AP189" s="148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3"/>
      <c r="M190" s="22"/>
      <c r="N190" s="22"/>
      <c r="O190" s="143"/>
      <c r="P190" s="22"/>
      <c r="Q190" s="22"/>
      <c r="R190" s="143"/>
      <c r="S190" s="22"/>
      <c r="T190" s="22"/>
      <c r="U190" s="143"/>
      <c r="V190" s="22"/>
      <c r="W190" s="22"/>
      <c r="X190" s="143"/>
      <c r="Y190" s="22"/>
      <c r="Z190" s="22"/>
      <c r="AA190" s="143"/>
      <c r="AB190" s="22"/>
      <c r="AC190" s="22"/>
      <c r="AD190" s="143"/>
      <c r="AE190" s="22"/>
      <c r="AF190" s="22"/>
      <c r="AG190" s="148"/>
      <c r="AH190" s="22"/>
      <c r="AI190" s="22"/>
      <c r="AJ190" s="148"/>
      <c r="AK190" s="22"/>
      <c r="AL190" s="22"/>
      <c r="AM190" s="148"/>
      <c r="AN190" s="22"/>
      <c r="AO190" s="22"/>
      <c r="AP190" s="148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3"/>
      <c r="M191" s="22"/>
      <c r="N191" s="22"/>
      <c r="O191" s="143"/>
      <c r="P191" s="22"/>
      <c r="Q191" s="22"/>
      <c r="R191" s="143"/>
      <c r="S191" s="22"/>
      <c r="T191" s="22"/>
      <c r="U191" s="143"/>
      <c r="V191" s="22"/>
      <c r="W191" s="22"/>
      <c r="X191" s="143"/>
      <c r="Y191" s="22"/>
      <c r="Z191" s="22"/>
      <c r="AA191" s="143"/>
      <c r="AB191" s="22"/>
      <c r="AC191" s="22"/>
      <c r="AD191" s="143"/>
      <c r="AE191" s="22"/>
      <c r="AF191" s="22"/>
      <c r="AG191" s="148"/>
      <c r="AH191" s="22"/>
      <c r="AI191" s="22"/>
      <c r="AJ191" s="148"/>
      <c r="AK191" s="22"/>
      <c r="AL191" s="22"/>
      <c r="AM191" s="148"/>
      <c r="AN191" s="22"/>
      <c r="AO191" s="22"/>
      <c r="AP191" s="148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3"/>
      <c r="M192" s="22"/>
      <c r="N192" s="22"/>
      <c r="O192" s="143"/>
      <c r="P192" s="22"/>
      <c r="Q192" s="22"/>
      <c r="R192" s="143"/>
      <c r="S192" s="22"/>
      <c r="T192" s="22"/>
      <c r="U192" s="143"/>
      <c r="V192" s="22"/>
      <c r="W192" s="22"/>
      <c r="X192" s="143"/>
      <c r="Y192" s="22"/>
      <c r="Z192" s="22"/>
      <c r="AA192" s="143"/>
      <c r="AB192" s="22"/>
      <c r="AC192" s="22"/>
      <c r="AD192" s="143"/>
      <c r="AE192" s="22"/>
      <c r="AF192" s="22"/>
      <c r="AG192" s="148"/>
      <c r="AH192" s="22"/>
      <c r="AI192" s="22"/>
      <c r="AJ192" s="148"/>
      <c r="AK192" s="22"/>
      <c r="AL192" s="22"/>
      <c r="AM192" s="148"/>
      <c r="AN192" s="22"/>
      <c r="AO192" s="22"/>
      <c r="AP192" s="148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3"/>
      <c r="M193" s="22"/>
      <c r="N193" s="22"/>
      <c r="O193" s="143"/>
      <c r="P193" s="22"/>
      <c r="Q193" s="22"/>
      <c r="R193" s="143"/>
      <c r="S193" s="22"/>
      <c r="T193" s="22"/>
      <c r="U193" s="143"/>
      <c r="V193" s="22"/>
      <c r="W193" s="22"/>
      <c r="X193" s="143"/>
      <c r="Y193" s="22"/>
      <c r="Z193" s="22"/>
      <c r="AA193" s="143"/>
      <c r="AB193" s="22"/>
      <c r="AC193" s="22"/>
      <c r="AD193" s="143"/>
      <c r="AE193" s="22"/>
      <c r="AF193" s="22"/>
      <c r="AG193" s="148"/>
      <c r="AH193" s="22"/>
      <c r="AI193" s="22"/>
      <c r="AJ193" s="148"/>
      <c r="AK193" s="22"/>
      <c r="AL193" s="22"/>
      <c r="AM193" s="148"/>
      <c r="AN193" s="22"/>
      <c r="AO193" s="22"/>
      <c r="AP193" s="148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3"/>
      <c r="M194" s="22"/>
      <c r="N194" s="22"/>
      <c r="O194" s="143"/>
      <c r="P194" s="22"/>
      <c r="Q194" s="22"/>
      <c r="R194" s="143"/>
      <c r="S194" s="22"/>
      <c r="T194" s="22"/>
      <c r="U194" s="143"/>
      <c r="V194" s="22"/>
      <c r="W194" s="22"/>
      <c r="X194" s="143"/>
      <c r="Y194" s="22"/>
      <c r="Z194" s="22"/>
      <c r="AA194" s="143"/>
      <c r="AB194" s="22"/>
      <c r="AC194" s="22"/>
      <c r="AD194" s="143"/>
      <c r="AE194" s="22"/>
      <c r="AF194" s="22"/>
      <c r="AG194" s="148"/>
      <c r="AH194" s="22"/>
      <c r="AI194" s="22"/>
      <c r="AJ194" s="148"/>
      <c r="AK194" s="22"/>
      <c r="AL194" s="22"/>
      <c r="AM194" s="148"/>
      <c r="AN194" s="22"/>
      <c r="AO194" s="22"/>
      <c r="AP194" s="148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3"/>
      <c r="M195" s="22"/>
      <c r="N195" s="22"/>
      <c r="O195" s="143"/>
      <c r="P195" s="22"/>
      <c r="Q195" s="22"/>
      <c r="R195" s="143"/>
      <c r="S195" s="22"/>
      <c r="T195" s="22"/>
      <c r="U195" s="143"/>
      <c r="V195" s="22"/>
      <c r="W195" s="22"/>
      <c r="X195" s="143"/>
      <c r="Y195" s="22"/>
      <c r="Z195" s="22"/>
      <c r="AA195" s="143"/>
      <c r="AB195" s="22"/>
      <c r="AC195" s="22"/>
      <c r="AD195" s="143"/>
      <c r="AE195" s="22"/>
      <c r="AF195" s="22"/>
      <c r="AG195" s="148"/>
      <c r="AH195" s="22"/>
      <c r="AI195" s="22"/>
      <c r="AJ195" s="148"/>
      <c r="AK195" s="22"/>
      <c r="AL195" s="22"/>
      <c r="AM195" s="148"/>
      <c r="AN195" s="22"/>
      <c r="AO195" s="22"/>
      <c r="AP195" s="148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3"/>
      <c r="M196" s="22"/>
      <c r="N196" s="22"/>
      <c r="O196" s="143"/>
      <c r="P196" s="22"/>
      <c r="Q196" s="22"/>
      <c r="R196" s="143"/>
      <c r="S196" s="22"/>
      <c r="T196" s="22"/>
      <c r="U196" s="143"/>
      <c r="V196" s="22"/>
      <c r="W196" s="22"/>
      <c r="X196" s="143"/>
      <c r="Y196" s="22"/>
      <c r="Z196" s="22"/>
      <c r="AA196" s="143"/>
      <c r="AB196" s="22"/>
      <c r="AC196" s="22"/>
      <c r="AD196" s="143"/>
      <c r="AE196" s="22"/>
      <c r="AF196" s="22"/>
      <c r="AG196" s="148"/>
      <c r="AH196" s="22"/>
      <c r="AI196" s="22"/>
      <c r="AJ196" s="148"/>
      <c r="AK196" s="22"/>
      <c r="AL196" s="22"/>
      <c r="AM196" s="148"/>
      <c r="AN196" s="22"/>
      <c r="AO196" s="22"/>
      <c r="AP196" s="148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3"/>
      <c r="M197" s="22"/>
      <c r="N197" s="22"/>
      <c r="O197" s="143"/>
      <c r="P197" s="22"/>
      <c r="Q197" s="22"/>
      <c r="R197" s="143"/>
      <c r="S197" s="22"/>
      <c r="T197" s="22"/>
      <c r="U197" s="143"/>
      <c r="V197" s="22"/>
      <c r="W197" s="22"/>
      <c r="X197" s="143"/>
      <c r="Y197" s="22"/>
      <c r="Z197" s="22"/>
      <c r="AA197" s="143"/>
      <c r="AB197" s="22"/>
      <c r="AC197" s="22"/>
      <c r="AD197" s="143"/>
      <c r="AE197" s="22"/>
      <c r="AF197" s="22"/>
      <c r="AG197" s="148"/>
      <c r="AH197" s="22"/>
      <c r="AI197" s="22"/>
      <c r="AJ197" s="148"/>
      <c r="AK197" s="22"/>
      <c r="AL197" s="22"/>
      <c r="AM197" s="148"/>
      <c r="AN197" s="22"/>
      <c r="AO197" s="22"/>
      <c r="AP197" s="148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3"/>
      <c r="M198" s="22"/>
      <c r="N198" s="22"/>
      <c r="O198" s="143"/>
      <c r="P198" s="22"/>
      <c r="Q198" s="22"/>
      <c r="R198" s="143"/>
      <c r="S198" s="22"/>
      <c r="T198" s="22"/>
      <c r="U198" s="143"/>
      <c r="V198" s="22"/>
      <c r="W198" s="22"/>
      <c r="X198" s="143"/>
      <c r="Y198" s="22"/>
      <c r="Z198" s="22"/>
      <c r="AA198" s="143"/>
      <c r="AB198" s="22"/>
      <c r="AC198" s="22"/>
      <c r="AD198" s="143"/>
      <c r="AE198" s="22"/>
      <c r="AF198" s="22"/>
      <c r="AG198" s="148"/>
      <c r="AH198" s="22"/>
      <c r="AI198" s="22"/>
      <c r="AJ198" s="148"/>
      <c r="AK198" s="22"/>
      <c r="AL198" s="22"/>
      <c r="AM198" s="148"/>
      <c r="AN198" s="22"/>
      <c r="AO198" s="22"/>
      <c r="AP198" s="148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3"/>
      <c r="M199" s="22"/>
      <c r="N199" s="22"/>
      <c r="O199" s="143"/>
      <c r="P199" s="22"/>
      <c r="Q199" s="22"/>
      <c r="R199" s="143"/>
      <c r="S199" s="22"/>
      <c r="T199" s="22"/>
      <c r="U199" s="143"/>
      <c r="V199" s="22"/>
      <c r="W199" s="22"/>
      <c r="X199" s="143"/>
      <c r="Y199" s="22"/>
      <c r="Z199" s="22"/>
      <c r="AA199" s="143"/>
      <c r="AB199" s="22"/>
      <c r="AC199" s="22"/>
      <c r="AD199" s="143"/>
      <c r="AE199" s="22"/>
      <c r="AF199" s="22"/>
      <c r="AG199" s="148"/>
      <c r="AH199" s="22"/>
      <c r="AI199" s="22"/>
      <c r="AJ199" s="148"/>
      <c r="AK199" s="22"/>
      <c r="AL199" s="22"/>
      <c r="AM199" s="148"/>
      <c r="AN199" s="22"/>
      <c r="AO199" s="22"/>
      <c r="AP199" s="148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3"/>
      <c r="M200" s="22"/>
      <c r="N200" s="22"/>
      <c r="O200" s="143"/>
      <c r="P200" s="22"/>
      <c r="Q200" s="22"/>
      <c r="R200" s="143"/>
      <c r="S200" s="22"/>
      <c r="T200" s="22"/>
      <c r="U200" s="143"/>
      <c r="V200" s="22"/>
      <c r="W200" s="22"/>
      <c r="X200" s="143"/>
      <c r="Y200" s="22"/>
      <c r="Z200" s="22"/>
      <c r="AA200" s="143"/>
      <c r="AB200" s="22"/>
      <c r="AC200" s="22"/>
      <c r="AD200" s="143"/>
      <c r="AE200" s="22"/>
      <c r="AF200" s="22"/>
      <c r="AG200" s="148"/>
      <c r="AH200" s="22"/>
      <c r="AI200" s="22"/>
      <c r="AJ200" s="148"/>
      <c r="AK200" s="22"/>
      <c r="AL200" s="22"/>
      <c r="AM200" s="148"/>
      <c r="AN200" s="22"/>
      <c r="AO200" s="22"/>
      <c r="AP200" s="148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3"/>
      <c r="M201" s="22"/>
      <c r="N201" s="22"/>
      <c r="O201" s="143"/>
      <c r="P201" s="22"/>
      <c r="Q201" s="22"/>
      <c r="R201" s="143"/>
      <c r="S201" s="22"/>
      <c r="T201" s="22"/>
      <c r="U201" s="143"/>
      <c r="V201" s="22"/>
      <c r="W201" s="22"/>
      <c r="X201" s="143"/>
      <c r="Y201" s="22"/>
      <c r="Z201" s="22"/>
      <c r="AA201" s="143"/>
      <c r="AB201" s="22"/>
      <c r="AC201" s="22"/>
      <c r="AD201" s="143"/>
      <c r="AE201" s="22"/>
      <c r="AF201" s="22"/>
      <c r="AG201" s="148"/>
      <c r="AH201" s="22"/>
      <c r="AI201" s="22"/>
      <c r="AJ201" s="148"/>
      <c r="AK201" s="22"/>
      <c r="AL201" s="22"/>
      <c r="AM201" s="148"/>
      <c r="AN201" s="22"/>
      <c r="AO201" s="22"/>
      <c r="AP201" s="148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3"/>
      <c r="M202" s="22"/>
      <c r="N202" s="22"/>
      <c r="O202" s="143"/>
      <c r="P202" s="22"/>
      <c r="Q202" s="22"/>
      <c r="R202" s="143"/>
      <c r="S202" s="22"/>
      <c r="T202" s="22"/>
      <c r="U202" s="143"/>
      <c r="V202" s="22"/>
      <c r="W202" s="22"/>
      <c r="X202" s="143"/>
      <c r="Y202" s="22"/>
      <c r="Z202" s="22"/>
      <c r="AA202" s="143"/>
      <c r="AB202" s="22"/>
      <c r="AC202" s="22"/>
      <c r="AD202" s="143"/>
      <c r="AE202" s="22"/>
      <c r="AF202" s="22"/>
      <c r="AG202" s="148"/>
      <c r="AH202" s="22"/>
      <c r="AI202" s="22"/>
      <c r="AJ202" s="148"/>
      <c r="AK202" s="22"/>
      <c r="AL202" s="22"/>
      <c r="AM202" s="148"/>
      <c r="AN202" s="22"/>
      <c r="AO202" s="22"/>
      <c r="AP202" s="148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3"/>
      <c r="M203" s="22"/>
      <c r="N203" s="22"/>
      <c r="O203" s="143"/>
      <c r="P203" s="22"/>
      <c r="Q203" s="22"/>
      <c r="R203" s="143"/>
      <c r="S203" s="22"/>
      <c r="T203" s="22"/>
      <c r="U203" s="143"/>
      <c r="V203" s="22"/>
      <c r="W203" s="22"/>
      <c r="X203" s="143"/>
      <c r="Y203" s="22"/>
      <c r="Z203" s="22"/>
      <c r="AA203" s="143"/>
      <c r="AB203" s="22"/>
      <c r="AC203" s="22"/>
      <c r="AD203" s="143"/>
      <c r="AE203" s="22"/>
      <c r="AF203" s="22"/>
      <c r="AG203" s="148"/>
      <c r="AH203" s="22"/>
      <c r="AI203" s="22"/>
      <c r="AJ203" s="148"/>
      <c r="AK203" s="22"/>
      <c r="AL203" s="22"/>
      <c r="AM203" s="148"/>
      <c r="AN203" s="22"/>
      <c r="AO203" s="22"/>
      <c r="AP203" s="148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3"/>
      <c r="M204" s="22"/>
      <c r="N204" s="22"/>
      <c r="O204" s="143"/>
      <c r="P204" s="22"/>
      <c r="Q204" s="22"/>
      <c r="R204" s="143"/>
      <c r="S204" s="22"/>
      <c r="T204" s="22"/>
      <c r="U204" s="143"/>
      <c r="V204" s="22"/>
      <c r="W204" s="22"/>
      <c r="X204" s="143"/>
      <c r="Y204" s="22"/>
      <c r="Z204" s="22"/>
      <c r="AA204" s="143"/>
      <c r="AB204" s="22"/>
      <c r="AC204" s="22"/>
      <c r="AD204" s="143"/>
      <c r="AE204" s="22"/>
      <c r="AF204" s="22"/>
      <c r="AG204" s="148"/>
      <c r="AH204" s="22"/>
      <c r="AI204" s="22"/>
      <c r="AJ204" s="148"/>
      <c r="AK204" s="22"/>
      <c r="AL204" s="22"/>
      <c r="AM204" s="148"/>
      <c r="AN204" s="22"/>
      <c r="AO204" s="22"/>
      <c r="AP204" s="148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3"/>
      <c r="M205" s="22"/>
      <c r="N205" s="22"/>
      <c r="O205" s="143"/>
      <c r="P205" s="22"/>
      <c r="Q205" s="22"/>
      <c r="R205" s="143"/>
      <c r="S205" s="22"/>
      <c r="T205" s="22"/>
      <c r="U205" s="143"/>
      <c r="V205" s="22"/>
      <c r="W205" s="22"/>
      <c r="X205" s="143"/>
      <c r="Y205" s="22"/>
      <c r="Z205" s="22"/>
      <c r="AA205" s="143"/>
      <c r="AB205" s="22"/>
      <c r="AC205" s="22"/>
      <c r="AD205" s="143"/>
      <c r="AE205" s="22"/>
      <c r="AF205" s="22"/>
      <c r="AG205" s="148"/>
      <c r="AH205" s="22"/>
      <c r="AI205" s="22"/>
      <c r="AJ205" s="148"/>
      <c r="AK205" s="22"/>
      <c r="AL205" s="22"/>
      <c r="AM205" s="148"/>
      <c r="AN205" s="22"/>
      <c r="AO205" s="22"/>
      <c r="AP205" s="148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3"/>
      <c r="M206" s="22"/>
      <c r="N206" s="22"/>
      <c r="O206" s="143"/>
      <c r="P206" s="22"/>
      <c r="Q206" s="22"/>
      <c r="R206" s="143"/>
      <c r="S206" s="22"/>
      <c r="T206" s="22"/>
      <c r="U206" s="143"/>
      <c r="V206" s="22"/>
      <c r="W206" s="22"/>
      <c r="X206" s="143"/>
      <c r="Y206" s="22"/>
      <c r="Z206" s="22"/>
      <c r="AA206" s="143"/>
      <c r="AB206" s="22"/>
      <c r="AC206" s="22"/>
      <c r="AD206" s="143"/>
      <c r="AE206" s="22"/>
      <c r="AF206" s="22"/>
      <c r="AG206" s="148"/>
      <c r="AH206" s="22"/>
      <c r="AI206" s="22"/>
      <c r="AJ206" s="148"/>
      <c r="AK206" s="22"/>
      <c r="AL206" s="22"/>
      <c r="AM206" s="148"/>
      <c r="AN206" s="22"/>
      <c r="AO206" s="22"/>
      <c r="AP206" s="148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3"/>
      <c r="M207" s="22"/>
      <c r="N207" s="22"/>
      <c r="O207" s="143"/>
      <c r="P207" s="22"/>
      <c r="Q207" s="22"/>
      <c r="R207" s="143"/>
      <c r="S207" s="22"/>
      <c r="T207" s="22"/>
      <c r="U207" s="143"/>
      <c r="V207" s="22"/>
      <c r="W207" s="22"/>
      <c r="X207" s="143"/>
      <c r="Y207" s="22"/>
      <c r="Z207" s="22"/>
      <c r="AA207" s="143"/>
      <c r="AB207" s="22"/>
      <c r="AC207" s="22"/>
      <c r="AD207" s="143"/>
      <c r="AE207" s="22"/>
      <c r="AF207" s="22"/>
      <c r="AG207" s="148"/>
      <c r="AH207" s="22"/>
      <c r="AI207" s="22"/>
      <c r="AJ207" s="148"/>
      <c r="AK207" s="22"/>
      <c r="AL207" s="22"/>
      <c r="AM207" s="148"/>
      <c r="AN207" s="22"/>
      <c r="AO207" s="22"/>
      <c r="AP207" s="148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3"/>
      <c r="M208" s="22"/>
      <c r="N208" s="22"/>
      <c r="O208" s="143"/>
      <c r="P208" s="22"/>
      <c r="Q208" s="22"/>
      <c r="R208" s="143"/>
      <c r="S208" s="22"/>
      <c r="T208" s="22"/>
      <c r="U208" s="143"/>
      <c r="V208" s="22"/>
      <c r="W208" s="22"/>
      <c r="X208" s="143"/>
      <c r="Y208" s="22"/>
      <c r="Z208" s="22"/>
      <c r="AA208" s="143"/>
      <c r="AB208" s="22"/>
      <c r="AC208" s="22"/>
      <c r="AD208" s="143"/>
      <c r="AE208" s="22"/>
      <c r="AF208" s="22"/>
      <c r="AG208" s="148"/>
      <c r="AH208" s="22"/>
      <c r="AI208" s="22"/>
      <c r="AJ208" s="148"/>
      <c r="AK208" s="22"/>
      <c r="AL208" s="22"/>
      <c r="AM208" s="148"/>
      <c r="AN208" s="22"/>
      <c r="AO208" s="22"/>
      <c r="AP208" s="148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3"/>
      <c r="M209" s="22"/>
      <c r="N209" s="22"/>
      <c r="O209" s="143"/>
      <c r="P209" s="22"/>
      <c r="Q209" s="22"/>
      <c r="R209" s="143"/>
      <c r="S209" s="22"/>
      <c r="T209" s="22"/>
      <c r="U209" s="143"/>
      <c r="V209" s="22"/>
      <c r="W209" s="22"/>
      <c r="X209" s="143"/>
      <c r="Y209" s="22"/>
      <c r="Z209" s="22"/>
      <c r="AA209" s="143"/>
      <c r="AB209" s="22"/>
      <c r="AC209" s="22"/>
      <c r="AD209" s="143"/>
      <c r="AE209" s="22"/>
      <c r="AF209" s="22"/>
      <c r="AG209" s="148"/>
      <c r="AH209" s="22"/>
      <c r="AI209" s="22"/>
      <c r="AJ209" s="148"/>
      <c r="AK209" s="22"/>
      <c r="AL209" s="22"/>
      <c r="AM209" s="148"/>
      <c r="AN209" s="22"/>
      <c r="AO209" s="22"/>
      <c r="AP209" s="148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3"/>
      <c r="M210" s="22"/>
      <c r="N210" s="22"/>
      <c r="O210" s="143"/>
      <c r="P210" s="22"/>
      <c r="Q210" s="22"/>
      <c r="R210" s="143"/>
      <c r="S210" s="22"/>
      <c r="T210" s="22"/>
      <c r="U210" s="143"/>
      <c r="V210" s="22"/>
      <c r="W210" s="22"/>
      <c r="X210" s="143"/>
      <c r="Y210" s="22"/>
      <c r="Z210" s="22"/>
      <c r="AA210" s="143"/>
      <c r="AB210" s="22"/>
      <c r="AC210" s="22"/>
      <c r="AD210" s="143"/>
      <c r="AE210" s="22"/>
      <c r="AF210" s="22"/>
      <c r="AG210" s="148"/>
      <c r="AH210" s="22"/>
      <c r="AI210" s="22"/>
      <c r="AJ210" s="148"/>
      <c r="AK210" s="22"/>
      <c r="AL210" s="22"/>
      <c r="AM210" s="148"/>
      <c r="AN210" s="22"/>
      <c r="AO210" s="22"/>
      <c r="AP210" s="148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3"/>
      <c r="M211" s="22"/>
      <c r="N211" s="22"/>
      <c r="O211" s="143"/>
      <c r="P211" s="22"/>
      <c r="Q211" s="22"/>
      <c r="R211" s="143"/>
      <c r="S211" s="22"/>
      <c r="T211" s="22"/>
      <c r="U211" s="143"/>
      <c r="V211" s="22"/>
      <c r="W211" s="22"/>
      <c r="X211" s="143"/>
      <c r="Y211" s="22"/>
      <c r="Z211" s="22"/>
      <c r="AA211" s="143"/>
      <c r="AB211" s="22"/>
      <c r="AC211" s="22"/>
      <c r="AD211" s="143"/>
      <c r="AE211" s="22"/>
      <c r="AF211" s="22"/>
      <c r="AG211" s="148"/>
      <c r="AH211" s="22"/>
      <c r="AI211" s="22"/>
      <c r="AJ211" s="148"/>
      <c r="AK211" s="22"/>
      <c r="AL211" s="22"/>
      <c r="AM211" s="148"/>
      <c r="AN211" s="22"/>
      <c r="AO211" s="22"/>
      <c r="AP211" s="148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3"/>
      <c r="M212" s="22"/>
      <c r="N212" s="22"/>
      <c r="O212" s="143"/>
      <c r="P212" s="22"/>
      <c r="Q212" s="22"/>
      <c r="R212" s="143"/>
      <c r="S212" s="22"/>
      <c r="T212" s="22"/>
      <c r="U212" s="143"/>
      <c r="V212" s="22"/>
      <c r="W212" s="22"/>
      <c r="X212" s="143"/>
      <c r="Y212" s="22"/>
      <c r="Z212" s="22"/>
      <c r="AA212" s="143"/>
      <c r="AB212" s="22"/>
      <c r="AC212" s="22"/>
      <c r="AD212" s="143"/>
      <c r="AE212" s="22"/>
      <c r="AF212" s="22"/>
      <c r="AG212" s="148"/>
      <c r="AH212" s="22"/>
      <c r="AI212" s="22"/>
      <c r="AJ212" s="148"/>
      <c r="AK212" s="22"/>
      <c r="AL212" s="22"/>
      <c r="AM212" s="148"/>
      <c r="AN212" s="22"/>
      <c r="AO212" s="22"/>
      <c r="AP212" s="148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3"/>
      <c r="M213" s="22"/>
      <c r="N213" s="22"/>
      <c r="O213" s="143"/>
      <c r="P213" s="22"/>
      <c r="Q213" s="22"/>
      <c r="R213" s="143"/>
      <c r="S213" s="22"/>
      <c r="T213" s="22"/>
      <c r="U213" s="143"/>
      <c r="V213" s="22"/>
      <c r="W213" s="22"/>
      <c r="X213" s="143"/>
      <c r="Y213" s="22"/>
      <c r="Z213" s="22"/>
      <c r="AA213" s="143"/>
      <c r="AB213" s="22"/>
      <c r="AC213" s="22"/>
      <c r="AD213" s="143"/>
      <c r="AE213" s="22"/>
      <c r="AF213" s="22"/>
      <c r="AG213" s="148"/>
      <c r="AH213" s="22"/>
      <c r="AI213" s="22"/>
      <c r="AJ213" s="148"/>
      <c r="AK213" s="22"/>
      <c r="AL213" s="22"/>
      <c r="AM213" s="148"/>
      <c r="AN213" s="22"/>
      <c r="AO213" s="22"/>
      <c r="AP213" s="148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3"/>
      <c r="M214" s="22"/>
      <c r="N214" s="22"/>
      <c r="O214" s="143"/>
      <c r="P214" s="22"/>
      <c r="Q214" s="22"/>
      <c r="R214" s="143"/>
      <c r="S214" s="22"/>
      <c r="T214" s="22"/>
      <c r="U214" s="143"/>
      <c r="V214" s="22"/>
      <c r="W214" s="22"/>
      <c r="X214" s="143"/>
      <c r="Y214" s="22"/>
      <c r="Z214" s="22"/>
      <c r="AA214" s="143"/>
      <c r="AB214" s="22"/>
      <c r="AC214" s="22"/>
      <c r="AD214" s="143"/>
      <c r="AE214" s="22"/>
      <c r="AF214" s="22"/>
      <c r="AG214" s="148"/>
      <c r="AH214" s="22"/>
      <c r="AI214" s="22"/>
      <c r="AJ214" s="148"/>
      <c r="AK214" s="22"/>
      <c r="AL214" s="22"/>
      <c r="AM214" s="148"/>
      <c r="AN214" s="22"/>
      <c r="AO214" s="22"/>
      <c r="AP214" s="148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3"/>
      <c r="M215" s="22"/>
      <c r="N215" s="22"/>
      <c r="O215" s="143"/>
      <c r="P215" s="22"/>
      <c r="Q215" s="22"/>
      <c r="R215" s="143"/>
      <c r="S215" s="22"/>
      <c r="T215" s="22"/>
      <c r="U215" s="143"/>
      <c r="V215" s="22"/>
      <c r="W215" s="22"/>
      <c r="X215" s="143"/>
      <c r="Y215" s="22"/>
      <c r="Z215" s="22"/>
      <c r="AA215" s="143"/>
      <c r="AB215" s="22"/>
      <c r="AC215" s="22"/>
      <c r="AD215" s="143"/>
      <c r="AE215" s="22"/>
      <c r="AF215" s="22"/>
      <c r="AG215" s="148"/>
      <c r="AH215" s="22"/>
      <c r="AI215" s="22"/>
      <c r="AJ215" s="148"/>
      <c r="AK215" s="22"/>
      <c r="AL215" s="22"/>
      <c r="AM215" s="148"/>
      <c r="AN215" s="22"/>
      <c r="AO215" s="22"/>
      <c r="AP215" s="148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3"/>
      <c r="M216" s="22"/>
      <c r="N216" s="22"/>
      <c r="O216" s="143"/>
      <c r="P216" s="22"/>
      <c r="Q216" s="22"/>
      <c r="R216" s="143"/>
      <c r="S216" s="22"/>
      <c r="T216" s="22"/>
      <c r="U216" s="143"/>
      <c r="V216" s="22"/>
      <c r="W216" s="22"/>
      <c r="X216" s="143"/>
      <c r="Y216" s="22"/>
      <c r="Z216" s="22"/>
      <c r="AA216" s="143"/>
      <c r="AB216" s="22"/>
      <c r="AC216" s="22"/>
      <c r="AD216" s="143"/>
      <c r="AE216" s="22"/>
      <c r="AF216" s="22"/>
      <c r="AG216" s="148"/>
      <c r="AH216" s="22"/>
      <c r="AI216" s="22"/>
      <c r="AJ216" s="148"/>
      <c r="AK216" s="22"/>
      <c r="AL216" s="22"/>
      <c r="AM216" s="148"/>
      <c r="AN216" s="22"/>
      <c r="AO216" s="22"/>
      <c r="AP216" s="148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3"/>
      <c r="M217" s="22"/>
      <c r="N217" s="22"/>
      <c r="O217" s="143"/>
      <c r="P217" s="22"/>
      <c r="Q217" s="22"/>
      <c r="R217" s="143"/>
      <c r="S217" s="22"/>
      <c r="T217" s="22"/>
      <c r="U217" s="143"/>
      <c r="V217" s="22"/>
      <c r="W217" s="22"/>
      <c r="X217" s="143"/>
      <c r="Y217" s="22"/>
      <c r="Z217" s="22"/>
      <c r="AA217" s="143"/>
      <c r="AB217" s="22"/>
      <c r="AC217" s="22"/>
      <c r="AD217" s="143"/>
      <c r="AE217" s="22"/>
      <c r="AF217" s="22"/>
      <c r="AG217" s="148"/>
      <c r="AH217" s="22"/>
      <c r="AI217" s="22"/>
      <c r="AJ217" s="148"/>
      <c r="AK217" s="22"/>
      <c r="AL217" s="22"/>
      <c r="AM217" s="148"/>
      <c r="AN217" s="22"/>
      <c r="AO217" s="22"/>
      <c r="AP217" s="148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3"/>
      <c r="M218" s="22"/>
      <c r="N218" s="22"/>
      <c r="O218" s="143"/>
      <c r="P218" s="22"/>
      <c r="Q218" s="22"/>
      <c r="R218" s="143"/>
      <c r="S218" s="22"/>
      <c r="T218" s="22"/>
      <c r="U218" s="143"/>
      <c r="V218" s="22"/>
      <c r="W218" s="22"/>
      <c r="X218" s="143"/>
      <c r="Y218" s="22"/>
      <c r="Z218" s="22"/>
      <c r="AA218" s="143"/>
      <c r="AB218" s="22"/>
      <c r="AC218" s="22"/>
      <c r="AD218" s="143"/>
      <c r="AE218" s="22"/>
      <c r="AF218" s="22"/>
      <c r="AG218" s="148"/>
      <c r="AH218" s="22"/>
      <c r="AI218" s="22"/>
      <c r="AJ218" s="148"/>
      <c r="AK218" s="22"/>
      <c r="AL218" s="22"/>
      <c r="AM218" s="148"/>
      <c r="AN218" s="22"/>
      <c r="AO218" s="22"/>
      <c r="AP218" s="148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3"/>
      <c r="M219" s="22"/>
      <c r="N219" s="22"/>
      <c r="O219" s="143"/>
      <c r="P219" s="22"/>
      <c r="Q219" s="22"/>
      <c r="R219" s="143"/>
      <c r="S219" s="22"/>
      <c r="T219" s="22"/>
      <c r="U219" s="143"/>
      <c r="V219" s="22"/>
      <c r="W219" s="22"/>
      <c r="X219" s="143"/>
      <c r="Y219" s="22"/>
      <c r="Z219" s="22"/>
      <c r="AA219" s="143"/>
      <c r="AB219" s="22"/>
      <c r="AC219" s="22"/>
      <c r="AD219" s="143"/>
      <c r="AE219" s="22"/>
      <c r="AF219" s="22"/>
      <c r="AG219" s="148"/>
      <c r="AH219" s="22"/>
      <c r="AI219" s="22"/>
      <c r="AJ219" s="148"/>
      <c r="AK219" s="22"/>
      <c r="AL219" s="22"/>
      <c r="AM219" s="148"/>
      <c r="AN219" s="22"/>
      <c r="AO219" s="22"/>
      <c r="AP219" s="148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3"/>
      <c r="M220" s="22"/>
      <c r="N220" s="22"/>
      <c r="O220" s="143"/>
      <c r="P220" s="22"/>
      <c r="Q220" s="22"/>
      <c r="R220" s="143"/>
      <c r="S220" s="22"/>
      <c r="T220" s="22"/>
      <c r="U220" s="143"/>
      <c r="V220" s="22"/>
      <c r="W220" s="22"/>
      <c r="X220" s="143"/>
      <c r="Y220" s="22"/>
      <c r="Z220" s="22"/>
      <c r="AA220" s="143"/>
      <c r="AB220" s="22"/>
      <c r="AC220" s="22"/>
      <c r="AD220" s="143"/>
      <c r="AE220" s="22"/>
      <c r="AF220" s="22"/>
      <c r="AG220" s="148"/>
      <c r="AH220" s="22"/>
      <c r="AI220" s="22"/>
      <c r="AJ220" s="148"/>
      <c r="AK220" s="22"/>
      <c r="AL220" s="22"/>
      <c r="AM220" s="148"/>
      <c r="AN220" s="22"/>
      <c r="AO220" s="22"/>
      <c r="AP220" s="148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3"/>
      <c r="M221" s="22"/>
      <c r="N221" s="22"/>
      <c r="O221" s="143"/>
      <c r="P221" s="22"/>
      <c r="Q221" s="22"/>
      <c r="R221" s="143"/>
      <c r="S221" s="22"/>
      <c r="T221" s="22"/>
      <c r="U221" s="143"/>
      <c r="V221" s="22"/>
      <c r="W221" s="22"/>
      <c r="X221" s="143"/>
      <c r="Y221" s="22"/>
      <c r="Z221" s="22"/>
      <c r="AA221" s="143"/>
      <c r="AB221" s="22"/>
      <c r="AC221" s="22"/>
      <c r="AD221" s="143"/>
      <c r="AE221" s="22"/>
      <c r="AF221" s="22"/>
      <c r="AG221" s="148"/>
      <c r="AH221" s="22"/>
      <c r="AI221" s="22"/>
      <c r="AJ221" s="148"/>
      <c r="AK221" s="22"/>
      <c r="AL221" s="22"/>
      <c r="AM221" s="148"/>
      <c r="AN221" s="22"/>
      <c r="AO221" s="22"/>
      <c r="AP221" s="148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3"/>
      <c r="M222" s="22"/>
      <c r="N222" s="22"/>
      <c r="O222" s="143"/>
      <c r="P222" s="22"/>
      <c r="Q222" s="22"/>
      <c r="R222" s="143"/>
      <c r="S222" s="22"/>
      <c r="T222" s="22"/>
      <c r="U222" s="143"/>
      <c r="V222" s="22"/>
      <c r="W222" s="22"/>
      <c r="X222" s="143"/>
      <c r="Y222" s="22"/>
      <c r="Z222" s="22"/>
      <c r="AA222" s="143"/>
      <c r="AB222" s="22"/>
      <c r="AC222" s="22"/>
      <c r="AD222" s="143"/>
      <c r="AE222" s="22"/>
      <c r="AF222" s="22"/>
      <c r="AG222" s="148"/>
      <c r="AH222" s="22"/>
      <c r="AI222" s="22"/>
      <c r="AJ222" s="148"/>
      <c r="AK222" s="22"/>
      <c r="AL222" s="22"/>
      <c r="AM222" s="148"/>
      <c r="AN222" s="22"/>
      <c r="AO222" s="22"/>
      <c r="AP222" s="148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3"/>
      <c r="M223" s="22"/>
      <c r="N223" s="22"/>
      <c r="O223" s="143"/>
      <c r="P223" s="22"/>
      <c r="Q223" s="22"/>
      <c r="R223" s="143"/>
      <c r="S223" s="22"/>
      <c r="T223" s="22"/>
      <c r="U223" s="143"/>
      <c r="V223" s="22"/>
      <c r="W223" s="22"/>
      <c r="X223" s="143"/>
      <c r="Y223" s="22"/>
      <c r="Z223" s="22"/>
      <c r="AA223" s="143"/>
      <c r="AB223" s="22"/>
      <c r="AC223" s="22"/>
      <c r="AD223" s="143"/>
      <c r="AE223" s="22"/>
      <c r="AF223" s="22"/>
      <c r="AG223" s="148"/>
      <c r="AH223" s="22"/>
      <c r="AI223" s="22"/>
      <c r="AJ223" s="148"/>
      <c r="AK223" s="22"/>
      <c r="AL223" s="22"/>
      <c r="AM223" s="148"/>
      <c r="AN223" s="22"/>
      <c r="AO223" s="22"/>
      <c r="AP223" s="148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3"/>
      <c r="M224" s="22"/>
      <c r="N224" s="22"/>
      <c r="O224" s="143"/>
      <c r="P224" s="22"/>
      <c r="Q224" s="22"/>
      <c r="R224" s="143"/>
      <c r="S224" s="22"/>
      <c r="T224" s="22"/>
      <c r="U224" s="143"/>
      <c r="V224" s="22"/>
      <c r="W224" s="22"/>
      <c r="X224" s="143"/>
      <c r="Y224" s="22"/>
      <c r="Z224" s="22"/>
      <c r="AA224" s="143"/>
      <c r="AB224" s="22"/>
      <c r="AC224" s="22"/>
      <c r="AD224" s="143"/>
      <c r="AE224" s="22"/>
      <c r="AF224" s="22"/>
      <c r="AG224" s="148"/>
      <c r="AH224" s="22"/>
      <c r="AI224" s="22"/>
      <c r="AJ224" s="148"/>
      <c r="AK224" s="22"/>
      <c r="AL224" s="22"/>
      <c r="AM224" s="148"/>
      <c r="AN224" s="22"/>
      <c r="AO224" s="22"/>
      <c r="AP224" s="148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3"/>
      <c r="M225" s="22"/>
      <c r="N225" s="22"/>
      <c r="O225" s="143"/>
      <c r="P225" s="22"/>
      <c r="Q225" s="22"/>
      <c r="R225" s="143"/>
      <c r="S225" s="22"/>
      <c r="T225" s="22"/>
      <c r="U225" s="143"/>
      <c r="V225" s="22"/>
      <c r="W225" s="22"/>
      <c r="X225" s="143"/>
      <c r="Y225" s="22"/>
      <c r="Z225" s="22"/>
      <c r="AA225" s="143"/>
      <c r="AB225" s="22"/>
      <c r="AC225" s="22"/>
      <c r="AD225" s="143"/>
      <c r="AE225" s="22"/>
      <c r="AF225" s="22"/>
      <c r="AG225" s="148"/>
      <c r="AH225" s="22"/>
      <c r="AI225" s="22"/>
      <c r="AJ225" s="148"/>
      <c r="AK225" s="22"/>
      <c r="AL225" s="22"/>
      <c r="AM225" s="148"/>
      <c r="AN225" s="22"/>
      <c r="AO225" s="22"/>
      <c r="AP225" s="148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3"/>
      <c r="M226" s="22"/>
      <c r="N226" s="22"/>
      <c r="O226" s="143"/>
      <c r="P226" s="22"/>
      <c r="Q226" s="22"/>
      <c r="R226" s="143"/>
      <c r="S226" s="22"/>
      <c r="T226" s="22"/>
      <c r="U226" s="143"/>
      <c r="V226" s="22"/>
      <c r="W226" s="22"/>
      <c r="X226" s="143"/>
      <c r="Y226" s="22"/>
      <c r="Z226" s="22"/>
      <c r="AA226" s="143"/>
      <c r="AB226" s="22"/>
      <c r="AC226" s="22"/>
      <c r="AD226" s="143"/>
      <c r="AE226" s="22"/>
      <c r="AF226" s="22"/>
      <c r="AG226" s="148"/>
      <c r="AH226" s="22"/>
      <c r="AI226" s="22"/>
      <c r="AJ226" s="148"/>
      <c r="AK226" s="22"/>
      <c r="AL226" s="22"/>
      <c r="AM226" s="148"/>
      <c r="AN226" s="22"/>
      <c r="AO226" s="22"/>
      <c r="AP226" s="148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3"/>
      <c r="M227" s="22"/>
      <c r="N227" s="22"/>
      <c r="O227" s="143"/>
      <c r="P227" s="22"/>
      <c r="Q227" s="22"/>
      <c r="R227" s="143"/>
      <c r="S227" s="22"/>
      <c r="T227" s="22"/>
      <c r="U227" s="143"/>
      <c r="V227" s="22"/>
      <c r="W227" s="22"/>
      <c r="X227" s="143"/>
      <c r="Y227" s="22"/>
      <c r="Z227" s="22"/>
      <c r="AA227" s="143"/>
      <c r="AB227" s="22"/>
      <c r="AC227" s="22"/>
      <c r="AD227" s="143"/>
      <c r="AE227" s="22"/>
      <c r="AF227" s="22"/>
      <c r="AG227" s="148"/>
      <c r="AH227" s="22"/>
      <c r="AI227" s="22"/>
      <c r="AJ227" s="148"/>
      <c r="AK227" s="22"/>
      <c r="AL227" s="22"/>
      <c r="AM227" s="148"/>
      <c r="AN227" s="22"/>
      <c r="AO227" s="22"/>
      <c r="AP227" s="148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3"/>
      <c r="M228" s="22"/>
      <c r="N228" s="22"/>
      <c r="O228" s="143"/>
      <c r="P228" s="22"/>
      <c r="Q228" s="22"/>
      <c r="R228" s="143"/>
      <c r="S228" s="22"/>
      <c r="T228" s="22"/>
      <c r="U228" s="143"/>
      <c r="V228" s="22"/>
      <c r="W228" s="22"/>
      <c r="X228" s="143"/>
      <c r="Y228" s="22"/>
      <c r="Z228" s="22"/>
      <c r="AA228" s="143"/>
      <c r="AB228" s="22"/>
      <c r="AC228" s="22"/>
      <c r="AD228" s="143"/>
      <c r="AE228" s="22"/>
      <c r="AF228" s="22"/>
      <c r="AG228" s="148"/>
      <c r="AH228" s="22"/>
      <c r="AI228" s="22"/>
      <c r="AJ228" s="148"/>
      <c r="AK228" s="22"/>
      <c r="AL228" s="22"/>
      <c r="AM228" s="148"/>
      <c r="AN228" s="22"/>
      <c r="AO228" s="22"/>
      <c r="AP228" s="148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3"/>
      <c r="M229" s="22"/>
      <c r="N229" s="22"/>
      <c r="O229" s="143"/>
      <c r="P229" s="22"/>
      <c r="Q229" s="22"/>
      <c r="R229" s="143"/>
      <c r="S229" s="22"/>
      <c r="T229" s="22"/>
      <c r="U229" s="143"/>
      <c r="V229" s="22"/>
      <c r="W229" s="22"/>
      <c r="X229" s="143"/>
      <c r="Y229" s="22"/>
      <c r="Z229" s="22"/>
      <c r="AA229" s="143"/>
      <c r="AB229" s="22"/>
      <c r="AC229" s="22"/>
      <c r="AD229" s="143"/>
      <c r="AE229" s="22"/>
      <c r="AF229" s="22"/>
      <c r="AG229" s="148"/>
      <c r="AH229" s="22"/>
      <c r="AI229" s="22"/>
      <c r="AJ229" s="148"/>
      <c r="AK229" s="22"/>
      <c r="AL229" s="22"/>
      <c r="AM229" s="148"/>
      <c r="AN229" s="22"/>
      <c r="AO229" s="22"/>
      <c r="AP229" s="148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3"/>
      <c r="M230" s="22"/>
      <c r="N230" s="22"/>
      <c r="O230" s="143"/>
      <c r="P230" s="22"/>
      <c r="Q230" s="22"/>
      <c r="R230" s="143"/>
      <c r="S230" s="22"/>
      <c r="T230" s="22"/>
      <c r="U230" s="143"/>
      <c r="V230" s="22"/>
      <c r="W230" s="22"/>
      <c r="X230" s="143"/>
      <c r="Y230" s="22"/>
      <c r="Z230" s="22"/>
      <c r="AA230" s="143"/>
      <c r="AB230" s="22"/>
      <c r="AC230" s="22"/>
      <c r="AD230" s="143"/>
      <c r="AE230" s="22"/>
      <c r="AF230" s="22"/>
      <c r="AG230" s="148"/>
      <c r="AH230" s="22"/>
      <c r="AI230" s="22"/>
      <c r="AJ230" s="148"/>
      <c r="AK230" s="22"/>
      <c r="AL230" s="22"/>
      <c r="AM230" s="148"/>
      <c r="AN230" s="22"/>
      <c r="AO230" s="22"/>
      <c r="AP230" s="148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3"/>
      <c r="M231" s="22"/>
      <c r="N231" s="22"/>
      <c r="O231" s="143"/>
      <c r="P231" s="22"/>
      <c r="Q231" s="22"/>
      <c r="R231" s="143"/>
      <c r="S231" s="22"/>
      <c r="T231" s="22"/>
      <c r="U231" s="143"/>
      <c r="V231" s="22"/>
      <c r="W231" s="22"/>
      <c r="X231" s="143"/>
      <c r="Y231" s="22"/>
      <c r="Z231" s="22"/>
      <c r="AA231" s="143"/>
      <c r="AB231" s="22"/>
      <c r="AC231" s="22"/>
      <c r="AD231" s="143"/>
      <c r="AE231" s="22"/>
      <c r="AF231" s="22"/>
      <c r="AG231" s="148"/>
      <c r="AH231" s="22"/>
      <c r="AI231" s="22"/>
      <c r="AJ231" s="148"/>
      <c r="AK231" s="22"/>
      <c r="AL231" s="22"/>
      <c r="AM231" s="148"/>
      <c r="AN231" s="22"/>
      <c r="AO231" s="22"/>
      <c r="AP231" s="148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3"/>
      <c r="M232" s="22"/>
      <c r="N232" s="22"/>
      <c r="O232" s="143"/>
      <c r="P232" s="22"/>
      <c r="Q232" s="22"/>
      <c r="R232" s="143"/>
      <c r="S232" s="22"/>
      <c r="T232" s="22"/>
      <c r="U232" s="143"/>
      <c r="V232" s="22"/>
      <c r="W232" s="22"/>
      <c r="X232" s="143"/>
      <c r="Y232" s="22"/>
      <c r="Z232" s="22"/>
      <c r="AA232" s="143"/>
      <c r="AB232" s="22"/>
      <c r="AC232" s="22"/>
      <c r="AD232" s="143"/>
      <c r="AE232" s="22"/>
      <c r="AF232" s="22"/>
      <c r="AG232" s="148"/>
      <c r="AH232" s="22"/>
      <c r="AI232" s="22"/>
      <c r="AJ232" s="148"/>
      <c r="AK232" s="22"/>
      <c r="AL232" s="22"/>
      <c r="AM232" s="148"/>
      <c r="AN232" s="22"/>
      <c r="AO232" s="22"/>
      <c r="AP232" s="148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3"/>
      <c r="M233" s="22"/>
      <c r="N233" s="22"/>
      <c r="O233" s="143"/>
      <c r="P233" s="22"/>
      <c r="Q233" s="22"/>
      <c r="R233" s="143"/>
      <c r="S233" s="22"/>
      <c r="T233" s="22"/>
      <c r="U233" s="143"/>
      <c r="V233" s="22"/>
      <c r="W233" s="22"/>
      <c r="X233" s="143"/>
      <c r="Y233" s="22"/>
      <c r="Z233" s="22"/>
      <c r="AA233" s="143"/>
      <c r="AB233" s="22"/>
      <c r="AC233" s="22"/>
      <c r="AD233" s="143"/>
      <c r="AE233" s="22"/>
      <c r="AF233" s="22"/>
      <c r="AG233" s="148"/>
      <c r="AH233" s="22"/>
      <c r="AI233" s="22"/>
      <c r="AJ233" s="148"/>
      <c r="AK233" s="22"/>
      <c r="AL233" s="22"/>
      <c r="AM233" s="148"/>
      <c r="AN233" s="22"/>
      <c r="AO233" s="22"/>
      <c r="AP233" s="148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3"/>
      <c r="M234" s="22"/>
      <c r="N234" s="22"/>
      <c r="O234" s="143"/>
      <c r="P234" s="22"/>
      <c r="Q234" s="22"/>
      <c r="R234" s="143"/>
      <c r="S234" s="22"/>
      <c r="T234" s="22"/>
      <c r="U234" s="143"/>
      <c r="V234" s="22"/>
      <c r="W234" s="22"/>
      <c r="X234" s="143"/>
      <c r="Y234" s="22"/>
      <c r="Z234" s="22"/>
      <c r="AA234" s="143"/>
      <c r="AB234" s="22"/>
      <c r="AC234" s="22"/>
      <c r="AD234" s="143"/>
      <c r="AE234" s="22"/>
      <c r="AF234" s="22"/>
      <c r="AG234" s="148"/>
      <c r="AH234" s="22"/>
      <c r="AI234" s="22"/>
      <c r="AJ234" s="148"/>
      <c r="AK234" s="22"/>
      <c r="AL234" s="22"/>
      <c r="AM234" s="148"/>
      <c r="AN234" s="22"/>
      <c r="AO234" s="22"/>
      <c r="AP234" s="148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3"/>
      <c r="M235" s="22"/>
      <c r="N235" s="22"/>
      <c r="O235" s="143"/>
      <c r="P235" s="22"/>
      <c r="Q235" s="22"/>
      <c r="R235" s="143"/>
      <c r="S235" s="22"/>
      <c r="T235" s="22"/>
      <c r="U235" s="143"/>
      <c r="V235" s="22"/>
      <c r="W235" s="22"/>
      <c r="X235" s="143"/>
      <c r="Y235" s="22"/>
      <c r="Z235" s="22"/>
      <c r="AA235" s="143"/>
      <c r="AB235" s="22"/>
      <c r="AC235" s="22"/>
      <c r="AD235" s="143"/>
      <c r="AE235" s="22"/>
      <c r="AF235" s="22"/>
      <c r="AG235" s="148"/>
      <c r="AH235" s="22"/>
      <c r="AI235" s="22"/>
      <c r="AJ235" s="148"/>
      <c r="AK235" s="22"/>
      <c r="AL235" s="22"/>
      <c r="AM235" s="148"/>
      <c r="AN235" s="22"/>
      <c r="AO235" s="22"/>
      <c r="AP235" s="148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3"/>
      <c r="M236" s="22"/>
      <c r="N236" s="22"/>
      <c r="O236" s="143"/>
      <c r="P236" s="22"/>
      <c r="Q236" s="22"/>
      <c r="R236" s="143"/>
      <c r="S236" s="22"/>
      <c r="T236" s="22"/>
      <c r="U236" s="143"/>
      <c r="V236" s="22"/>
      <c r="W236" s="22"/>
      <c r="X236" s="143"/>
      <c r="Y236" s="22"/>
      <c r="Z236" s="22"/>
      <c r="AA236" s="143"/>
      <c r="AB236" s="22"/>
      <c r="AC236" s="22"/>
      <c r="AD236" s="143"/>
      <c r="AE236" s="22"/>
      <c r="AF236" s="22"/>
      <c r="AG236" s="148"/>
      <c r="AH236" s="22"/>
      <c r="AI236" s="22"/>
      <c r="AJ236" s="148"/>
      <c r="AK236" s="22"/>
      <c r="AL236" s="22"/>
      <c r="AM236" s="148"/>
      <c r="AN236" s="22"/>
      <c r="AO236" s="22"/>
      <c r="AP236" s="148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3"/>
      <c r="M237" s="22"/>
      <c r="N237" s="22"/>
      <c r="O237" s="143"/>
      <c r="P237" s="22"/>
      <c r="Q237" s="22"/>
      <c r="R237" s="143"/>
      <c r="S237" s="22"/>
      <c r="T237" s="22"/>
      <c r="U237" s="143"/>
      <c r="V237" s="22"/>
      <c r="W237" s="22"/>
      <c r="X237" s="143"/>
      <c r="Y237" s="22"/>
      <c r="Z237" s="22"/>
      <c r="AA237" s="143"/>
      <c r="AB237" s="22"/>
      <c r="AC237" s="22"/>
      <c r="AD237" s="143"/>
      <c r="AE237" s="22"/>
      <c r="AF237" s="22"/>
      <c r="AG237" s="148"/>
      <c r="AH237" s="22"/>
      <c r="AI237" s="22"/>
      <c r="AJ237" s="148"/>
      <c r="AK237" s="22"/>
      <c r="AL237" s="22"/>
      <c r="AM237" s="148"/>
      <c r="AN237" s="22"/>
      <c r="AO237" s="22"/>
      <c r="AP237" s="148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3"/>
      <c r="M238" s="22"/>
      <c r="N238" s="22"/>
      <c r="O238" s="143"/>
      <c r="P238" s="22"/>
      <c r="Q238" s="22"/>
      <c r="R238" s="143"/>
      <c r="S238" s="22"/>
      <c r="T238" s="22"/>
      <c r="U238" s="143"/>
      <c r="V238" s="22"/>
      <c r="W238" s="22"/>
      <c r="X238" s="143"/>
      <c r="Y238" s="22"/>
      <c r="Z238" s="22"/>
      <c r="AA238" s="143"/>
      <c r="AB238" s="22"/>
      <c r="AC238" s="22"/>
      <c r="AD238" s="143"/>
      <c r="AE238" s="22"/>
      <c r="AF238" s="22"/>
      <c r="AG238" s="148"/>
      <c r="AH238" s="22"/>
      <c r="AI238" s="22"/>
      <c r="AJ238" s="148"/>
      <c r="AK238" s="22"/>
      <c r="AL238" s="22"/>
      <c r="AM238" s="148"/>
      <c r="AN238" s="22"/>
      <c r="AO238" s="22"/>
      <c r="AP238" s="148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3"/>
      <c r="M239" s="22"/>
      <c r="N239" s="22"/>
      <c r="O239" s="143"/>
      <c r="P239" s="22"/>
      <c r="Q239" s="22"/>
      <c r="R239" s="143"/>
      <c r="S239" s="22"/>
      <c r="T239" s="22"/>
      <c r="U239" s="143"/>
      <c r="V239" s="22"/>
      <c r="W239" s="22"/>
      <c r="X239" s="143"/>
      <c r="Y239" s="22"/>
      <c r="Z239" s="22"/>
      <c r="AA239" s="143"/>
      <c r="AB239" s="22"/>
      <c r="AC239" s="22"/>
      <c r="AD239" s="143"/>
      <c r="AE239" s="22"/>
      <c r="AF239" s="22"/>
      <c r="AG239" s="148"/>
      <c r="AH239" s="22"/>
      <c r="AI239" s="22"/>
      <c r="AJ239" s="148"/>
      <c r="AK239" s="22"/>
      <c r="AL239" s="22"/>
      <c r="AM239" s="148"/>
      <c r="AN239" s="22"/>
      <c r="AO239" s="22"/>
      <c r="AP239" s="148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3"/>
      <c r="M240" s="22"/>
      <c r="N240" s="22"/>
      <c r="O240" s="143"/>
      <c r="P240" s="22"/>
      <c r="Q240" s="22"/>
      <c r="R240" s="143"/>
      <c r="S240" s="22"/>
      <c r="T240" s="22"/>
      <c r="U240" s="143"/>
      <c r="V240" s="22"/>
      <c r="W240" s="22"/>
      <c r="X240" s="143"/>
      <c r="Y240" s="22"/>
      <c r="Z240" s="22"/>
      <c r="AA240" s="143"/>
      <c r="AB240" s="22"/>
      <c r="AC240" s="22"/>
      <c r="AD240" s="143"/>
      <c r="AE240" s="22"/>
      <c r="AF240" s="22"/>
      <c r="AG240" s="148"/>
      <c r="AH240" s="22"/>
      <c r="AI240" s="22"/>
      <c r="AJ240" s="148"/>
      <c r="AK240" s="22"/>
      <c r="AL240" s="22"/>
      <c r="AM240" s="148"/>
      <c r="AN240" s="22"/>
      <c r="AO240" s="22"/>
      <c r="AP240" s="148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3"/>
      <c r="M241" s="22"/>
      <c r="N241" s="22"/>
      <c r="O241" s="143"/>
      <c r="P241" s="22"/>
      <c r="Q241" s="22"/>
      <c r="R241" s="143"/>
      <c r="S241" s="22"/>
      <c r="T241" s="22"/>
      <c r="U241" s="143"/>
      <c r="V241" s="22"/>
      <c r="W241" s="22"/>
      <c r="X241" s="143"/>
      <c r="Y241" s="22"/>
      <c r="Z241" s="22"/>
      <c r="AA241" s="143"/>
      <c r="AB241" s="22"/>
      <c r="AC241" s="22"/>
      <c r="AD241" s="143"/>
      <c r="AE241" s="22"/>
      <c r="AF241" s="22"/>
      <c r="AG241" s="148"/>
      <c r="AH241" s="22"/>
      <c r="AI241" s="22"/>
      <c r="AJ241" s="148"/>
      <c r="AK241" s="22"/>
      <c r="AL241" s="22"/>
      <c r="AM241" s="148"/>
      <c r="AN241" s="22"/>
      <c r="AO241" s="22"/>
      <c r="AP241" s="148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3"/>
      <c r="M242" s="22"/>
      <c r="N242" s="22"/>
      <c r="O242" s="143"/>
      <c r="P242" s="22"/>
      <c r="Q242" s="22"/>
      <c r="R242" s="143"/>
      <c r="S242" s="22"/>
      <c r="T242" s="22"/>
      <c r="U242" s="143"/>
      <c r="V242" s="22"/>
      <c r="W242" s="22"/>
      <c r="X242" s="143"/>
      <c r="Y242" s="22"/>
      <c r="Z242" s="22"/>
      <c r="AA242" s="143"/>
      <c r="AB242" s="22"/>
      <c r="AC242" s="22"/>
      <c r="AD242" s="143"/>
      <c r="AE242" s="22"/>
      <c r="AF242" s="22"/>
      <c r="AG242" s="148"/>
      <c r="AH242" s="22"/>
      <c r="AI242" s="22"/>
      <c r="AJ242" s="148"/>
      <c r="AK242" s="22"/>
      <c r="AL242" s="22"/>
      <c r="AM242" s="148"/>
      <c r="AN242" s="22"/>
      <c r="AO242" s="22"/>
      <c r="AP242" s="148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3"/>
      <c r="M243" s="22"/>
      <c r="N243" s="22"/>
      <c r="O243" s="143"/>
      <c r="P243" s="22"/>
      <c r="Q243" s="22"/>
      <c r="R243" s="143"/>
      <c r="S243" s="22"/>
      <c r="T243" s="22"/>
      <c r="U243" s="143"/>
      <c r="V243" s="22"/>
      <c r="W243" s="22"/>
      <c r="X243" s="143"/>
      <c r="Y243" s="22"/>
      <c r="Z243" s="22"/>
      <c r="AA243" s="143"/>
      <c r="AB243" s="22"/>
      <c r="AC243" s="22"/>
      <c r="AD243" s="143"/>
      <c r="AE243" s="22"/>
      <c r="AF243" s="22"/>
      <c r="AG243" s="148"/>
      <c r="AH243" s="22"/>
      <c r="AI243" s="22"/>
      <c r="AJ243" s="148"/>
      <c r="AK243" s="22"/>
      <c r="AL243" s="22"/>
      <c r="AM243" s="148"/>
      <c r="AN243" s="22"/>
      <c r="AO243" s="22"/>
      <c r="AP243" s="148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3"/>
      <c r="M244" s="22"/>
      <c r="N244" s="22"/>
      <c r="O244" s="143"/>
      <c r="P244" s="22"/>
      <c r="Q244" s="22"/>
      <c r="R244" s="143"/>
      <c r="S244" s="22"/>
      <c r="T244" s="22"/>
      <c r="U244" s="143"/>
      <c r="V244" s="22"/>
      <c r="W244" s="22"/>
      <c r="X244" s="143"/>
      <c r="Y244" s="22"/>
      <c r="Z244" s="22"/>
      <c r="AA244" s="143"/>
      <c r="AB244" s="22"/>
      <c r="AC244" s="22"/>
      <c r="AD244" s="143"/>
      <c r="AE244" s="22"/>
      <c r="AF244" s="22"/>
      <c r="AG244" s="148"/>
      <c r="AH244" s="22"/>
      <c r="AI244" s="22"/>
      <c r="AJ244" s="148"/>
      <c r="AK244" s="22"/>
      <c r="AL244" s="22"/>
      <c r="AM244" s="148"/>
      <c r="AN244" s="22"/>
      <c r="AO244" s="22"/>
      <c r="AP244" s="148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3"/>
      <c r="M245" s="22"/>
      <c r="N245" s="22"/>
      <c r="O245" s="143"/>
      <c r="P245" s="22"/>
      <c r="Q245" s="22"/>
      <c r="R245" s="143"/>
      <c r="S245" s="22"/>
      <c r="T245" s="22"/>
      <c r="U245" s="143"/>
      <c r="V245" s="22"/>
      <c r="W245" s="22"/>
      <c r="X245" s="143"/>
      <c r="Y245" s="22"/>
      <c r="Z245" s="22"/>
      <c r="AA245" s="143"/>
      <c r="AB245" s="22"/>
      <c r="AC245" s="22"/>
      <c r="AD245" s="143"/>
      <c r="AE245" s="22"/>
      <c r="AF245" s="22"/>
      <c r="AG245" s="148"/>
      <c r="AH245" s="22"/>
      <c r="AI245" s="22"/>
      <c r="AJ245" s="148"/>
      <c r="AK245" s="22"/>
      <c r="AL245" s="22"/>
      <c r="AM245" s="148"/>
      <c r="AN245" s="22"/>
      <c r="AO245" s="22"/>
      <c r="AP245" s="148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3"/>
      <c r="M246" s="22"/>
      <c r="N246" s="22"/>
      <c r="O246" s="143"/>
      <c r="P246" s="22"/>
      <c r="Q246" s="22"/>
      <c r="R246" s="143"/>
      <c r="S246" s="22"/>
      <c r="T246" s="22"/>
      <c r="U246" s="143"/>
      <c r="V246" s="22"/>
      <c r="W246" s="22"/>
      <c r="X246" s="143"/>
      <c r="Y246" s="22"/>
      <c r="Z246" s="22"/>
      <c r="AA246" s="143"/>
      <c r="AB246" s="22"/>
      <c r="AC246" s="22"/>
      <c r="AD246" s="143"/>
      <c r="AE246" s="22"/>
      <c r="AF246" s="22"/>
      <c r="AG246" s="148"/>
      <c r="AH246" s="22"/>
      <c r="AI246" s="22"/>
      <c r="AJ246" s="148"/>
      <c r="AK246" s="22"/>
      <c r="AL246" s="22"/>
      <c r="AM246" s="148"/>
      <c r="AN246" s="22"/>
      <c r="AO246" s="22"/>
      <c r="AP246" s="148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3"/>
      <c r="M247" s="22"/>
      <c r="N247" s="22"/>
      <c r="O247" s="143"/>
      <c r="P247" s="22"/>
      <c r="Q247" s="22"/>
      <c r="R247" s="143"/>
      <c r="S247" s="22"/>
      <c r="T247" s="22"/>
      <c r="U247" s="143"/>
      <c r="V247" s="22"/>
      <c r="W247" s="22"/>
      <c r="X247" s="143"/>
      <c r="Y247" s="22"/>
      <c r="Z247" s="22"/>
      <c r="AA247" s="143"/>
      <c r="AB247" s="22"/>
      <c r="AC247" s="22"/>
      <c r="AD247" s="143"/>
      <c r="AE247" s="22"/>
      <c r="AF247" s="22"/>
      <c r="AG247" s="148"/>
      <c r="AH247" s="22"/>
      <c r="AI247" s="22"/>
      <c r="AJ247" s="148"/>
      <c r="AK247" s="22"/>
      <c r="AL247" s="22"/>
      <c r="AM247" s="148"/>
      <c r="AN247" s="22"/>
      <c r="AO247" s="22"/>
      <c r="AP247" s="148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3"/>
      <c r="M248" s="22"/>
      <c r="N248" s="22"/>
      <c r="O248" s="143"/>
      <c r="P248" s="22"/>
      <c r="Q248" s="22"/>
      <c r="R248" s="143"/>
      <c r="S248" s="22"/>
      <c r="T248" s="22"/>
      <c r="U248" s="143"/>
      <c r="V248" s="22"/>
      <c r="W248" s="22"/>
      <c r="X248" s="143"/>
      <c r="Y248" s="22"/>
      <c r="Z248" s="22"/>
      <c r="AA248" s="143"/>
      <c r="AB248" s="22"/>
      <c r="AC248" s="22"/>
      <c r="AD248" s="143"/>
      <c r="AE248" s="22"/>
      <c r="AF248" s="22"/>
      <c r="AG248" s="148"/>
      <c r="AH248" s="22"/>
      <c r="AI248" s="22"/>
      <c r="AJ248" s="148"/>
      <c r="AK248" s="22"/>
      <c r="AL248" s="22"/>
      <c r="AM248" s="148"/>
      <c r="AN248" s="22"/>
      <c r="AO248" s="22"/>
      <c r="AP248" s="148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3"/>
      <c r="M249" s="22"/>
      <c r="N249" s="22"/>
      <c r="O249" s="143"/>
      <c r="P249" s="22"/>
      <c r="Q249" s="22"/>
      <c r="R249" s="143"/>
      <c r="S249" s="22"/>
      <c r="T249" s="22"/>
      <c r="U249" s="143"/>
      <c r="V249" s="22"/>
      <c r="W249" s="22"/>
      <c r="X249" s="143"/>
      <c r="Y249" s="22"/>
      <c r="Z249" s="22"/>
      <c r="AA249" s="143"/>
      <c r="AB249" s="22"/>
      <c r="AC249" s="22"/>
      <c r="AD249" s="143"/>
      <c r="AE249" s="22"/>
      <c r="AF249" s="22"/>
      <c r="AG249" s="148"/>
      <c r="AH249" s="22"/>
      <c r="AI249" s="22"/>
      <c r="AJ249" s="148"/>
      <c r="AK249" s="22"/>
      <c r="AL249" s="22"/>
      <c r="AM249" s="148"/>
      <c r="AN249" s="22"/>
      <c r="AO249" s="22"/>
      <c r="AP249" s="148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3"/>
      <c r="M250" s="22"/>
      <c r="N250" s="22"/>
      <c r="O250" s="143"/>
      <c r="P250" s="22"/>
      <c r="Q250" s="22"/>
      <c r="R250" s="143"/>
      <c r="S250" s="22"/>
      <c r="T250" s="22"/>
      <c r="U250" s="143"/>
      <c r="V250" s="22"/>
      <c r="W250" s="22"/>
      <c r="X250" s="143"/>
      <c r="Y250" s="22"/>
      <c r="Z250" s="22"/>
      <c r="AA250" s="143"/>
      <c r="AB250" s="22"/>
      <c r="AC250" s="22"/>
      <c r="AD250" s="143"/>
      <c r="AE250" s="22"/>
      <c r="AF250" s="22"/>
      <c r="AG250" s="148"/>
      <c r="AH250" s="22"/>
      <c r="AI250" s="22"/>
      <c r="AJ250" s="148"/>
      <c r="AK250" s="22"/>
      <c r="AL250" s="22"/>
      <c r="AM250" s="148"/>
      <c r="AN250" s="22"/>
      <c r="AO250" s="22"/>
      <c r="AP250" s="148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3"/>
      <c r="M251" s="22"/>
      <c r="N251" s="22"/>
      <c r="O251" s="143"/>
      <c r="P251" s="22"/>
      <c r="Q251" s="22"/>
      <c r="R251" s="143"/>
      <c r="S251" s="22"/>
      <c r="T251" s="22"/>
      <c r="U251" s="143"/>
      <c r="V251" s="22"/>
      <c r="W251" s="22"/>
      <c r="X251" s="143"/>
      <c r="Y251" s="22"/>
      <c r="Z251" s="22"/>
      <c r="AA251" s="143"/>
      <c r="AB251" s="22"/>
      <c r="AC251" s="22"/>
      <c r="AD251" s="143"/>
      <c r="AE251" s="22"/>
      <c r="AF251" s="22"/>
      <c r="AG251" s="148"/>
      <c r="AH251" s="22"/>
      <c r="AI251" s="22"/>
      <c r="AJ251" s="148"/>
      <c r="AK251" s="22"/>
      <c r="AL251" s="22"/>
      <c r="AM251" s="148"/>
      <c r="AN251" s="22"/>
      <c r="AO251" s="22"/>
      <c r="AP251" s="148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3"/>
      <c r="M252" s="22"/>
      <c r="N252" s="22"/>
      <c r="O252" s="143"/>
      <c r="P252" s="22"/>
      <c r="Q252" s="22"/>
      <c r="R252" s="143"/>
      <c r="S252" s="22"/>
      <c r="T252" s="22"/>
      <c r="U252" s="143"/>
      <c r="V252" s="22"/>
      <c r="W252" s="22"/>
      <c r="X252" s="143"/>
      <c r="Y252" s="22"/>
      <c r="Z252" s="22"/>
      <c r="AA252" s="143"/>
      <c r="AB252" s="22"/>
      <c r="AC252" s="22"/>
      <c r="AD252" s="143"/>
      <c r="AE252" s="22"/>
      <c r="AF252" s="22"/>
      <c r="AG252" s="148"/>
      <c r="AH252" s="22"/>
      <c r="AI252" s="22"/>
      <c r="AJ252" s="148"/>
      <c r="AK252" s="22"/>
      <c r="AL252" s="22"/>
      <c r="AM252" s="148"/>
      <c r="AN252" s="22"/>
      <c r="AO252" s="22"/>
      <c r="AP252" s="148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3"/>
      <c r="M253" s="22"/>
      <c r="N253" s="22"/>
      <c r="O253" s="143"/>
      <c r="P253" s="22"/>
      <c r="Q253" s="22"/>
      <c r="R253" s="143"/>
      <c r="S253" s="22"/>
      <c r="T253" s="22"/>
      <c r="U253" s="143"/>
      <c r="V253" s="22"/>
      <c r="W253" s="22"/>
      <c r="X253" s="143"/>
      <c r="Y253" s="22"/>
      <c r="Z253" s="22"/>
      <c r="AA253" s="143"/>
      <c r="AB253" s="22"/>
      <c r="AC253" s="22"/>
      <c r="AD253" s="143"/>
      <c r="AE253" s="22"/>
      <c r="AF253" s="22"/>
      <c r="AG253" s="148"/>
      <c r="AH253" s="22"/>
      <c r="AI253" s="22"/>
      <c r="AJ253" s="148"/>
      <c r="AK253" s="22"/>
      <c r="AL253" s="22"/>
      <c r="AM253" s="148"/>
      <c r="AN253" s="22"/>
      <c r="AO253" s="22"/>
      <c r="AP253" s="148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3"/>
      <c r="M254" s="22"/>
      <c r="N254" s="22"/>
      <c r="O254" s="143"/>
      <c r="P254" s="22"/>
      <c r="Q254" s="22"/>
      <c r="R254" s="143"/>
      <c r="S254" s="22"/>
      <c r="T254" s="22"/>
      <c r="U254" s="143"/>
      <c r="V254" s="22"/>
      <c r="W254" s="22"/>
      <c r="X254" s="143"/>
      <c r="Y254" s="22"/>
      <c r="Z254" s="22"/>
      <c r="AA254" s="143"/>
      <c r="AB254" s="22"/>
      <c r="AC254" s="22"/>
      <c r="AD254" s="143"/>
      <c r="AE254" s="22"/>
      <c r="AF254" s="22"/>
      <c r="AG254" s="148"/>
      <c r="AH254" s="22"/>
      <c r="AI254" s="22"/>
      <c r="AJ254" s="148"/>
      <c r="AK254" s="22"/>
      <c r="AL254" s="22"/>
      <c r="AM254" s="148"/>
      <c r="AN254" s="22"/>
      <c r="AO254" s="22"/>
      <c r="AP254" s="148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3"/>
      <c r="M255" s="22"/>
      <c r="N255" s="22"/>
      <c r="O255" s="143"/>
      <c r="P255" s="22"/>
      <c r="Q255" s="22"/>
      <c r="R255" s="143"/>
      <c r="S255" s="22"/>
      <c r="T255" s="22"/>
      <c r="U255" s="143"/>
      <c r="V255" s="22"/>
      <c r="W255" s="22"/>
      <c r="X255" s="143"/>
      <c r="Y255" s="22"/>
      <c r="Z255" s="22"/>
      <c r="AA255" s="143"/>
      <c r="AB255" s="22"/>
      <c r="AC255" s="22"/>
      <c r="AD255" s="143"/>
      <c r="AE255" s="22"/>
      <c r="AF255" s="22"/>
      <c r="AG255" s="148"/>
      <c r="AH255" s="22"/>
      <c r="AI255" s="22"/>
      <c r="AJ255" s="148"/>
      <c r="AK255" s="22"/>
      <c r="AL255" s="22"/>
      <c r="AM255" s="148"/>
      <c r="AN255" s="22"/>
      <c r="AO255" s="22"/>
      <c r="AP255" s="148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3"/>
      <c r="M256" s="22"/>
      <c r="N256" s="22"/>
      <c r="O256" s="143"/>
      <c r="P256" s="22"/>
      <c r="Q256" s="22"/>
      <c r="R256" s="143"/>
      <c r="S256" s="22"/>
      <c r="T256" s="22"/>
      <c r="U256" s="143"/>
      <c r="V256" s="22"/>
      <c r="W256" s="22"/>
      <c r="X256" s="143"/>
      <c r="Y256" s="22"/>
      <c r="Z256" s="22"/>
      <c r="AA256" s="143"/>
      <c r="AB256" s="22"/>
      <c r="AC256" s="22"/>
      <c r="AD256" s="143"/>
      <c r="AE256" s="22"/>
      <c r="AF256" s="22"/>
      <c r="AG256" s="148"/>
      <c r="AH256" s="22"/>
      <c r="AI256" s="22"/>
      <c r="AJ256" s="148"/>
      <c r="AK256" s="22"/>
      <c r="AL256" s="22"/>
      <c r="AM256" s="148"/>
      <c r="AN256" s="22"/>
      <c r="AO256" s="22"/>
      <c r="AP256" s="148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3"/>
      <c r="M257" s="22"/>
      <c r="N257" s="22"/>
      <c r="O257" s="143"/>
      <c r="P257" s="22"/>
      <c r="Q257" s="22"/>
      <c r="R257" s="143"/>
      <c r="S257" s="22"/>
      <c r="T257" s="22"/>
      <c r="U257" s="143"/>
      <c r="V257" s="22"/>
      <c r="W257" s="22"/>
      <c r="X257" s="143"/>
      <c r="Y257" s="22"/>
      <c r="Z257" s="22"/>
      <c r="AA257" s="143"/>
      <c r="AB257" s="22"/>
      <c r="AC257" s="22"/>
      <c r="AD257" s="143"/>
      <c r="AE257" s="22"/>
      <c r="AF257" s="22"/>
      <c r="AG257" s="148"/>
      <c r="AH257" s="22"/>
      <c r="AI257" s="22"/>
      <c r="AJ257" s="148"/>
      <c r="AK257" s="22"/>
      <c r="AL257" s="22"/>
      <c r="AM257" s="148"/>
      <c r="AN257" s="22"/>
      <c r="AO257" s="22"/>
      <c r="AP257" s="148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3"/>
      <c r="M258" s="22"/>
      <c r="N258" s="22"/>
      <c r="O258" s="143"/>
      <c r="P258" s="22"/>
      <c r="Q258" s="22"/>
      <c r="R258" s="143"/>
      <c r="S258" s="22"/>
      <c r="T258" s="22"/>
      <c r="U258" s="143"/>
      <c r="V258" s="22"/>
      <c r="W258" s="22"/>
      <c r="X258" s="143"/>
      <c r="Y258" s="22"/>
      <c r="Z258" s="22"/>
      <c r="AA258" s="143"/>
      <c r="AB258" s="22"/>
      <c r="AC258" s="22"/>
      <c r="AD258" s="143"/>
      <c r="AE258" s="22"/>
      <c r="AF258" s="22"/>
      <c r="AG258" s="148"/>
      <c r="AH258" s="22"/>
      <c r="AI258" s="22"/>
      <c r="AJ258" s="148"/>
      <c r="AK258" s="22"/>
      <c r="AL258" s="22"/>
      <c r="AM258" s="148"/>
      <c r="AN258" s="22"/>
      <c r="AO258" s="22"/>
      <c r="AP258" s="148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3"/>
      <c r="M259" s="22"/>
      <c r="N259" s="22"/>
      <c r="O259" s="143"/>
      <c r="P259" s="22"/>
      <c r="Q259" s="22"/>
      <c r="R259" s="143"/>
      <c r="S259" s="22"/>
      <c r="T259" s="22"/>
      <c r="U259" s="143"/>
      <c r="V259" s="22"/>
      <c r="W259" s="22"/>
      <c r="X259" s="143"/>
      <c r="Y259" s="22"/>
      <c r="Z259" s="22"/>
      <c r="AA259" s="143"/>
      <c r="AB259" s="22"/>
      <c r="AC259" s="22"/>
      <c r="AD259" s="143"/>
      <c r="AE259" s="22"/>
      <c r="AF259" s="22"/>
      <c r="AG259" s="148"/>
      <c r="AH259" s="22"/>
      <c r="AI259" s="22"/>
      <c r="AJ259" s="148"/>
      <c r="AK259" s="22"/>
      <c r="AL259" s="22"/>
      <c r="AM259" s="148"/>
      <c r="AN259" s="22"/>
      <c r="AO259" s="22"/>
      <c r="AP259" s="148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3"/>
      <c r="M260" s="22"/>
      <c r="N260" s="22"/>
      <c r="O260" s="143"/>
      <c r="P260" s="22"/>
      <c r="Q260" s="22"/>
      <c r="R260" s="143"/>
      <c r="S260" s="22"/>
      <c r="T260" s="22"/>
      <c r="U260" s="143"/>
      <c r="V260" s="22"/>
      <c r="W260" s="22"/>
      <c r="X260" s="143"/>
      <c r="Y260" s="22"/>
      <c r="Z260" s="22"/>
      <c r="AA260" s="143"/>
      <c r="AB260" s="22"/>
      <c r="AC260" s="22"/>
      <c r="AD260" s="143"/>
      <c r="AE260" s="22"/>
      <c r="AF260" s="22"/>
      <c r="AG260" s="148"/>
      <c r="AH260" s="22"/>
      <c r="AI260" s="22"/>
      <c r="AJ260" s="148"/>
      <c r="AK260" s="22"/>
      <c r="AL260" s="22"/>
      <c r="AM260" s="148"/>
      <c r="AN260" s="22"/>
      <c r="AO260" s="22"/>
      <c r="AP260" s="148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3"/>
      <c r="M261" s="22"/>
      <c r="N261" s="22"/>
      <c r="O261" s="143"/>
      <c r="P261" s="22"/>
      <c r="Q261" s="22"/>
      <c r="R261" s="143"/>
      <c r="S261" s="22"/>
      <c r="T261" s="22"/>
      <c r="U261" s="143"/>
      <c r="V261" s="22"/>
      <c r="W261" s="22"/>
      <c r="X261" s="143"/>
      <c r="Y261" s="22"/>
      <c r="Z261" s="22"/>
      <c r="AA261" s="143"/>
      <c r="AB261" s="22"/>
      <c r="AC261" s="22"/>
      <c r="AD261" s="143"/>
      <c r="AE261" s="22"/>
      <c r="AF261" s="22"/>
      <c r="AG261" s="148"/>
      <c r="AH261" s="22"/>
      <c r="AI261" s="22"/>
      <c r="AJ261" s="148"/>
      <c r="AK261" s="22"/>
      <c r="AL261" s="22"/>
      <c r="AM261" s="148"/>
      <c r="AN261" s="22"/>
      <c r="AO261" s="22"/>
      <c r="AP261" s="148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3"/>
      <c r="M262" s="22"/>
      <c r="N262" s="22"/>
      <c r="O262" s="143"/>
      <c r="P262" s="22"/>
      <c r="Q262" s="22"/>
      <c r="R262" s="143"/>
      <c r="S262" s="22"/>
      <c r="T262" s="22"/>
      <c r="U262" s="143"/>
      <c r="V262" s="22"/>
      <c r="W262" s="22"/>
      <c r="X262" s="143"/>
      <c r="Y262" s="22"/>
      <c r="Z262" s="22"/>
      <c r="AA262" s="143"/>
      <c r="AB262" s="22"/>
      <c r="AC262" s="22"/>
      <c r="AD262" s="143"/>
      <c r="AE262" s="22"/>
      <c r="AF262" s="22"/>
      <c r="AG262" s="148"/>
      <c r="AH262" s="22"/>
      <c r="AI262" s="22"/>
      <c r="AJ262" s="148"/>
      <c r="AK262" s="22"/>
      <c r="AL262" s="22"/>
      <c r="AM262" s="148"/>
      <c r="AN262" s="22"/>
      <c r="AO262" s="22"/>
      <c r="AP262" s="148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3"/>
      <c r="M263" s="22"/>
      <c r="N263" s="22"/>
      <c r="O263" s="143"/>
      <c r="P263" s="22"/>
      <c r="Q263" s="22"/>
      <c r="R263" s="143"/>
      <c r="S263" s="22"/>
      <c r="T263" s="22"/>
      <c r="U263" s="143"/>
      <c r="V263" s="22"/>
      <c r="W263" s="22"/>
      <c r="X263" s="143"/>
      <c r="Y263" s="22"/>
      <c r="Z263" s="22"/>
      <c r="AA263" s="143"/>
      <c r="AB263" s="22"/>
      <c r="AC263" s="22"/>
      <c r="AD263" s="143"/>
      <c r="AE263" s="22"/>
      <c r="AF263" s="22"/>
      <c r="AG263" s="148"/>
      <c r="AH263" s="22"/>
      <c r="AI263" s="22"/>
      <c r="AJ263" s="148"/>
      <c r="AK263" s="22"/>
      <c r="AL263" s="22"/>
      <c r="AM263" s="148"/>
      <c r="AN263" s="22"/>
      <c r="AO263" s="22"/>
      <c r="AP263" s="148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3"/>
      <c r="M264" s="22"/>
      <c r="N264" s="22"/>
      <c r="O264" s="143"/>
      <c r="P264" s="22"/>
      <c r="Q264" s="22"/>
      <c r="R264" s="143"/>
      <c r="S264" s="22"/>
      <c r="T264" s="22"/>
      <c r="U264" s="143"/>
      <c r="V264" s="22"/>
      <c r="W264" s="22"/>
      <c r="X264" s="143"/>
      <c r="Y264" s="22"/>
      <c r="Z264" s="22"/>
      <c r="AA264" s="143"/>
      <c r="AB264" s="22"/>
      <c r="AC264" s="22"/>
      <c r="AD264" s="143"/>
      <c r="AE264" s="22"/>
      <c r="AF264" s="22"/>
      <c r="AG264" s="148"/>
      <c r="AH264" s="22"/>
      <c r="AI264" s="22"/>
      <c r="AJ264" s="148"/>
      <c r="AK264" s="22"/>
      <c r="AL264" s="22"/>
      <c r="AM264" s="148"/>
      <c r="AN264" s="22"/>
      <c r="AO264" s="22"/>
      <c r="AP264" s="148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3"/>
      <c r="M265" s="22"/>
      <c r="N265" s="22"/>
      <c r="O265" s="143"/>
      <c r="P265" s="22"/>
      <c r="Q265" s="22"/>
      <c r="R265" s="143"/>
      <c r="S265" s="22"/>
      <c r="T265" s="22"/>
      <c r="U265" s="143"/>
      <c r="V265" s="22"/>
      <c r="W265" s="22"/>
      <c r="X265" s="143"/>
      <c r="Y265" s="22"/>
      <c r="Z265" s="22"/>
      <c r="AA265" s="143"/>
      <c r="AB265" s="22"/>
      <c r="AC265" s="22"/>
      <c r="AD265" s="143"/>
      <c r="AE265" s="22"/>
      <c r="AF265" s="22"/>
      <c r="AG265" s="148"/>
      <c r="AH265" s="22"/>
      <c r="AI265" s="22"/>
      <c r="AJ265" s="148"/>
      <c r="AK265" s="22"/>
      <c r="AL265" s="22"/>
      <c r="AM265" s="148"/>
      <c r="AN265" s="22"/>
      <c r="AO265" s="22"/>
      <c r="AP265" s="148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3"/>
      <c r="M266" s="22"/>
      <c r="N266" s="22"/>
      <c r="O266" s="143"/>
      <c r="P266" s="22"/>
      <c r="Q266" s="22"/>
      <c r="R266" s="143"/>
      <c r="S266" s="22"/>
      <c r="T266" s="22"/>
      <c r="U266" s="143"/>
      <c r="V266" s="22"/>
      <c r="W266" s="22"/>
      <c r="X266" s="143"/>
      <c r="Y266" s="22"/>
      <c r="Z266" s="22"/>
      <c r="AA266" s="143"/>
      <c r="AB266" s="22"/>
      <c r="AC266" s="22"/>
      <c r="AD266" s="143"/>
      <c r="AE266" s="22"/>
      <c r="AF266" s="22"/>
      <c r="AG266" s="148"/>
      <c r="AH266" s="22"/>
      <c r="AI266" s="22"/>
      <c r="AJ266" s="148"/>
      <c r="AK266" s="22"/>
      <c r="AL266" s="22"/>
      <c r="AM266" s="148"/>
      <c r="AN266" s="22"/>
      <c r="AO266" s="22"/>
      <c r="AP266" s="148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3"/>
      <c r="M267" s="22"/>
      <c r="N267" s="22"/>
      <c r="O267" s="143"/>
      <c r="P267" s="22"/>
      <c r="Q267" s="22"/>
      <c r="R267" s="143"/>
      <c r="S267" s="22"/>
      <c r="T267" s="22"/>
      <c r="U267" s="143"/>
      <c r="V267" s="22"/>
      <c r="W267" s="22"/>
      <c r="X267" s="143"/>
      <c r="Y267" s="22"/>
      <c r="Z267" s="22"/>
      <c r="AA267" s="143"/>
      <c r="AB267" s="22"/>
      <c r="AC267" s="22"/>
      <c r="AD267" s="143"/>
      <c r="AE267" s="22"/>
      <c r="AF267" s="22"/>
      <c r="AG267" s="148"/>
      <c r="AH267" s="22"/>
      <c r="AI267" s="22"/>
      <c r="AJ267" s="148"/>
      <c r="AK267" s="22"/>
      <c r="AL267" s="22"/>
      <c r="AM267" s="148"/>
      <c r="AN267" s="22"/>
      <c r="AO267" s="22"/>
      <c r="AP267" s="148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3"/>
      <c r="M268" s="22"/>
      <c r="N268" s="22"/>
      <c r="O268" s="143"/>
      <c r="P268" s="22"/>
      <c r="Q268" s="22"/>
      <c r="R268" s="143"/>
      <c r="S268" s="22"/>
      <c r="T268" s="22"/>
      <c r="U268" s="143"/>
      <c r="V268" s="22"/>
      <c r="W268" s="22"/>
      <c r="X268" s="143"/>
      <c r="Y268" s="22"/>
      <c r="Z268" s="22"/>
      <c r="AA268" s="143"/>
      <c r="AB268" s="22"/>
      <c r="AC268" s="22"/>
      <c r="AD268" s="143"/>
      <c r="AE268" s="22"/>
      <c r="AF268" s="22"/>
      <c r="AG268" s="148"/>
      <c r="AH268" s="22"/>
      <c r="AI268" s="22"/>
      <c r="AJ268" s="148"/>
      <c r="AK268" s="22"/>
      <c r="AL268" s="22"/>
      <c r="AM268" s="148"/>
      <c r="AN268" s="22"/>
      <c r="AO268" s="22"/>
      <c r="AP268" s="148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3"/>
      <c r="M269" s="22"/>
      <c r="N269" s="22"/>
      <c r="O269" s="143"/>
      <c r="P269" s="22"/>
      <c r="Q269" s="22"/>
      <c r="R269" s="143"/>
      <c r="S269" s="22"/>
      <c r="T269" s="22"/>
      <c r="U269" s="143"/>
      <c r="V269" s="22"/>
      <c r="W269" s="22"/>
      <c r="X269" s="143"/>
      <c r="Y269" s="22"/>
      <c r="Z269" s="22"/>
      <c r="AA269" s="143"/>
      <c r="AB269" s="22"/>
      <c r="AC269" s="22"/>
      <c r="AD269" s="143"/>
      <c r="AE269" s="22"/>
      <c r="AF269" s="22"/>
      <c r="AG269" s="148"/>
      <c r="AH269" s="22"/>
      <c r="AI269" s="22"/>
      <c r="AJ269" s="148"/>
      <c r="AK269" s="22"/>
      <c r="AL269" s="22"/>
      <c r="AM269" s="148"/>
      <c r="AN269" s="22"/>
      <c r="AO269" s="22"/>
      <c r="AP269" s="148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3"/>
      <c r="M270" s="22"/>
      <c r="N270" s="22"/>
      <c r="O270" s="143"/>
      <c r="P270" s="22"/>
      <c r="Q270" s="22"/>
      <c r="R270" s="143"/>
      <c r="S270" s="22"/>
      <c r="T270" s="22"/>
      <c r="U270" s="143"/>
      <c r="V270" s="22"/>
      <c r="W270" s="22"/>
      <c r="X270" s="143"/>
      <c r="Y270" s="22"/>
      <c r="Z270" s="22"/>
      <c r="AA270" s="143"/>
      <c r="AB270" s="22"/>
      <c r="AC270" s="22"/>
      <c r="AD270" s="143"/>
      <c r="AE270" s="22"/>
      <c r="AF270" s="22"/>
      <c r="AG270" s="148"/>
      <c r="AH270" s="22"/>
      <c r="AI270" s="22"/>
      <c r="AJ270" s="148"/>
      <c r="AK270" s="22"/>
      <c r="AL270" s="22"/>
      <c r="AM270" s="148"/>
      <c r="AN270" s="22"/>
      <c r="AO270" s="22"/>
      <c r="AP270" s="148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3"/>
      <c r="M271" s="22"/>
      <c r="N271" s="22"/>
      <c r="O271" s="143"/>
      <c r="P271" s="22"/>
      <c r="Q271" s="22"/>
      <c r="R271" s="143"/>
      <c r="S271" s="22"/>
      <c r="T271" s="22"/>
      <c r="U271" s="143"/>
      <c r="V271" s="22"/>
      <c r="W271" s="22"/>
      <c r="X271" s="143"/>
      <c r="Y271" s="22"/>
      <c r="Z271" s="22"/>
      <c r="AA271" s="143"/>
      <c r="AB271" s="22"/>
      <c r="AC271" s="22"/>
      <c r="AD271" s="143"/>
      <c r="AE271" s="22"/>
      <c r="AF271" s="22"/>
      <c r="AG271" s="148"/>
      <c r="AH271" s="22"/>
      <c r="AI271" s="22"/>
      <c r="AJ271" s="148"/>
      <c r="AK271" s="22"/>
      <c r="AL271" s="22"/>
      <c r="AM271" s="148"/>
      <c r="AN271" s="22"/>
      <c r="AO271" s="22"/>
      <c r="AP271" s="148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3"/>
      <c r="M272" s="22"/>
      <c r="N272" s="22"/>
      <c r="O272" s="143"/>
      <c r="P272" s="22"/>
      <c r="Q272" s="22"/>
      <c r="R272" s="143"/>
      <c r="S272" s="22"/>
      <c r="T272" s="22"/>
      <c r="U272" s="143"/>
      <c r="V272" s="22"/>
      <c r="W272" s="22"/>
      <c r="X272" s="143"/>
      <c r="Y272" s="22"/>
      <c r="Z272" s="22"/>
      <c r="AA272" s="143"/>
      <c r="AB272" s="22"/>
      <c r="AC272" s="22"/>
      <c r="AD272" s="143"/>
      <c r="AE272" s="22"/>
      <c r="AF272" s="22"/>
      <c r="AG272" s="148"/>
      <c r="AH272" s="22"/>
      <c r="AI272" s="22"/>
      <c r="AJ272" s="148"/>
      <c r="AK272" s="22"/>
      <c r="AL272" s="22"/>
      <c r="AM272" s="148"/>
      <c r="AN272" s="22"/>
      <c r="AO272" s="22"/>
      <c r="AP272" s="148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3"/>
      <c r="M273" s="22"/>
      <c r="N273" s="22"/>
      <c r="O273" s="143"/>
      <c r="P273" s="22"/>
      <c r="Q273" s="22"/>
      <c r="R273" s="143"/>
      <c r="S273" s="22"/>
      <c r="T273" s="22"/>
      <c r="U273" s="143"/>
      <c r="V273" s="22"/>
      <c r="W273" s="22"/>
      <c r="X273" s="143"/>
      <c r="Y273" s="22"/>
      <c r="Z273" s="22"/>
      <c r="AA273" s="143"/>
      <c r="AB273" s="22"/>
      <c r="AC273" s="22"/>
      <c r="AD273" s="143"/>
      <c r="AE273" s="22"/>
      <c r="AF273" s="22"/>
      <c r="AG273" s="148"/>
      <c r="AH273" s="22"/>
      <c r="AI273" s="22"/>
      <c r="AJ273" s="148"/>
      <c r="AK273" s="22"/>
      <c r="AL273" s="22"/>
      <c r="AM273" s="148"/>
      <c r="AN273" s="22"/>
      <c r="AO273" s="22"/>
      <c r="AP273" s="148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3"/>
      <c r="M274" s="22"/>
      <c r="N274" s="22"/>
      <c r="O274" s="143"/>
      <c r="P274" s="22"/>
      <c r="Q274" s="22"/>
      <c r="R274" s="143"/>
      <c r="S274" s="22"/>
      <c r="T274" s="22"/>
      <c r="U274" s="143"/>
      <c r="V274" s="22"/>
      <c r="W274" s="22"/>
      <c r="X274" s="143"/>
      <c r="Y274" s="22"/>
      <c r="Z274" s="22"/>
      <c r="AA274" s="143"/>
      <c r="AB274" s="22"/>
      <c r="AC274" s="22"/>
      <c r="AD274" s="143"/>
      <c r="AE274" s="22"/>
      <c r="AF274" s="22"/>
      <c r="AG274" s="148"/>
      <c r="AH274" s="22"/>
      <c r="AI274" s="22"/>
      <c r="AJ274" s="148"/>
      <c r="AK274" s="22"/>
      <c r="AL274" s="22"/>
      <c r="AM274" s="148"/>
      <c r="AN274" s="22"/>
      <c r="AO274" s="22"/>
      <c r="AP274" s="148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3"/>
      <c r="M275" s="22"/>
      <c r="N275" s="22"/>
      <c r="O275" s="143"/>
      <c r="P275" s="22"/>
      <c r="Q275" s="22"/>
      <c r="R275" s="143"/>
      <c r="S275" s="22"/>
      <c r="T275" s="22"/>
      <c r="U275" s="143"/>
      <c r="V275" s="22"/>
      <c r="W275" s="22"/>
      <c r="X275" s="143"/>
      <c r="Y275" s="22"/>
      <c r="Z275" s="22"/>
      <c r="AA275" s="143"/>
      <c r="AB275" s="22"/>
      <c r="AC275" s="22"/>
      <c r="AD275" s="143"/>
      <c r="AE275" s="22"/>
      <c r="AF275" s="22"/>
      <c r="AG275" s="148"/>
      <c r="AH275" s="22"/>
      <c r="AI275" s="22"/>
      <c r="AJ275" s="148"/>
      <c r="AK275" s="22"/>
      <c r="AL275" s="22"/>
      <c r="AM275" s="148"/>
      <c r="AN275" s="22"/>
      <c r="AO275" s="22"/>
      <c r="AP275" s="148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3"/>
      <c r="M276" s="22"/>
      <c r="N276" s="22"/>
      <c r="O276" s="143"/>
      <c r="P276" s="22"/>
      <c r="Q276" s="22"/>
      <c r="R276" s="143"/>
      <c r="S276" s="22"/>
      <c r="T276" s="22"/>
      <c r="U276" s="143"/>
      <c r="V276" s="22"/>
      <c r="W276" s="22"/>
      <c r="X276" s="143"/>
      <c r="Y276" s="22"/>
      <c r="Z276" s="22"/>
      <c r="AA276" s="143"/>
      <c r="AB276" s="22"/>
      <c r="AC276" s="22"/>
      <c r="AD276" s="143"/>
      <c r="AE276" s="22"/>
      <c r="AF276" s="22"/>
      <c r="AG276" s="148"/>
      <c r="AH276" s="22"/>
      <c r="AI276" s="22"/>
      <c r="AJ276" s="148"/>
      <c r="AK276" s="22"/>
      <c r="AL276" s="22"/>
      <c r="AM276" s="148"/>
      <c r="AN276" s="22"/>
      <c r="AO276" s="22"/>
      <c r="AP276" s="148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3"/>
      <c r="M277" s="22"/>
      <c r="N277" s="22"/>
      <c r="O277" s="143"/>
      <c r="P277" s="22"/>
      <c r="Q277" s="22"/>
      <c r="R277" s="143"/>
      <c r="S277" s="22"/>
      <c r="T277" s="22"/>
      <c r="U277" s="143"/>
      <c r="V277" s="22"/>
      <c r="W277" s="22"/>
      <c r="X277" s="143"/>
      <c r="Y277" s="22"/>
      <c r="Z277" s="22"/>
      <c r="AA277" s="143"/>
      <c r="AB277" s="22"/>
      <c r="AC277" s="22"/>
      <c r="AD277" s="143"/>
      <c r="AE277" s="22"/>
      <c r="AF277" s="22"/>
      <c r="AG277" s="148"/>
      <c r="AH277" s="22"/>
      <c r="AI277" s="22"/>
      <c r="AJ277" s="148"/>
      <c r="AK277" s="22"/>
      <c r="AL277" s="22"/>
      <c r="AM277" s="148"/>
      <c r="AN277" s="22"/>
      <c r="AO277" s="22"/>
      <c r="AP277" s="148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3"/>
      <c r="M278" s="22"/>
      <c r="N278" s="22"/>
      <c r="O278" s="143"/>
      <c r="P278" s="22"/>
      <c r="Q278" s="22"/>
      <c r="R278" s="143"/>
      <c r="S278" s="22"/>
      <c r="T278" s="22"/>
      <c r="U278" s="143"/>
      <c r="V278" s="22"/>
      <c r="W278" s="22"/>
      <c r="X278" s="143"/>
      <c r="Y278" s="22"/>
      <c r="Z278" s="22"/>
      <c r="AA278" s="143"/>
      <c r="AB278" s="22"/>
      <c r="AC278" s="22"/>
      <c r="AD278" s="143"/>
      <c r="AE278" s="22"/>
      <c r="AF278" s="22"/>
      <c r="AG278" s="148"/>
      <c r="AH278" s="22"/>
      <c r="AI278" s="22"/>
      <c r="AJ278" s="148"/>
      <c r="AK278" s="22"/>
      <c r="AL278" s="22"/>
      <c r="AM278" s="148"/>
      <c r="AN278" s="22"/>
      <c r="AO278" s="22"/>
      <c r="AP278" s="148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3"/>
      <c r="M279" s="22"/>
      <c r="N279" s="22"/>
      <c r="O279" s="143"/>
      <c r="P279" s="22"/>
      <c r="Q279" s="22"/>
      <c r="R279" s="143"/>
      <c r="S279" s="22"/>
      <c r="T279" s="22"/>
      <c r="U279" s="143"/>
      <c r="V279" s="22"/>
      <c r="W279" s="22"/>
      <c r="X279" s="143"/>
      <c r="Y279" s="22"/>
      <c r="Z279" s="22"/>
      <c r="AA279" s="143"/>
      <c r="AB279" s="22"/>
      <c r="AC279" s="22"/>
      <c r="AD279" s="143"/>
      <c r="AE279" s="22"/>
      <c r="AF279" s="22"/>
      <c r="AG279" s="148"/>
      <c r="AH279" s="22"/>
      <c r="AI279" s="22"/>
      <c r="AJ279" s="148"/>
      <c r="AK279" s="22"/>
      <c r="AL279" s="22"/>
      <c r="AM279" s="148"/>
      <c r="AN279" s="22"/>
      <c r="AO279" s="22"/>
      <c r="AP279" s="148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3"/>
      <c r="M280" s="22"/>
      <c r="N280" s="22"/>
      <c r="O280" s="143"/>
      <c r="P280" s="22"/>
      <c r="Q280" s="22"/>
      <c r="R280" s="143"/>
      <c r="S280" s="22"/>
      <c r="T280" s="22"/>
      <c r="U280" s="143"/>
      <c r="V280" s="22"/>
      <c r="W280" s="22"/>
      <c r="X280" s="143"/>
      <c r="Y280" s="22"/>
      <c r="Z280" s="22"/>
      <c r="AA280" s="143"/>
      <c r="AB280" s="22"/>
      <c r="AC280" s="22"/>
      <c r="AD280" s="143"/>
      <c r="AE280" s="22"/>
      <c r="AF280" s="22"/>
      <c r="AG280" s="148"/>
      <c r="AH280" s="22"/>
      <c r="AI280" s="22"/>
      <c r="AJ280" s="148"/>
      <c r="AK280" s="22"/>
      <c r="AL280" s="22"/>
      <c r="AM280" s="148"/>
      <c r="AN280" s="22"/>
      <c r="AO280" s="22"/>
      <c r="AP280" s="148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3"/>
      <c r="M281" s="22"/>
      <c r="N281" s="22"/>
      <c r="O281" s="143"/>
      <c r="P281" s="22"/>
      <c r="Q281" s="22"/>
      <c r="R281" s="143"/>
      <c r="S281" s="22"/>
      <c r="T281" s="22"/>
      <c r="U281" s="143"/>
      <c r="V281" s="22"/>
      <c r="W281" s="22"/>
      <c r="X281" s="143"/>
      <c r="Y281" s="22"/>
      <c r="Z281" s="22"/>
      <c r="AA281" s="143"/>
      <c r="AB281" s="22"/>
      <c r="AC281" s="22"/>
      <c r="AD281" s="143"/>
      <c r="AE281" s="22"/>
      <c r="AF281" s="22"/>
      <c r="AG281" s="148"/>
      <c r="AH281" s="22"/>
      <c r="AI281" s="22"/>
      <c r="AJ281" s="148"/>
      <c r="AK281" s="22"/>
      <c r="AL281" s="22"/>
      <c r="AM281" s="148"/>
      <c r="AN281" s="22"/>
      <c r="AO281" s="22"/>
      <c r="AP281" s="148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3"/>
      <c r="M282" s="22"/>
      <c r="N282" s="22"/>
      <c r="O282" s="143"/>
      <c r="P282" s="22"/>
      <c r="Q282" s="22"/>
      <c r="R282" s="143"/>
      <c r="S282" s="22"/>
      <c r="T282" s="22"/>
      <c r="U282" s="143"/>
      <c r="V282" s="22"/>
      <c r="W282" s="22"/>
      <c r="X282" s="143"/>
      <c r="Y282" s="22"/>
      <c r="Z282" s="22"/>
      <c r="AA282" s="143"/>
      <c r="AB282" s="22"/>
      <c r="AC282" s="22"/>
      <c r="AD282" s="143"/>
      <c r="AE282" s="22"/>
      <c r="AF282" s="22"/>
      <c r="AG282" s="148"/>
      <c r="AH282" s="22"/>
      <c r="AI282" s="22"/>
      <c r="AJ282" s="148"/>
      <c r="AK282" s="22"/>
      <c r="AL282" s="22"/>
      <c r="AM282" s="148"/>
      <c r="AN282" s="22"/>
      <c r="AO282" s="22"/>
      <c r="AP282" s="148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3"/>
      <c r="M283" s="22"/>
      <c r="N283" s="22"/>
      <c r="O283" s="143"/>
      <c r="P283" s="22"/>
      <c r="Q283" s="22"/>
      <c r="R283" s="143"/>
      <c r="S283" s="22"/>
      <c r="T283" s="22"/>
      <c r="U283" s="143"/>
      <c r="V283" s="22"/>
      <c r="W283" s="22"/>
      <c r="X283" s="143"/>
      <c r="Y283" s="22"/>
      <c r="Z283" s="22"/>
      <c r="AA283" s="143"/>
      <c r="AB283" s="22"/>
      <c r="AC283" s="22"/>
      <c r="AD283" s="143"/>
      <c r="AE283" s="22"/>
      <c r="AF283" s="22"/>
      <c r="AG283" s="148"/>
      <c r="AH283" s="22"/>
      <c r="AI283" s="22"/>
      <c r="AJ283" s="148"/>
      <c r="AK283" s="22"/>
      <c r="AL283" s="22"/>
      <c r="AM283" s="148"/>
      <c r="AN283" s="22"/>
      <c r="AO283" s="22"/>
      <c r="AP283" s="148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3"/>
      <c r="M284" s="22"/>
      <c r="N284" s="22"/>
      <c r="O284" s="143"/>
      <c r="P284" s="22"/>
      <c r="Q284" s="22"/>
      <c r="R284" s="143"/>
      <c r="S284" s="22"/>
      <c r="T284" s="22"/>
      <c r="U284" s="143"/>
      <c r="V284" s="22"/>
      <c r="W284" s="22"/>
      <c r="X284" s="143"/>
      <c r="Y284" s="22"/>
      <c r="Z284" s="22"/>
      <c r="AA284" s="143"/>
      <c r="AB284" s="22"/>
      <c r="AC284" s="22"/>
      <c r="AD284" s="143"/>
      <c r="AE284" s="22"/>
      <c r="AF284" s="22"/>
      <c r="AG284" s="148"/>
      <c r="AH284" s="22"/>
      <c r="AI284" s="22"/>
      <c r="AJ284" s="148"/>
      <c r="AK284" s="22"/>
      <c r="AL284" s="22"/>
      <c r="AM284" s="148"/>
      <c r="AN284" s="22"/>
      <c r="AO284" s="22"/>
      <c r="AP284" s="148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3"/>
      <c r="M285" s="22"/>
      <c r="N285" s="22"/>
      <c r="O285" s="143"/>
      <c r="P285" s="22"/>
      <c r="Q285" s="22"/>
      <c r="R285" s="143"/>
      <c r="S285" s="22"/>
      <c r="T285" s="22"/>
      <c r="U285" s="143"/>
      <c r="V285" s="22"/>
      <c r="W285" s="22"/>
      <c r="X285" s="143"/>
      <c r="Y285" s="22"/>
      <c r="Z285" s="22"/>
      <c r="AA285" s="143"/>
      <c r="AB285" s="22"/>
      <c r="AC285" s="22"/>
      <c r="AD285" s="143"/>
      <c r="AE285" s="22"/>
      <c r="AF285" s="22"/>
      <c r="AG285" s="148"/>
      <c r="AH285" s="22"/>
      <c r="AI285" s="22"/>
      <c r="AJ285" s="148"/>
      <c r="AK285" s="22"/>
      <c r="AL285" s="22"/>
      <c r="AM285" s="148"/>
      <c r="AN285" s="22"/>
      <c r="AO285" s="22"/>
      <c r="AP285" s="148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3"/>
      <c r="M286" s="22"/>
      <c r="N286" s="22"/>
      <c r="O286" s="143"/>
      <c r="P286" s="22"/>
      <c r="Q286" s="22"/>
      <c r="R286" s="143"/>
      <c r="S286" s="22"/>
      <c r="T286" s="22"/>
      <c r="U286" s="143"/>
      <c r="V286" s="22"/>
      <c r="W286" s="22"/>
      <c r="X286" s="143"/>
      <c r="Y286" s="22"/>
      <c r="Z286" s="22"/>
      <c r="AA286" s="143"/>
      <c r="AB286" s="22"/>
      <c r="AC286" s="22"/>
      <c r="AD286" s="143"/>
      <c r="AE286" s="22"/>
      <c r="AF286" s="22"/>
      <c r="AG286" s="148"/>
      <c r="AH286" s="22"/>
      <c r="AI286" s="22"/>
      <c r="AJ286" s="148"/>
      <c r="AK286" s="22"/>
      <c r="AL286" s="22"/>
      <c r="AM286" s="148"/>
      <c r="AN286" s="22"/>
      <c r="AO286" s="22"/>
      <c r="AP286" s="148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3"/>
      <c r="M287" s="22"/>
      <c r="N287" s="22"/>
      <c r="O287" s="143"/>
      <c r="P287" s="22"/>
      <c r="Q287" s="22"/>
      <c r="R287" s="143"/>
      <c r="S287" s="22"/>
      <c r="T287" s="22"/>
      <c r="U287" s="143"/>
      <c r="V287" s="22"/>
      <c r="W287" s="22"/>
      <c r="X287" s="143"/>
      <c r="Y287" s="22"/>
      <c r="Z287" s="22"/>
      <c r="AA287" s="143"/>
      <c r="AB287" s="22"/>
      <c r="AC287" s="22"/>
      <c r="AD287" s="143"/>
      <c r="AE287" s="22"/>
      <c r="AF287" s="22"/>
      <c r="AG287" s="148"/>
      <c r="AH287" s="22"/>
      <c r="AI287" s="22"/>
      <c r="AJ287" s="148"/>
      <c r="AK287" s="22"/>
      <c r="AL287" s="22"/>
      <c r="AM287" s="148"/>
      <c r="AN287" s="22"/>
      <c r="AO287" s="22"/>
      <c r="AP287" s="148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3"/>
      <c r="M288" s="22"/>
      <c r="N288" s="22"/>
      <c r="O288" s="143"/>
      <c r="P288" s="22"/>
      <c r="Q288" s="22"/>
      <c r="R288" s="143"/>
      <c r="S288" s="22"/>
      <c r="T288" s="22"/>
      <c r="U288" s="143"/>
      <c r="V288" s="22"/>
      <c r="W288" s="22"/>
      <c r="X288" s="143"/>
      <c r="Y288" s="22"/>
      <c r="Z288" s="22"/>
      <c r="AA288" s="143"/>
      <c r="AB288" s="22"/>
      <c r="AC288" s="22"/>
      <c r="AD288" s="143"/>
      <c r="AE288" s="22"/>
      <c r="AF288" s="22"/>
      <c r="AG288" s="148"/>
      <c r="AH288" s="22"/>
      <c r="AI288" s="22"/>
      <c r="AJ288" s="148"/>
      <c r="AK288" s="22"/>
      <c r="AL288" s="22"/>
      <c r="AM288" s="148"/>
      <c r="AN288" s="22"/>
      <c r="AO288" s="22"/>
      <c r="AP288" s="148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3"/>
      <c r="M289" s="22"/>
      <c r="N289" s="22"/>
      <c r="O289" s="143"/>
      <c r="P289" s="22"/>
      <c r="Q289" s="22"/>
      <c r="R289" s="143"/>
      <c r="S289" s="22"/>
      <c r="T289" s="22"/>
      <c r="U289" s="143"/>
      <c r="V289" s="22"/>
      <c r="W289" s="22"/>
      <c r="X289" s="143"/>
      <c r="Y289" s="22"/>
      <c r="Z289" s="22"/>
      <c r="AA289" s="143"/>
      <c r="AB289" s="22"/>
      <c r="AC289" s="22"/>
      <c r="AD289" s="143"/>
      <c r="AE289" s="22"/>
      <c r="AF289" s="22"/>
      <c r="AG289" s="148"/>
      <c r="AH289" s="22"/>
      <c r="AI289" s="22"/>
      <c r="AJ289" s="148"/>
      <c r="AK289" s="22"/>
      <c r="AL289" s="22"/>
      <c r="AM289" s="148"/>
      <c r="AN289" s="22"/>
      <c r="AO289" s="22"/>
      <c r="AP289" s="148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3"/>
      <c r="M290" s="22"/>
      <c r="N290" s="22"/>
      <c r="O290" s="143"/>
      <c r="P290" s="22"/>
      <c r="Q290" s="22"/>
      <c r="R290" s="143"/>
      <c r="S290" s="22"/>
      <c r="T290" s="22"/>
      <c r="U290" s="143"/>
      <c r="V290" s="22"/>
      <c r="W290" s="22"/>
      <c r="X290" s="143"/>
      <c r="Y290" s="22"/>
      <c r="Z290" s="22"/>
      <c r="AA290" s="143"/>
      <c r="AB290" s="22"/>
      <c r="AC290" s="22"/>
      <c r="AD290" s="143"/>
      <c r="AE290" s="22"/>
      <c r="AF290" s="22"/>
      <c r="AG290" s="148"/>
      <c r="AH290" s="22"/>
      <c r="AI290" s="22"/>
      <c r="AJ290" s="148"/>
      <c r="AK290" s="22"/>
      <c r="AL290" s="22"/>
      <c r="AM290" s="148"/>
      <c r="AN290" s="22"/>
      <c r="AO290" s="22"/>
      <c r="AP290" s="148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3"/>
      <c r="M291" s="22"/>
      <c r="N291" s="22"/>
      <c r="O291" s="143"/>
      <c r="P291" s="22"/>
      <c r="Q291" s="22"/>
      <c r="R291" s="143"/>
      <c r="S291" s="22"/>
      <c r="T291" s="22"/>
      <c r="U291" s="143"/>
      <c r="V291" s="22"/>
      <c r="W291" s="22"/>
      <c r="X291" s="143"/>
      <c r="Y291" s="22"/>
      <c r="Z291" s="22"/>
      <c r="AA291" s="143"/>
      <c r="AB291" s="22"/>
      <c r="AC291" s="22"/>
      <c r="AD291" s="143"/>
      <c r="AE291" s="22"/>
      <c r="AF291" s="22"/>
      <c r="AG291" s="148"/>
      <c r="AH291" s="22"/>
      <c r="AI291" s="22"/>
      <c r="AJ291" s="148"/>
      <c r="AK291" s="22"/>
      <c r="AL291" s="22"/>
      <c r="AM291" s="148"/>
      <c r="AN291" s="22"/>
      <c r="AO291" s="22"/>
      <c r="AP291" s="148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3"/>
      <c r="M292" s="22"/>
      <c r="N292" s="22"/>
      <c r="O292" s="143"/>
      <c r="P292" s="22"/>
      <c r="Q292" s="22"/>
      <c r="R292" s="143"/>
      <c r="S292" s="22"/>
      <c r="T292" s="22"/>
      <c r="U292" s="143"/>
      <c r="V292" s="22"/>
      <c r="W292" s="22"/>
      <c r="X292" s="143"/>
      <c r="Y292" s="22"/>
      <c r="Z292" s="22"/>
      <c r="AA292" s="143"/>
      <c r="AB292" s="22"/>
      <c r="AC292" s="22"/>
      <c r="AD292" s="143"/>
      <c r="AE292" s="22"/>
      <c r="AF292" s="22"/>
      <c r="AG292" s="148"/>
      <c r="AH292" s="22"/>
      <c r="AI292" s="22"/>
      <c r="AJ292" s="148"/>
      <c r="AK292" s="22"/>
      <c r="AL292" s="22"/>
      <c r="AM292" s="148"/>
      <c r="AN292" s="22"/>
      <c r="AO292" s="22"/>
      <c r="AP292" s="148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3"/>
      <c r="M293" s="22"/>
      <c r="N293" s="22"/>
      <c r="O293" s="143"/>
      <c r="P293" s="22"/>
      <c r="Q293" s="22"/>
      <c r="R293" s="143"/>
      <c r="S293" s="22"/>
      <c r="T293" s="22"/>
      <c r="U293" s="143"/>
      <c r="V293" s="22"/>
      <c r="W293" s="22"/>
      <c r="X293" s="143"/>
      <c r="Y293" s="22"/>
      <c r="Z293" s="22"/>
      <c r="AA293" s="143"/>
      <c r="AB293" s="22"/>
      <c r="AC293" s="22"/>
      <c r="AD293" s="143"/>
      <c r="AE293" s="22"/>
      <c r="AF293" s="22"/>
      <c r="AG293" s="148"/>
      <c r="AH293" s="22"/>
      <c r="AI293" s="22"/>
      <c r="AJ293" s="148"/>
      <c r="AK293" s="22"/>
      <c r="AL293" s="22"/>
      <c r="AM293" s="148"/>
      <c r="AN293" s="22"/>
      <c r="AO293" s="22"/>
      <c r="AP293" s="148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3"/>
      <c r="M294" s="22"/>
      <c r="N294" s="22"/>
      <c r="O294" s="143"/>
      <c r="P294" s="22"/>
      <c r="Q294" s="22"/>
      <c r="R294" s="143"/>
      <c r="S294" s="22"/>
      <c r="T294" s="22"/>
      <c r="U294" s="143"/>
      <c r="V294" s="22"/>
      <c r="W294" s="22"/>
      <c r="X294" s="143"/>
      <c r="Y294" s="22"/>
      <c r="Z294" s="22"/>
      <c r="AA294" s="143"/>
      <c r="AB294" s="22"/>
      <c r="AC294" s="22"/>
      <c r="AD294" s="143"/>
      <c r="AE294" s="22"/>
      <c r="AF294" s="22"/>
      <c r="AG294" s="148"/>
      <c r="AH294" s="22"/>
      <c r="AI294" s="22"/>
      <c r="AJ294" s="148"/>
      <c r="AK294" s="22"/>
      <c r="AL294" s="22"/>
      <c r="AM294" s="148"/>
      <c r="AN294" s="22"/>
      <c r="AO294" s="22"/>
      <c r="AP294" s="148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3"/>
      <c r="M295" s="22"/>
      <c r="N295" s="22"/>
      <c r="O295" s="143"/>
      <c r="P295" s="22"/>
      <c r="Q295" s="22"/>
      <c r="R295" s="143"/>
      <c r="S295" s="22"/>
      <c r="T295" s="22"/>
      <c r="U295" s="143"/>
      <c r="V295" s="22"/>
      <c r="W295" s="22"/>
      <c r="X295" s="143"/>
      <c r="Y295" s="22"/>
      <c r="Z295" s="22"/>
      <c r="AA295" s="143"/>
      <c r="AB295" s="22"/>
      <c r="AC295" s="22"/>
      <c r="AD295" s="143"/>
      <c r="AE295" s="22"/>
      <c r="AF295" s="22"/>
      <c r="AG295" s="148"/>
      <c r="AH295" s="22"/>
      <c r="AI295" s="22"/>
      <c r="AJ295" s="148"/>
      <c r="AK295" s="22"/>
      <c r="AL295" s="22"/>
      <c r="AM295" s="148"/>
      <c r="AN295" s="22"/>
      <c r="AO295" s="22"/>
      <c r="AP295" s="148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3"/>
      <c r="M296" s="22"/>
      <c r="N296" s="22"/>
      <c r="O296" s="143"/>
      <c r="P296" s="22"/>
      <c r="Q296" s="22"/>
      <c r="R296" s="143"/>
      <c r="S296" s="22"/>
      <c r="T296" s="22"/>
      <c r="U296" s="143"/>
      <c r="V296" s="22"/>
      <c r="W296" s="22"/>
      <c r="X296" s="143"/>
      <c r="Y296" s="22"/>
      <c r="Z296" s="22"/>
      <c r="AA296" s="143"/>
      <c r="AB296" s="22"/>
      <c r="AC296" s="22"/>
      <c r="AD296" s="143"/>
      <c r="AE296" s="22"/>
      <c r="AF296" s="22"/>
      <c r="AG296" s="148"/>
      <c r="AH296" s="22"/>
      <c r="AI296" s="22"/>
      <c r="AJ296" s="148"/>
      <c r="AK296" s="22"/>
      <c r="AL296" s="22"/>
      <c r="AM296" s="148"/>
      <c r="AN296" s="22"/>
      <c r="AO296" s="22"/>
      <c r="AP296" s="148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3"/>
      <c r="M297" s="22"/>
      <c r="N297" s="22"/>
      <c r="O297" s="143"/>
      <c r="P297" s="22"/>
      <c r="Q297" s="22"/>
      <c r="R297" s="143"/>
      <c r="S297" s="22"/>
      <c r="T297" s="22"/>
      <c r="U297" s="143"/>
      <c r="V297" s="22"/>
      <c r="W297" s="22"/>
      <c r="X297" s="143"/>
      <c r="Y297" s="22"/>
      <c r="Z297" s="22"/>
      <c r="AA297" s="143"/>
      <c r="AB297" s="22"/>
      <c r="AC297" s="22"/>
      <c r="AD297" s="143"/>
      <c r="AE297" s="22"/>
      <c r="AF297" s="22"/>
      <c r="AG297" s="148"/>
      <c r="AH297" s="22"/>
      <c r="AI297" s="22"/>
      <c r="AJ297" s="148"/>
      <c r="AK297" s="22"/>
      <c r="AL297" s="22"/>
      <c r="AM297" s="148"/>
      <c r="AN297" s="22"/>
      <c r="AO297" s="22"/>
      <c r="AP297" s="148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3"/>
      <c r="M298" s="22"/>
      <c r="N298" s="22"/>
      <c r="O298" s="143"/>
      <c r="P298" s="22"/>
      <c r="Q298" s="22"/>
      <c r="R298" s="143"/>
      <c r="S298" s="22"/>
      <c r="T298" s="22"/>
      <c r="U298" s="143"/>
      <c r="V298" s="22"/>
      <c r="W298" s="22"/>
      <c r="X298" s="143"/>
      <c r="Y298" s="22"/>
      <c r="Z298" s="22"/>
      <c r="AA298" s="143"/>
      <c r="AB298" s="22"/>
      <c r="AC298" s="22"/>
      <c r="AD298" s="143"/>
      <c r="AE298" s="22"/>
      <c r="AF298" s="22"/>
      <c r="AG298" s="148"/>
      <c r="AH298" s="22"/>
      <c r="AI298" s="22"/>
      <c r="AJ298" s="148"/>
      <c r="AK298" s="22"/>
      <c r="AL298" s="22"/>
      <c r="AM298" s="148"/>
      <c r="AN298" s="22"/>
      <c r="AO298" s="22"/>
      <c r="AP298" s="148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3"/>
      <c r="M299" s="22"/>
      <c r="N299" s="22"/>
      <c r="O299" s="143"/>
      <c r="P299" s="22"/>
      <c r="Q299" s="22"/>
      <c r="R299" s="143"/>
      <c r="S299" s="22"/>
      <c r="T299" s="22"/>
      <c r="U299" s="143"/>
      <c r="V299" s="22"/>
      <c r="W299" s="22"/>
      <c r="X299" s="143"/>
      <c r="Y299" s="22"/>
      <c r="Z299" s="22"/>
      <c r="AA299" s="143"/>
      <c r="AB299" s="22"/>
      <c r="AC299" s="22"/>
      <c r="AD299" s="143"/>
      <c r="AE299" s="22"/>
      <c r="AF299" s="22"/>
      <c r="AG299" s="148"/>
      <c r="AH299" s="22"/>
      <c r="AI299" s="22"/>
      <c r="AJ299" s="148"/>
      <c r="AK299" s="22"/>
      <c r="AL299" s="22"/>
      <c r="AM299" s="148"/>
      <c r="AN299" s="22"/>
      <c r="AO299" s="22"/>
      <c r="AP299" s="148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3"/>
      <c r="M300" s="22"/>
      <c r="N300" s="22"/>
      <c r="O300" s="143"/>
      <c r="P300" s="22"/>
      <c r="Q300" s="22"/>
      <c r="R300" s="143"/>
      <c r="S300" s="22"/>
      <c r="T300" s="22"/>
      <c r="U300" s="143"/>
      <c r="V300" s="22"/>
      <c r="W300" s="22"/>
      <c r="X300" s="143"/>
      <c r="Y300" s="22"/>
      <c r="Z300" s="22"/>
      <c r="AA300" s="143"/>
      <c r="AB300" s="22"/>
      <c r="AC300" s="22"/>
      <c r="AD300" s="143"/>
      <c r="AE300" s="22"/>
      <c r="AF300" s="22"/>
      <c r="AG300" s="148"/>
      <c r="AH300" s="22"/>
      <c r="AI300" s="22"/>
      <c r="AJ300" s="148"/>
      <c r="AK300" s="22"/>
      <c r="AL300" s="22"/>
      <c r="AM300" s="148"/>
      <c r="AN300" s="22"/>
      <c r="AO300" s="22"/>
      <c r="AP300" s="148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3"/>
      <c r="M301" s="22"/>
      <c r="N301" s="22"/>
      <c r="O301" s="143"/>
      <c r="P301" s="22"/>
      <c r="Q301" s="22"/>
      <c r="R301" s="143"/>
      <c r="S301" s="22"/>
      <c r="T301" s="22"/>
      <c r="U301" s="143"/>
      <c r="V301" s="22"/>
      <c r="W301" s="22"/>
      <c r="X301" s="143"/>
      <c r="Y301" s="22"/>
      <c r="Z301" s="22"/>
      <c r="AA301" s="143"/>
      <c r="AB301" s="22"/>
      <c r="AC301" s="22"/>
      <c r="AD301" s="143"/>
      <c r="AE301" s="22"/>
      <c r="AF301" s="22"/>
      <c r="AG301" s="148"/>
      <c r="AH301" s="22"/>
      <c r="AI301" s="22"/>
      <c r="AJ301" s="148"/>
      <c r="AK301" s="22"/>
      <c r="AL301" s="22"/>
      <c r="AM301" s="148"/>
      <c r="AN301" s="22"/>
      <c r="AO301" s="22"/>
      <c r="AP301" s="148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3"/>
      <c r="M302" s="22"/>
      <c r="N302" s="22"/>
      <c r="O302" s="143"/>
      <c r="P302" s="22"/>
      <c r="Q302" s="22"/>
      <c r="R302" s="143"/>
      <c r="S302" s="22"/>
      <c r="T302" s="22"/>
      <c r="U302" s="143"/>
      <c r="V302" s="22"/>
      <c r="W302" s="22"/>
      <c r="X302" s="143"/>
      <c r="Y302" s="22"/>
      <c r="Z302" s="22"/>
      <c r="AA302" s="143"/>
      <c r="AB302" s="22"/>
      <c r="AC302" s="22"/>
      <c r="AD302" s="143"/>
      <c r="AE302" s="22"/>
      <c r="AF302" s="22"/>
      <c r="AG302" s="148"/>
      <c r="AH302" s="22"/>
      <c r="AI302" s="22"/>
      <c r="AJ302" s="148"/>
      <c r="AK302" s="22"/>
      <c r="AL302" s="22"/>
      <c r="AM302" s="148"/>
      <c r="AN302" s="22"/>
      <c r="AO302" s="22"/>
      <c r="AP302" s="148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3"/>
      <c r="M303" s="22"/>
      <c r="N303" s="22"/>
      <c r="O303" s="143"/>
      <c r="P303" s="22"/>
      <c r="Q303" s="22"/>
      <c r="R303" s="143"/>
      <c r="S303" s="22"/>
      <c r="T303" s="22"/>
      <c r="U303" s="143"/>
      <c r="V303" s="22"/>
      <c r="W303" s="22"/>
      <c r="X303" s="143"/>
      <c r="Y303" s="22"/>
      <c r="Z303" s="22"/>
      <c r="AA303" s="143"/>
      <c r="AB303" s="22"/>
      <c r="AC303" s="22"/>
      <c r="AD303" s="143"/>
      <c r="AE303" s="22"/>
      <c r="AF303" s="22"/>
      <c r="AG303" s="148"/>
      <c r="AH303" s="22"/>
      <c r="AI303" s="22"/>
      <c r="AJ303" s="148"/>
      <c r="AK303" s="22"/>
      <c r="AL303" s="22"/>
      <c r="AM303" s="148"/>
      <c r="AN303" s="22"/>
      <c r="AO303" s="22"/>
      <c r="AP303" s="148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3"/>
      <c r="M304" s="22"/>
      <c r="N304" s="22"/>
      <c r="O304" s="143"/>
      <c r="P304" s="22"/>
      <c r="Q304" s="22"/>
      <c r="R304" s="143"/>
      <c r="S304" s="22"/>
      <c r="T304" s="22"/>
      <c r="U304" s="143"/>
      <c r="V304" s="22"/>
      <c r="W304" s="22"/>
      <c r="X304" s="143"/>
      <c r="Y304" s="22"/>
      <c r="Z304" s="22"/>
      <c r="AA304" s="143"/>
      <c r="AB304" s="22"/>
      <c r="AC304" s="22"/>
      <c r="AD304" s="143"/>
      <c r="AE304" s="22"/>
      <c r="AF304" s="22"/>
      <c r="AG304" s="148"/>
      <c r="AH304" s="22"/>
      <c r="AI304" s="22"/>
      <c r="AJ304" s="148"/>
      <c r="AK304" s="22"/>
      <c r="AL304" s="22"/>
      <c r="AM304" s="148"/>
      <c r="AN304" s="22"/>
      <c r="AO304" s="22"/>
      <c r="AP304" s="148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3"/>
      <c r="M305" s="22"/>
      <c r="N305" s="22"/>
      <c r="O305" s="143"/>
      <c r="P305" s="22"/>
      <c r="Q305" s="22"/>
      <c r="R305" s="143"/>
      <c r="S305" s="22"/>
      <c r="T305" s="22"/>
      <c r="U305" s="143"/>
      <c r="V305" s="22"/>
      <c r="W305" s="22"/>
      <c r="X305" s="143"/>
      <c r="Y305" s="22"/>
      <c r="Z305" s="22"/>
      <c r="AA305" s="143"/>
      <c r="AB305" s="22"/>
      <c r="AC305" s="22"/>
      <c r="AD305" s="143"/>
      <c r="AE305" s="22"/>
      <c r="AF305" s="22"/>
      <c r="AG305" s="148"/>
      <c r="AH305" s="22"/>
      <c r="AI305" s="22"/>
      <c r="AJ305" s="148"/>
      <c r="AK305" s="22"/>
      <c r="AL305" s="22"/>
      <c r="AM305" s="148"/>
      <c r="AN305" s="22"/>
      <c r="AO305" s="22"/>
      <c r="AP305" s="148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3"/>
      <c r="M306" s="22"/>
      <c r="N306" s="22"/>
      <c r="O306" s="143"/>
      <c r="P306" s="22"/>
      <c r="Q306" s="22"/>
      <c r="R306" s="143"/>
      <c r="S306" s="22"/>
      <c r="T306" s="22"/>
      <c r="U306" s="143"/>
      <c r="V306" s="22"/>
      <c r="W306" s="22"/>
      <c r="X306" s="143"/>
      <c r="Y306" s="22"/>
      <c r="Z306" s="22"/>
      <c r="AA306" s="143"/>
      <c r="AB306" s="22"/>
      <c r="AC306" s="22"/>
      <c r="AD306" s="143"/>
      <c r="AE306" s="22"/>
      <c r="AF306" s="22"/>
      <c r="AG306" s="148"/>
      <c r="AH306" s="22"/>
      <c r="AI306" s="22"/>
      <c r="AJ306" s="148"/>
      <c r="AK306" s="22"/>
      <c r="AL306" s="22"/>
      <c r="AM306" s="148"/>
      <c r="AN306" s="22"/>
      <c r="AO306" s="22"/>
      <c r="AP306" s="148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3"/>
      <c r="M307" s="22"/>
      <c r="N307" s="22"/>
      <c r="O307" s="143"/>
      <c r="P307" s="22"/>
      <c r="Q307" s="22"/>
      <c r="R307" s="143"/>
      <c r="S307" s="22"/>
      <c r="T307" s="22"/>
      <c r="U307" s="143"/>
      <c r="V307" s="22"/>
      <c r="W307" s="22"/>
      <c r="X307" s="143"/>
      <c r="Y307" s="22"/>
      <c r="Z307" s="22"/>
      <c r="AA307" s="143"/>
      <c r="AB307" s="22"/>
      <c r="AC307" s="22"/>
      <c r="AD307" s="143"/>
      <c r="AE307" s="22"/>
      <c r="AF307" s="22"/>
      <c r="AG307" s="148"/>
      <c r="AH307" s="22"/>
      <c r="AI307" s="22"/>
      <c r="AJ307" s="148"/>
      <c r="AK307" s="22"/>
      <c r="AL307" s="22"/>
      <c r="AM307" s="148"/>
      <c r="AN307" s="22"/>
      <c r="AO307" s="22"/>
      <c r="AP307" s="148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3"/>
      <c r="M308" s="22"/>
      <c r="N308" s="22"/>
      <c r="O308" s="143"/>
      <c r="P308" s="22"/>
      <c r="Q308" s="22"/>
      <c r="R308" s="143"/>
      <c r="S308" s="22"/>
      <c r="T308" s="22"/>
      <c r="U308" s="143"/>
      <c r="V308" s="22"/>
      <c r="W308" s="22"/>
      <c r="X308" s="143"/>
      <c r="Y308" s="22"/>
      <c r="Z308" s="22"/>
      <c r="AA308" s="143"/>
      <c r="AB308" s="22"/>
      <c r="AC308" s="22"/>
      <c r="AD308" s="143"/>
      <c r="AE308" s="22"/>
      <c r="AF308" s="22"/>
      <c r="AG308" s="148"/>
      <c r="AH308" s="22"/>
      <c r="AI308" s="22"/>
      <c r="AJ308" s="148"/>
      <c r="AK308" s="22"/>
      <c r="AL308" s="22"/>
      <c r="AM308" s="148"/>
      <c r="AN308" s="22"/>
      <c r="AO308" s="22"/>
      <c r="AP308" s="148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3"/>
      <c r="M309" s="22"/>
      <c r="N309" s="22"/>
      <c r="O309" s="143"/>
      <c r="P309" s="22"/>
      <c r="Q309" s="22"/>
      <c r="R309" s="143"/>
      <c r="S309" s="22"/>
      <c r="T309" s="22"/>
      <c r="U309" s="143"/>
      <c r="V309" s="22"/>
      <c r="W309" s="22"/>
      <c r="X309" s="143"/>
      <c r="Y309" s="22"/>
      <c r="Z309" s="22"/>
      <c r="AA309" s="143"/>
      <c r="AB309" s="22"/>
      <c r="AC309" s="22"/>
      <c r="AD309" s="143"/>
      <c r="AE309" s="22"/>
      <c r="AF309" s="22"/>
      <c r="AG309" s="148"/>
      <c r="AH309" s="22"/>
      <c r="AI309" s="22"/>
      <c r="AJ309" s="148"/>
      <c r="AK309" s="22"/>
      <c r="AL309" s="22"/>
      <c r="AM309" s="148"/>
      <c r="AN309" s="22"/>
      <c r="AO309" s="22"/>
      <c r="AP309" s="148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3"/>
      <c r="M310" s="22"/>
      <c r="N310" s="22"/>
      <c r="O310" s="143"/>
      <c r="P310" s="22"/>
      <c r="Q310" s="22"/>
      <c r="R310" s="143"/>
      <c r="S310" s="22"/>
      <c r="T310" s="22"/>
      <c r="U310" s="143"/>
      <c r="V310" s="22"/>
      <c r="W310" s="22"/>
      <c r="X310" s="143"/>
      <c r="Y310" s="22"/>
      <c r="Z310" s="22"/>
      <c r="AA310" s="143"/>
      <c r="AB310" s="22"/>
      <c r="AC310" s="22"/>
      <c r="AD310" s="143"/>
      <c r="AE310" s="22"/>
      <c r="AF310" s="22"/>
      <c r="AG310" s="148"/>
      <c r="AH310" s="22"/>
      <c r="AI310" s="22"/>
      <c r="AJ310" s="148"/>
      <c r="AK310" s="22"/>
      <c r="AL310" s="22"/>
      <c r="AM310" s="148"/>
      <c r="AN310" s="22"/>
      <c r="AO310" s="22"/>
      <c r="AP310" s="148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3"/>
      <c r="M311" s="22"/>
      <c r="N311" s="22"/>
      <c r="O311" s="143"/>
      <c r="P311" s="22"/>
      <c r="Q311" s="22"/>
      <c r="R311" s="143"/>
      <c r="S311" s="22"/>
      <c r="T311" s="22"/>
      <c r="U311" s="143"/>
      <c r="V311" s="22"/>
      <c r="W311" s="22"/>
      <c r="X311" s="143"/>
      <c r="Y311" s="22"/>
      <c r="Z311" s="22"/>
      <c r="AA311" s="143"/>
      <c r="AB311" s="22"/>
      <c r="AC311" s="22"/>
      <c r="AD311" s="143"/>
      <c r="AE311" s="22"/>
      <c r="AF311" s="22"/>
      <c r="AG311" s="148"/>
      <c r="AH311" s="22"/>
      <c r="AI311" s="22"/>
      <c r="AJ311" s="148"/>
      <c r="AK311" s="22"/>
      <c r="AL311" s="22"/>
      <c r="AM311" s="148"/>
      <c r="AN311" s="22"/>
      <c r="AO311" s="22"/>
      <c r="AP311" s="148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3"/>
      <c r="M312" s="22"/>
      <c r="N312" s="22"/>
      <c r="O312" s="143"/>
      <c r="P312" s="22"/>
      <c r="Q312" s="22"/>
      <c r="R312" s="143"/>
      <c r="S312" s="22"/>
      <c r="T312" s="22"/>
      <c r="U312" s="143"/>
      <c r="V312" s="22"/>
      <c r="W312" s="22"/>
      <c r="X312" s="143"/>
      <c r="Y312" s="22"/>
      <c r="Z312" s="22"/>
      <c r="AA312" s="143"/>
      <c r="AB312" s="22"/>
      <c r="AC312" s="22"/>
      <c r="AD312" s="143"/>
      <c r="AE312" s="22"/>
      <c r="AF312" s="22"/>
      <c r="AG312" s="148"/>
      <c r="AH312" s="22"/>
      <c r="AI312" s="22"/>
      <c r="AJ312" s="148"/>
      <c r="AK312" s="22"/>
      <c r="AL312" s="22"/>
      <c r="AM312" s="148"/>
      <c r="AN312" s="22"/>
      <c r="AO312" s="22"/>
      <c r="AP312" s="148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3"/>
      <c r="M313" s="22"/>
      <c r="N313" s="22"/>
      <c r="O313" s="143"/>
      <c r="P313" s="22"/>
      <c r="Q313" s="22"/>
      <c r="R313" s="143"/>
      <c r="S313" s="22"/>
      <c r="T313" s="22"/>
      <c r="U313" s="143"/>
      <c r="V313" s="22"/>
      <c r="W313" s="22"/>
      <c r="X313" s="143"/>
      <c r="Y313" s="22"/>
      <c r="Z313" s="22"/>
      <c r="AA313" s="143"/>
      <c r="AB313" s="22"/>
      <c r="AC313" s="22"/>
      <c r="AD313" s="143"/>
      <c r="AE313" s="22"/>
      <c r="AF313" s="22"/>
      <c r="AG313" s="148"/>
      <c r="AH313" s="22"/>
      <c r="AI313" s="22"/>
      <c r="AJ313" s="148"/>
      <c r="AK313" s="22"/>
      <c r="AL313" s="22"/>
      <c r="AM313" s="148"/>
      <c r="AN313" s="22"/>
      <c r="AO313" s="22"/>
      <c r="AP313" s="148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3"/>
      <c r="M314" s="22"/>
      <c r="N314" s="22"/>
      <c r="O314" s="143"/>
      <c r="P314" s="22"/>
      <c r="Q314" s="22"/>
      <c r="R314" s="143"/>
      <c r="S314" s="22"/>
      <c r="T314" s="22"/>
      <c r="U314" s="143"/>
      <c r="V314" s="22"/>
      <c r="W314" s="22"/>
      <c r="X314" s="143"/>
      <c r="Y314" s="22"/>
      <c r="Z314" s="22"/>
      <c r="AA314" s="143"/>
      <c r="AB314" s="22"/>
      <c r="AC314" s="22"/>
      <c r="AD314" s="143"/>
      <c r="AE314" s="22"/>
      <c r="AF314" s="22"/>
      <c r="AG314" s="148"/>
      <c r="AH314" s="22"/>
      <c r="AI314" s="22"/>
      <c r="AJ314" s="148"/>
      <c r="AK314" s="22"/>
      <c r="AL314" s="22"/>
      <c r="AM314" s="148"/>
      <c r="AN314" s="22"/>
      <c r="AO314" s="22"/>
      <c r="AP314" s="148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3"/>
      <c r="M315" s="22"/>
      <c r="N315" s="22"/>
      <c r="O315" s="143"/>
      <c r="P315" s="22"/>
      <c r="Q315" s="22"/>
      <c r="R315" s="143"/>
      <c r="S315" s="22"/>
      <c r="T315" s="22"/>
      <c r="U315" s="143"/>
      <c r="V315" s="22"/>
      <c r="W315" s="22"/>
      <c r="X315" s="143"/>
      <c r="Y315" s="22"/>
      <c r="Z315" s="22"/>
      <c r="AA315" s="143"/>
      <c r="AB315" s="22"/>
      <c r="AC315" s="22"/>
      <c r="AD315" s="143"/>
      <c r="AE315" s="22"/>
      <c r="AF315" s="22"/>
      <c r="AG315" s="148"/>
      <c r="AH315" s="22"/>
      <c r="AI315" s="22"/>
      <c r="AJ315" s="148"/>
      <c r="AK315" s="22"/>
      <c r="AL315" s="22"/>
      <c r="AM315" s="148"/>
      <c r="AN315" s="22"/>
      <c r="AO315" s="22"/>
      <c r="AP315" s="148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3"/>
      <c r="M316" s="22"/>
      <c r="N316" s="22"/>
      <c r="O316" s="143"/>
      <c r="P316" s="22"/>
      <c r="Q316" s="22"/>
      <c r="R316" s="143"/>
      <c r="S316" s="22"/>
      <c r="T316" s="22"/>
      <c r="U316" s="143"/>
      <c r="V316" s="22"/>
      <c r="W316" s="22"/>
      <c r="X316" s="143"/>
      <c r="Y316" s="22"/>
      <c r="Z316" s="22"/>
      <c r="AA316" s="143"/>
      <c r="AB316" s="22"/>
      <c r="AC316" s="22"/>
      <c r="AD316" s="143"/>
      <c r="AE316" s="22"/>
      <c r="AF316" s="22"/>
      <c r="AG316" s="148"/>
      <c r="AH316" s="22"/>
      <c r="AI316" s="22"/>
      <c r="AJ316" s="148"/>
      <c r="AK316" s="22"/>
      <c r="AL316" s="22"/>
      <c r="AM316" s="148"/>
      <c r="AN316" s="22"/>
      <c r="AO316" s="22"/>
      <c r="AP316" s="148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3"/>
      <c r="M317" s="22"/>
      <c r="N317" s="22"/>
      <c r="O317" s="143"/>
      <c r="P317" s="22"/>
      <c r="Q317" s="22"/>
      <c r="R317" s="143"/>
      <c r="S317" s="22"/>
      <c r="T317" s="22"/>
      <c r="U317" s="143"/>
      <c r="V317" s="22"/>
      <c r="W317" s="22"/>
      <c r="X317" s="143"/>
      <c r="Y317" s="22"/>
      <c r="Z317" s="22"/>
      <c r="AA317" s="143"/>
      <c r="AB317" s="22"/>
      <c r="AC317" s="22"/>
      <c r="AD317" s="143"/>
      <c r="AE317" s="22"/>
      <c r="AF317" s="22"/>
      <c r="AG317" s="148"/>
      <c r="AH317" s="22"/>
      <c r="AI317" s="22"/>
      <c r="AJ317" s="148"/>
      <c r="AK317" s="22"/>
      <c r="AL317" s="22"/>
      <c r="AM317" s="148"/>
      <c r="AN317" s="22"/>
      <c r="AO317" s="22"/>
      <c r="AP317" s="148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3"/>
      <c r="M318" s="22"/>
      <c r="N318" s="22"/>
      <c r="O318" s="143"/>
      <c r="P318" s="22"/>
      <c r="Q318" s="22"/>
      <c r="R318" s="143"/>
      <c r="S318" s="22"/>
      <c r="T318" s="22"/>
      <c r="U318" s="143"/>
      <c r="V318" s="22"/>
      <c r="W318" s="22"/>
      <c r="X318" s="143"/>
      <c r="Y318" s="22"/>
      <c r="Z318" s="22"/>
      <c r="AA318" s="143"/>
      <c r="AB318" s="22"/>
      <c r="AC318" s="22"/>
      <c r="AD318" s="143"/>
      <c r="AE318" s="22"/>
      <c r="AF318" s="22"/>
      <c r="AG318" s="148"/>
      <c r="AH318" s="22"/>
      <c r="AI318" s="22"/>
      <c r="AJ318" s="148"/>
      <c r="AK318" s="22"/>
      <c r="AL318" s="22"/>
      <c r="AM318" s="148"/>
      <c r="AN318" s="22"/>
      <c r="AO318" s="22"/>
      <c r="AP318" s="148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3"/>
      <c r="M319" s="22"/>
      <c r="N319" s="22"/>
      <c r="O319" s="143"/>
      <c r="P319" s="22"/>
      <c r="Q319" s="22"/>
      <c r="R319" s="143"/>
      <c r="S319" s="22"/>
      <c r="T319" s="22"/>
      <c r="U319" s="143"/>
      <c r="V319" s="22"/>
      <c r="W319" s="22"/>
      <c r="X319" s="143"/>
      <c r="Y319" s="22"/>
      <c r="Z319" s="22"/>
      <c r="AA319" s="143"/>
      <c r="AB319" s="22"/>
      <c r="AC319" s="22"/>
      <c r="AD319" s="143"/>
      <c r="AE319" s="22"/>
      <c r="AF319" s="22"/>
      <c r="AG319" s="148"/>
      <c r="AH319" s="22"/>
      <c r="AI319" s="22"/>
      <c r="AJ319" s="148"/>
      <c r="AK319" s="22"/>
      <c r="AL319" s="22"/>
      <c r="AM319" s="148"/>
      <c r="AN319" s="22"/>
      <c r="AO319" s="22"/>
      <c r="AP319" s="148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3"/>
      <c r="M320" s="22"/>
      <c r="N320" s="22"/>
      <c r="O320" s="143"/>
      <c r="P320" s="22"/>
      <c r="Q320" s="22"/>
      <c r="R320" s="143"/>
      <c r="S320" s="22"/>
      <c r="T320" s="22"/>
      <c r="U320" s="143"/>
      <c r="V320" s="22"/>
      <c r="W320" s="22"/>
      <c r="X320" s="143"/>
      <c r="Y320" s="22"/>
      <c r="Z320" s="22"/>
      <c r="AA320" s="143"/>
      <c r="AB320" s="22"/>
      <c r="AC320" s="22"/>
      <c r="AD320" s="143"/>
      <c r="AE320" s="22"/>
      <c r="AF320" s="22"/>
      <c r="AG320" s="148"/>
      <c r="AH320" s="22"/>
      <c r="AI320" s="22"/>
      <c r="AJ320" s="148"/>
      <c r="AK320" s="22"/>
      <c r="AL320" s="22"/>
      <c r="AM320" s="148"/>
      <c r="AN320" s="22"/>
      <c r="AO320" s="22"/>
      <c r="AP320" s="148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3"/>
      <c r="M321" s="22"/>
      <c r="N321" s="22"/>
      <c r="O321" s="143"/>
      <c r="P321" s="22"/>
      <c r="Q321" s="22"/>
      <c r="R321" s="143"/>
      <c r="S321" s="22"/>
      <c r="T321" s="22"/>
      <c r="U321" s="143"/>
      <c r="V321" s="22"/>
      <c r="W321" s="22"/>
      <c r="X321" s="143"/>
      <c r="Y321" s="22"/>
      <c r="Z321" s="22"/>
      <c r="AA321" s="143"/>
      <c r="AB321" s="22"/>
      <c r="AC321" s="22"/>
      <c r="AD321" s="143"/>
      <c r="AE321" s="22"/>
      <c r="AF321" s="22"/>
      <c r="AG321" s="148"/>
      <c r="AH321" s="22"/>
      <c r="AI321" s="22"/>
      <c r="AJ321" s="148"/>
      <c r="AK321" s="22"/>
      <c r="AL321" s="22"/>
      <c r="AM321" s="148"/>
      <c r="AN321" s="22"/>
      <c r="AO321" s="22"/>
      <c r="AP321" s="148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3"/>
      <c r="M322" s="22"/>
      <c r="N322" s="22"/>
      <c r="O322" s="143"/>
      <c r="P322" s="22"/>
      <c r="Q322" s="22"/>
      <c r="R322" s="143"/>
      <c r="S322" s="22"/>
      <c r="T322" s="22"/>
      <c r="U322" s="143"/>
      <c r="V322" s="22"/>
      <c r="W322" s="22"/>
      <c r="X322" s="143"/>
      <c r="Y322" s="22"/>
      <c r="Z322" s="22"/>
      <c r="AA322" s="143"/>
      <c r="AB322" s="22"/>
      <c r="AC322" s="22"/>
      <c r="AD322" s="143"/>
      <c r="AE322" s="22"/>
      <c r="AF322" s="22"/>
      <c r="AG322" s="148"/>
      <c r="AH322" s="22"/>
      <c r="AI322" s="22"/>
      <c r="AJ322" s="148"/>
      <c r="AK322" s="22"/>
      <c r="AL322" s="22"/>
      <c r="AM322" s="148"/>
      <c r="AN322" s="22"/>
      <c r="AO322" s="22"/>
      <c r="AP322" s="148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3"/>
      <c r="M323" s="22"/>
      <c r="N323" s="22"/>
      <c r="O323" s="143"/>
      <c r="P323" s="22"/>
      <c r="Q323" s="22"/>
      <c r="R323" s="143"/>
      <c r="S323" s="22"/>
      <c r="T323" s="22"/>
      <c r="U323" s="143"/>
      <c r="V323" s="22"/>
      <c r="W323" s="22"/>
      <c r="X323" s="143"/>
      <c r="Y323" s="22"/>
      <c r="Z323" s="22"/>
      <c r="AA323" s="143"/>
      <c r="AB323" s="22"/>
      <c r="AC323" s="22"/>
      <c r="AD323" s="143"/>
      <c r="AE323" s="22"/>
      <c r="AF323" s="22"/>
      <c r="AG323" s="148"/>
      <c r="AH323" s="22"/>
      <c r="AI323" s="22"/>
      <c r="AJ323" s="148"/>
      <c r="AK323" s="22"/>
      <c r="AL323" s="22"/>
      <c r="AM323" s="148"/>
      <c r="AN323" s="22"/>
      <c r="AO323" s="22"/>
      <c r="AP323" s="148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3"/>
      <c r="M324" s="22"/>
      <c r="N324" s="22"/>
      <c r="O324" s="143"/>
      <c r="P324" s="22"/>
      <c r="Q324" s="22"/>
      <c r="R324" s="143"/>
      <c r="S324" s="22"/>
      <c r="T324" s="22"/>
      <c r="U324" s="143"/>
      <c r="V324" s="22"/>
      <c r="W324" s="22"/>
      <c r="X324" s="143"/>
      <c r="Y324" s="22"/>
      <c r="Z324" s="22"/>
      <c r="AA324" s="143"/>
      <c r="AB324" s="22"/>
      <c r="AC324" s="22"/>
      <c r="AD324" s="143"/>
      <c r="AE324" s="22"/>
      <c r="AF324" s="22"/>
      <c r="AG324" s="148"/>
      <c r="AH324" s="22"/>
      <c r="AI324" s="22"/>
      <c r="AJ324" s="148"/>
      <c r="AK324" s="22"/>
      <c r="AL324" s="22"/>
      <c r="AM324" s="148"/>
      <c r="AN324" s="22"/>
      <c r="AO324" s="22"/>
      <c r="AP324" s="148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3"/>
      <c r="M325" s="22"/>
      <c r="N325" s="22"/>
      <c r="O325" s="143"/>
      <c r="P325" s="22"/>
      <c r="Q325" s="22"/>
      <c r="R325" s="143"/>
      <c r="S325" s="22"/>
      <c r="T325" s="22"/>
      <c r="U325" s="143"/>
      <c r="V325" s="22"/>
      <c r="W325" s="22"/>
      <c r="X325" s="143"/>
      <c r="Y325" s="22"/>
      <c r="Z325" s="22"/>
      <c r="AA325" s="143"/>
      <c r="AB325" s="22"/>
      <c r="AC325" s="22"/>
      <c r="AD325" s="143"/>
      <c r="AE325" s="22"/>
      <c r="AF325" s="22"/>
      <c r="AG325" s="148"/>
      <c r="AH325" s="22"/>
      <c r="AI325" s="22"/>
      <c r="AJ325" s="148"/>
      <c r="AK325" s="22"/>
      <c r="AL325" s="22"/>
      <c r="AM325" s="148"/>
      <c r="AN325" s="22"/>
      <c r="AO325" s="22"/>
      <c r="AP325" s="148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3"/>
      <c r="M326" s="22"/>
      <c r="N326" s="22"/>
      <c r="O326" s="143"/>
      <c r="P326" s="22"/>
      <c r="Q326" s="22"/>
      <c r="R326" s="143"/>
      <c r="S326" s="22"/>
      <c r="T326" s="22"/>
      <c r="U326" s="143"/>
      <c r="V326" s="22"/>
      <c r="W326" s="22"/>
      <c r="X326" s="143"/>
      <c r="Y326" s="22"/>
      <c r="Z326" s="22"/>
      <c r="AA326" s="143"/>
      <c r="AB326" s="22"/>
      <c r="AC326" s="22"/>
      <c r="AD326" s="143"/>
      <c r="AE326" s="22"/>
      <c r="AF326" s="22"/>
      <c r="AG326" s="148"/>
      <c r="AH326" s="22"/>
      <c r="AI326" s="22"/>
      <c r="AJ326" s="148"/>
      <c r="AK326" s="22"/>
      <c r="AL326" s="22"/>
      <c r="AM326" s="148"/>
      <c r="AN326" s="22"/>
      <c r="AO326" s="22"/>
      <c r="AP326" s="148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3"/>
      <c r="M327" s="22"/>
      <c r="N327" s="22"/>
      <c r="O327" s="143"/>
      <c r="P327" s="22"/>
      <c r="Q327" s="22"/>
      <c r="R327" s="143"/>
      <c r="S327" s="22"/>
      <c r="T327" s="22"/>
      <c r="U327" s="143"/>
      <c r="V327" s="22"/>
      <c r="W327" s="22"/>
      <c r="X327" s="143"/>
      <c r="Y327" s="22"/>
      <c r="Z327" s="22"/>
      <c r="AA327" s="143"/>
      <c r="AB327" s="22"/>
      <c r="AC327" s="22"/>
      <c r="AD327" s="143"/>
      <c r="AE327" s="22"/>
      <c r="AF327" s="22"/>
      <c r="AG327" s="148"/>
      <c r="AH327" s="22"/>
      <c r="AI327" s="22"/>
      <c r="AJ327" s="148"/>
      <c r="AK327" s="22"/>
      <c r="AL327" s="22"/>
      <c r="AM327" s="148"/>
      <c r="AN327" s="22"/>
      <c r="AO327" s="22"/>
      <c r="AP327" s="148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3"/>
      <c r="M328" s="22"/>
      <c r="N328" s="22"/>
      <c r="O328" s="143"/>
      <c r="P328" s="22"/>
      <c r="Q328" s="22"/>
      <c r="R328" s="143"/>
      <c r="S328" s="22"/>
      <c r="T328" s="22"/>
      <c r="U328" s="143"/>
      <c r="V328" s="22"/>
      <c r="W328" s="22"/>
      <c r="X328" s="143"/>
      <c r="Y328" s="22"/>
      <c r="Z328" s="22"/>
      <c r="AA328" s="143"/>
      <c r="AB328" s="22"/>
      <c r="AC328" s="22"/>
      <c r="AD328" s="143"/>
      <c r="AE328" s="22"/>
      <c r="AF328" s="22"/>
      <c r="AG328" s="148"/>
      <c r="AH328" s="22"/>
      <c r="AI328" s="22"/>
      <c r="AJ328" s="148"/>
      <c r="AK328" s="22"/>
      <c r="AL328" s="22"/>
      <c r="AM328" s="148"/>
      <c r="AN328" s="22"/>
      <c r="AO328" s="22"/>
      <c r="AP328" s="148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3"/>
      <c r="M329" s="22"/>
      <c r="N329" s="22"/>
      <c r="O329" s="143"/>
      <c r="P329" s="22"/>
      <c r="Q329" s="22"/>
      <c r="R329" s="143"/>
      <c r="S329" s="22"/>
      <c r="T329" s="22"/>
      <c r="U329" s="143"/>
      <c r="V329" s="22"/>
      <c r="W329" s="22"/>
      <c r="X329" s="143"/>
      <c r="Y329" s="22"/>
      <c r="Z329" s="22"/>
      <c r="AA329" s="143"/>
      <c r="AB329" s="22"/>
      <c r="AC329" s="22"/>
      <c r="AD329" s="143"/>
      <c r="AE329" s="22"/>
      <c r="AF329" s="22"/>
      <c r="AG329" s="148"/>
      <c r="AH329" s="22"/>
      <c r="AI329" s="22"/>
      <c r="AJ329" s="148"/>
      <c r="AK329" s="22"/>
      <c r="AL329" s="22"/>
      <c r="AM329" s="148"/>
      <c r="AN329" s="22"/>
      <c r="AO329" s="22"/>
      <c r="AP329" s="148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3"/>
      <c r="M330" s="22"/>
      <c r="N330" s="22"/>
      <c r="O330" s="143"/>
      <c r="P330" s="22"/>
      <c r="Q330" s="22"/>
      <c r="R330" s="143"/>
      <c r="S330" s="22"/>
      <c r="T330" s="22"/>
      <c r="U330" s="143"/>
      <c r="V330" s="22"/>
      <c r="W330" s="22"/>
      <c r="X330" s="143"/>
      <c r="Y330" s="22"/>
      <c r="Z330" s="22"/>
      <c r="AA330" s="143"/>
      <c r="AB330" s="22"/>
      <c r="AC330" s="22"/>
      <c r="AD330" s="143"/>
      <c r="AE330" s="22"/>
      <c r="AF330" s="22"/>
      <c r="AG330" s="148"/>
      <c r="AH330" s="22"/>
      <c r="AI330" s="22"/>
      <c r="AJ330" s="148"/>
      <c r="AK330" s="22"/>
      <c r="AL330" s="22"/>
      <c r="AM330" s="148"/>
      <c r="AN330" s="22"/>
      <c r="AO330" s="22"/>
      <c r="AP330" s="148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3"/>
      <c r="M331" s="22"/>
      <c r="N331" s="22"/>
      <c r="O331" s="143"/>
      <c r="P331" s="22"/>
      <c r="Q331" s="22"/>
      <c r="R331" s="143"/>
      <c r="S331" s="22"/>
      <c r="T331" s="22"/>
      <c r="U331" s="143"/>
      <c r="V331" s="22"/>
      <c r="W331" s="22"/>
      <c r="X331" s="143"/>
      <c r="Y331" s="22"/>
      <c r="Z331" s="22"/>
      <c r="AA331" s="143"/>
      <c r="AB331" s="22"/>
      <c r="AC331" s="22"/>
      <c r="AD331" s="143"/>
      <c r="AE331" s="22"/>
      <c r="AF331" s="22"/>
      <c r="AG331" s="148"/>
      <c r="AH331" s="22"/>
      <c r="AI331" s="22"/>
      <c r="AJ331" s="148"/>
      <c r="AK331" s="22"/>
      <c r="AL331" s="22"/>
      <c r="AM331" s="148"/>
      <c r="AN331" s="22"/>
      <c r="AO331" s="22"/>
      <c r="AP331" s="148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3"/>
      <c r="M332" s="22"/>
      <c r="N332" s="22"/>
      <c r="O332" s="143"/>
      <c r="P332" s="22"/>
      <c r="Q332" s="22"/>
      <c r="R332" s="143"/>
      <c r="S332" s="22"/>
      <c r="T332" s="22"/>
      <c r="U332" s="143"/>
      <c r="V332" s="22"/>
      <c r="W332" s="22"/>
      <c r="X332" s="143"/>
      <c r="Y332" s="22"/>
      <c r="Z332" s="22"/>
      <c r="AA332" s="143"/>
      <c r="AB332" s="22"/>
      <c r="AC332" s="22"/>
      <c r="AD332" s="143"/>
      <c r="AE332" s="22"/>
      <c r="AF332" s="22"/>
      <c r="AG332" s="148"/>
      <c r="AH332" s="22"/>
      <c r="AI332" s="22"/>
      <c r="AJ332" s="148"/>
      <c r="AK332" s="22"/>
      <c r="AL332" s="22"/>
      <c r="AM332" s="148"/>
      <c r="AN332" s="22"/>
      <c r="AO332" s="22"/>
      <c r="AP332" s="148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3"/>
      <c r="M333" s="22"/>
      <c r="N333" s="22"/>
      <c r="O333" s="143"/>
      <c r="P333" s="22"/>
      <c r="Q333" s="22"/>
      <c r="R333" s="143"/>
      <c r="S333" s="22"/>
      <c r="T333" s="22"/>
      <c r="U333" s="143"/>
      <c r="V333" s="22"/>
      <c r="W333" s="22"/>
      <c r="X333" s="143"/>
      <c r="Y333" s="22"/>
      <c r="Z333" s="22"/>
      <c r="AA333" s="143"/>
      <c r="AB333" s="22"/>
      <c r="AC333" s="22"/>
      <c r="AD333" s="143"/>
      <c r="AE333" s="22"/>
      <c r="AF333" s="22"/>
      <c r="AG333" s="148"/>
      <c r="AH333" s="22"/>
      <c r="AI333" s="22"/>
      <c r="AJ333" s="148"/>
      <c r="AK333" s="22"/>
      <c r="AL333" s="22"/>
      <c r="AM333" s="148"/>
      <c r="AN333" s="22"/>
      <c r="AO333" s="22"/>
      <c r="AP333" s="148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3"/>
      <c r="M334" s="22"/>
      <c r="N334" s="22"/>
      <c r="O334" s="143"/>
      <c r="P334" s="22"/>
      <c r="Q334" s="22"/>
      <c r="R334" s="143"/>
      <c r="S334" s="22"/>
      <c r="T334" s="22"/>
      <c r="U334" s="143"/>
      <c r="V334" s="22"/>
      <c r="W334" s="22"/>
      <c r="X334" s="143"/>
      <c r="Y334" s="22"/>
      <c r="Z334" s="22"/>
      <c r="AA334" s="143"/>
      <c r="AB334" s="22"/>
      <c r="AC334" s="22"/>
      <c r="AD334" s="143"/>
      <c r="AE334" s="22"/>
      <c r="AF334" s="22"/>
      <c r="AG334" s="148"/>
      <c r="AH334" s="22"/>
      <c r="AI334" s="22"/>
      <c r="AJ334" s="148"/>
      <c r="AK334" s="22"/>
      <c r="AL334" s="22"/>
      <c r="AM334" s="148"/>
      <c r="AN334" s="22"/>
      <c r="AO334" s="22"/>
      <c r="AP334" s="148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3"/>
      <c r="M335" s="22"/>
      <c r="N335" s="22"/>
      <c r="O335" s="143"/>
      <c r="P335" s="22"/>
      <c r="Q335" s="22"/>
      <c r="R335" s="143"/>
      <c r="S335" s="22"/>
      <c r="T335" s="22"/>
      <c r="U335" s="143"/>
      <c r="V335" s="22"/>
      <c r="W335" s="22"/>
      <c r="X335" s="143"/>
      <c r="Y335" s="22"/>
      <c r="Z335" s="22"/>
      <c r="AA335" s="143"/>
      <c r="AB335" s="22"/>
      <c r="AC335" s="22"/>
      <c r="AD335" s="143"/>
      <c r="AE335" s="22"/>
      <c r="AF335" s="22"/>
      <c r="AG335" s="148"/>
      <c r="AH335" s="22"/>
      <c r="AI335" s="22"/>
      <c r="AJ335" s="148"/>
      <c r="AK335" s="22"/>
      <c r="AL335" s="22"/>
      <c r="AM335" s="148"/>
      <c r="AN335" s="22"/>
      <c r="AO335" s="22"/>
      <c r="AP335" s="148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3"/>
      <c r="M336" s="22"/>
      <c r="N336" s="22"/>
      <c r="O336" s="143"/>
      <c r="P336" s="22"/>
      <c r="Q336" s="22"/>
      <c r="R336" s="143"/>
      <c r="S336" s="22"/>
      <c r="T336" s="22"/>
      <c r="U336" s="143"/>
      <c r="V336" s="22"/>
      <c r="W336" s="22"/>
      <c r="X336" s="143"/>
      <c r="Y336" s="22"/>
      <c r="Z336" s="22"/>
      <c r="AA336" s="143"/>
      <c r="AB336" s="22"/>
      <c r="AC336" s="22"/>
      <c r="AD336" s="143"/>
      <c r="AE336" s="22"/>
      <c r="AF336" s="22"/>
      <c r="AG336" s="148"/>
      <c r="AH336" s="22"/>
      <c r="AI336" s="22"/>
      <c r="AJ336" s="148"/>
      <c r="AK336" s="22"/>
      <c r="AL336" s="22"/>
      <c r="AM336" s="148"/>
      <c r="AN336" s="22"/>
      <c r="AO336" s="22"/>
      <c r="AP336" s="148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3"/>
      <c r="M337" s="22"/>
      <c r="N337" s="22"/>
      <c r="O337" s="143"/>
      <c r="P337" s="22"/>
      <c r="Q337" s="22"/>
      <c r="R337" s="143"/>
      <c r="S337" s="22"/>
      <c r="T337" s="22"/>
      <c r="U337" s="143"/>
      <c r="V337" s="22"/>
      <c r="W337" s="22"/>
      <c r="X337" s="143"/>
      <c r="Y337" s="22"/>
      <c r="Z337" s="22"/>
      <c r="AA337" s="143"/>
      <c r="AB337" s="22"/>
      <c r="AC337" s="22"/>
      <c r="AD337" s="143"/>
      <c r="AE337" s="22"/>
      <c r="AF337" s="22"/>
      <c r="AG337" s="148"/>
      <c r="AH337" s="22"/>
      <c r="AI337" s="22"/>
      <c r="AJ337" s="148"/>
      <c r="AK337" s="22"/>
      <c r="AL337" s="22"/>
      <c r="AM337" s="148"/>
      <c r="AN337" s="22"/>
      <c r="AO337" s="22"/>
      <c r="AP337" s="148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3"/>
      <c r="M338" s="22"/>
      <c r="N338" s="22"/>
      <c r="O338" s="143"/>
      <c r="P338" s="22"/>
      <c r="Q338" s="22"/>
      <c r="R338" s="143"/>
      <c r="S338" s="22"/>
      <c r="T338" s="22"/>
      <c r="U338" s="143"/>
      <c r="V338" s="22"/>
      <c r="W338" s="22"/>
      <c r="X338" s="143"/>
      <c r="Y338" s="22"/>
      <c r="Z338" s="22"/>
      <c r="AA338" s="143"/>
      <c r="AB338" s="22"/>
      <c r="AC338" s="22"/>
      <c r="AD338" s="143"/>
      <c r="AE338" s="22"/>
      <c r="AF338" s="22"/>
      <c r="AG338" s="148"/>
      <c r="AH338" s="22"/>
      <c r="AI338" s="22"/>
      <c r="AJ338" s="148"/>
      <c r="AK338" s="22"/>
      <c r="AL338" s="22"/>
      <c r="AM338" s="148"/>
      <c r="AN338" s="22"/>
      <c r="AO338" s="22"/>
      <c r="AP338" s="148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3"/>
      <c r="M339" s="22"/>
      <c r="N339" s="22"/>
      <c r="O339" s="143"/>
      <c r="P339" s="22"/>
      <c r="Q339" s="22"/>
      <c r="R339" s="143"/>
      <c r="S339" s="22"/>
      <c r="T339" s="22"/>
      <c r="U339" s="143"/>
      <c r="V339" s="22"/>
      <c r="W339" s="22"/>
      <c r="X339" s="143"/>
      <c r="Y339" s="22"/>
      <c r="Z339" s="22"/>
      <c r="AA339" s="143"/>
      <c r="AB339" s="22"/>
      <c r="AC339" s="22"/>
      <c r="AD339" s="143"/>
      <c r="AE339" s="22"/>
      <c r="AF339" s="22"/>
      <c r="AG339" s="148"/>
      <c r="AH339" s="22"/>
      <c r="AI339" s="22"/>
      <c r="AJ339" s="148"/>
      <c r="AK339" s="22"/>
      <c r="AL339" s="22"/>
      <c r="AM339" s="148"/>
      <c r="AN339" s="22"/>
      <c r="AO339" s="22"/>
      <c r="AP339" s="148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3"/>
      <c r="M340" s="22"/>
      <c r="N340" s="22"/>
      <c r="O340" s="143"/>
      <c r="P340" s="22"/>
      <c r="Q340" s="22"/>
      <c r="R340" s="143"/>
      <c r="S340" s="22"/>
      <c r="T340" s="22"/>
      <c r="U340" s="143"/>
      <c r="V340" s="22"/>
      <c r="W340" s="22"/>
      <c r="X340" s="143"/>
      <c r="Y340" s="22"/>
      <c r="Z340" s="22"/>
      <c r="AA340" s="143"/>
      <c r="AB340" s="22"/>
      <c r="AC340" s="22"/>
      <c r="AD340" s="143"/>
      <c r="AE340" s="22"/>
      <c r="AF340" s="22"/>
      <c r="AG340" s="148"/>
      <c r="AH340" s="22"/>
      <c r="AI340" s="22"/>
      <c r="AJ340" s="148"/>
      <c r="AK340" s="22"/>
      <c r="AL340" s="22"/>
      <c r="AM340" s="148"/>
      <c r="AN340" s="22"/>
      <c r="AO340" s="22"/>
      <c r="AP340" s="148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3"/>
      <c r="M341" s="22"/>
      <c r="N341" s="22"/>
      <c r="O341" s="143"/>
      <c r="P341" s="22"/>
      <c r="Q341" s="22"/>
      <c r="R341" s="143"/>
      <c r="S341" s="22"/>
      <c r="T341" s="22"/>
      <c r="U341" s="143"/>
      <c r="V341" s="22"/>
      <c r="W341" s="22"/>
      <c r="X341" s="143"/>
      <c r="Y341" s="22"/>
      <c r="Z341" s="22"/>
      <c r="AA341" s="143"/>
      <c r="AB341" s="22"/>
      <c r="AC341" s="22"/>
      <c r="AD341" s="143"/>
      <c r="AE341" s="22"/>
      <c r="AF341" s="22"/>
      <c r="AG341" s="148"/>
      <c r="AH341" s="22"/>
      <c r="AI341" s="22"/>
      <c r="AJ341" s="148"/>
      <c r="AK341" s="22"/>
      <c r="AL341" s="22"/>
      <c r="AM341" s="148"/>
      <c r="AN341" s="22"/>
      <c r="AO341" s="22"/>
      <c r="AP341" s="148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3"/>
      <c r="M342" s="22"/>
      <c r="N342" s="22"/>
      <c r="O342" s="143"/>
      <c r="P342" s="22"/>
      <c r="Q342" s="22"/>
      <c r="R342" s="143"/>
      <c r="S342" s="22"/>
      <c r="T342" s="22"/>
      <c r="U342" s="143"/>
      <c r="V342" s="22"/>
      <c r="W342" s="22"/>
      <c r="X342" s="143"/>
      <c r="Y342" s="22"/>
      <c r="Z342" s="22"/>
      <c r="AA342" s="143"/>
      <c r="AB342" s="22"/>
      <c r="AC342" s="22"/>
      <c r="AD342" s="143"/>
      <c r="AE342" s="22"/>
      <c r="AF342" s="22"/>
      <c r="AG342" s="148"/>
      <c r="AH342" s="22"/>
      <c r="AI342" s="22"/>
      <c r="AJ342" s="148"/>
      <c r="AK342" s="22"/>
      <c r="AL342" s="22"/>
      <c r="AM342" s="148"/>
      <c r="AN342" s="22"/>
      <c r="AO342" s="22"/>
      <c r="AP342" s="148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3"/>
      <c r="M343" s="22"/>
      <c r="N343" s="22"/>
      <c r="O343" s="143"/>
      <c r="P343" s="22"/>
      <c r="Q343" s="22"/>
      <c r="R343" s="143"/>
      <c r="S343" s="22"/>
      <c r="T343" s="22"/>
      <c r="U343" s="143"/>
      <c r="V343" s="22"/>
      <c r="W343" s="22"/>
      <c r="X343" s="143"/>
      <c r="Y343" s="22"/>
      <c r="Z343" s="22"/>
      <c r="AA343" s="143"/>
      <c r="AB343" s="22"/>
      <c r="AC343" s="22"/>
      <c r="AD343" s="143"/>
      <c r="AE343" s="22"/>
      <c r="AF343" s="22"/>
      <c r="AG343" s="148"/>
      <c r="AH343" s="22"/>
      <c r="AI343" s="22"/>
      <c r="AJ343" s="148"/>
      <c r="AK343" s="22"/>
      <c r="AL343" s="22"/>
      <c r="AM343" s="148"/>
      <c r="AN343" s="22"/>
      <c r="AO343" s="22"/>
      <c r="AP343" s="148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3"/>
      <c r="M344" s="22"/>
      <c r="N344" s="22"/>
      <c r="O344" s="143"/>
      <c r="P344" s="22"/>
      <c r="Q344" s="22"/>
      <c r="R344" s="143"/>
      <c r="S344" s="22"/>
      <c r="T344" s="22"/>
      <c r="U344" s="143"/>
      <c r="V344" s="22"/>
      <c r="W344" s="22"/>
      <c r="X344" s="143"/>
      <c r="Y344" s="22"/>
      <c r="Z344" s="22"/>
      <c r="AA344" s="143"/>
      <c r="AB344" s="22"/>
      <c r="AC344" s="22"/>
      <c r="AD344" s="143"/>
      <c r="AE344" s="22"/>
      <c r="AF344" s="22"/>
      <c r="AG344" s="148"/>
      <c r="AH344" s="22"/>
      <c r="AI344" s="22"/>
      <c r="AJ344" s="148"/>
      <c r="AK344" s="22"/>
      <c r="AL344" s="22"/>
      <c r="AM344" s="148"/>
      <c r="AN344" s="22"/>
      <c r="AO344" s="22"/>
      <c r="AP344" s="148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3"/>
      <c r="M345" s="22"/>
      <c r="N345" s="22"/>
      <c r="O345" s="143"/>
      <c r="P345" s="22"/>
      <c r="Q345" s="22"/>
      <c r="R345" s="143"/>
      <c r="S345" s="22"/>
      <c r="T345" s="22"/>
      <c r="U345" s="143"/>
      <c r="V345" s="22"/>
      <c r="W345" s="22"/>
      <c r="X345" s="143"/>
      <c r="Y345" s="22"/>
      <c r="Z345" s="22"/>
      <c r="AA345" s="143"/>
      <c r="AB345" s="22"/>
      <c r="AC345" s="22"/>
      <c r="AD345" s="143"/>
      <c r="AE345" s="22"/>
      <c r="AF345" s="22"/>
      <c r="AG345" s="148"/>
      <c r="AH345" s="22"/>
      <c r="AI345" s="22"/>
      <c r="AJ345" s="148"/>
      <c r="AK345" s="22"/>
      <c r="AL345" s="22"/>
      <c r="AM345" s="148"/>
      <c r="AN345" s="22"/>
      <c r="AO345" s="22"/>
      <c r="AP345" s="148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3"/>
      <c r="M346" s="22"/>
      <c r="N346" s="22"/>
      <c r="O346" s="143"/>
      <c r="P346" s="22"/>
      <c r="Q346" s="22"/>
      <c r="R346" s="143"/>
      <c r="S346" s="22"/>
      <c r="T346" s="22"/>
      <c r="U346" s="143"/>
      <c r="V346" s="22"/>
      <c r="W346" s="22"/>
      <c r="X346" s="143"/>
      <c r="Y346" s="22"/>
      <c r="Z346" s="22"/>
      <c r="AA346" s="143"/>
      <c r="AB346" s="22"/>
      <c r="AC346" s="22"/>
      <c r="AD346" s="143"/>
      <c r="AE346" s="22"/>
      <c r="AF346" s="22"/>
      <c r="AG346" s="148"/>
      <c r="AH346" s="22"/>
      <c r="AI346" s="22"/>
      <c r="AJ346" s="148"/>
      <c r="AK346" s="22"/>
      <c r="AL346" s="22"/>
      <c r="AM346" s="148"/>
      <c r="AN346" s="22"/>
      <c r="AO346" s="22"/>
      <c r="AP346" s="148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3"/>
      <c r="M347" s="22"/>
      <c r="N347" s="22"/>
      <c r="O347" s="143"/>
      <c r="P347" s="22"/>
      <c r="Q347" s="22"/>
      <c r="R347" s="143"/>
      <c r="S347" s="22"/>
      <c r="T347" s="22"/>
      <c r="U347" s="143"/>
      <c r="V347" s="22"/>
      <c r="W347" s="22"/>
      <c r="X347" s="143"/>
      <c r="Y347" s="22"/>
      <c r="Z347" s="22"/>
      <c r="AA347" s="143"/>
      <c r="AB347" s="22"/>
      <c r="AC347" s="22"/>
      <c r="AD347" s="143"/>
      <c r="AE347" s="22"/>
      <c r="AF347" s="22"/>
      <c r="AG347" s="148"/>
      <c r="AH347" s="22"/>
      <c r="AI347" s="22"/>
      <c r="AJ347" s="148"/>
      <c r="AK347" s="22"/>
      <c r="AL347" s="22"/>
      <c r="AM347" s="148"/>
      <c r="AN347" s="22"/>
      <c r="AO347" s="22"/>
      <c r="AP347" s="148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3"/>
      <c r="M348" s="22"/>
      <c r="N348" s="22"/>
      <c r="O348" s="143"/>
      <c r="P348" s="22"/>
      <c r="Q348" s="22"/>
      <c r="R348" s="143"/>
      <c r="S348" s="22"/>
      <c r="T348" s="22"/>
      <c r="U348" s="143"/>
      <c r="V348" s="22"/>
      <c r="W348" s="22"/>
      <c r="X348" s="143"/>
      <c r="Y348" s="22"/>
      <c r="Z348" s="22"/>
      <c r="AA348" s="143"/>
      <c r="AB348" s="22"/>
      <c r="AC348" s="22"/>
      <c r="AD348" s="143"/>
      <c r="AE348" s="22"/>
      <c r="AF348" s="22"/>
      <c r="AG348" s="148"/>
      <c r="AH348" s="22"/>
      <c r="AI348" s="22"/>
      <c r="AJ348" s="148"/>
      <c r="AK348" s="22"/>
      <c r="AL348" s="22"/>
      <c r="AM348" s="148"/>
      <c r="AN348" s="22"/>
      <c r="AO348" s="22"/>
      <c r="AP348" s="148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3"/>
      <c r="M349" s="22"/>
      <c r="N349" s="22"/>
      <c r="O349" s="143"/>
      <c r="P349" s="22"/>
      <c r="Q349" s="22"/>
      <c r="R349" s="143"/>
      <c r="S349" s="22"/>
      <c r="T349" s="22"/>
      <c r="U349" s="143"/>
      <c r="V349" s="22"/>
      <c r="W349" s="22"/>
      <c r="X349" s="143"/>
      <c r="Y349" s="22"/>
      <c r="Z349" s="22"/>
      <c r="AA349" s="143"/>
      <c r="AB349" s="22"/>
      <c r="AC349" s="22"/>
      <c r="AD349" s="143"/>
      <c r="AE349" s="22"/>
      <c r="AF349" s="22"/>
      <c r="AG349" s="148"/>
      <c r="AH349" s="22"/>
      <c r="AI349" s="22"/>
      <c r="AJ349" s="148"/>
      <c r="AK349" s="22"/>
      <c r="AL349" s="22"/>
      <c r="AM349" s="148"/>
      <c r="AN349" s="22"/>
      <c r="AO349" s="22"/>
      <c r="AP349" s="148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3"/>
      <c r="M350" s="22"/>
      <c r="N350" s="22"/>
      <c r="O350" s="143"/>
      <c r="P350" s="22"/>
      <c r="Q350" s="22"/>
      <c r="R350" s="143"/>
      <c r="S350" s="22"/>
      <c r="T350" s="22"/>
      <c r="U350" s="143"/>
      <c r="V350" s="22"/>
      <c r="W350" s="22"/>
      <c r="X350" s="143"/>
      <c r="Y350" s="22"/>
      <c r="Z350" s="22"/>
      <c r="AA350" s="143"/>
      <c r="AB350" s="22"/>
      <c r="AC350" s="22"/>
      <c r="AD350" s="143"/>
      <c r="AE350" s="22"/>
      <c r="AF350" s="22"/>
      <c r="AG350" s="148"/>
      <c r="AH350" s="22"/>
      <c r="AI350" s="22"/>
      <c r="AJ350" s="148"/>
      <c r="AK350" s="22"/>
      <c r="AL350" s="22"/>
      <c r="AM350" s="148"/>
      <c r="AN350" s="22"/>
      <c r="AO350" s="22"/>
      <c r="AP350" s="148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3"/>
      <c r="M351" s="22"/>
      <c r="N351" s="22"/>
      <c r="O351" s="143"/>
      <c r="P351" s="22"/>
      <c r="Q351" s="22"/>
      <c r="R351" s="143"/>
      <c r="S351" s="22"/>
      <c r="T351" s="22"/>
      <c r="U351" s="143"/>
      <c r="V351" s="22"/>
      <c r="W351" s="22"/>
      <c r="X351" s="143"/>
      <c r="Y351" s="22"/>
      <c r="Z351" s="22"/>
      <c r="AA351" s="143"/>
      <c r="AB351" s="22"/>
      <c r="AC351" s="22"/>
      <c r="AD351" s="143"/>
      <c r="AE351" s="22"/>
      <c r="AF351" s="22"/>
      <c r="AG351" s="148"/>
      <c r="AH351" s="22"/>
      <c r="AI351" s="22"/>
      <c r="AJ351" s="148"/>
      <c r="AK351" s="22"/>
      <c r="AL351" s="22"/>
      <c r="AM351" s="148"/>
      <c r="AN351" s="22"/>
      <c r="AO351" s="22"/>
      <c r="AP351" s="148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3"/>
      <c r="M352" s="22"/>
      <c r="N352" s="22"/>
      <c r="O352" s="143"/>
      <c r="P352" s="22"/>
      <c r="Q352" s="22"/>
      <c r="R352" s="143"/>
      <c r="S352" s="22"/>
      <c r="T352" s="22"/>
      <c r="U352" s="143"/>
      <c r="V352" s="22"/>
      <c r="W352" s="22"/>
      <c r="X352" s="143"/>
      <c r="Y352" s="22"/>
      <c r="Z352" s="22"/>
      <c r="AA352" s="143"/>
      <c r="AB352" s="22"/>
      <c r="AC352" s="22"/>
      <c r="AD352" s="143"/>
      <c r="AE352" s="22"/>
      <c r="AF352" s="22"/>
      <c r="AG352" s="148"/>
      <c r="AH352" s="22"/>
      <c r="AI352" s="22"/>
      <c r="AJ352" s="148"/>
      <c r="AK352" s="22"/>
      <c r="AL352" s="22"/>
      <c r="AM352" s="148"/>
      <c r="AN352" s="22"/>
      <c r="AO352" s="22"/>
      <c r="AP352" s="148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3"/>
      <c r="M353" s="22"/>
      <c r="N353" s="22"/>
      <c r="O353" s="143"/>
      <c r="P353" s="22"/>
      <c r="Q353" s="22"/>
      <c r="R353" s="143"/>
      <c r="S353" s="22"/>
      <c r="T353" s="22"/>
      <c r="U353" s="143"/>
      <c r="V353" s="22"/>
      <c r="W353" s="22"/>
      <c r="X353" s="143"/>
      <c r="Y353" s="22"/>
      <c r="Z353" s="22"/>
      <c r="AA353" s="143"/>
      <c r="AB353" s="22"/>
      <c r="AC353" s="22"/>
      <c r="AD353" s="143"/>
      <c r="AE353" s="22"/>
      <c r="AF353" s="22"/>
      <c r="AG353" s="148"/>
      <c r="AH353" s="22"/>
      <c r="AI353" s="22"/>
      <c r="AJ353" s="148"/>
      <c r="AK353" s="22"/>
      <c r="AL353" s="22"/>
      <c r="AM353" s="148"/>
      <c r="AN353" s="22"/>
      <c r="AO353" s="22"/>
      <c r="AP353" s="148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3"/>
      <c r="M354" s="22"/>
      <c r="N354" s="22"/>
      <c r="O354" s="143"/>
      <c r="P354" s="22"/>
      <c r="Q354" s="22"/>
      <c r="R354" s="143"/>
      <c r="S354" s="22"/>
      <c r="T354" s="22"/>
      <c r="U354" s="143"/>
      <c r="V354" s="22"/>
      <c r="W354" s="22"/>
      <c r="X354" s="143"/>
      <c r="Y354" s="22"/>
      <c r="Z354" s="22"/>
      <c r="AA354" s="143"/>
      <c r="AB354" s="22"/>
      <c r="AC354" s="22"/>
      <c r="AD354" s="143"/>
      <c r="AE354" s="22"/>
      <c r="AF354" s="22"/>
      <c r="AG354" s="148"/>
      <c r="AH354" s="22"/>
      <c r="AI354" s="22"/>
      <c r="AJ354" s="148"/>
      <c r="AK354" s="22"/>
      <c r="AL354" s="22"/>
      <c r="AM354" s="148"/>
      <c r="AN354" s="22"/>
      <c r="AO354" s="22"/>
      <c r="AP354" s="148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3"/>
      <c r="M355" s="22"/>
      <c r="N355" s="22"/>
      <c r="O355" s="143"/>
      <c r="P355" s="22"/>
      <c r="Q355" s="22"/>
      <c r="R355" s="143"/>
      <c r="S355" s="22"/>
      <c r="T355" s="22"/>
      <c r="U355" s="143"/>
      <c r="V355" s="22"/>
      <c r="W355" s="22"/>
      <c r="X355" s="143"/>
      <c r="Y355" s="22"/>
      <c r="Z355" s="22"/>
      <c r="AA355" s="143"/>
      <c r="AB355" s="22"/>
      <c r="AC355" s="22"/>
      <c r="AD355" s="143"/>
      <c r="AE355" s="22"/>
      <c r="AF355" s="22"/>
      <c r="AG355" s="148"/>
      <c r="AH355" s="22"/>
      <c r="AI355" s="22"/>
      <c r="AJ355" s="148"/>
      <c r="AK355" s="22"/>
      <c r="AL355" s="22"/>
      <c r="AM355" s="148"/>
      <c r="AN355" s="22"/>
      <c r="AO355" s="22"/>
      <c r="AP355" s="148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3"/>
      <c r="M356" s="22"/>
      <c r="N356" s="22"/>
      <c r="O356" s="143"/>
      <c r="P356" s="22"/>
      <c r="Q356" s="22"/>
      <c r="R356" s="143"/>
      <c r="S356" s="22"/>
      <c r="T356" s="22"/>
      <c r="U356" s="143"/>
      <c r="V356" s="22"/>
      <c r="W356" s="22"/>
      <c r="X356" s="143"/>
      <c r="Y356" s="22"/>
      <c r="Z356" s="22"/>
      <c r="AA356" s="143"/>
      <c r="AB356" s="22"/>
      <c r="AC356" s="22"/>
      <c r="AD356" s="143"/>
      <c r="AE356" s="22"/>
      <c r="AF356" s="22"/>
      <c r="AG356" s="148"/>
      <c r="AH356" s="22"/>
      <c r="AI356" s="22"/>
      <c r="AJ356" s="148"/>
      <c r="AK356" s="22"/>
      <c r="AL356" s="22"/>
      <c r="AM356" s="148"/>
      <c r="AN356" s="22"/>
      <c r="AO356" s="22"/>
      <c r="AP356" s="148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3"/>
      <c r="M357" s="22"/>
      <c r="N357" s="22"/>
      <c r="O357" s="143"/>
      <c r="P357" s="22"/>
      <c r="Q357" s="22"/>
      <c r="R357" s="143"/>
      <c r="S357" s="22"/>
      <c r="T357" s="22"/>
      <c r="U357" s="143"/>
      <c r="V357" s="22"/>
      <c r="W357" s="22"/>
      <c r="X357" s="143"/>
      <c r="Y357" s="22"/>
      <c r="Z357" s="22"/>
      <c r="AA357" s="143"/>
      <c r="AB357" s="22"/>
      <c r="AC357" s="22"/>
      <c r="AD357" s="143"/>
      <c r="AE357" s="22"/>
      <c r="AF357" s="22"/>
      <c r="AG357" s="148"/>
      <c r="AH357" s="22"/>
      <c r="AI357" s="22"/>
      <c r="AJ357" s="148"/>
      <c r="AK357" s="22"/>
      <c r="AL357" s="22"/>
      <c r="AM357" s="148"/>
      <c r="AN357" s="22"/>
      <c r="AO357" s="22"/>
      <c r="AP357" s="148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3"/>
      <c r="M358" s="22"/>
      <c r="N358" s="22"/>
      <c r="O358" s="143"/>
      <c r="P358" s="22"/>
      <c r="Q358" s="22"/>
      <c r="R358" s="143"/>
      <c r="S358" s="22"/>
      <c r="T358" s="22"/>
      <c r="U358" s="143"/>
      <c r="V358" s="22"/>
      <c r="W358" s="22"/>
      <c r="X358" s="143"/>
      <c r="Y358" s="22"/>
      <c r="Z358" s="22"/>
      <c r="AA358" s="143"/>
      <c r="AB358" s="22"/>
      <c r="AC358" s="22"/>
      <c r="AD358" s="143"/>
      <c r="AE358" s="22"/>
      <c r="AF358" s="22"/>
      <c r="AG358" s="148"/>
      <c r="AH358" s="22"/>
      <c r="AI358" s="22"/>
      <c r="AJ358" s="148"/>
      <c r="AK358" s="22"/>
      <c r="AL358" s="22"/>
      <c r="AM358" s="148"/>
      <c r="AN358" s="22"/>
      <c r="AO358" s="22"/>
      <c r="AP358" s="148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3"/>
      <c r="M359" s="22"/>
      <c r="N359" s="22"/>
      <c r="O359" s="143"/>
      <c r="P359" s="22"/>
      <c r="Q359" s="22"/>
      <c r="R359" s="143"/>
      <c r="S359" s="22"/>
      <c r="T359" s="22"/>
      <c r="U359" s="143"/>
      <c r="V359" s="22"/>
      <c r="W359" s="22"/>
      <c r="X359" s="143"/>
      <c r="Y359" s="22"/>
      <c r="Z359" s="22"/>
      <c r="AA359" s="143"/>
      <c r="AB359" s="22"/>
      <c r="AC359" s="22"/>
      <c r="AD359" s="143"/>
      <c r="AE359" s="22"/>
      <c r="AF359" s="22"/>
      <c r="AG359" s="148"/>
      <c r="AH359" s="22"/>
      <c r="AI359" s="22"/>
      <c r="AJ359" s="148"/>
      <c r="AK359" s="22"/>
      <c r="AL359" s="22"/>
      <c r="AM359" s="148"/>
      <c r="AN359" s="22"/>
      <c r="AO359" s="22"/>
      <c r="AP359" s="148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3"/>
      <c r="M360" s="22"/>
      <c r="N360" s="22"/>
      <c r="O360" s="143"/>
      <c r="P360" s="22"/>
      <c r="Q360" s="22"/>
      <c r="R360" s="143"/>
      <c r="S360" s="22"/>
      <c r="T360" s="22"/>
      <c r="U360" s="143"/>
      <c r="V360" s="22"/>
      <c r="W360" s="22"/>
      <c r="X360" s="143"/>
      <c r="Y360" s="22"/>
      <c r="Z360" s="22"/>
      <c r="AA360" s="143"/>
      <c r="AB360" s="22"/>
      <c r="AC360" s="22"/>
      <c r="AD360" s="143"/>
      <c r="AE360" s="22"/>
      <c r="AF360" s="22"/>
      <c r="AG360" s="148"/>
      <c r="AH360" s="22"/>
      <c r="AI360" s="22"/>
      <c r="AJ360" s="148"/>
      <c r="AK360" s="22"/>
      <c r="AL360" s="22"/>
      <c r="AM360" s="148"/>
      <c r="AN360" s="22"/>
      <c r="AO360" s="22"/>
      <c r="AP360" s="148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3"/>
      <c r="M361" s="22"/>
      <c r="N361" s="22"/>
      <c r="O361" s="143"/>
      <c r="P361" s="22"/>
      <c r="Q361" s="22"/>
      <c r="R361" s="143"/>
      <c r="S361" s="22"/>
      <c r="T361" s="22"/>
      <c r="U361" s="143"/>
      <c r="V361" s="22"/>
      <c r="W361" s="22"/>
      <c r="X361" s="143"/>
      <c r="Y361" s="22"/>
      <c r="Z361" s="22"/>
      <c r="AA361" s="143"/>
      <c r="AB361" s="22"/>
      <c r="AC361" s="22"/>
      <c r="AD361" s="143"/>
      <c r="AE361" s="22"/>
      <c r="AF361" s="22"/>
      <c r="AG361" s="148"/>
      <c r="AH361" s="22"/>
      <c r="AI361" s="22"/>
      <c r="AJ361" s="148"/>
      <c r="AK361" s="22"/>
      <c r="AL361" s="22"/>
      <c r="AM361" s="148"/>
      <c r="AN361" s="22"/>
      <c r="AO361" s="22"/>
      <c r="AP361" s="148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3"/>
      <c r="M362" s="22"/>
      <c r="N362" s="22"/>
      <c r="O362" s="143"/>
      <c r="P362" s="22"/>
      <c r="Q362" s="22"/>
      <c r="R362" s="143"/>
      <c r="S362" s="22"/>
      <c r="T362" s="22"/>
      <c r="U362" s="143"/>
      <c r="V362" s="22"/>
      <c r="W362" s="22"/>
      <c r="X362" s="143"/>
      <c r="Y362" s="22"/>
      <c r="Z362" s="22"/>
      <c r="AA362" s="143"/>
      <c r="AB362" s="22"/>
      <c r="AC362" s="22"/>
      <c r="AD362" s="143"/>
      <c r="AE362" s="22"/>
      <c r="AF362" s="22"/>
      <c r="AG362" s="148"/>
      <c r="AH362" s="22"/>
      <c r="AI362" s="22"/>
      <c r="AJ362" s="148"/>
      <c r="AK362" s="22"/>
      <c r="AL362" s="22"/>
      <c r="AM362" s="148"/>
      <c r="AN362" s="22"/>
      <c r="AO362" s="22"/>
      <c r="AP362" s="148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3"/>
      <c r="M363" s="22"/>
      <c r="N363" s="22"/>
      <c r="O363" s="143"/>
      <c r="P363" s="22"/>
      <c r="Q363" s="22"/>
      <c r="R363" s="143"/>
      <c r="S363" s="22"/>
      <c r="T363" s="22"/>
      <c r="U363" s="143"/>
      <c r="V363" s="22"/>
      <c r="W363" s="22"/>
      <c r="X363" s="143"/>
      <c r="Y363" s="22"/>
      <c r="Z363" s="22"/>
      <c r="AA363" s="143"/>
      <c r="AB363" s="22"/>
      <c r="AC363" s="22"/>
      <c r="AD363" s="143"/>
      <c r="AE363" s="22"/>
      <c r="AF363" s="22"/>
      <c r="AG363" s="148"/>
      <c r="AH363" s="22"/>
      <c r="AI363" s="22"/>
      <c r="AJ363" s="148"/>
      <c r="AK363" s="22"/>
      <c r="AL363" s="22"/>
      <c r="AM363" s="148"/>
      <c r="AN363" s="22"/>
      <c r="AO363" s="22"/>
      <c r="AP363" s="148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3"/>
      <c r="M364" s="22"/>
      <c r="N364" s="22"/>
      <c r="O364" s="143"/>
      <c r="P364" s="22"/>
      <c r="Q364" s="22"/>
      <c r="R364" s="143"/>
      <c r="S364" s="22"/>
      <c r="T364" s="22"/>
      <c r="U364" s="143"/>
      <c r="V364" s="22"/>
      <c r="W364" s="22"/>
      <c r="X364" s="143"/>
      <c r="Y364" s="22"/>
      <c r="Z364" s="22"/>
      <c r="AA364" s="143"/>
      <c r="AB364" s="22"/>
      <c r="AC364" s="22"/>
      <c r="AD364" s="143"/>
      <c r="AE364" s="22"/>
      <c r="AF364" s="22"/>
      <c r="AG364" s="148"/>
      <c r="AH364" s="22"/>
      <c r="AI364" s="22"/>
      <c r="AJ364" s="148"/>
      <c r="AK364" s="22"/>
      <c r="AL364" s="22"/>
      <c r="AM364" s="148"/>
      <c r="AN364" s="22"/>
      <c r="AO364" s="22"/>
      <c r="AP364" s="148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3"/>
      <c r="M365" s="22"/>
      <c r="N365" s="22"/>
      <c r="O365" s="143"/>
      <c r="P365" s="22"/>
      <c r="Q365" s="22"/>
      <c r="R365" s="143"/>
      <c r="S365" s="22"/>
      <c r="T365" s="22"/>
      <c r="U365" s="143"/>
      <c r="V365" s="22"/>
      <c r="W365" s="22"/>
      <c r="X365" s="143"/>
      <c r="Y365" s="22"/>
      <c r="Z365" s="22"/>
      <c r="AA365" s="143"/>
      <c r="AB365" s="22"/>
      <c r="AC365" s="22"/>
      <c r="AD365" s="143"/>
      <c r="AE365" s="22"/>
      <c r="AF365" s="22"/>
      <c r="AG365" s="148"/>
      <c r="AH365" s="22"/>
      <c r="AI365" s="22"/>
      <c r="AJ365" s="148"/>
      <c r="AK365" s="22"/>
      <c r="AL365" s="22"/>
      <c r="AM365" s="148"/>
      <c r="AN365" s="22"/>
      <c r="AO365" s="22"/>
      <c r="AP365" s="148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3"/>
      <c r="M366" s="22"/>
      <c r="N366" s="22"/>
      <c r="O366" s="143"/>
      <c r="P366" s="22"/>
      <c r="Q366" s="22"/>
      <c r="R366" s="143"/>
      <c r="S366" s="22"/>
      <c r="T366" s="22"/>
      <c r="U366" s="143"/>
      <c r="V366" s="22"/>
      <c r="W366" s="22"/>
      <c r="X366" s="143"/>
      <c r="Y366" s="22"/>
      <c r="Z366" s="22"/>
      <c r="AA366" s="143"/>
      <c r="AB366" s="22"/>
      <c r="AC366" s="22"/>
      <c r="AD366" s="143"/>
      <c r="AE366" s="22"/>
      <c r="AF366" s="22"/>
      <c r="AG366" s="148"/>
      <c r="AH366" s="22"/>
      <c r="AI366" s="22"/>
      <c r="AJ366" s="148"/>
      <c r="AK366" s="22"/>
      <c r="AL366" s="22"/>
      <c r="AM366" s="148"/>
      <c r="AN366" s="22"/>
      <c r="AO366" s="22"/>
      <c r="AP366" s="148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3"/>
      <c r="M367" s="22"/>
      <c r="N367" s="22"/>
      <c r="O367" s="143"/>
      <c r="P367" s="22"/>
      <c r="Q367" s="22"/>
      <c r="R367" s="143"/>
      <c r="S367" s="22"/>
      <c r="T367" s="22"/>
      <c r="U367" s="143"/>
      <c r="V367" s="22"/>
      <c r="W367" s="22"/>
      <c r="X367" s="143"/>
      <c r="Y367" s="22"/>
      <c r="Z367" s="22"/>
      <c r="AA367" s="143"/>
      <c r="AB367" s="22"/>
      <c r="AC367" s="22"/>
      <c r="AD367" s="143"/>
      <c r="AE367" s="22"/>
      <c r="AF367" s="22"/>
      <c r="AG367" s="148"/>
      <c r="AH367" s="22"/>
      <c r="AI367" s="22"/>
      <c r="AJ367" s="148"/>
      <c r="AK367" s="22"/>
      <c r="AL367" s="22"/>
      <c r="AM367" s="148"/>
      <c r="AN367" s="22"/>
      <c r="AO367" s="22"/>
      <c r="AP367" s="148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3"/>
      <c r="M368" s="22"/>
      <c r="N368" s="22"/>
      <c r="O368" s="143"/>
      <c r="P368" s="22"/>
      <c r="Q368" s="22"/>
      <c r="R368" s="143"/>
      <c r="S368" s="22"/>
      <c r="T368" s="22"/>
      <c r="U368" s="143"/>
      <c r="V368" s="22"/>
      <c r="W368" s="22"/>
      <c r="X368" s="143"/>
      <c r="Y368" s="22"/>
      <c r="Z368" s="22"/>
      <c r="AA368" s="143"/>
      <c r="AB368" s="22"/>
      <c r="AC368" s="22"/>
      <c r="AD368" s="143"/>
      <c r="AE368" s="22"/>
      <c r="AF368" s="22"/>
      <c r="AG368" s="148"/>
      <c r="AH368" s="22"/>
      <c r="AI368" s="22"/>
      <c r="AJ368" s="148"/>
      <c r="AK368" s="22"/>
      <c r="AL368" s="22"/>
      <c r="AM368" s="148"/>
      <c r="AN368" s="22"/>
      <c r="AO368" s="22"/>
      <c r="AP368" s="148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3"/>
      <c r="M369" s="22"/>
      <c r="N369" s="22"/>
      <c r="O369" s="143"/>
      <c r="P369" s="22"/>
      <c r="Q369" s="22"/>
      <c r="R369" s="143"/>
      <c r="S369" s="22"/>
      <c r="T369" s="22"/>
      <c r="U369" s="143"/>
      <c r="V369" s="22"/>
      <c r="W369" s="22"/>
      <c r="X369" s="143"/>
      <c r="Y369" s="22"/>
      <c r="Z369" s="22"/>
      <c r="AA369" s="143"/>
      <c r="AB369" s="22"/>
      <c r="AC369" s="22"/>
      <c r="AD369" s="143"/>
      <c r="AE369" s="22"/>
      <c r="AF369" s="22"/>
      <c r="AG369" s="148"/>
      <c r="AH369" s="22"/>
      <c r="AI369" s="22"/>
      <c r="AJ369" s="148"/>
      <c r="AK369" s="22"/>
      <c r="AL369" s="22"/>
      <c r="AM369" s="148"/>
      <c r="AN369" s="22"/>
      <c r="AO369" s="22"/>
      <c r="AP369" s="148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3"/>
      <c r="M370" s="22"/>
      <c r="N370" s="22"/>
      <c r="O370" s="143"/>
      <c r="P370" s="22"/>
      <c r="Q370" s="22"/>
      <c r="R370" s="143"/>
      <c r="S370" s="22"/>
      <c r="T370" s="22"/>
      <c r="U370" s="143"/>
      <c r="V370" s="22"/>
      <c r="W370" s="22"/>
      <c r="X370" s="143"/>
      <c r="Y370" s="22"/>
      <c r="Z370" s="22"/>
      <c r="AA370" s="143"/>
      <c r="AB370" s="22"/>
      <c r="AC370" s="22"/>
      <c r="AD370" s="143"/>
      <c r="AE370" s="22"/>
      <c r="AF370" s="22"/>
      <c r="AG370" s="148"/>
      <c r="AH370" s="22"/>
      <c r="AI370" s="22"/>
      <c r="AJ370" s="148"/>
      <c r="AK370" s="22"/>
      <c r="AL370" s="22"/>
      <c r="AM370" s="148"/>
      <c r="AN370" s="22"/>
      <c r="AO370" s="22"/>
      <c r="AP370" s="148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3"/>
      <c r="M371" s="22"/>
      <c r="N371" s="22"/>
      <c r="O371" s="143"/>
      <c r="P371" s="22"/>
      <c r="Q371" s="22"/>
      <c r="R371" s="143"/>
      <c r="S371" s="22"/>
      <c r="T371" s="22"/>
      <c r="U371" s="143"/>
      <c r="V371" s="22"/>
      <c r="W371" s="22"/>
      <c r="X371" s="143"/>
      <c r="Y371" s="22"/>
      <c r="Z371" s="22"/>
      <c r="AA371" s="143"/>
      <c r="AB371" s="22"/>
      <c r="AC371" s="22"/>
      <c r="AD371" s="143"/>
      <c r="AE371" s="22"/>
      <c r="AF371" s="22"/>
      <c r="AG371" s="148"/>
      <c r="AH371" s="22"/>
      <c r="AI371" s="22"/>
      <c r="AJ371" s="148"/>
      <c r="AK371" s="22"/>
      <c r="AL371" s="22"/>
      <c r="AM371" s="148"/>
      <c r="AN371" s="22"/>
      <c r="AO371" s="22"/>
      <c r="AP371" s="148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3"/>
      <c r="M372" s="22"/>
      <c r="N372" s="22"/>
      <c r="O372" s="143"/>
      <c r="P372" s="22"/>
      <c r="Q372" s="22"/>
      <c r="R372" s="143"/>
      <c r="S372" s="22"/>
      <c r="T372" s="22"/>
      <c r="U372" s="143"/>
      <c r="V372" s="22"/>
      <c r="W372" s="22"/>
      <c r="X372" s="143"/>
      <c r="Y372" s="22"/>
      <c r="Z372" s="22"/>
      <c r="AA372" s="143"/>
      <c r="AB372" s="22"/>
      <c r="AC372" s="22"/>
      <c r="AD372" s="143"/>
      <c r="AE372" s="22"/>
      <c r="AF372" s="22"/>
      <c r="AG372" s="148"/>
      <c r="AH372" s="22"/>
      <c r="AI372" s="22"/>
      <c r="AJ372" s="148"/>
      <c r="AK372" s="22"/>
      <c r="AL372" s="22"/>
      <c r="AM372" s="148"/>
      <c r="AN372" s="22"/>
      <c r="AO372" s="22"/>
      <c r="AP372" s="148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3"/>
      <c r="M373" s="22"/>
      <c r="N373" s="22"/>
      <c r="O373" s="143"/>
      <c r="P373" s="22"/>
      <c r="Q373" s="22"/>
      <c r="R373" s="143"/>
      <c r="S373" s="22"/>
      <c r="T373" s="22"/>
      <c r="U373" s="143"/>
      <c r="V373" s="22"/>
      <c r="W373" s="22"/>
      <c r="X373" s="143"/>
      <c r="Y373" s="22"/>
      <c r="Z373" s="22"/>
      <c r="AA373" s="143"/>
      <c r="AB373" s="22"/>
      <c r="AC373" s="22"/>
      <c r="AD373" s="143"/>
      <c r="AE373" s="22"/>
      <c r="AF373" s="22"/>
      <c r="AG373" s="148"/>
      <c r="AH373" s="22"/>
      <c r="AI373" s="22"/>
      <c r="AJ373" s="148"/>
      <c r="AK373" s="22"/>
      <c r="AL373" s="22"/>
      <c r="AM373" s="148"/>
      <c r="AN373" s="22"/>
      <c r="AO373" s="22"/>
      <c r="AP373" s="148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3"/>
      <c r="M374" s="22"/>
      <c r="N374" s="22"/>
      <c r="O374" s="143"/>
      <c r="P374" s="22"/>
      <c r="Q374" s="22"/>
      <c r="R374" s="143"/>
      <c r="S374" s="22"/>
      <c r="T374" s="22"/>
      <c r="U374" s="143"/>
      <c r="V374" s="22"/>
      <c r="W374" s="22"/>
      <c r="X374" s="143"/>
      <c r="Y374" s="22"/>
      <c r="Z374" s="22"/>
      <c r="AA374" s="143"/>
      <c r="AB374" s="22"/>
      <c r="AC374" s="22"/>
      <c r="AD374" s="143"/>
      <c r="AE374" s="22"/>
      <c r="AF374" s="22"/>
      <c r="AG374" s="148"/>
      <c r="AH374" s="22"/>
      <c r="AI374" s="22"/>
      <c r="AJ374" s="148"/>
      <c r="AK374" s="22"/>
      <c r="AL374" s="22"/>
      <c r="AM374" s="148"/>
      <c r="AN374" s="22"/>
      <c r="AO374" s="22"/>
      <c r="AP374" s="148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3"/>
      <c r="M375" s="22"/>
      <c r="N375" s="22"/>
      <c r="O375" s="143"/>
      <c r="P375" s="22"/>
      <c r="Q375" s="22"/>
      <c r="R375" s="143"/>
      <c r="S375" s="22"/>
      <c r="T375" s="22"/>
      <c r="U375" s="143"/>
      <c r="V375" s="22"/>
      <c r="W375" s="22"/>
      <c r="X375" s="143"/>
      <c r="Y375" s="22"/>
      <c r="Z375" s="22"/>
      <c r="AA375" s="143"/>
      <c r="AB375" s="22"/>
      <c r="AC375" s="22"/>
      <c r="AD375" s="143"/>
      <c r="AE375" s="22"/>
      <c r="AF375" s="22"/>
      <c r="AG375" s="148"/>
      <c r="AH375" s="22"/>
      <c r="AI375" s="22"/>
      <c r="AJ375" s="148"/>
      <c r="AK375" s="22"/>
      <c r="AL375" s="22"/>
      <c r="AM375" s="148"/>
      <c r="AN375" s="22"/>
      <c r="AO375" s="22"/>
      <c r="AP375" s="148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3"/>
      <c r="M376" s="22"/>
      <c r="N376" s="22"/>
      <c r="O376" s="143"/>
      <c r="P376" s="22"/>
      <c r="Q376" s="22"/>
      <c r="R376" s="143"/>
      <c r="S376" s="22"/>
      <c r="T376" s="22"/>
      <c r="U376" s="143"/>
      <c r="V376" s="22"/>
      <c r="W376" s="22"/>
      <c r="X376" s="143"/>
      <c r="Y376" s="22"/>
      <c r="Z376" s="22"/>
      <c r="AA376" s="143"/>
      <c r="AB376" s="22"/>
      <c r="AC376" s="22"/>
      <c r="AD376" s="143"/>
      <c r="AE376" s="22"/>
      <c r="AF376" s="22"/>
      <c r="AG376" s="148"/>
      <c r="AH376" s="22"/>
      <c r="AI376" s="22"/>
      <c r="AJ376" s="148"/>
      <c r="AK376" s="22"/>
      <c r="AL376" s="22"/>
      <c r="AM376" s="148"/>
      <c r="AN376" s="22"/>
      <c r="AO376" s="22"/>
      <c r="AP376" s="148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3"/>
      <c r="M377" s="22"/>
      <c r="N377" s="22"/>
      <c r="O377" s="143"/>
      <c r="P377" s="22"/>
      <c r="Q377" s="22"/>
      <c r="R377" s="143"/>
      <c r="S377" s="22"/>
      <c r="T377" s="22"/>
      <c r="U377" s="143"/>
      <c r="V377" s="22"/>
      <c r="W377" s="22"/>
      <c r="X377" s="143"/>
      <c r="Y377" s="22"/>
      <c r="Z377" s="22"/>
      <c r="AA377" s="143"/>
      <c r="AB377" s="22"/>
      <c r="AC377" s="22"/>
      <c r="AD377" s="143"/>
      <c r="AE377" s="22"/>
      <c r="AF377" s="22"/>
      <c r="AG377" s="148"/>
      <c r="AH377" s="22"/>
      <c r="AI377" s="22"/>
      <c r="AJ377" s="148"/>
      <c r="AK377" s="22"/>
      <c r="AL377" s="22"/>
      <c r="AM377" s="148"/>
      <c r="AN377" s="22"/>
      <c r="AO377" s="22"/>
      <c r="AP377" s="148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3"/>
      <c r="M378" s="22"/>
      <c r="N378" s="22"/>
      <c r="O378" s="143"/>
      <c r="P378" s="22"/>
      <c r="Q378" s="22"/>
      <c r="R378" s="143"/>
      <c r="S378" s="22"/>
      <c r="T378" s="22"/>
      <c r="U378" s="143"/>
      <c r="V378" s="22"/>
      <c r="W378" s="22"/>
      <c r="X378" s="143"/>
      <c r="Y378" s="22"/>
      <c r="Z378" s="22"/>
      <c r="AA378" s="143"/>
      <c r="AB378" s="22"/>
      <c r="AC378" s="22"/>
      <c r="AD378" s="143"/>
      <c r="AE378" s="22"/>
      <c r="AF378" s="22"/>
      <c r="AG378" s="148"/>
      <c r="AH378" s="22"/>
      <c r="AI378" s="22"/>
      <c r="AJ378" s="148"/>
      <c r="AK378" s="22"/>
      <c r="AL378" s="22"/>
      <c r="AM378" s="148"/>
      <c r="AN378" s="22"/>
      <c r="AO378" s="22"/>
      <c r="AP378" s="148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3"/>
      <c r="M379" s="22"/>
      <c r="N379" s="22"/>
      <c r="O379" s="143"/>
      <c r="P379" s="22"/>
      <c r="Q379" s="22"/>
      <c r="R379" s="143"/>
      <c r="S379" s="22"/>
      <c r="T379" s="22"/>
      <c r="U379" s="143"/>
      <c r="V379" s="22"/>
      <c r="W379" s="22"/>
      <c r="X379" s="143"/>
      <c r="Y379" s="22"/>
      <c r="Z379" s="22"/>
      <c r="AA379" s="143"/>
      <c r="AB379" s="22"/>
      <c r="AC379" s="22"/>
      <c r="AD379" s="143"/>
      <c r="AE379" s="22"/>
      <c r="AF379" s="22"/>
      <c r="AG379" s="148"/>
      <c r="AH379" s="22"/>
      <c r="AI379" s="22"/>
      <c r="AJ379" s="148"/>
      <c r="AK379" s="22"/>
      <c r="AL379" s="22"/>
      <c r="AM379" s="148"/>
      <c r="AN379" s="22"/>
      <c r="AO379" s="22"/>
      <c r="AP379" s="148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3"/>
      <c r="M380" s="22"/>
      <c r="N380" s="22"/>
      <c r="O380" s="143"/>
      <c r="P380" s="22"/>
      <c r="Q380" s="22"/>
      <c r="R380" s="143"/>
      <c r="S380" s="22"/>
      <c r="T380" s="22"/>
      <c r="U380" s="143"/>
      <c r="V380" s="22"/>
      <c r="W380" s="22"/>
      <c r="X380" s="143"/>
      <c r="Y380" s="22"/>
      <c r="Z380" s="22"/>
      <c r="AA380" s="143"/>
      <c r="AB380" s="22"/>
      <c r="AC380" s="22"/>
      <c r="AD380" s="143"/>
      <c r="AE380" s="22"/>
      <c r="AF380" s="22"/>
      <c r="AG380" s="148"/>
      <c r="AH380" s="22"/>
      <c r="AI380" s="22"/>
      <c r="AJ380" s="148"/>
      <c r="AK380" s="22"/>
      <c r="AL380" s="22"/>
      <c r="AM380" s="148"/>
      <c r="AN380" s="22"/>
      <c r="AO380" s="22"/>
      <c r="AP380" s="148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3"/>
      <c r="M381" s="22"/>
      <c r="N381" s="22"/>
      <c r="O381" s="143"/>
      <c r="P381" s="22"/>
      <c r="Q381" s="22"/>
      <c r="R381" s="143"/>
      <c r="S381" s="22"/>
      <c r="T381" s="22"/>
      <c r="U381" s="143"/>
      <c r="V381" s="22"/>
      <c r="W381" s="22"/>
      <c r="X381" s="143"/>
      <c r="Y381" s="22"/>
      <c r="Z381" s="22"/>
      <c r="AA381" s="143"/>
      <c r="AB381" s="22"/>
      <c r="AC381" s="22"/>
      <c r="AD381" s="143"/>
      <c r="AE381" s="22"/>
      <c r="AF381" s="22"/>
      <c r="AG381" s="148"/>
      <c r="AH381" s="22"/>
      <c r="AI381" s="22"/>
      <c r="AJ381" s="148"/>
      <c r="AK381" s="22"/>
      <c r="AL381" s="22"/>
      <c r="AM381" s="148"/>
      <c r="AN381" s="22"/>
      <c r="AO381" s="22"/>
      <c r="AP381" s="148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3"/>
      <c r="M382" s="22"/>
      <c r="N382" s="22"/>
      <c r="O382" s="143"/>
      <c r="P382" s="22"/>
      <c r="Q382" s="22"/>
      <c r="R382" s="143"/>
      <c r="S382" s="22"/>
      <c r="T382" s="22"/>
      <c r="U382" s="143"/>
      <c r="V382" s="22"/>
      <c r="W382" s="22"/>
      <c r="X382" s="143"/>
      <c r="Y382" s="22"/>
      <c r="Z382" s="22"/>
      <c r="AA382" s="143"/>
      <c r="AB382" s="22"/>
      <c r="AC382" s="22"/>
      <c r="AD382" s="143"/>
      <c r="AE382" s="22"/>
      <c r="AF382" s="22"/>
      <c r="AG382" s="148"/>
      <c r="AH382" s="22"/>
      <c r="AI382" s="22"/>
      <c r="AJ382" s="148"/>
      <c r="AK382" s="22"/>
      <c r="AL382" s="22"/>
      <c r="AM382" s="148"/>
      <c r="AN382" s="22"/>
      <c r="AO382" s="22"/>
      <c r="AP382" s="148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3"/>
      <c r="M383" s="22"/>
      <c r="N383" s="22"/>
      <c r="O383" s="143"/>
      <c r="P383" s="22"/>
      <c r="Q383" s="22"/>
      <c r="R383" s="143"/>
      <c r="S383" s="22"/>
      <c r="T383" s="22"/>
      <c r="U383" s="143"/>
      <c r="V383" s="22"/>
      <c r="W383" s="22"/>
      <c r="X383" s="143"/>
      <c r="Y383" s="22"/>
      <c r="Z383" s="22"/>
      <c r="AA383" s="143"/>
      <c r="AB383" s="22"/>
      <c r="AC383" s="22"/>
      <c r="AD383" s="143"/>
      <c r="AE383" s="22"/>
      <c r="AF383" s="22"/>
      <c r="AG383" s="148"/>
      <c r="AH383" s="22"/>
      <c r="AI383" s="22"/>
      <c r="AJ383" s="148"/>
      <c r="AK383" s="22"/>
      <c r="AL383" s="22"/>
      <c r="AM383" s="148"/>
      <c r="AN383" s="22"/>
      <c r="AO383" s="22"/>
      <c r="AP383" s="148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3"/>
      <c r="M384" s="22"/>
      <c r="N384" s="22"/>
      <c r="O384" s="143"/>
      <c r="P384" s="22"/>
      <c r="Q384" s="22"/>
      <c r="R384" s="143"/>
      <c r="S384" s="22"/>
      <c r="T384" s="22"/>
      <c r="U384" s="143"/>
      <c r="V384" s="22"/>
      <c r="W384" s="22"/>
      <c r="X384" s="143"/>
      <c r="Y384" s="22"/>
      <c r="Z384" s="22"/>
      <c r="AA384" s="143"/>
      <c r="AB384" s="22"/>
      <c r="AC384" s="22"/>
      <c r="AD384" s="143"/>
      <c r="AE384" s="22"/>
      <c r="AF384" s="22"/>
      <c r="AG384" s="148"/>
      <c r="AH384" s="22"/>
      <c r="AI384" s="22"/>
      <c r="AJ384" s="148"/>
      <c r="AK384" s="22"/>
      <c r="AL384" s="22"/>
      <c r="AM384" s="148"/>
      <c r="AN384" s="22"/>
      <c r="AO384" s="22"/>
      <c r="AP384" s="148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3"/>
      <c r="M385" s="22"/>
      <c r="N385" s="22"/>
      <c r="O385" s="143"/>
      <c r="P385" s="22"/>
      <c r="Q385" s="22"/>
      <c r="R385" s="143"/>
      <c r="S385" s="22"/>
      <c r="T385" s="22"/>
      <c r="U385" s="143"/>
      <c r="V385" s="22"/>
      <c r="W385" s="22"/>
      <c r="X385" s="143"/>
      <c r="Y385" s="22"/>
      <c r="Z385" s="22"/>
      <c r="AA385" s="143"/>
      <c r="AB385" s="22"/>
      <c r="AC385" s="22"/>
      <c r="AD385" s="143"/>
      <c r="AE385" s="22"/>
      <c r="AF385" s="22"/>
      <c r="AG385" s="148"/>
      <c r="AH385" s="22"/>
      <c r="AI385" s="22"/>
      <c r="AJ385" s="148"/>
      <c r="AK385" s="22"/>
      <c r="AL385" s="22"/>
      <c r="AM385" s="148"/>
      <c r="AN385" s="22"/>
      <c r="AO385" s="22"/>
      <c r="AP385" s="148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3"/>
      <c r="M386" s="22"/>
      <c r="N386" s="22"/>
      <c r="O386" s="143"/>
      <c r="P386" s="22"/>
      <c r="Q386" s="22"/>
      <c r="R386" s="143"/>
      <c r="S386" s="22"/>
      <c r="T386" s="22"/>
      <c r="U386" s="143"/>
      <c r="V386" s="22"/>
      <c r="W386" s="22"/>
      <c r="X386" s="143"/>
      <c r="Y386" s="22"/>
      <c r="Z386" s="22"/>
      <c r="AA386" s="143"/>
      <c r="AB386" s="22"/>
      <c r="AC386" s="22"/>
      <c r="AD386" s="143"/>
      <c r="AE386" s="22"/>
      <c r="AF386" s="22"/>
      <c r="AG386" s="148"/>
      <c r="AH386" s="22"/>
      <c r="AI386" s="22"/>
      <c r="AJ386" s="148"/>
      <c r="AK386" s="22"/>
      <c r="AL386" s="22"/>
      <c r="AM386" s="148"/>
      <c r="AN386" s="22"/>
      <c r="AO386" s="22"/>
      <c r="AP386" s="148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3"/>
      <c r="M387" s="22"/>
      <c r="N387" s="22"/>
      <c r="O387" s="143"/>
      <c r="P387" s="22"/>
      <c r="Q387" s="22"/>
      <c r="R387" s="143"/>
      <c r="S387" s="22"/>
      <c r="T387" s="22"/>
      <c r="U387" s="143"/>
      <c r="V387" s="22"/>
      <c r="W387" s="22"/>
      <c r="X387" s="143"/>
      <c r="Y387" s="22"/>
      <c r="Z387" s="22"/>
      <c r="AA387" s="143"/>
      <c r="AB387" s="22"/>
      <c r="AC387" s="22"/>
      <c r="AD387" s="143"/>
      <c r="AE387" s="22"/>
      <c r="AF387" s="22"/>
      <c r="AG387" s="148"/>
      <c r="AH387" s="22"/>
      <c r="AI387" s="22"/>
      <c r="AJ387" s="148"/>
      <c r="AK387" s="22"/>
      <c r="AL387" s="22"/>
      <c r="AM387" s="148"/>
      <c r="AN387" s="22"/>
      <c r="AO387" s="22"/>
      <c r="AP387" s="148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3"/>
      <c r="M388" s="22"/>
      <c r="N388" s="22"/>
      <c r="O388" s="143"/>
      <c r="P388" s="22"/>
      <c r="Q388" s="22"/>
      <c r="R388" s="143"/>
      <c r="S388" s="22"/>
      <c r="T388" s="22"/>
      <c r="U388" s="143"/>
      <c r="V388" s="22"/>
      <c r="W388" s="22"/>
      <c r="X388" s="143"/>
      <c r="Y388" s="22"/>
      <c r="Z388" s="22"/>
      <c r="AA388" s="143"/>
      <c r="AB388" s="22"/>
      <c r="AC388" s="22"/>
      <c r="AD388" s="143"/>
      <c r="AE388" s="22"/>
      <c r="AF388" s="22"/>
      <c r="AG388" s="148"/>
      <c r="AH388" s="22"/>
      <c r="AI388" s="22"/>
      <c r="AJ388" s="148"/>
      <c r="AK388" s="22"/>
      <c r="AL388" s="22"/>
      <c r="AM388" s="148"/>
      <c r="AN388" s="22"/>
      <c r="AO388" s="22"/>
      <c r="AP388" s="148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3"/>
      <c r="M389" s="22"/>
      <c r="N389" s="22"/>
      <c r="O389" s="143"/>
      <c r="P389" s="22"/>
      <c r="Q389" s="22"/>
      <c r="R389" s="143"/>
      <c r="S389" s="22"/>
      <c r="T389" s="22"/>
      <c r="U389" s="143"/>
      <c r="V389" s="22"/>
      <c r="W389" s="22"/>
      <c r="X389" s="143"/>
      <c r="Y389" s="22"/>
      <c r="Z389" s="22"/>
      <c r="AA389" s="143"/>
      <c r="AB389" s="22"/>
      <c r="AC389" s="22"/>
      <c r="AD389" s="143"/>
      <c r="AE389" s="22"/>
      <c r="AF389" s="22"/>
      <c r="AG389" s="148"/>
      <c r="AH389" s="22"/>
      <c r="AI389" s="22"/>
      <c r="AJ389" s="148"/>
      <c r="AK389" s="22"/>
      <c r="AL389" s="22"/>
      <c r="AM389" s="148"/>
      <c r="AN389" s="22"/>
      <c r="AO389" s="22"/>
      <c r="AP389" s="148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3"/>
      <c r="M390" s="22"/>
      <c r="N390" s="22"/>
      <c r="O390" s="143"/>
      <c r="P390" s="22"/>
      <c r="Q390" s="22"/>
      <c r="R390" s="143"/>
      <c r="S390" s="22"/>
      <c r="T390" s="22"/>
      <c r="U390" s="143"/>
      <c r="V390" s="22"/>
      <c r="W390" s="22"/>
      <c r="X390" s="143"/>
      <c r="Y390" s="22"/>
      <c r="Z390" s="22"/>
      <c r="AA390" s="143"/>
      <c r="AB390" s="22"/>
      <c r="AC390" s="22"/>
      <c r="AD390" s="143"/>
      <c r="AE390" s="22"/>
      <c r="AF390" s="22"/>
      <c r="AG390" s="148"/>
      <c r="AH390" s="22"/>
      <c r="AI390" s="22"/>
      <c r="AJ390" s="148"/>
      <c r="AK390" s="22"/>
      <c r="AL390" s="22"/>
      <c r="AM390" s="148"/>
      <c r="AN390" s="22"/>
      <c r="AO390" s="22"/>
      <c r="AP390" s="148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3"/>
      <c r="M391" s="22"/>
      <c r="N391" s="22"/>
      <c r="O391" s="143"/>
      <c r="P391" s="22"/>
      <c r="Q391" s="22"/>
      <c r="R391" s="143"/>
      <c r="S391" s="22"/>
      <c r="T391" s="22"/>
      <c r="U391" s="143"/>
      <c r="V391" s="22"/>
      <c r="W391" s="22"/>
      <c r="X391" s="143"/>
      <c r="Y391" s="22"/>
      <c r="Z391" s="22"/>
      <c r="AA391" s="143"/>
      <c r="AB391" s="22"/>
      <c r="AC391" s="22"/>
      <c r="AD391" s="143"/>
      <c r="AE391" s="22"/>
      <c r="AF391" s="22"/>
      <c r="AG391" s="148"/>
      <c r="AH391" s="22"/>
      <c r="AI391" s="22"/>
      <c r="AJ391" s="148"/>
      <c r="AK391" s="22"/>
      <c r="AL391" s="22"/>
      <c r="AM391" s="148"/>
      <c r="AN391" s="22"/>
      <c r="AO391" s="22"/>
      <c r="AP391" s="148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3"/>
      <c r="M392" s="22"/>
      <c r="N392" s="22"/>
      <c r="O392" s="143"/>
      <c r="P392" s="22"/>
      <c r="Q392" s="22"/>
      <c r="R392" s="143"/>
      <c r="S392" s="22"/>
      <c r="T392" s="22"/>
      <c r="U392" s="143"/>
      <c r="V392" s="22"/>
      <c r="W392" s="22"/>
      <c r="X392" s="143"/>
      <c r="Y392" s="22"/>
      <c r="Z392" s="22"/>
      <c r="AA392" s="143"/>
      <c r="AB392" s="22"/>
      <c r="AC392" s="22"/>
      <c r="AD392" s="143"/>
      <c r="AE392" s="22"/>
      <c r="AF392" s="22"/>
      <c r="AG392" s="148"/>
      <c r="AH392" s="22"/>
      <c r="AI392" s="22"/>
      <c r="AJ392" s="148"/>
      <c r="AK392" s="22"/>
      <c r="AL392" s="22"/>
      <c r="AM392" s="148"/>
      <c r="AN392" s="22"/>
      <c r="AO392" s="22"/>
      <c r="AP392" s="148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3"/>
      <c r="M393" s="22"/>
      <c r="N393" s="22"/>
      <c r="O393" s="143"/>
      <c r="P393" s="22"/>
      <c r="Q393" s="22"/>
      <c r="R393" s="143"/>
      <c r="S393" s="22"/>
      <c r="T393" s="22"/>
      <c r="U393" s="143"/>
      <c r="V393" s="22"/>
      <c r="W393" s="22"/>
      <c r="X393" s="143"/>
      <c r="Y393" s="22"/>
      <c r="Z393" s="22"/>
      <c r="AA393" s="143"/>
      <c r="AB393" s="22"/>
      <c r="AC393" s="22"/>
      <c r="AD393" s="143"/>
      <c r="AE393" s="22"/>
      <c r="AF393" s="22"/>
      <c r="AG393" s="148"/>
      <c r="AH393" s="22"/>
      <c r="AI393" s="22"/>
      <c r="AJ393" s="148"/>
      <c r="AK393" s="22"/>
      <c r="AL393" s="22"/>
      <c r="AM393" s="148"/>
      <c r="AN393" s="22"/>
      <c r="AO393" s="22"/>
      <c r="AP393" s="148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3"/>
      <c r="M394" s="22"/>
      <c r="N394" s="22"/>
      <c r="O394" s="143"/>
      <c r="P394" s="22"/>
      <c r="Q394" s="22"/>
      <c r="R394" s="143"/>
      <c r="S394" s="22"/>
      <c r="T394" s="22"/>
      <c r="U394" s="143"/>
      <c r="V394" s="22"/>
      <c r="W394" s="22"/>
      <c r="X394" s="143"/>
      <c r="Y394" s="22"/>
      <c r="Z394" s="22"/>
      <c r="AA394" s="143"/>
      <c r="AB394" s="22"/>
      <c r="AC394" s="22"/>
      <c r="AD394" s="143"/>
      <c r="AE394" s="22"/>
      <c r="AF394" s="22"/>
      <c r="AG394" s="148"/>
      <c r="AH394" s="22"/>
      <c r="AI394" s="22"/>
      <c r="AJ394" s="148"/>
      <c r="AK394" s="22"/>
      <c r="AL394" s="22"/>
      <c r="AM394" s="148"/>
      <c r="AN394" s="22"/>
      <c r="AO394" s="22"/>
      <c r="AP394" s="148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3"/>
      <c r="M395" s="22"/>
      <c r="N395" s="22"/>
      <c r="O395" s="143"/>
      <c r="P395" s="22"/>
      <c r="Q395" s="22"/>
      <c r="R395" s="143"/>
      <c r="S395" s="22"/>
      <c r="T395" s="22"/>
      <c r="U395" s="143"/>
      <c r="V395" s="22"/>
      <c r="W395" s="22"/>
      <c r="X395" s="143"/>
      <c r="Y395" s="22"/>
      <c r="Z395" s="22"/>
      <c r="AA395" s="143"/>
      <c r="AB395" s="22"/>
      <c r="AC395" s="22"/>
      <c r="AD395" s="143"/>
      <c r="AE395" s="22"/>
      <c r="AF395" s="22"/>
      <c r="AG395" s="148"/>
      <c r="AH395" s="22"/>
      <c r="AI395" s="22"/>
      <c r="AJ395" s="148"/>
      <c r="AK395" s="22"/>
      <c r="AL395" s="22"/>
      <c r="AM395" s="148"/>
      <c r="AN395" s="22"/>
      <c r="AO395" s="22"/>
      <c r="AP395" s="148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3"/>
      <c r="M396" s="22"/>
      <c r="N396" s="22"/>
      <c r="O396" s="143"/>
      <c r="P396" s="22"/>
      <c r="Q396" s="22"/>
      <c r="R396" s="143"/>
      <c r="S396" s="22"/>
      <c r="T396" s="22"/>
      <c r="U396" s="143"/>
      <c r="V396" s="22"/>
      <c r="W396" s="22"/>
      <c r="X396" s="143"/>
      <c r="Y396" s="22"/>
      <c r="Z396" s="22"/>
      <c r="AA396" s="143"/>
      <c r="AB396" s="22"/>
      <c r="AC396" s="22"/>
      <c r="AD396" s="143"/>
      <c r="AE396" s="22"/>
      <c r="AF396" s="22"/>
      <c r="AG396" s="148"/>
      <c r="AH396" s="22"/>
      <c r="AI396" s="22"/>
      <c r="AJ396" s="148"/>
      <c r="AK396" s="22"/>
      <c r="AL396" s="22"/>
      <c r="AM396" s="148"/>
      <c r="AN396" s="22"/>
      <c r="AO396" s="22"/>
      <c r="AP396" s="148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3"/>
      <c r="M397" s="22"/>
      <c r="N397" s="22"/>
      <c r="O397" s="143"/>
      <c r="P397" s="22"/>
      <c r="Q397" s="22"/>
      <c r="R397" s="143"/>
      <c r="S397" s="22"/>
      <c r="T397" s="22"/>
      <c r="U397" s="143"/>
      <c r="V397" s="22"/>
      <c r="W397" s="22"/>
      <c r="X397" s="143"/>
      <c r="Y397" s="22"/>
      <c r="Z397" s="22"/>
      <c r="AA397" s="143"/>
      <c r="AB397" s="22"/>
      <c r="AC397" s="22"/>
      <c r="AD397" s="143"/>
      <c r="AE397" s="22"/>
      <c r="AF397" s="22"/>
      <c r="AG397" s="148"/>
      <c r="AH397" s="22"/>
      <c r="AI397" s="22"/>
      <c r="AJ397" s="148"/>
      <c r="AK397" s="22"/>
      <c r="AL397" s="22"/>
      <c r="AM397" s="148"/>
      <c r="AN397" s="22"/>
      <c r="AO397" s="22"/>
      <c r="AP397" s="148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3"/>
      <c r="M398" s="22"/>
      <c r="N398" s="22"/>
      <c r="O398" s="143"/>
      <c r="P398" s="22"/>
      <c r="Q398" s="22"/>
      <c r="R398" s="143"/>
      <c r="S398" s="22"/>
      <c r="T398" s="22"/>
      <c r="U398" s="143"/>
      <c r="V398" s="22"/>
      <c r="W398" s="22"/>
      <c r="X398" s="143"/>
      <c r="Y398" s="22"/>
      <c r="Z398" s="22"/>
      <c r="AA398" s="143"/>
      <c r="AB398" s="22"/>
      <c r="AC398" s="22"/>
      <c r="AD398" s="143"/>
      <c r="AE398" s="22"/>
      <c r="AF398" s="22"/>
      <c r="AG398" s="148"/>
      <c r="AH398" s="22"/>
      <c r="AI398" s="22"/>
      <c r="AJ398" s="148"/>
      <c r="AK398" s="22"/>
      <c r="AL398" s="22"/>
      <c r="AM398" s="148"/>
      <c r="AN398" s="22"/>
      <c r="AO398" s="22"/>
      <c r="AP398" s="148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3"/>
      <c r="M399" s="22"/>
      <c r="N399" s="22"/>
      <c r="O399" s="143"/>
      <c r="P399" s="22"/>
      <c r="Q399" s="22"/>
      <c r="R399" s="143"/>
      <c r="S399" s="22"/>
      <c r="T399" s="22"/>
      <c r="U399" s="143"/>
      <c r="V399" s="22"/>
      <c r="W399" s="22"/>
      <c r="X399" s="143"/>
      <c r="Y399" s="22"/>
      <c r="Z399" s="22"/>
      <c r="AA399" s="143"/>
      <c r="AB399" s="22"/>
      <c r="AC399" s="22"/>
      <c r="AD399" s="143"/>
      <c r="AE399" s="22"/>
      <c r="AF399" s="22"/>
      <c r="AG399" s="148"/>
      <c r="AH399" s="22"/>
      <c r="AI399" s="22"/>
      <c r="AJ399" s="148"/>
      <c r="AK399" s="22"/>
      <c r="AL399" s="22"/>
      <c r="AM399" s="148"/>
      <c r="AN399" s="22"/>
      <c r="AO399" s="22"/>
      <c r="AP399" s="148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3"/>
      <c r="M400" s="22"/>
      <c r="N400" s="22"/>
      <c r="O400" s="143"/>
      <c r="P400" s="22"/>
      <c r="Q400" s="22"/>
      <c r="R400" s="143"/>
      <c r="S400" s="22"/>
      <c r="T400" s="22"/>
      <c r="U400" s="143"/>
      <c r="V400" s="22"/>
      <c r="W400" s="22"/>
      <c r="X400" s="143"/>
      <c r="Y400" s="22"/>
      <c r="Z400" s="22"/>
      <c r="AA400" s="143"/>
      <c r="AB400" s="22"/>
      <c r="AC400" s="22"/>
      <c r="AD400" s="143"/>
      <c r="AE400" s="22"/>
      <c r="AF400" s="22"/>
      <c r="AG400" s="148"/>
      <c r="AH400" s="22"/>
      <c r="AI400" s="22"/>
      <c r="AJ400" s="148"/>
      <c r="AK400" s="22"/>
      <c r="AL400" s="22"/>
      <c r="AM400" s="148"/>
      <c r="AN400" s="22"/>
      <c r="AO400" s="22"/>
      <c r="AP400" s="148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3"/>
      <c r="M401" s="22"/>
      <c r="N401" s="22"/>
      <c r="O401" s="143"/>
      <c r="P401" s="22"/>
      <c r="Q401" s="22"/>
      <c r="R401" s="143"/>
      <c r="S401" s="22"/>
      <c r="T401" s="22"/>
      <c r="U401" s="143"/>
      <c r="V401" s="22"/>
      <c r="W401" s="22"/>
      <c r="X401" s="143"/>
      <c r="Y401" s="22"/>
      <c r="Z401" s="22"/>
      <c r="AA401" s="143"/>
      <c r="AB401" s="22"/>
      <c r="AC401" s="22"/>
      <c r="AD401" s="143"/>
      <c r="AE401" s="22"/>
      <c r="AF401" s="22"/>
      <c r="AG401" s="148"/>
      <c r="AH401" s="22"/>
      <c r="AI401" s="22"/>
      <c r="AJ401" s="148"/>
      <c r="AK401" s="22"/>
      <c r="AL401" s="22"/>
      <c r="AM401" s="148"/>
      <c r="AN401" s="22"/>
      <c r="AO401" s="22"/>
      <c r="AP401" s="148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3"/>
      <c r="M402" s="22"/>
      <c r="N402" s="22"/>
      <c r="O402" s="143"/>
      <c r="P402" s="22"/>
      <c r="Q402" s="22"/>
      <c r="R402" s="143"/>
      <c r="S402" s="22"/>
      <c r="T402" s="22"/>
      <c r="U402" s="143"/>
      <c r="V402" s="22"/>
      <c r="W402" s="22"/>
      <c r="X402" s="143"/>
      <c r="Y402" s="22"/>
      <c r="Z402" s="22"/>
      <c r="AA402" s="143"/>
      <c r="AB402" s="22"/>
      <c r="AC402" s="22"/>
      <c r="AD402" s="143"/>
      <c r="AE402" s="22"/>
      <c r="AF402" s="22"/>
      <c r="AG402" s="148"/>
      <c r="AH402" s="22"/>
      <c r="AI402" s="22"/>
      <c r="AJ402" s="148"/>
      <c r="AK402" s="22"/>
      <c r="AL402" s="22"/>
      <c r="AM402" s="148"/>
      <c r="AN402" s="22"/>
      <c r="AO402" s="22"/>
      <c r="AP402" s="148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3"/>
      <c r="M403" s="22"/>
      <c r="N403" s="22"/>
      <c r="O403" s="143"/>
      <c r="P403" s="22"/>
      <c r="Q403" s="22"/>
      <c r="R403" s="143"/>
      <c r="S403" s="22"/>
      <c r="T403" s="22"/>
      <c r="U403" s="143"/>
      <c r="V403" s="22"/>
      <c r="W403" s="22"/>
      <c r="X403" s="143"/>
      <c r="Y403" s="22"/>
      <c r="Z403" s="22"/>
      <c r="AA403" s="143"/>
      <c r="AB403" s="22"/>
      <c r="AC403" s="22"/>
      <c r="AD403" s="143"/>
      <c r="AE403" s="22"/>
      <c r="AF403" s="22"/>
      <c r="AG403" s="148"/>
      <c r="AH403" s="22"/>
      <c r="AI403" s="22"/>
      <c r="AJ403" s="148"/>
      <c r="AK403" s="22"/>
      <c r="AL403" s="22"/>
      <c r="AM403" s="148"/>
      <c r="AN403" s="22"/>
      <c r="AO403" s="22"/>
      <c r="AP403" s="148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3"/>
      <c r="M404" s="22"/>
      <c r="N404" s="22"/>
      <c r="O404" s="143"/>
      <c r="P404" s="22"/>
      <c r="Q404" s="22"/>
      <c r="R404" s="143"/>
      <c r="S404" s="22"/>
      <c r="T404" s="22"/>
      <c r="U404" s="143"/>
      <c r="V404" s="22"/>
      <c r="W404" s="22"/>
      <c r="X404" s="143"/>
      <c r="Y404" s="22"/>
      <c r="Z404" s="22"/>
      <c r="AA404" s="143"/>
      <c r="AB404" s="22"/>
      <c r="AC404" s="22"/>
      <c r="AD404" s="143"/>
      <c r="AE404" s="22"/>
      <c r="AF404" s="22"/>
      <c r="AG404" s="148"/>
      <c r="AH404" s="22"/>
      <c r="AI404" s="22"/>
      <c r="AJ404" s="148"/>
      <c r="AK404" s="22"/>
      <c r="AL404" s="22"/>
      <c r="AM404" s="148"/>
      <c r="AN404" s="22"/>
      <c r="AO404" s="22"/>
      <c r="AP404" s="148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3"/>
      <c r="M405" s="22"/>
      <c r="N405" s="22"/>
      <c r="O405" s="143"/>
      <c r="P405" s="22"/>
      <c r="Q405" s="22"/>
      <c r="R405" s="143"/>
      <c r="S405" s="22"/>
      <c r="T405" s="22"/>
      <c r="U405" s="143"/>
      <c r="V405" s="22"/>
      <c r="W405" s="22"/>
      <c r="X405" s="143"/>
      <c r="Y405" s="22"/>
      <c r="Z405" s="22"/>
      <c r="AA405" s="143"/>
      <c r="AB405" s="22"/>
      <c r="AC405" s="22"/>
      <c r="AD405" s="143"/>
      <c r="AE405" s="22"/>
      <c r="AF405" s="22"/>
      <c r="AG405" s="148"/>
      <c r="AH405" s="22"/>
      <c r="AI405" s="22"/>
      <c r="AJ405" s="148"/>
      <c r="AK405" s="22"/>
      <c r="AL405" s="22"/>
      <c r="AM405" s="148"/>
      <c r="AN405" s="22"/>
      <c r="AO405" s="22"/>
      <c r="AP405" s="148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3"/>
      <c r="M406" s="22"/>
      <c r="N406" s="22"/>
      <c r="O406" s="143"/>
      <c r="P406" s="22"/>
      <c r="Q406" s="22"/>
      <c r="R406" s="143"/>
      <c r="S406" s="22"/>
      <c r="T406" s="22"/>
      <c r="U406" s="143"/>
      <c r="V406" s="22"/>
      <c r="W406" s="22"/>
      <c r="X406" s="143"/>
      <c r="Y406" s="22"/>
      <c r="Z406" s="22"/>
      <c r="AA406" s="143"/>
      <c r="AB406" s="22"/>
      <c r="AC406" s="22"/>
      <c r="AD406" s="143"/>
      <c r="AE406" s="22"/>
      <c r="AF406" s="22"/>
      <c r="AG406" s="148"/>
      <c r="AH406" s="22"/>
      <c r="AI406" s="22"/>
      <c r="AJ406" s="148"/>
      <c r="AK406" s="22"/>
      <c r="AL406" s="22"/>
      <c r="AM406" s="148"/>
      <c r="AN406" s="22"/>
      <c r="AO406" s="22"/>
      <c r="AP406" s="148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3"/>
      <c r="M407" s="22"/>
      <c r="N407" s="22"/>
      <c r="O407" s="143"/>
      <c r="P407" s="22"/>
      <c r="Q407" s="22"/>
      <c r="R407" s="143"/>
      <c r="S407" s="22"/>
      <c r="T407" s="22"/>
      <c r="U407" s="143"/>
      <c r="V407" s="22"/>
      <c r="W407" s="22"/>
      <c r="X407" s="143"/>
      <c r="Y407" s="22"/>
      <c r="Z407" s="22"/>
      <c r="AA407" s="143"/>
      <c r="AB407" s="22"/>
      <c r="AC407" s="22"/>
      <c r="AD407" s="143"/>
      <c r="AE407" s="22"/>
      <c r="AF407" s="22"/>
      <c r="AG407" s="148"/>
      <c r="AH407" s="22"/>
      <c r="AI407" s="22"/>
      <c r="AJ407" s="148"/>
      <c r="AK407" s="22"/>
      <c r="AL407" s="22"/>
      <c r="AM407" s="148"/>
      <c r="AN407" s="22"/>
      <c r="AO407" s="22"/>
      <c r="AP407" s="148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3"/>
      <c r="M408" s="22"/>
      <c r="N408" s="22"/>
      <c r="O408" s="143"/>
      <c r="P408" s="22"/>
      <c r="Q408" s="22"/>
      <c r="R408" s="143"/>
      <c r="S408" s="22"/>
      <c r="T408" s="22"/>
      <c r="U408" s="143"/>
      <c r="V408" s="22"/>
      <c r="W408" s="22"/>
      <c r="X408" s="143"/>
      <c r="Y408" s="22"/>
      <c r="Z408" s="22"/>
      <c r="AA408" s="143"/>
      <c r="AB408" s="22"/>
      <c r="AC408" s="22"/>
      <c r="AD408" s="143"/>
      <c r="AE408" s="22"/>
      <c r="AF408" s="22"/>
      <c r="AG408" s="148"/>
      <c r="AH408" s="22"/>
      <c r="AI408" s="22"/>
      <c r="AJ408" s="148"/>
      <c r="AK408" s="22"/>
      <c r="AL408" s="22"/>
      <c r="AM408" s="148"/>
      <c r="AN408" s="22"/>
      <c r="AO408" s="22"/>
      <c r="AP408" s="148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3"/>
      <c r="M409" s="22"/>
      <c r="N409" s="22"/>
      <c r="O409" s="143"/>
      <c r="P409" s="22"/>
      <c r="Q409" s="22"/>
      <c r="R409" s="143"/>
      <c r="S409" s="22"/>
      <c r="T409" s="22"/>
      <c r="U409" s="143"/>
      <c r="V409" s="22"/>
      <c r="W409" s="22"/>
      <c r="X409" s="143"/>
      <c r="Y409" s="22"/>
      <c r="Z409" s="22"/>
      <c r="AA409" s="143"/>
      <c r="AB409" s="22"/>
      <c r="AC409" s="22"/>
      <c r="AD409" s="143"/>
      <c r="AE409" s="22"/>
      <c r="AF409" s="22"/>
      <c r="AG409" s="148"/>
      <c r="AH409" s="22"/>
      <c r="AI409" s="22"/>
      <c r="AJ409" s="148"/>
      <c r="AK409" s="22"/>
      <c r="AL409" s="22"/>
      <c r="AM409" s="148"/>
      <c r="AN409" s="22"/>
      <c r="AO409" s="22"/>
      <c r="AP409" s="148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3"/>
      <c r="M410" s="22"/>
      <c r="N410" s="22"/>
      <c r="O410" s="143"/>
      <c r="P410" s="22"/>
      <c r="Q410" s="22"/>
      <c r="R410" s="143"/>
      <c r="S410" s="22"/>
      <c r="T410" s="22"/>
      <c r="U410" s="143"/>
      <c r="V410" s="22"/>
      <c r="W410" s="22"/>
      <c r="X410" s="143"/>
      <c r="Y410" s="22"/>
      <c r="Z410" s="22"/>
      <c r="AA410" s="143"/>
      <c r="AB410" s="22"/>
      <c r="AC410" s="22"/>
      <c r="AD410" s="143"/>
      <c r="AE410" s="22"/>
      <c r="AF410" s="22"/>
      <c r="AG410" s="148"/>
      <c r="AH410" s="22"/>
      <c r="AI410" s="22"/>
      <c r="AJ410" s="148"/>
      <c r="AK410" s="22"/>
      <c r="AL410" s="22"/>
      <c r="AM410" s="148"/>
      <c r="AN410" s="22"/>
      <c r="AO410" s="22"/>
      <c r="AP410" s="148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3"/>
      <c r="M411" s="22"/>
      <c r="N411" s="22"/>
      <c r="O411" s="143"/>
      <c r="P411" s="22"/>
      <c r="Q411" s="22"/>
      <c r="R411" s="143"/>
      <c r="S411" s="22"/>
      <c r="T411" s="22"/>
      <c r="U411" s="143"/>
      <c r="V411" s="22"/>
      <c r="W411" s="22"/>
      <c r="X411" s="143"/>
      <c r="Y411" s="22"/>
      <c r="Z411" s="22"/>
      <c r="AA411" s="143"/>
      <c r="AB411" s="22"/>
      <c r="AC411" s="22"/>
      <c r="AD411" s="143"/>
      <c r="AE411" s="22"/>
      <c r="AF411" s="22"/>
      <c r="AG411" s="148"/>
      <c r="AH411" s="22"/>
      <c r="AI411" s="22"/>
      <c r="AJ411" s="148"/>
      <c r="AK411" s="22"/>
      <c r="AL411" s="22"/>
      <c r="AM411" s="148"/>
      <c r="AN411" s="22"/>
      <c r="AO411" s="22"/>
      <c r="AP411" s="148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3"/>
      <c r="M412" s="22"/>
      <c r="N412" s="22"/>
      <c r="O412" s="143"/>
      <c r="P412" s="22"/>
      <c r="Q412" s="22"/>
      <c r="R412" s="143"/>
      <c r="S412" s="22"/>
      <c r="T412" s="22"/>
      <c r="U412" s="143"/>
      <c r="V412" s="22"/>
      <c r="W412" s="22"/>
      <c r="X412" s="143"/>
      <c r="Y412" s="22"/>
      <c r="Z412" s="22"/>
      <c r="AA412" s="143"/>
      <c r="AB412" s="22"/>
      <c r="AC412" s="22"/>
      <c r="AD412" s="143"/>
      <c r="AE412" s="22"/>
      <c r="AF412" s="22"/>
      <c r="AG412" s="148"/>
      <c r="AH412" s="22"/>
      <c r="AI412" s="22"/>
      <c r="AJ412" s="148"/>
      <c r="AK412" s="22"/>
      <c r="AL412" s="22"/>
      <c r="AM412" s="148"/>
      <c r="AN412" s="22"/>
      <c r="AO412" s="22"/>
      <c r="AP412" s="148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3"/>
      <c r="M413" s="22"/>
      <c r="N413" s="22"/>
      <c r="O413" s="143"/>
      <c r="P413" s="22"/>
      <c r="Q413" s="22"/>
      <c r="R413" s="143"/>
      <c r="S413" s="22"/>
      <c r="T413" s="22"/>
      <c r="U413" s="143"/>
      <c r="V413" s="22"/>
      <c r="W413" s="22"/>
      <c r="X413" s="143"/>
      <c r="Y413" s="22"/>
      <c r="Z413" s="22"/>
      <c r="AA413" s="143"/>
      <c r="AB413" s="22"/>
      <c r="AC413" s="22"/>
      <c r="AD413" s="143"/>
      <c r="AE413" s="22"/>
      <c r="AF413" s="22"/>
      <c r="AG413" s="148"/>
      <c r="AH413" s="22"/>
      <c r="AI413" s="22"/>
      <c r="AJ413" s="148"/>
      <c r="AK413" s="22"/>
      <c r="AL413" s="22"/>
      <c r="AM413" s="148"/>
      <c r="AN413" s="22"/>
      <c r="AO413" s="22"/>
      <c r="AP413" s="148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3"/>
      <c r="M414" s="22"/>
      <c r="N414" s="22"/>
      <c r="O414" s="143"/>
      <c r="P414" s="22"/>
      <c r="Q414" s="22"/>
      <c r="R414" s="143"/>
      <c r="S414" s="22"/>
      <c r="T414" s="22"/>
      <c r="U414" s="143"/>
      <c r="V414" s="22"/>
      <c r="W414" s="22"/>
      <c r="X414" s="143"/>
      <c r="Y414" s="22"/>
      <c r="Z414" s="22"/>
      <c r="AA414" s="143"/>
      <c r="AB414" s="22"/>
      <c r="AC414" s="22"/>
      <c r="AD414" s="143"/>
      <c r="AE414" s="22"/>
      <c r="AF414" s="22"/>
      <c r="AG414" s="148"/>
      <c r="AH414" s="22"/>
      <c r="AI414" s="22"/>
      <c r="AJ414" s="148"/>
      <c r="AK414" s="22"/>
      <c r="AL414" s="22"/>
      <c r="AM414" s="148"/>
      <c r="AN414" s="22"/>
      <c r="AO414" s="22"/>
      <c r="AP414" s="148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3"/>
      <c r="M415" s="22"/>
      <c r="N415" s="22"/>
      <c r="O415" s="143"/>
      <c r="P415" s="22"/>
      <c r="Q415" s="22"/>
      <c r="R415" s="143"/>
      <c r="S415" s="22"/>
      <c r="T415" s="22"/>
      <c r="U415" s="143"/>
      <c r="V415" s="22"/>
      <c r="W415" s="22"/>
      <c r="X415" s="143"/>
      <c r="Y415" s="22"/>
      <c r="Z415" s="22"/>
      <c r="AA415" s="143"/>
      <c r="AB415" s="22"/>
      <c r="AC415" s="22"/>
      <c r="AD415" s="143"/>
      <c r="AE415" s="22"/>
      <c r="AF415" s="22"/>
      <c r="AG415" s="148"/>
      <c r="AH415" s="22"/>
      <c r="AI415" s="22"/>
      <c r="AJ415" s="148"/>
      <c r="AK415" s="22"/>
      <c r="AL415" s="22"/>
      <c r="AM415" s="148"/>
      <c r="AN415" s="22"/>
      <c r="AO415" s="22"/>
      <c r="AP415" s="148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3"/>
      <c r="M416" s="22"/>
      <c r="N416" s="22"/>
      <c r="O416" s="143"/>
      <c r="P416" s="22"/>
      <c r="Q416" s="22"/>
      <c r="R416" s="143"/>
      <c r="S416" s="22"/>
      <c r="T416" s="22"/>
      <c r="U416" s="143"/>
      <c r="V416" s="22"/>
      <c r="W416" s="22"/>
      <c r="X416" s="143"/>
      <c r="Y416" s="22"/>
      <c r="Z416" s="22"/>
      <c r="AA416" s="143"/>
      <c r="AB416" s="22"/>
      <c r="AC416" s="22"/>
      <c r="AD416" s="143"/>
      <c r="AE416" s="22"/>
      <c r="AF416" s="22"/>
      <c r="AG416" s="148"/>
      <c r="AH416" s="22"/>
      <c r="AI416" s="22"/>
      <c r="AJ416" s="148"/>
      <c r="AK416" s="22"/>
      <c r="AL416" s="22"/>
      <c r="AM416" s="148"/>
      <c r="AN416" s="22"/>
      <c r="AO416" s="22"/>
      <c r="AP416" s="148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3"/>
      <c r="M417" s="22"/>
      <c r="N417" s="22"/>
      <c r="O417" s="143"/>
      <c r="P417" s="22"/>
      <c r="Q417" s="22"/>
      <c r="R417" s="143"/>
      <c r="S417" s="22"/>
      <c r="T417" s="22"/>
      <c r="U417" s="143"/>
      <c r="V417" s="22"/>
      <c r="W417" s="22"/>
      <c r="X417" s="143"/>
      <c r="Y417" s="22"/>
      <c r="Z417" s="22"/>
      <c r="AA417" s="143"/>
      <c r="AB417" s="22"/>
      <c r="AC417" s="22"/>
      <c r="AD417" s="143"/>
      <c r="AE417" s="22"/>
      <c r="AF417" s="22"/>
      <c r="AG417" s="148"/>
      <c r="AH417" s="22"/>
      <c r="AI417" s="22"/>
      <c r="AJ417" s="148"/>
      <c r="AK417" s="22"/>
      <c r="AL417" s="22"/>
      <c r="AM417" s="148"/>
      <c r="AN417" s="22"/>
      <c r="AO417" s="22"/>
      <c r="AP417" s="148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3"/>
      <c r="M418" s="22"/>
      <c r="N418" s="22"/>
      <c r="O418" s="143"/>
      <c r="P418" s="22"/>
      <c r="Q418" s="22"/>
      <c r="R418" s="143"/>
      <c r="S418" s="22"/>
      <c r="T418" s="22"/>
      <c r="U418" s="143"/>
      <c r="V418" s="22"/>
      <c r="W418" s="22"/>
      <c r="X418" s="143"/>
      <c r="Y418" s="22"/>
      <c r="Z418" s="22"/>
      <c r="AA418" s="143"/>
      <c r="AB418" s="22"/>
      <c r="AC418" s="22"/>
      <c r="AD418" s="143"/>
      <c r="AE418" s="22"/>
      <c r="AF418" s="22"/>
      <c r="AG418" s="148"/>
      <c r="AH418" s="22"/>
      <c r="AI418" s="22"/>
      <c r="AJ418" s="148"/>
      <c r="AK418" s="22"/>
      <c r="AL418" s="22"/>
      <c r="AM418" s="148"/>
      <c r="AN418" s="22"/>
      <c r="AO418" s="22"/>
      <c r="AP418" s="148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3"/>
      <c r="M419" s="22"/>
      <c r="N419" s="22"/>
      <c r="O419" s="143"/>
      <c r="P419" s="22"/>
      <c r="Q419" s="22"/>
      <c r="R419" s="143"/>
      <c r="S419" s="22"/>
      <c r="T419" s="22"/>
      <c r="U419" s="143"/>
      <c r="V419" s="22"/>
      <c r="W419" s="22"/>
      <c r="X419" s="143"/>
      <c r="Y419" s="22"/>
      <c r="Z419" s="22"/>
      <c r="AA419" s="143"/>
      <c r="AB419" s="22"/>
      <c r="AC419" s="22"/>
      <c r="AD419" s="143"/>
      <c r="AE419" s="22"/>
      <c r="AF419" s="22"/>
      <c r="AG419" s="148"/>
      <c r="AH419" s="22"/>
      <c r="AI419" s="22"/>
      <c r="AJ419" s="148"/>
      <c r="AK419" s="22"/>
      <c r="AL419" s="22"/>
      <c r="AM419" s="148"/>
      <c r="AN419" s="22"/>
      <c r="AO419" s="22"/>
      <c r="AP419" s="148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3"/>
      <c r="M420" s="22"/>
      <c r="N420" s="22"/>
      <c r="O420" s="143"/>
      <c r="P420" s="22"/>
      <c r="Q420" s="22"/>
      <c r="R420" s="143"/>
      <c r="S420" s="22"/>
      <c r="T420" s="22"/>
      <c r="U420" s="143"/>
      <c r="V420" s="22"/>
      <c r="W420" s="22"/>
      <c r="X420" s="143"/>
      <c r="Y420" s="22"/>
      <c r="Z420" s="22"/>
      <c r="AA420" s="143"/>
      <c r="AB420" s="22"/>
      <c r="AC420" s="22"/>
      <c r="AD420" s="143"/>
      <c r="AE420" s="22"/>
      <c r="AF420" s="22"/>
      <c r="AG420" s="148"/>
      <c r="AH420" s="22"/>
      <c r="AI420" s="22"/>
      <c r="AJ420" s="148"/>
      <c r="AK420" s="22"/>
      <c r="AL420" s="22"/>
      <c r="AM420" s="148"/>
      <c r="AN420" s="22"/>
      <c r="AO420" s="22"/>
      <c r="AP420" s="148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3"/>
      <c r="M421" s="22"/>
      <c r="N421" s="22"/>
      <c r="O421" s="143"/>
      <c r="P421" s="22"/>
      <c r="Q421" s="22"/>
      <c r="R421" s="143"/>
      <c r="S421" s="22"/>
      <c r="T421" s="22"/>
      <c r="U421" s="143"/>
      <c r="V421" s="22"/>
      <c r="W421" s="22"/>
      <c r="X421" s="143"/>
      <c r="Y421" s="22"/>
      <c r="Z421" s="22"/>
      <c r="AA421" s="143"/>
      <c r="AB421" s="22"/>
      <c r="AC421" s="22"/>
      <c r="AD421" s="143"/>
      <c r="AE421" s="22"/>
      <c r="AF421" s="22"/>
      <c r="AG421" s="148"/>
      <c r="AH421" s="22"/>
      <c r="AI421" s="22"/>
      <c r="AJ421" s="148"/>
      <c r="AK421" s="22"/>
      <c r="AL421" s="22"/>
      <c r="AM421" s="148"/>
      <c r="AN421" s="22"/>
      <c r="AO421" s="22"/>
      <c r="AP421" s="148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3"/>
      <c r="M422" s="22"/>
      <c r="N422" s="22"/>
      <c r="O422" s="143"/>
      <c r="P422" s="22"/>
      <c r="Q422" s="22"/>
      <c r="R422" s="143"/>
      <c r="S422" s="22"/>
      <c r="T422" s="22"/>
      <c r="U422" s="143"/>
      <c r="V422" s="22"/>
      <c r="W422" s="22"/>
      <c r="X422" s="143"/>
      <c r="Y422" s="22"/>
      <c r="Z422" s="22"/>
      <c r="AA422" s="143"/>
      <c r="AB422" s="22"/>
      <c r="AC422" s="22"/>
      <c r="AD422" s="143"/>
      <c r="AE422" s="22"/>
      <c r="AF422" s="22"/>
      <c r="AG422" s="148"/>
      <c r="AH422" s="22"/>
      <c r="AI422" s="22"/>
      <c r="AJ422" s="148"/>
      <c r="AK422" s="22"/>
      <c r="AL422" s="22"/>
      <c r="AM422" s="148"/>
      <c r="AN422" s="22"/>
      <c r="AO422" s="22"/>
      <c r="AP422" s="148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3"/>
      <c r="M423" s="22"/>
      <c r="N423" s="22"/>
      <c r="O423" s="143"/>
      <c r="P423" s="22"/>
      <c r="Q423" s="22"/>
      <c r="R423" s="143"/>
      <c r="S423" s="22"/>
      <c r="T423" s="22"/>
      <c r="U423" s="143"/>
      <c r="V423" s="22"/>
      <c r="W423" s="22"/>
      <c r="X423" s="143"/>
      <c r="Y423" s="22"/>
      <c r="Z423" s="22"/>
      <c r="AA423" s="143"/>
      <c r="AB423" s="22"/>
      <c r="AC423" s="22"/>
      <c r="AD423" s="143"/>
      <c r="AE423" s="22"/>
      <c r="AF423" s="22"/>
      <c r="AG423" s="148"/>
      <c r="AH423" s="22"/>
      <c r="AI423" s="22"/>
      <c r="AJ423" s="148"/>
      <c r="AK423" s="22"/>
      <c r="AL423" s="22"/>
      <c r="AM423" s="148"/>
      <c r="AN423" s="22"/>
      <c r="AO423" s="22"/>
      <c r="AP423" s="14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3"/>
      <c r="M424" s="22"/>
      <c r="N424" s="22"/>
      <c r="O424" s="143"/>
      <c r="P424" s="22"/>
      <c r="Q424" s="22"/>
      <c r="R424" s="143"/>
      <c r="S424" s="22"/>
      <c r="T424" s="22"/>
      <c r="U424" s="143"/>
      <c r="V424" s="22"/>
      <c r="W424" s="22"/>
      <c r="X424" s="143"/>
      <c r="Y424" s="22"/>
      <c r="Z424" s="22"/>
      <c r="AA424" s="143"/>
      <c r="AB424" s="22"/>
      <c r="AC424" s="22"/>
      <c r="AD424" s="143"/>
      <c r="AE424" s="22"/>
      <c r="AF424" s="22"/>
      <c r="AG424" s="148"/>
      <c r="AH424" s="22"/>
      <c r="AI424" s="22"/>
      <c r="AJ424" s="148"/>
      <c r="AK424" s="22"/>
      <c r="AL424" s="22"/>
      <c r="AM424" s="148"/>
      <c r="AN424" s="22"/>
      <c r="AO424" s="22"/>
      <c r="AP424" s="148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3"/>
      <c r="M425" s="22"/>
      <c r="N425" s="22"/>
      <c r="O425" s="143"/>
      <c r="P425" s="22"/>
      <c r="Q425" s="22"/>
      <c r="R425" s="143"/>
      <c r="S425" s="22"/>
      <c r="T425" s="22"/>
      <c r="U425" s="143"/>
      <c r="V425" s="22"/>
      <c r="W425" s="22"/>
      <c r="X425" s="143"/>
      <c r="Y425" s="22"/>
      <c r="Z425" s="22"/>
      <c r="AA425" s="143"/>
      <c r="AB425" s="22"/>
      <c r="AC425" s="22"/>
      <c r="AD425" s="143"/>
      <c r="AE425" s="22"/>
      <c r="AF425" s="22"/>
      <c r="AG425" s="148"/>
      <c r="AH425" s="22"/>
      <c r="AI425" s="22"/>
      <c r="AJ425" s="148"/>
      <c r="AK425" s="22"/>
      <c r="AL425" s="22"/>
      <c r="AM425" s="148"/>
      <c r="AN425" s="22"/>
      <c r="AO425" s="22"/>
      <c r="AP425" s="148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3"/>
      <c r="M426" s="22"/>
      <c r="N426" s="22"/>
      <c r="O426" s="143"/>
      <c r="P426" s="22"/>
      <c r="Q426" s="22"/>
      <c r="R426" s="143"/>
      <c r="S426" s="22"/>
      <c r="T426" s="22"/>
      <c r="U426" s="143"/>
      <c r="V426" s="22"/>
      <c r="W426" s="22"/>
      <c r="X426" s="143"/>
      <c r="Y426" s="22"/>
      <c r="Z426" s="22"/>
      <c r="AA426" s="143"/>
      <c r="AB426" s="22"/>
      <c r="AC426" s="22"/>
      <c r="AD426" s="143"/>
      <c r="AE426" s="22"/>
      <c r="AF426" s="22"/>
      <c r="AG426" s="148"/>
      <c r="AH426" s="22"/>
      <c r="AI426" s="22"/>
      <c r="AJ426" s="148"/>
      <c r="AK426" s="22"/>
      <c r="AL426" s="22"/>
      <c r="AM426" s="148"/>
      <c r="AN426" s="22"/>
      <c r="AO426" s="22"/>
      <c r="AP426" s="148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3"/>
      <c r="M427" s="22"/>
      <c r="N427" s="22"/>
      <c r="O427" s="143"/>
      <c r="P427" s="22"/>
      <c r="Q427" s="22"/>
      <c r="R427" s="143"/>
      <c r="S427" s="22"/>
      <c r="T427" s="22"/>
      <c r="U427" s="143"/>
      <c r="V427" s="22"/>
      <c r="W427" s="22"/>
      <c r="X427" s="143"/>
      <c r="Y427" s="22"/>
      <c r="Z427" s="22"/>
      <c r="AA427" s="143"/>
      <c r="AB427" s="22"/>
      <c r="AC427" s="22"/>
      <c r="AD427" s="143"/>
      <c r="AE427" s="22"/>
      <c r="AF427" s="22"/>
      <c r="AG427" s="148"/>
      <c r="AH427" s="22"/>
      <c r="AI427" s="22"/>
      <c r="AJ427" s="148"/>
      <c r="AK427" s="22"/>
      <c r="AL427" s="22"/>
      <c r="AM427" s="148"/>
      <c r="AN427" s="22"/>
      <c r="AO427" s="22"/>
      <c r="AP427" s="148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3"/>
      <c r="M428" s="22"/>
      <c r="N428" s="22"/>
      <c r="O428" s="143"/>
      <c r="P428" s="22"/>
      <c r="Q428" s="22"/>
      <c r="R428" s="143"/>
      <c r="S428" s="22"/>
      <c r="T428" s="22"/>
      <c r="U428" s="143"/>
      <c r="V428" s="22"/>
      <c r="W428" s="22"/>
      <c r="X428" s="143"/>
      <c r="Y428" s="22"/>
      <c r="Z428" s="22"/>
      <c r="AA428" s="143"/>
      <c r="AB428" s="22"/>
      <c r="AC428" s="22"/>
      <c r="AD428" s="143"/>
      <c r="AE428" s="22"/>
      <c r="AF428" s="22"/>
      <c r="AG428" s="148"/>
      <c r="AH428" s="22"/>
      <c r="AI428" s="22"/>
      <c r="AJ428" s="148"/>
      <c r="AK428" s="22"/>
      <c r="AL428" s="22"/>
      <c r="AM428" s="148"/>
      <c r="AN428" s="22"/>
      <c r="AO428" s="22"/>
      <c r="AP428" s="148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3"/>
      <c r="M429" s="22"/>
      <c r="N429" s="22"/>
      <c r="O429" s="143"/>
      <c r="P429" s="22"/>
      <c r="Q429" s="22"/>
      <c r="R429" s="143"/>
      <c r="S429" s="22"/>
      <c r="T429" s="22"/>
      <c r="U429" s="143"/>
      <c r="V429" s="22"/>
      <c r="W429" s="22"/>
      <c r="X429" s="143"/>
      <c r="Y429" s="22"/>
      <c r="Z429" s="22"/>
      <c r="AA429" s="143"/>
      <c r="AB429" s="22"/>
      <c r="AC429" s="22"/>
      <c r="AD429" s="143"/>
      <c r="AE429" s="22"/>
      <c r="AF429" s="22"/>
      <c r="AG429" s="148"/>
      <c r="AH429" s="22"/>
      <c r="AI429" s="22"/>
      <c r="AJ429" s="148"/>
      <c r="AK429" s="22"/>
      <c r="AL429" s="22"/>
      <c r="AM429" s="148"/>
      <c r="AN429" s="22"/>
      <c r="AO429" s="22"/>
      <c r="AP429" s="148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3"/>
      <c r="M430" s="22"/>
      <c r="N430" s="22"/>
      <c r="O430" s="143"/>
      <c r="P430" s="22"/>
      <c r="Q430" s="22"/>
      <c r="R430" s="143"/>
      <c r="S430" s="22"/>
      <c r="T430" s="22"/>
      <c r="U430" s="143"/>
      <c r="V430" s="22"/>
      <c r="W430" s="22"/>
      <c r="X430" s="143"/>
      <c r="Y430" s="22"/>
      <c r="Z430" s="22"/>
      <c r="AA430" s="143"/>
      <c r="AB430" s="22"/>
      <c r="AC430" s="22"/>
      <c r="AD430" s="143"/>
      <c r="AE430" s="22"/>
      <c r="AF430" s="22"/>
      <c r="AG430" s="148"/>
      <c r="AH430" s="22"/>
      <c r="AI430" s="22"/>
      <c r="AJ430" s="148"/>
      <c r="AK430" s="22"/>
      <c r="AL430" s="22"/>
      <c r="AM430" s="148"/>
      <c r="AN430" s="22"/>
      <c r="AO430" s="22"/>
      <c r="AP430" s="148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3"/>
      <c r="M431" s="22"/>
      <c r="N431" s="22"/>
      <c r="O431" s="143"/>
      <c r="P431" s="22"/>
      <c r="Q431" s="22"/>
      <c r="R431" s="143"/>
      <c r="S431" s="22"/>
      <c r="T431" s="22"/>
      <c r="U431" s="143"/>
      <c r="V431" s="22"/>
      <c r="W431" s="22"/>
      <c r="X431" s="143"/>
      <c r="Y431" s="22"/>
      <c r="Z431" s="22"/>
      <c r="AA431" s="143"/>
      <c r="AB431" s="22"/>
      <c r="AC431" s="22"/>
      <c r="AD431" s="143"/>
      <c r="AE431" s="22"/>
      <c r="AF431" s="22"/>
      <c r="AG431" s="148"/>
      <c r="AH431" s="22"/>
      <c r="AI431" s="22"/>
      <c r="AJ431" s="148"/>
      <c r="AK431" s="22"/>
      <c r="AL431" s="22"/>
      <c r="AM431" s="148"/>
      <c r="AN431" s="22"/>
      <c r="AO431" s="22"/>
      <c r="AP431" s="148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3"/>
      <c r="M432" s="22"/>
      <c r="N432" s="22"/>
      <c r="O432" s="143"/>
      <c r="P432" s="22"/>
      <c r="Q432" s="22"/>
      <c r="R432" s="143"/>
      <c r="S432" s="22"/>
      <c r="T432" s="22"/>
      <c r="U432" s="143"/>
      <c r="V432" s="22"/>
      <c r="W432" s="22"/>
      <c r="X432" s="143"/>
      <c r="Y432" s="22"/>
      <c r="Z432" s="22"/>
      <c r="AA432" s="143"/>
      <c r="AB432" s="22"/>
      <c r="AC432" s="22"/>
      <c r="AD432" s="143"/>
      <c r="AE432" s="22"/>
      <c r="AF432" s="22"/>
      <c r="AG432" s="148"/>
      <c r="AH432" s="22"/>
      <c r="AI432" s="22"/>
      <c r="AJ432" s="148"/>
      <c r="AK432" s="22"/>
      <c r="AL432" s="22"/>
      <c r="AM432" s="148"/>
      <c r="AN432" s="22"/>
      <c r="AO432" s="22"/>
      <c r="AP432" s="148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3"/>
      <c r="M433" s="22"/>
      <c r="N433" s="22"/>
      <c r="O433" s="143"/>
      <c r="P433" s="22"/>
      <c r="Q433" s="22"/>
      <c r="R433" s="143"/>
      <c r="S433" s="22"/>
      <c r="T433" s="22"/>
      <c r="U433" s="143"/>
      <c r="V433" s="22"/>
      <c r="W433" s="22"/>
      <c r="X433" s="143"/>
      <c r="Y433" s="22"/>
      <c r="Z433" s="22"/>
      <c r="AA433" s="143"/>
      <c r="AB433" s="22"/>
      <c r="AC433" s="22"/>
      <c r="AD433" s="143"/>
      <c r="AE433" s="22"/>
      <c r="AF433" s="22"/>
      <c r="AG433" s="148"/>
      <c r="AH433" s="22"/>
      <c r="AI433" s="22"/>
      <c r="AJ433" s="148"/>
      <c r="AK433" s="22"/>
      <c r="AL433" s="22"/>
      <c r="AM433" s="148"/>
      <c r="AN433" s="22"/>
      <c r="AO433" s="22"/>
      <c r="AP433" s="148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3"/>
      <c r="M434" s="22"/>
      <c r="N434" s="22"/>
      <c r="O434" s="143"/>
      <c r="P434" s="22"/>
      <c r="Q434" s="22"/>
      <c r="R434" s="143"/>
      <c r="S434" s="22"/>
      <c r="T434" s="22"/>
      <c r="U434" s="143"/>
      <c r="V434" s="22"/>
      <c r="W434" s="22"/>
      <c r="X434" s="143"/>
      <c r="Y434" s="22"/>
      <c r="Z434" s="22"/>
      <c r="AA434" s="143"/>
      <c r="AB434" s="22"/>
      <c r="AC434" s="22"/>
      <c r="AD434" s="143"/>
      <c r="AE434" s="22"/>
      <c r="AF434" s="22"/>
      <c r="AG434" s="148"/>
      <c r="AH434" s="22"/>
      <c r="AI434" s="22"/>
      <c r="AJ434" s="148"/>
      <c r="AK434" s="22"/>
      <c r="AL434" s="22"/>
      <c r="AM434" s="148"/>
      <c r="AN434" s="22"/>
      <c r="AO434" s="22"/>
      <c r="AP434" s="148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3"/>
      <c r="M435" s="22"/>
      <c r="N435" s="22"/>
      <c r="O435" s="143"/>
      <c r="P435" s="22"/>
      <c r="Q435" s="22"/>
      <c r="R435" s="143"/>
      <c r="S435" s="22"/>
      <c r="T435" s="22"/>
      <c r="U435" s="143"/>
      <c r="V435" s="22"/>
      <c r="W435" s="22"/>
      <c r="X435" s="143"/>
      <c r="Y435" s="22"/>
      <c r="Z435" s="22"/>
      <c r="AA435" s="143"/>
      <c r="AB435" s="22"/>
      <c r="AC435" s="22"/>
      <c r="AD435" s="143"/>
      <c r="AE435" s="22"/>
      <c r="AF435" s="22"/>
      <c r="AG435" s="148"/>
      <c r="AH435" s="22"/>
      <c r="AI435" s="22"/>
      <c r="AJ435" s="148"/>
      <c r="AK435" s="22"/>
      <c r="AL435" s="22"/>
      <c r="AM435" s="148"/>
      <c r="AN435" s="22"/>
      <c r="AO435" s="22"/>
      <c r="AP435" s="148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3"/>
      <c r="M436" s="22"/>
      <c r="N436" s="22"/>
      <c r="O436" s="143"/>
      <c r="P436" s="22"/>
      <c r="Q436" s="22"/>
      <c r="R436" s="143"/>
      <c r="S436" s="22"/>
      <c r="T436" s="22"/>
      <c r="U436" s="143"/>
      <c r="V436" s="22"/>
      <c r="W436" s="22"/>
      <c r="X436" s="143"/>
      <c r="Y436" s="22"/>
      <c r="Z436" s="22"/>
      <c r="AA436" s="143"/>
      <c r="AB436" s="22"/>
      <c r="AC436" s="22"/>
      <c r="AD436" s="143"/>
      <c r="AE436" s="22"/>
      <c r="AF436" s="22"/>
      <c r="AG436" s="148"/>
      <c r="AH436" s="22"/>
      <c r="AI436" s="22"/>
      <c r="AJ436" s="148"/>
      <c r="AK436" s="22"/>
      <c r="AL436" s="22"/>
      <c r="AM436" s="148"/>
      <c r="AN436" s="22"/>
      <c r="AO436" s="22"/>
      <c r="AP436" s="148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3"/>
      <c r="M437" s="22"/>
      <c r="N437" s="22"/>
      <c r="O437" s="143"/>
      <c r="P437" s="22"/>
      <c r="Q437" s="22"/>
      <c r="R437" s="143"/>
      <c r="S437" s="22"/>
      <c r="T437" s="22"/>
      <c r="U437" s="143"/>
      <c r="V437" s="22"/>
      <c r="W437" s="22"/>
      <c r="X437" s="143"/>
      <c r="Y437" s="22"/>
      <c r="Z437" s="22"/>
      <c r="AA437" s="143"/>
      <c r="AB437" s="22"/>
      <c r="AC437" s="22"/>
      <c r="AD437" s="143"/>
      <c r="AE437" s="22"/>
      <c r="AF437" s="22"/>
      <c r="AG437" s="148"/>
      <c r="AH437" s="22"/>
      <c r="AI437" s="22"/>
      <c r="AJ437" s="148"/>
      <c r="AK437" s="22"/>
      <c r="AL437" s="22"/>
      <c r="AM437" s="148"/>
      <c r="AN437" s="22"/>
      <c r="AO437" s="22"/>
      <c r="AP437" s="148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3"/>
      <c r="M438" s="22"/>
      <c r="N438" s="22"/>
      <c r="O438" s="143"/>
      <c r="P438" s="22"/>
      <c r="Q438" s="22"/>
      <c r="R438" s="143"/>
      <c r="S438" s="22"/>
      <c r="T438" s="22"/>
      <c r="U438" s="143"/>
      <c r="V438" s="22"/>
      <c r="W438" s="22"/>
      <c r="X438" s="143"/>
      <c r="Y438" s="22"/>
      <c r="Z438" s="22"/>
      <c r="AA438" s="143"/>
      <c r="AB438" s="22"/>
      <c r="AC438" s="22"/>
      <c r="AD438" s="143"/>
      <c r="AE438" s="22"/>
      <c r="AF438" s="22"/>
      <c r="AG438" s="148"/>
      <c r="AH438" s="22"/>
      <c r="AI438" s="22"/>
      <c r="AJ438" s="148"/>
      <c r="AK438" s="22"/>
      <c r="AL438" s="22"/>
      <c r="AM438" s="148"/>
      <c r="AN438" s="22"/>
      <c r="AO438" s="22"/>
      <c r="AP438" s="148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3"/>
      <c r="M439" s="22"/>
      <c r="N439" s="22"/>
      <c r="O439" s="143"/>
      <c r="P439" s="22"/>
      <c r="Q439" s="22"/>
      <c r="R439" s="143"/>
      <c r="S439" s="22"/>
      <c r="T439" s="22"/>
      <c r="U439" s="143"/>
      <c r="V439" s="22"/>
      <c r="W439" s="22"/>
      <c r="X439" s="143"/>
      <c r="Y439" s="22"/>
      <c r="Z439" s="22"/>
      <c r="AA439" s="143"/>
      <c r="AB439" s="22"/>
      <c r="AC439" s="22"/>
      <c r="AD439" s="143"/>
      <c r="AE439" s="22"/>
      <c r="AF439" s="22"/>
      <c r="AG439" s="148"/>
      <c r="AH439" s="22"/>
      <c r="AI439" s="22"/>
      <c r="AJ439" s="148"/>
      <c r="AK439" s="22"/>
      <c r="AL439" s="22"/>
      <c r="AM439" s="148"/>
      <c r="AN439" s="22"/>
      <c r="AO439" s="22"/>
      <c r="AP439" s="148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3"/>
      <c r="M440" s="22"/>
      <c r="N440" s="22"/>
      <c r="O440" s="143"/>
      <c r="P440" s="22"/>
      <c r="Q440" s="22"/>
      <c r="R440" s="143"/>
      <c r="S440" s="22"/>
      <c r="T440" s="22"/>
      <c r="U440" s="143"/>
      <c r="V440" s="22"/>
      <c r="W440" s="22"/>
      <c r="X440" s="143"/>
      <c r="Y440" s="22"/>
      <c r="Z440" s="22"/>
      <c r="AA440" s="143"/>
      <c r="AB440" s="22"/>
      <c r="AC440" s="22"/>
      <c r="AD440" s="143"/>
      <c r="AE440" s="22"/>
      <c r="AF440" s="22"/>
      <c r="AG440" s="148"/>
      <c r="AH440" s="22"/>
      <c r="AI440" s="22"/>
      <c r="AJ440" s="148"/>
      <c r="AK440" s="22"/>
      <c r="AL440" s="22"/>
      <c r="AM440" s="148"/>
      <c r="AN440" s="22"/>
      <c r="AO440" s="22"/>
      <c r="AP440" s="148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3"/>
      <c r="M441" s="22"/>
      <c r="N441" s="22"/>
      <c r="O441" s="143"/>
      <c r="P441" s="22"/>
      <c r="Q441" s="22"/>
      <c r="R441" s="143"/>
      <c r="S441" s="22"/>
      <c r="T441" s="22"/>
      <c r="U441" s="143"/>
      <c r="V441" s="22"/>
      <c r="W441" s="22"/>
      <c r="X441" s="143"/>
      <c r="Y441" s="22"/>
      <c r="Z441" s="22"/>
      <c r="AA441" s="143"/>
      <c r="AB441" s="22"/>
      <c r="AC441" s="22"/>
      <c r="AD441" s="143"/>
      <c r="AE441" s="22"/>
      <c r="AF441" s="22"/>
      <c r="AG441" s="148"/>
      <c r="AH441" s="22"/>
      <c r="AI441" s="22"/>
      <c r="AJ441" s="148"/>
      <c r="AK441" s="22"/>
      <c r="AL441" s="22"/>
      <c r="AM441" s="148"/>
      <c r="AN441" s="22"/>
      <c r="AO441" s="22"/>
      <c r="AP441" s="148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3"/>
      <c r="M442" s="22"/>
      <c r="N442" s="22"/>
      <c r="O442" s="143"/>
      <c r="P442" s="22"/>
      <c r="Q442" s="22"/>
      <c r="R442" s="143"/>
      <c r="S442" s="22"/>
      <c r="T442" s="22"/>
      <c r="U442" s="143"/>
      <c r="V442" s="22"/>
      <c r="W442" s="22"/>
      <c r="X442" s="143"/>
      <c r="Y442" s="22"/>
      <c r="Z442" s="22"/>
      <c r="AA442" s="143"/>
      <c r="AB442" s="22"/>
      <c r="AC442" s="22"/>
      <c r="AD442" s="143"/>
      <c r="AE442" s="22"/>
      <c r="AF442" s="22"/>
      <c r="AG442" s="148"/>
      <c r="AH442" s="22"/>
      <c r="AI442" s="22"/>
      <c r="AJ442" s="148"/>
      <c r="AK442" s="22"/>
      <c r="AL442" s="22"/>
      <c r="AM442" s="148"/>
      <c r="AN442" s="22"/>
      <c r="AO442" s="22"/>
      <c r="AP442" s="148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3"/>
      <c r="M443" s="22"/>
      <c r="N443" s="22"/>
      <c r="O443" s="143"/>
      <c r="P443" s="22"/>
      <c r="Q443" s="22"/>
      <c r="R443" s="143"/>
      <c r="S443" s="22"/>
      <c r="T443" s="22"/>
      <c r="U443" s="143"/>
      <c r="V443" s="22"/>
      <c r="W443" s="22"/>
      <c r="X443" s="143"/>
      <c r="Y443" s="22"/>
      <c r="Z443" s="22"/>
      <c r="AA443" s="143"/>
      <c r="AB443" s="22"/>
      <c r="AC443" s="22"/>
      <c r="AD443" s="143"/>
      <c r="AE443" s="22"/>
      <c r="AF443" s="22"/>
      <c r="AG443" s="148"/>
      <c r="AH443" s="22"/>
      <c r="AI443" s="22"/>
      <c r="AJ443" s="148"/>
      <c r="AK443" s="22"/>
      <c r="AL443" s="22"/>
      <c r="AM443" s="148"/>
      <c r="AN443" s="22"/>
      <c r="AO443" s="22"/>
      <c r="AP443" s="148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3"/>
      <c r="M444" s="22"/>
      <c r="N444" s="22"/>
      <c r="O444" s="143"/>
      <c r="P444" s="22"/>
      <c r="Q444" s="22"/>
      <c r="R444" s="143"/>
      <c r="S444" s="22"/>
      <c r="T444" s="22"/>
      <c r="U444" s="143"/>
      <c r="V444" s="22"/>
      <c r="W444" s="22"/>
      <c r="X444" s="143"/>
      <c r="Y444" s="22"/>
      <c r="Z444" s="22"/>
      <c r="AA444" s="143"/>
      <c r="AB444" s="22"/>
      <c r="AC444" s="22"/>
      <c r="AD444" s="143"/>
      <c r="AE444" s="22"/>
      <c r="AF444" s="22"/>
      <c r="AG444" s="148"/>
      <c r="AH444" s="22"/>
      <c r="AI444" s="22"/>
      <c r="AJ444" s="148"/>
      <c r="AK444" s="22"/>
      <c r="AL444" s="22"/>
      <c r="AM444" s="148"/>
      <c r="AN444" s="22"/>
      <c r="AO444" s="22"/>
      <c r="AP444" s="148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3"/>
      <c r="M445" s="22"/>
      <c r="N445" s="22"/>
      <c r="O445" s="143"/>
      <c r="P445" s="22"/>
      <c r="Q445" s="22"/>
      <c r="R445" s="143"/>
      <c r="S445" s="22"/>
      <c r="T445" s="22"/>
      <c r="U445" s="143"/>
      <c r="V445" s="22"/>
      <c r="W445" s="22"/>
      <c r="X445" s="143"/>
      <c r="Y445" s="22"/>
      <c r="Z445" s="22"/>
      <c r="AA445" s="143"/>
      <c r="AB445" s="22"/>
      <c r="AC445" s="22"/>
      <c r="AD445" s="143"/>
      <c r="AE445" s="22"/>
      <c r="AF445" s="22"/>
      <c r="AG445" s="148"/>
      <c r="AH445" s="22"/>
      <c r="AI445" s="22"/>
      <c r="AJ445" s="148"/>
      <c r="AK445" s="22"/>
      <c r="AL445" s="22"/>
      <c r="AM445" s="148"/>
      <c r="AN445" s="22"/>
      <c r="AO445" s="22"/>
      <c r="AP445" s="148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3"/>
      <c r="M446" s="22"/>
      <c r="N446" s="22"/>
      <c r="O446" s="143"/>
      <c r="P446" s="22"/>
      <c r="Q446" s="22"/>
      <c r="R446" s="143"/>
      <c r="S446" s="22"/>
      <c r="T446" s="22"/>
      <c r="U446" s="143"/>
      <c r="V446" s="22"/>
      <c r="W446" s="22"/>
      <c r="X446" s="143"/>
      <c r="Y446" s="22"/>
      <c r="Z446" s="22"/>
      <c r="AA446" s="143"/>
      <c r="AB446" s="22"/>
      <c r="AC446" s="22"/>
      <c r="AD446" s="143"/>
      <c r="AE446" s="22"/>
      <c r="AF446" s="22"/>
      <c r="AG446" s="148"/>
      <c r="AH446" s="22"/>
      <c r="AI446" s="22"/>
      <c r="AJ446" s="148"/>
      <c r="AK446" s="22"/>
      <c r="AL446" s="22"/>
      <c r="AM446" s="148"/>
      <c r="AN446" s="22"/>
      <c r="AO446" s="22"/>
      <c r="AP446" s="148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E447" s="22"/>
      <c r="F447" s="22"/>
      <c r="G447" s="22"/>
      <c r="H447" s="22"/>
      <c r="I447" s="22"/>
      <c r="J447" s="22"/>
      <c r="K447" s="22"/>
      <c r="L447" s="143"/>
      <c r="M447" s="22"/>
      <c r="N447" s="22"/>
      <c r="O447" s="143"/>
      <c r="P447" s="22"/>
      <c r="Q447" s="22"/>
      <c r="R447" s="143"/>
      <c r="S447" s="22"/>
      <c r="T447" s="22"/>
      <c r="U447" s="143"/>
      <c r="V447" s="22"/>
      <c r="W447" s="22"/>
      <c r="X447" s="143"/>
      <c r="Y447" s="22"/>
      <c r="Z447" s="22"/>
      <c r="AA447" s="143"/>
      <c r="AB447" s="22"/>
      <c r="AC447" s="22"/>
      <c r="AD447" s="143"/>
      <c r="AE447" s="22"/>
      <c r="AF447" s="22"/>
      <c r="AG447" s="148"/>
      <c r="AH447" s="22"/>
      <c r="AI447" s="22"/>
      <c r="AJ447" s="148"/>
      <c r="AK447" s="22"/>
      <c r="AL447" s="22"/>
      <c r="AM447" s="148"/>
      <c r="AN447" s="22"/>
      <c r="AO447" s="22"/>
      <c r="AP447" s="148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</sheetData>
  <autoFilter ref="A5:AY42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2:D42"/>
    <mergeCell ref="A43:C43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abSelected="1" zoomScale="120" zoomScaleNormal="120" zoomScaleSheetLayoutView="90" workbookViewId="0">
      <pane ySplit="6" topLeftCell="A33" activePane="bottomLeft" state="frozen"/>
      <selection activeCell="O14" sqref="O14"/>
      <selection pane="bottomLeft" activeCell="AM41" sqref="A41:XFD41"/>
    </sheetView>
  </sheetViews>
  <sheetFormatPr defaultRowHeight="12.75" x14ac:dyDescent="0.2"/>
  <cols>
    <col min="1" max="1" width="6" style="250" customWidth="1"/>
    <col min="2" max="2" width="10.28515625" style="169" customWidth="1"/>
    <col min="3" max="3" width="19.85546875" style="173" customWidth="1"/>
    <col min="4" max="4" width="9.28515625" style="168" customWidth="1"/>
    <col min="5" max="5" width="16.7109375" style="173" bestFit="1" customWidth="1"/>
    <col min="6" max="6" width="14.85546875" style="173" customWidth="1"/>
    <col min="7" max="7" width="13.7109375" style="173" customWidth="1"/>
    <col min="8" max="8" width="15.7109375" style="173" customWidth="1"/>
    <col min="9" max="9" width="16.7109375" style="173" customWidth="1"/>
    <col min="10" max="10" width="14.5703125" style="173" customWidth="1"/>
    <col min="11" max="11" width="15.5703125" style="173" customWidth="1"/>
    <col min="12" max="12" width="12.42578125" style="251" customWidth="1"/>
    <col min="13" max="13" width="13.5703125" style="173" customWidth="1"/>
    <col min="14" max="14" width="12.42578125" style="173" customWidth="1"/>
    <col min="15" max="15" width="11.85546875" style="251" customWidth="1"/>
    <col min="16" max="16" width="13.85546875" style="173" customWidth="1"/>
    <col min="17" max="17" width="11.140625" style="173" customWidth="1"/>
    <col min="18" max="18" width="11.7109375" style="225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3.85546875" style="173" customWidth="1"/>
    <col min="32" max="32" width="12.85546875" style="173" customWidth="1"/>
    <col min="33" max="33" width="13.855468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3" width="10" style="173" customWidth="1"/>
    <col min="54" max="55" width="11.28515625" style="173" bestFit="1" customWidth="1"/>
    <col min="56" max="56" width="9.28515625" style="173" bestFit="1" customWidth="1"/>
    <col min="57" max="16384" width="9.1406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289</v>
      </c>
      <c r="T3" s="173">
        <v>1000000</v>
      </c>
    </row>
    <row r="4" spans="1:56" ht="13.5" thickBot="1" x14ac:dyDescent="0.25"/>
    <row r="5" spans="1:56" s="316" customFormat="1" ht="15.75" customHeight="1" thickTop="1" x14ac:dyDescent="0.25">
      <c r="A5" s="388" t="s">
        <v>1</v>
      </c>
      <c r="B5" s="390" t="s">
        <v>2</v>
      </c>
      <c r="C5" s="392" t="s">
        <v>3</v>
      </c>
      <c r="D5" s="392" t="s">
        <v>4</v>
      </c>
      <c r="E5" s="392" t="s">
        <v>5</v>
      </c>
      <c r="F5" s="400" t="s">
        <v>6</v>
      </c>
      <c r="G5" s="400"/>
      <c r="H5" s="392" t="s">
        <v>10</v>
      </c>
      <c r="I5" s="392" t="s">
        <v>27</v>
      </c>
      <c r="J5" s="402" t="s">
        <v>26</v>
      </c>
      <c r="K5" s="403"/>
      <c r="L5" s="404"/>
      <c r="M5" s="387" t="s">
        <v>9</v>
      </c>
      <c r="N5" s="387"/>
      <c r="O5" s="387"/>
      <c r="P5" s="387" t="s">
        <v>14</v>
      </c>
      <c r="Q5" s="387"/>
      <c r="R5" s="387"/>
      <c r="S5" s="387" t="s">
        <v>15</v>
      </c>
      <c r="T5" s="387"/>
      <c r="U5" s="387"/>
      <c r="V5" s="387" t="s">
        <v>16</v>
      </c>
      <c r="W5" s="387"/>
      <c r="X5" s="387"/>
      <c r="Y5" s="387" t="s">
        <v>17</v>
      </c>
      <c r="Z5" s="387"/>
      <c r="AA5" s="387"/>
      <c r="AB5" s="387" t="s">
        <v>18</v>
      </c>
      <c r="AC5" s="387"/>
      <c r="AD5" s="387"/>
      <c r="AE5" s="387" t="s">
        <v>19</v>
      </c>
      <c r="AF5" s="387"/>
      <c r="AG5" s="387"/>
      <c r="AH5" s="387" t="s">
        <v>20</v>
      </c>
      <c r="AI5" s="387"/>
      <c r="AJ5" s="387"/>
      <c r="AK5" s="387" t="s">
        <v>21</v>
      </c>
      <c r="AL5" s="387"/>
      <c r="AM5" s="387"/>
      <c r="AN5" s="387" t="s">
        <v>22</v>
      </c>
      <c r="AO5" s="387"/>
      <c r="AP5" s="387"/>
      <c r="AQ5" s="387" t="s">
        <v>23</v>
      </c>
      <c r="AR5" s="387"/>
      <c r="AS5" s="387"/>
      <c r="AT5" s="387" t="s">
        <v>24</v>
      </c>
      <c r="AU5" s="387"/>
      <c r="AV5" s="387"/>
      <c r="AW5" s="394" t="s">
        <v>25</v>
      </c>
      <c r="AX5" s="395"/>
      <c r="AY5" s="396"/>
      <c r="AZ5" s="317" t="s">
        <v>285</v>
      </c>
    </row>
    <row r="6" spans="1:56" s="255" customFormat="1" ht="13.5" thickBot="1" x14ac:dyDescent="0.25">
      <c r="A6" s="389"/>
      <c r="B6" s="391"/>
      <c r="C6" s="393"/>
      <c r="D6" s="393"/>
      <c r="E6" s="393"/>
      <c r="F6" s="191" t="s">
        <v>7</v>
      </c>
      <c r="G6" s="192" t="s">
        <v>8</v>
      </c>
      <c r="H6" s="401"/>
      <c r="I6" s="393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4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52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11</v>
      </c>
    </row>
    <row r="7" spans="1:56" s="223" customFormat="1" ht="12.75" customHeight="1" thickTop="1" x14ac:dyDescent="0.2">
      <c r="A7" s="256">
        <v>1</v>
      </c>
      <c r="B7" s="318"/>
      <c r="C7" s="319" t="s">
        <v>335</v>
      </c>
      <c r="D7" s="212" t="s">
        <v>281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58"/>
      <c r="K7" s="213"/>
      <c r="L7" s="259"/>
      <c r="M7" s="213"/>
      <c r="N7" s="213"/>
      <c r="O7" s="259"/>
      <c r="P7" s="213"/>
      <c r="Q7" s="213"/>
      <c r="R7" s="260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261"/>
      <c r="AT7" s="213"/>
      <c r="AU7" s="213"/>
      <c r="AV7" s="260"/>
      <c r="AW7" s="213"/>
      <c r="AX7" s="213"/>
      <c r="AY7" s="260"/>
      <c r="AZ7" s="262">
        <f t="shared" ref="AZ7:AZ44" si="0">J7+M7+P7+S7+V7+Y7+AB7+AE7+AH7+AK7+AN7+AQ7+AT7+AW7</f>
        <v>0</v>
      </c>
      <c r="BA7" s="221">
        <f t="shared" ref="BA7:BA44" si="1">+I7</f>
        <v>12150000</v>
      </c>
      <c r="BB7" s="221">
        <f t="shared" ref="BB7:BB44" si="2">+AZ7+BA7</f>
        <v>12150000</v>
      </c>
      <c r="BC7" s="221">
        <f t="shared" ref="BC7:BC44" si="3">+H7</f>
        <v>12150000</v>
      </c>
      <c r="BD7" s="221">
        <f t="shared" ref="BD7:BD46" si="4">+BB7-BC7</f>
        <v>0</v>
      </c>
    </row>
    <row r="8" spans="1:56" s="223" customFormat="1" x14ac:dyDescent="0.2">
      <c r="A8" s="270">
        <v>2</v>
      </c>
      <c r="B8" s="318"/>
      <c r="C8" s="167" t="s">
        <v>353</v>
      </c>
      <c r="D8" s="212" t="s">
        <v>281</v>
      </c>
      <c r="E8" s="213">
        <v>15000000</v>
      </c>
      <c r="F8" s="213"/>
      <c r="G8" s="213">
        <v>1500000</v>
      </c>
      <c r="H8" s="269">
        <f>+E8-F8-G8</f>
        <v>13500000</v>
      </c>
      <c r="I8" s="165">
        <v>5000000</v>
      </c>
      <c r="J8" s="258"/>
      <c r="K8" s="213"/>
      <c r="L8" s="259"/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5">+P8-Q8</f>
        <v>0</v>
      </c>
      <c r="S8" s="213">
        <v>850000</v>
      </c>
      <c r="T8" s="213">
        <v>850000</v>
      </c>
      <c r="U8" s="259">
        <f t="shared" ref="U8" si="6">+S8-T8</f>
        <v>0</v>
      </c>
      <c r="V8" s="213">
        <v>850000</v>
      </c>
      <c r="W8" s="213">
        <v>850000</v>
      </c>
      <c r="X8" s="259">
        <f t="shared" ref="X8" si="7">+V8-W8</f>
        <v>0</v>
      </c>
      <c r="Y8" s="213">
        <v>850000</v>
      </c>
      <c r="Z8" s="213">
        <v>850000</v>
      </c>
      <c r="AA8" s="259">
        <f t="shared" ref="AA8" si="8">+Y8-Z8</f>
        <v>0</v>
      </c>
      <c r="AB8" s="213">
        <v>850000</v>
      </c>
      <c r="AC8" s="213">
        <v>850000</v>
      </c>
      <c r="AD8" s="259">
        <f t="shared" ref="AD8" si="9">+AB8-AC8</f>
        <v>0</v>
      </c>
      <c r="AE8" s="213">
        <v>850000</v>
      </c>
      <c r="AF8" s="213">
        <v>850000</v>
      </c>
      <c r="AG8" s="259">
        <f t="shared" ref="AG8" si="10">+AE8-AF8</f>
        <v>0</v>
      </c>
      <c r="AH8" s="213">
        <v>850000</v>
      </c>
      <c r="AI8" s="213">
        <v>850000</v>
      </c>
      <c r="AJ8" s="259">
        <f t="shared" ref="AJ8" si="11">+AH8-AI8</f>
        <v>0</v>
      </c>
      <c r="AK8" s="213">
        <v>850000</v>
      </c>
      <c r="AL8" s="213">
        <v>850000</v>
      </c>
      <c r="AM8" s="259">
        <f t="shared" ref="AM8" si="12">+AK8-AL8</f>
        <v>0</v>
      </c>
      <c r="AN8" s="213">
        <v>850000</v>
      </c>
      <c r="AO8" s="213">
        <v>850000</v>
      </c>
      <c r="AP8" s="259">
        <f t="shared" ref="AP8" si="13">+AN8-AO8</f>
        <v>0</v>
      </c>
      <c r="AQ8" s="213"/>
      <c r="AR8" s="213"/>
      <c r="AS8" s="259"/>
      <c r="AT8" s="213"/>
      <c r="AU8" s="213"/>
      <c r="AV8" s="260"/>
      <c r="AW8" s="213"/>
      <c r="AX8" s="213"/>
      <c r="AY8" s="260"/>
      <c r="AZ8" s="262">
        <f t="shared" si="0"/>
        <v>8500000</v>
      </c>
      <c r="BA8" s="221">
        <f t="shared" si="1"/>
        <v>5000000</v>
      </c>
      <c r="BB8" s="221">
        <f t="shared" si="2"/>
        <v>13500000</v>
      </c>
      <c r="BC8" s="221">
        <f t="shared" si="3"/>
        <v>13500000</v>
      </c>
      <c r="BD8" s="221">
        <f t="shared" si="4"/>
        <v>0</v>
      </c>
    </row>
    <row r="9" spans="1:56" s="223" customFormat="1" x14ac:dyDescent="0.2">
      <c r="A9" s="256">
        <v>3</v>
      </c>
      <c r="B9" s="318"/>
      <c r="C9" s="167" t="s">
        <v>354</v>
      </c>
      <c r="D9" s="212" t="s">
        <v>281</v>
      </c>
      <c r="E9" s="213">
        <v>15000000</v>
      </c>
      <c r="F9" s="213">
        <v>1350000</v>
      </c>
      <c r="G9" s="213">
        <v>1500000</v>
      </c>
      <c r="H9" s="269">
        <f t="shared" ref="H9:H41" si="14">+E9-F9-G9</f>
        <v>12150000</v>
      </c>
      <c r="I9" s="165">
        <v>12150000</v>
      </c>
      <c r="J9" s="258"/>
      <c r="K9" s="213"/>
      <c r="L9" s="259"/>
      <c r="M9" s="213"/>
      <c r="N9" s="213"/>
      <c r="O9" s="259"/>
      <c r="P9" s="213"/>
      <c r="Q9" s="213"/>
      <c r="R9" s="259"/>
      <c r="S9" s="213"/>
      <c r="T9" s="213"/>
      <c r="U9" s="259"/>
      <c r="V9" s="213"/>
      <c r="W9" s="213"/>
      <c r="X9" s="259"/>
      <c r="Y9" s="213"/>
      <c r="Z9" s="213"/>
      <c r="AA9" s="259"/>
      <c r="AB9" s="213"/>
      <c r="AC9" s="213"/>
      <c r="AD9" s="259"/>
      <c r="AE9" s="213"/>
      <c r="AF9" s="213"/>
      <c r="AG9" s="259"/>
      <c r="AH9" s="213"/>
      <c r="AI9" s="213"/>
      <c r="AJ9" s="259"/>
      <c r="AK9" s="213"/>
      <c r="AL9" s="213"/>
      <c r="AM9" s="259"/>
      <c r="AN9" s="213"/>
      <c r="AO9" s="213"/>
      <c r="AP9" s="259"/>
      <c r="AQ9" s="213"/>
      <c r="AR9" s="213"/>
      <c r="AS9" s="259"/>
      <c r="AT9" s="213"/>
      <c r="AU9" s="213"/>
      <c r="AV9" s="260"/>
      <c r="AW9" s="213"/>
      <c r="AX9" s="213"/>
      <c r="AY9" s="213"/>
      <c r="AZ9" s="262">
        <f t="shared" si="0"/>
        <v>0</v>
      </c>
      <c r="BA9" s="221">
        <f t="shared" si="1"/>
        <v>12150000</v>
      </c>
      <c r="BB9" s="221">
        <f t="shared" si="2"/>
        <v>12150000</v>
      </c>
      <c r="BC9" s="221">
        <f t="shared" si="3"/>
        <v>12150000</v>
      </c>
      <c r="BD9" s="221">
        <f t="shared" si="4"/>
        <v>0</v>
      </c>
    </row>
    <row r="10" spans="1:56" s="223" customFormat="1" x14ac:dyDescent="0.2">
      <c r="A10" s="270">
        <v>4</v>
      </c>
      <c r="B10" s="318"/>
      <c r="C10" s="167" t="s">
        <v>355</v>
      </c>
      <c r="D10" s="212" t="s">
        <v>281</v>
      </c>
      <c r="E10" s="213">
        <v>15000000</v>
      </c>
      <c r="F10" s="213">
        <v>1350000</v>
      </c>
      <c r="G10" s="213">
        <v>1500000</v>
      </c>
      <c r="H10" s="269">
        <f t="shared" si="14"/>
        <v>12150000</v>
      </c>
      <c r="I10" s="165">
        <v>12150000</v>
      </c>
      <c r="J10" s="258"/>
      <c r="K10" s="213"/>
      <c r="L10" s="259"/>
      <c r="M10" s="213"/>
      <c r="N10" s="213"/>
      <c r="O10" s="259"/>
      <c r="P10" s="213"/>
      <c r="Q10" s="213"/>
      <c r="R10" s="260"/>
      <c r="S10" s="213"/>
      <c r="T10" s="213"/>
      <c r="U10" s="259"/>
      <c r="V10" s="213"/>
      <c r="W10" s="213"/>
      <c r="X10" s="259"/>
      <c r="Y10" s="213"/>
      <c r="Z10" s="213"/>
      <c r="AA10" s="259"/>
      <c r="AB10" s="213"/>
      <c r="AC10" s="213"/>
      <c r="AD10" s="259"/>
      <c r="AE10" s="213"/>
      <c r="AF10" s="213"/>
      <c r="AG10" s="259"/>
      <c r="AH10" s="213"/>
      <c r="AI10" s="213"/>
      <c r="AJ10" s="259"/>
      <c r="AK10" s="213"/>
      <c r="AL10" s="213"/>
      <c r="AM10" s="259"/>
      <c r="AN10" s="213"/>
      <c r="AO10" s="213"/>
      <c r="AP10" s="259"/>
      <c r="AQ10" s="213"/>
      <c r="AR10" s="213"/>
      <c r="AS10" s="261"/>
      <c r="AT10" s="213"/>
      <c r="AU10" s="213"/>
      <c r="AV10" s="260"/>
      <c r="AW10" s="213"/>
      <c r="AX10" s="213"/>
      <c r="AY10" s="260"/>
      <c r="AZ10" s="262">
        <f t="shared" si="0"/>
        <v>0</v>
      </c>
      <c r="BA10" s="221">
        <f t="shared" si="1"/>
        <v>12150000</v>
      </c>
      <c r="BB10" s="221">
        <f t="shared" si="2"/>
        <v>12150000</v>
      </c>
      <c r="BC10" s="221">
        <f t="shared" si="3"/>
        <v>12150000</v>
      </c>
      <c r="BD10" s="221">
        <f t="shared" si="4"/>
        <v>0</v>
      </c>
    </row>
    <row r="11" spans="1:56" s="223" customFormat="1" x14ac:dyDescent="0.2">
      <c r="A11" s="256">
        <v>5</v>
      </c>
      <c r="B11" s="318"/>
      <c r="C11" s="167" t="s">
        <v>356</v>
      </c>
      <c r="D11" s="212" t="s">
        <v>281</v>
      </c>
      <c r="E11" s="213">
        <v>15000000</v>
      </c>
      <c r="F11" s="213"/>
      <c r="G11" s="213">
        <v>1500000</v>
      </c>
      <c r="H11" s="269">
        <f t="shared" si="14"/>
        <v>13500000</v>
      </c>
      <c r="I11" s="165">
        <v>5000000</v>
      </c>
      <c r="J11" s="258"/>
      <c r="K11" s="213"/>
      <c r="L11" s="259"/>
      <c r="M11" s="213">
        <v>850000</v>
      </c>
      <c r="N11" s="213">
        <v>850000</v>
      </c>
      <c r="O11" s="259">
        <f>+M11-N11</f>
        <v>0</v>
      </c>
      <c r="P11" s="213">
        <v>850000</v>
      </c>
      <c r="Q11" s="213">
        <v>850000</v>
      </c>
      <c r="R11" s="259">
        <f t="shared" ref="R11" si="15">+P11-Q11</f>
        <v>0</v>
      </c>
      <c r="S11" s="213">
        <v>850000</v>
      </c>
      <c r="T11" s="213">
        <v>850000</v>
      </c>
      <c r="U11" s="259">
        <f t="shared" ref="U11" si="16">+S11-T11</f>
        <v>0</v>
      </c>
      <c r="V11" s="213">
        <v>850000</v>
      </c>
      <c r="W11" s="213">
        <v>850000</v>
      </c>
      <c r="X11" s="259">
        <f t="shared" ref="X11" si="17">+V11-W11</f>
        <v>0</v>
      </c>
      <c r="Y11" s="213">
        <v>850000</v>
      </c>
      <c r="Z11" s="213">
        <v>850000</v>
      </c>
      <c r="AA11" s="259">
        <f t="shared" ref="AA11" si="18">+Y11-Z11</f>
        <v>0</v>
      </c>
      <c r="AB11" s="213">
        <v>850000</v>
      </c>
      <c r="AC11" s="213">
        <v>850000</v>
      </c>
      <c r="AD11" s="259">
        <f t="shared" ref="AD11" si="19">+AB11-AC11</f>
        <v>0</v>
      </c>
      <c r="AE11" s="213">
        <v>850000</v>
      </c>
      <c r="AF11" s="213">
        <v>850000</v>
      </c>
      <c r="AG11" s="259">
        <f t="shared" ref="AG11" si="20">+AE11-AF11</f>
        <v>0</v>
      </c>
      <c r="AH11" s="213">
        <v>850000</v>
      </c>
      <c r="AI11" s="213">
        <v>850000</v>
      </c>
      <c r="AJ11" s="259">
        <f t="shared" ref="AJ11" si="21">+AH11-AI11</f>
        <v>0</v>
      </c>
      <c r="AK11" s="213">
        <v>850000</v>
      </c>
      <c r="AL11" s="213">
        <v>850000</v>
      </c>
      <c r="AM11" s="259">
        <f t="shared" ref="AM11" si="22">+AK11-AL11</f>
        <v>0</v>
      </c>
      <c r="AN11" s="213">
        <v>850000</v>
      </c>
      <c r="AO11" s="213">
        <v>850000</v>
      </c>
      <c r="AP11" s="259">
        <f t="shared" ref="AP11" si="23">+AN11-AO11</f>
        <v>0</v>
      </c>
      <c r="AQ11" s="213"/>
      <c r="AR11" s="213"/>
      <c r="AS11" s="259"/>
      <c r="AT11" s="213"/>
      <c r="AU11" s="213"/>
      <c r="AV11" s="260"/>
      <c r="AW11" s="213"/>
      <c r="AX11" s="213"/>
      <c r="AY11" s="260"/>
      <c r="AZ11" s="262">
        <f t="shared" si="0"/>
        <v>8500000</v>
      </c>
      <c r="BA11" s="221">
        <f t="shared" si="1"/>
        <v>5000000</v>
      </c>
      <c r="BB11" s="221">
        <f t="shared" si="2"/>
        <v>13500000</v>
      </c>
      <c r="BC11" s="221">
        <f t="shared" si="3"/>
        <v>13500000</v>
      </c>
      <c r="BD11" s="221">
        <f t="shared" si="4"/>
        <v>0</v>
      </c>
    </row>
    <row r="12" spans="1:56" s="223" customFormat="1" x14ac:dyDescent="0.2">
      <c r="A12" s="270">
        <v>6</v>
      </c>
      <c r="B12" s="318"/>
      <c r="C12" s="164" t="s">
        <v>357</v>
      </c>
      <c r="D12" s="212" t="s">
        <v>281</v>
      </c>
      <c r="E12" s="213">
        <v>15000000</v>
      </c>
      <c r="F12" s="213"/>
      <c r="G12" s="213">
        <v>1500000</v>
      </c>
      <c r="H12" s="269">
        <f t="shared" si="14"/>
        <v>13500000</v>
      </c>
      <c r="I12" s="165">
        <v>5000000</v>
      </c>
      <c r="J12" s="258"/>
      <c r="K12" s="213"/>
      <c r="L12" s="259"/>
      <c r="M12" s="213">
        <v>850000</v>
      </c>
      <c r="N12" s="213">
        <v>850000</v>
      </c>
      <c r="O12" s="259">
        <f t="shared" ref="O12:O13" si="24">+M12-N12</f>
        <v>0</v>
      </c>
      <c r="P12" s="213">
        <v>850000</v>
      </c>
      <c r="Q12" s="213">
        <v>850000</v>
      </c>
      <c r="R12" s="259">
        <f t="shared" ref="R12:R13" si="25">+P12-Q12</f>
        <v>0</v>
      </c>
      <c r="S12" s="213">
        <v>850000</v>
      </c>
      <c r="T12" s="213">
        <v>850000</v>
      </c>
      <c r="U12" s="259">
        <f t="shared" ref="U12:U13" si="26">+S12-T12</f>
        <v>0</v>
      </c>
      <c r="V12" s="213">
        <v>850000</v>
      </c>
      <c r="W12" s="213">
        <v>850000</v>
      </c>
      <c r="X12" s="259">
        <f t="shared" ref="X12:X13" si="27">+V12-W12</f>
        <v>0</v>
      </c>
      <c r="Y12" s="213">
        <v>850000</v>
      </c>
      <c r="Z12" s="213">
        <v>850000</v>
      </c>
      <c r="AA12" s="259">
        <f t="shared" ref="AA12:AA13" si="28">+Y12-Z12</f>
        <v>0</v>
      </c>
      <c r="AB12" s="213">
        <v>850000</v>
      </c>
      <c r="AC12" s="213">
        <v>850000</v>
      </c>
      <c r="AD12" s="259">
        <f t="shared" ref="AD12:AD13" si="29">+AB12-AC12</f>
        <v>0</v>
      </c>
      <c r="AE12" s="213">
        <v>850000</v>
      </c>
      <c r="AF12" s="213">
        <v>850000</v>
      </c>
      <c r="AG12" s="259">
        <f t="shared" ref="AG12:AG13" si="30">+AE12-AF12</f>
        <v>0</v>
      </c>
      <c r="AH12" s="213">
        <v>850000</v>
      </c>
      <c r="AI12" s="213">
        <v>850000</v>
      </c>
      <c r="AJ12" s="259">
        <f t="shared" ref="AJ12:AJ13" si="31">+AH12-AI12</f>
        <v>0</v>
      </c>
      <c r="AK12" s="213">
        <v>850000</v>
      </c>
      <c r="AL12" s="213">
        <v>850000</v>
      </c>
      <c r="AM12" s="259">
        <f t="shared" ref="AM12:AM13" si="32">+AK12-AL12</f>
        <v>0</v>
      </c>
      <c r="AN12" s="213">
        <v>850000</v>
      </c>
      <c r="AO12" s="213">
        <v>850000</v>
      </c>
      <c r="AP12" s="259">
        <f t="shared" ref="AP12:AP13" si="33">+AN12-AO12</f>
        <v>0</v>
      </c>
      <c r="AQ12" s="213"/>
      <c r="AR12" s="213"/>
      <c r="AS12" s="261"/>
      <c r="AT12" s="213"/>
      <c r="AU12" s="213"/>
      <c r="AV12" s="260"/>
      <c r="AW12" s="213"/>
      <c r="AX12" s="213"/>
      <c r="AY12" s="260"/>
      <c r="AZ12" s="262">
        <f t="shared" si="0"/>
        <v>8500000</v>
      </c>
      <c r="BA12" s="221">
        <f t="shared" si="1"/>
        <v>5000000</v>
      </c>
      <c r="BB12" s="221">
        <f t="shared" si="2"/>
        <v>13500000</v>
      </c>
      <c r="BC12" s="221">
        <f t="shared" si="3"/>
        <v>13500000</v>
      </c>
      <c r="BD12" s="221">
        <f t="shared" si="4"/>
        <v>0</v>
      </c>
    </row>
    <row r="13" spans="1:56" s="223" customFormat="1" x14ac:dyDescent="0.2">
      <c r="A13" s="256">
        <v>7</v>
      </c>
      <c r="B13" s="318"/>
      <c r="C13" s="164" t="s">
        <v>358</v>
      </c>
      <c r="D13" s="212" t="s">
        <v>281</v>
      </c>
      <c r="E13" s="213">
        <v>15000000</v>
      </c>
      <c r="F13" s="213"/>
      <c r="G13" s="213">
        <v>1500000</v>
      </c>
      <c r="H13" s="269">
        <f t="shared" si="14"/>
        <v>13500000</v>
      </c>
      <c r="I13" s="165">
        <v>5000000</v>
      </c>
      <c r="J13" s="258"/>
      <c r="K13" s="213"/>
      <c r="L13" s="259"/>
      <c r="M13" s="213">
        <v>850000</v>
      </c>
      <c r="N13" s="213">
        <v>850000</v>
      </c>
      <c r="O13" s="259">
        <f t="shared" si="24"/>
        <v>0</v>
      </c>
      <c r="P13" s="213">
        <v>850000</v>
      </c>
      <c r="Q13" s="213">
        <v>850000</v>
      </c>
      <c r="R13" s="259">
        <f t="shared" si="25"/>
        <v>0</v>
      </c>
      <c r="S13" s="213">
        <v>850000</v>
      </c>
      <c r="T13" s="213">
        <v>850000</v>
      </c>
      <c r="U13" s="259">
        <f t="shared" si="26"/>
        <v>0</v>
      </c>
      <c r="V13" s="213">
        <v>850000</v>
      </c>
      <c r="W13" s="213">
        <v>850000</v>
      </c>
      <c r="X13" s="259">
        <f t="shared" si="27"/>
        <v>0</v>
      </c>
      <c r="Y13" s="213">
        <v>850000</v>
      </c>
      <c r="Z13" s="213">
        <v>850000</v>
      </c>
      <c r="AA13" s="259">
        <f t="shared" si="28"/>
        <v>0</v>
      </c>
      <c r="AB13" s="213">
        <v>850000</v>
      </c>
      <c r="AC13" s="213">
        <v>850000</v>
      </c>
      <c r="AD13" s="259">
        <f t="shared" si="29"/>
        <v>0</v>
      </c>
      <c r="AE13" s="213">
        <v>850000</v>
      </c>
      <c r="AF13" s="213">
        <v>850000</v>
      </c>
      <c r="AG13" s="259">
        <f t="shared" si="30"/>
        <v>0</v>
      </c>
      <c r="AH13" s="213">
        <v>850000</v>
      </c>
      <c r="AI13" s="213">
        <v>850000</v>
      </c>
      <c r="AJ13" s="259">
        <f t="shared" si="31"/>
        <v>0</v>
      </c>
      <c r="AK13" s="213">
        <v>850000</v>
      </c>
      <c r="AL13" s="213">
        <v>850000</v>
      </c>
      <c r="AM13" s="259">
        <f t="shared" si="32"/>
        <v>0</v>
      </c>
      <c r="AN13" s="213">
        <v>850000</v>
      </c>
      <c r="AO13" s="213">
        <v>850000</v>
      </c>
      <c r="AP13" s="259">
        <f t="shared" si="33"/>
        <v>0</v>
      </c>
      <c r="AQ13" s="213"/>
      <c r="AR13" s="213"/>
      <c r="AS13" s="259"/>
      <c r="AT13" s="213"/>
      <c r="AU13" s="213"/>
      <c r="AV13" s="260"/>
      <c r="AW13" s="213"/>
      <c r="AX13" s="213"/>
      <c r="AY13" s="260"/>
      <c r="AZ13" s="262">
        <f t="shared" si="0"/>
        <v>8500000</v>
      </c>
      <c r="BA13" s="221">
        <f t="shared" si="1"/>
        <v>5000000</v>
      </c>
      <c r="BB13" s="221">
        <f t="shared" si="2"/>
        <v>13500000</v>
      </c>
      <c r="BC13" s="221">
        <f t="shared" si="3"/>
        <v>13500000</v>
      </c>
      <c r="BD13" s="221">
        <f t="shared" si="4"/>
        <v>0</v>
      </c>
    </row>
    <row r="14" spans="1:56" x14ac:dyDescent="0.2">
      <c r="A14" s="263">
        <v>8</v>
      </c>
      <c r="B14" s="246"/>
      <c r="C14" s="161" t="s">
        <v>359</v>
      </c>
      <c r="D14" s="190" t="s">
        <v>281</v>
      </c>
      <c r="E14" s="204">
        <v>15000000</v>
      </c>
      <c r="F14" s="204">
        <v>1350000</v>
      </c>
      <c r="G14" s="204">
        <v>1500000</v>
      </c>
      <c r="H14" s="264">
        <f t="shared" si="14"/>
        <v>12150000</v>
      </c>
      <c r="I14" s="163">
        <v>12150000</v>
      </c>
      <c r="J14" s="265"/>
      <c r="K14" s="204"/>
      <c r="L14" s="266"/>
      <c r="M14" s="204"/>
      <c r="N14" s="204"/>
      <c r="O14" s="266"/>
      <c r="P14" s="204"/>
      <c r="Q14" s="204"/>
      <c r="R14" s="266"/>
      <c r="S14" s="204"/>
      <c r="T14" s="204"/>
      <c r="U14" s="266"/>
      <c r="V14" s="204"/>
      <c r="W14" s="204"/>
      <c r="X14" s="266"/>
      <c r="Y14" s="204"/>
      <c r="Z14" s="204"/>
      <c r="AA14" s="266"/>
      <c r="AB14" s="204"/>
      <c r="AC14" s="204"/>
      <c r="AD14" s="266"/>
      <c r="AE14" s="204"/>
      <c r="AF14" s="204"/>
      <c r="AG14" s="266"/>
      <c r="AH14" s="204"/>
      <c r="AI14" s="204"/>
      <c r="AJ14" s="266"/>
      <c r="AK14" s="204"/>
      <c r="AL14" s="204"/>
      <c r="AM14" s="266"/>
      <c r="AN14" s="204"/>
      <c r="AO14" s="204"/>
      <c r="AP14" s="266"/>
      <c r="AQ14" s="204"/>
      <c r="AR14" s="204"/>
      <c r="AS14" s="252"/>
      <c r="AT14" s="204"/>
      <c r="AU14" s="204"/>
      <c r="AV14" s="267"/>
      <c r="AW14" s="204"/>
      <c r="AX14" s="204"/>
      <c r="AY14" s="267"/>
      <c r="AZ14" s="268">
        <f t="shared" si="0"/>
        <v>0</v>
      </c>
      <c r="BA14" s="200">
        <f t="shared" si="1"/>
        <v>12150000</v>
      </c>
      <c r="BB14" s="200">
        <f t="shared" si="2"/>
        <v>12150000</v>
      </c>
      <c r="BC14" s="200">
        <f t="shared" si="3"/>
        <v>12150000</v>
      </c>
      <c r="BD14" s="200">
        <f t="shared" si="4"/>
        <v>0</v>
      </c>
    </row>
    <row r="15" spans="1:56" s="223" customFormat="1" x14ac:dyDescent="0.2">
      <c r="A15" s="256">
        <v>9</v>
      </c>
      <c r="B15" s="318" t="s">
        <v>377</v>
      </c>
      <c r="C15" s="164" t="s">
        <v>375</v>
      </c>
      <c r="D15" s="212" t="s">
        <v>281</v>
      </c>
      <c r="E15" s="213">
        <v>15000000</v>
      </c>
      <c r="F15" s="213">
        <v>1120000</v>
      </c>
      <c r="G15" s="213">
        <v>3800000</v>
      </c>
      <c r="H15" s="269">
        <f t="shared" si="14"/>
        <v>10080000</v>
      </c>
      <c r="I15" s="212">
        <f>+H15</f>
        <v>10080000</v>
      </c>
      <c r="J15" s="258"/>
      <c r="K15" s="213"/>
      <c r="L15" s="259"/>
      <c r="M15" s="213"/>
      <c r="N15" s="213"/>
      <c r="O15" s="259"/>
      <c r="P15" s="213"/>
      <c r="Q15" s="213"/>
      <c r="R15" s="259"/>
      <c r="S15" s="213"/>
      <c r="T15" s="213"/>
      <c r="U15" s="259"/>
      <c r="V15" s="213"/>
      <c r="W15" s="213"/>
      <c r="X15" s="259"/>
      <c r="Y15" s="213"/>
      <c r="Z15" s="213"/>
      <c r="AA15" s="259"/>
      <c r="AB15" s="213"/>
      <c r="AC15" s="213"/>
      <c r="AD15" s="259"/>
      <c r="AE15" s="213"/>
      <c r="AF15" s="213"/>
      <c r="AG15" s="259"/>
      <c r="AH15" s="213"/>
      <c r="AI15" s="213"/>
      <c r="AJ15" s="259"/>
      <c r="AK15" s="213"/>
      <c r="AL15" s="213"/>
      <c r="AM15" s="259"/>
      <c r="AN15" s="213"/>
      <c r="AO15" s="213"/>
      <c r="AP15" s="259"/>
      <c r="AQ15" s="213"/>
      <c r="AR15" s="213"/>
      <c r="AS15" s="261"/>
      <c r="AT15" s="213"/>
      <c r="AU15" s="213"/>
      <c r="AV15" s="260"/>
      <c r="AW15" s="213"/>
      <c r="AX15" s="213"/>
      <c r="AY15" s="260"/>
      <c r="AZ15" s="262">
        <f t="shared" si="0"/>
        <v>0</v>
      </c>
      <c r="BA15" s="221">
        <f t="shared" si="1"/>
        <v>10080000</v>
      </c>
      <c r="BB15" s="221">
        <f t="shared" si="2"/>
        <v>10080000</v>
      </c>
      <c r="BC15" s="221">
        <f t="shared" si="3"/>
        <v>10080000</v>
      </c>
      <c r="BD15" s="221">
        <f t="shared" si="4"/>
        <v>0</v>
      </c>
    </row>
    <row r="16" spans="1:56" s="223" customFormat="1" x14ac:dyDescent="0.2">
      <c r="A16" s="270">
        <v>10</v>
      </c>
      <c r="B16" s="318"/>
      <c r="C16" s="164" t="s">
        <v>376</v>
      </c>
      <c r="D16" s="212" t="s">
        <v>281</v>
      </c>
      <c r="E16" s="213">
        <v>15000000</v>
      </c>
      <c r="F16" s="213"/>
      <c r="G16" s="213">
        <v>1000000</v>
      </c>
      <c r="H16" s="269">
        <f t="shared" si="14"/>
        <v>14000000</v>
      </c>
      <c r="I16" s="212">
        <v>5000000</v>
      </c>
      <c r="J16" s="258"/>
      <c r="K16" s="213"/>
      <c r="L16" s="259"/>
      <c r="M16" s="213">
        <v>900000</v>
      </c>
      <c r="N16" s="213">
        <v>900000</v>
      </c>
      <c r="O16" s="259">
        <f>+M16-N16</f>
        <v>0</v>
      </c>
      <c r="P16" s="213">
        <v>900000</v>
      </c>
      <c r="Q16" s="213">
        <v>900000</v>
      </c>
      <c r="R16" s="259">
        <f t="shared" ref="R16:R17" si="34">+P16-Q16</f>
        <v>0</v>
      </c>
      <c r="S16" s="213">
        <v>900000</v>
      </c>
      <c r="T16" s="213">
        <v>900000</v>
      </c>
      <c r="U16" s="259">
        <f t="shared" ref="U16:U17" si="35">+S16-T16</f>
        <v>0</v>
      </c>
      <c r="V16" s="213">
        <v>900000</v>
      </c>
      <c r="W16" s="213">
        <v>900000</v>
      </c>
      <c r="X16" s="259">
        <f t="shared" ref="X16:X17" si="36">+V16-W16</f>
        <v>0</v>
      </c>
      <c r="Y16" s="213">
        <v>900000</v>
      </c>
      <c r="Z16" s="213">
        <v>900000</v>
      </c>
      <c r="AA16" s="259">
        <f t="shared" ref="AA16:AA17" si="37">+Y16-Z16</f>
        <v>0</v>
      </c>
      <c r="AB16" s="213">
        <v>900000</v>
      </c>
      <c r="AC16" s="213">
        <v>900000</v>
      </c>
      <c r="AD16" s="259">
        <f t="shared" ref="AD16:AD17" si="38">+AB16-AC16</f>
        <v>0</v>
      </c>
      <c r="AE16" s="213">
        <v>900000</v>
      </c>
      <c r="AF16" s="213">
        <v>900000</v>
      </c>
      <c r="AG16" s="259">
        <f t="shared" ref="AG16:AG17" si="39">+AE16-AF16</f>
        <v>0</v>
      </c>
      <c r="AH16" s="213">
        <v>900000</v>
      </c>
      <c r="AI16" s="213">
        <v>900000</v>
      </c>
      <c r="AJ16" s="259">
        <f t="shared" ref="AJ16:AJ17" si="40">+AH16-AI16</f>
        <v>0</v>
      </c>
      <c r="AK16" s="213">
        <v>900000</v>
      </c>
      <c r="AL16" s="213">
        <v>900000</v>
      </c>
      <c r="AM16" s="259">
        <f t="shared" ref="AM16:AM17" si="41">+AK16-AL16</f>
        <v>0</v>
      </c>
      <c r="AN16" s="213">
        <v>900000</v>
      </c>
      <c r="AO16" s="213">
        <v>900000</v>
      </c>
      <c r="AP16" s="259">
        <f t="shared" ref="AP16:AP17" si="42">+AN16-AO16</f>
        <v>0</v>
      </c>
      <c r="AQ16" s="213"/>
      <c r="AR16" s="213"/>
      <c r="AS16" s="261"/>
      <c r="AT16" s="213"/>
      <c r="AU16" s="213"/>
      <c r="AV16" s="260"/>
      <c r="AW16" s="213"/>
      <c r="AX16" s="213"/>
      <c r="AY16" s="260"/>
      <c r="AZ16" s="262">
        <f t="shared" si="0"/>
        <v>9000000</v>
      </c>
      <c r="BA16" s="221">
        <f t="shared" si="1"/>
        <v>5000000</v>
      </c>
      <c r="BB16" s="221">
        <f t="shared" si="2"/>
        <v>14000000</v>
      </c>
      <c r="BC16" s="221">
        <f t="shared" si="3"/>
        <v>14000000</v>
      </c>
      <c r="BD16" s="221">
        <f t="shared" si="4"/>
        <v>0</v>
      </c>
    </row>
    <row r="17" spans="1:56" s="223" customFormat="1" x14ac:dyDescent="0.2">
      <c r="A17" s="256">
        <v>11</v>
      </c>
      <c r="B17" s="318"/>
      <c r="C17" s="319" t="s">
        <v>389</v>
      </c>
      <c r="D17" s="212" t="s">
        <v>281</v>
      </c>
      <c r="E17" s="213">
        <v>15000000</v>
      </c>
      <c r="F17" s="213"/>
      <c r="G17" s="213">
        <v>500000</v>
      </c>
      <c r="H17" s="269">
        <f t="shared" si="14"/>
        <v>14500000</v>
      </c>
      <c r="I17" s="212">
        <v>5000000</v>
      </c>
      <c r="J17" s="258"/>
      <c r="K17" s="213"/>
      <c r="L17" s="259"/>
      <c r="M17" s="213">
        <v>950000</v>
      </c>
      <c r="N17" s="213">
        <v>950000</v>
      </c>
      <c r="O17" s="259">
        <f>+M17-N17</f>
        <v>0</v>
      </c>
      <c r="P17" s="213">
        <v>950000</v>
      </c>
      <c r="Q17" s="213">
        <v>950000</v>
      </c>
      <c r="R17" s="259">
        <f t="shared" si="34"/>
        <v>0</v>
      </c>
      <c r="S17" s="213">
        <v>950000</v>
      </c>
      <c r="T17" s="213">
        <v>950000</v>
      </c>
      <c r="U17" s="259">
        <f t="shared" si="35"/>
        <v>0</v>
      </c>
      <c r="V17" s="213">
        <v>950000</v>
      </c>
      <c r="W17" s="213">
        <v>950000</v>
      </c>
      <c r="X17" s="259">
        <f t="shared" si="36"/>
        <v>0</v>
      </c>
      <c r="Y17" s="213">
        <v>950000</v>
      </c>
      <c r="Z17" s="213">
        <v>950000</v>
      </c>
      <c r="AA17" s="259">
        <f t="shared" si="37"/>
        <v>0</v>
      </c>
      <c r="AB17" s="213">
        <v>950000</v>
      </c>
      <c r="AC17" s="213">
        <v>950000</v>
      </c>
      <c r="AD17" s="259">
        <f t="shared" si="38"/>
        <v>0</v>
      </c>
      <c r="AE17" s="213">
        <v>950000</v>
      </c>
      <c r="AF17" s="213">
        <v>950000</v>
      </c>
      <c r="AG17" s="259">
        <f t="shared" si="39"/>
        <v>0</v>
      </c>
      <c r="AH17" s="213">
        <v>950000</v>
      </c>
      <c r="AI17" s="213">
        <v>950000</v>
      </c>
      <c r="AJ17" s="259">
        <f t="shared" si="40"/>
        <v>0</v>
      </c>
      <c r="AK17" s="213">
        <v>950000</v>
      </c>
      <c r="AL17" s="213">
        <v>950000</v>
      </c>
      <c r="AM17" s="259">
        <f t="shared" si="41"/>
        <v>0</v>
      </c>
      <c r="AN17" s="213">
        <v>950000</v>
      </c>
      <c r="AO17" s="213">
        <v>950000</v>
      </c>
      <c r="AP17" s="259">
        <f t="shared" si="42"/>
        <v>0</v>
      </c>
      <c r="AQ17" s="213"/>
      <c r="AR17" s="213"/>
      <c r="AS17" s="259"/>
      <c r="AT17" s="213"/>
      <c r="AU17" s="213"/>
      <c r="AV17" s="260"/>
      <c r="AW17" s="213"/>
      <c r="AX17" s="213"/>
      <c r="AY17" s="260"/>
      <c r="AZ17" s="262">
        <f t="shared" si="0"/>
        <v>9500000</v>
      </c>
      <c r="BA17" s="221">
        <f t="shared" si="1"/>
        <v>5000000</v>
      </c>
      <c r="BB17" s="221">
        <f t="shared" si="2"/>
        <v>14500000</v>
      </c>
      <c r="BC17" s="221">
        <f t="shared" si="3"/>
        <v>14500000</v>
      </c>
      <c r="BD17" s="221">
        <f t="shared" si="4"/>
        <v>0</v>
      </c>
    </row>
    <row r="18" spans="1:56" x14ac:dyDescent="0.2">
      <c r="A18" s="263">
        <v>12</v>
      </c>
      <c r="B18" s="234"/>
      <c r="C18" s="320" t="s">
        <v>390</v>
      </c>
      <c r="D18" s="190" t="s">
        <v>281</v>
      </c>
      <c r="E18" s="204">
        <v>15000000</v>
      </c>
      <c r="F18" s="204">
        <v>1450000</v>
      </c>
      <c r="G18" s="204">
        <v>500000</v>
      </c>
      <c r="H18" s="264">
        <f t="shared" si="14"/>
        <v>13050000</v>
      </c>
      <c r="I18" s="190">
        <v>13050000</v>
      </c>
      <c r="J18" s="265"/>
      <c r="K18" s="204"/>
      <c r="L18" s="266"/>
      <c r="M18" s="204"/>
      <c r="N18" s="204"/>
      <c r="O18" s="266"/>
      <c r="P18" s="204"/>
      <c r="Q18" s="204"/>
      <c r="R18" s="266"/>
      <c r="S18" s="204"/>
      <c r="T18" s="204"/>
      <c r="U18" s="266"/>
      <c r="V18" s="204"/>
      <c r="W18" s="204"/>
      <c r="X18" s="266"/>
      <c r="Y18" s="204"/>
      <c r="Z18" s="204"/>
      <c r="AA18" s="266"/>
      <c r="AB18" s="204"/>
      <c r="AC18" s="204"/>
      <c r="AD18" s="266"/>
      <c r="AE18" s="204"/>
      <c r="AF18" s="204"/>
      <c r="AG18" s="266"/>
      <c r="AH18" s="204"/>
      <c r="AI18" s="204"/>
      <c r="AJ18" s="266"/>
      <c r="AK18" s="204"/>
      <c r="AL18" s="204"/>
      <c r="AM18" s="266"/>
      <c r="AN18" s="204"/>
      <c r="AO18" s="204"/>
      <c r="AP18" s="266"/>
      <c r="AQ18" s="204"/>
      <c r="AR18" s="204"/>
      <c r="AS18" s="252"/>
      <c r="AT18" s="204"/>
      <c r="AU18" s="204"/>
      <c r="AV18" s="267"/>
      <c r="AW18" s="204"/>
      <c r="AX18" s="204"/>
      <c r="AY18" s="267"/>
      <c r="AZ18" s="268">
        <f t="shared" si="0"/>
        <v>0</v>
      </c>
      <c r="BA18" s="200">
        <f t="shared" si="1"/>
        <v>13050000</v>
      </c>
      <c r="BB18" s="200">
        <f t="shared" si="2"/>
        <v>13050000</v>
      </c>
      <c r="BC18" s="200">
        <f t="shared" si="3"/>
        <v>13050000</v>
      </c>
      <c r="BD18" s="200">
        <f t="shared" si="4"/>
        <v>0</v>
      </c>
    </row>
    <row r="19" spans="1:56" s="223" customFormat="1" x14ac:dyDescent="0.2">
      <c r="A19" s="256">
        <v>13</v>
      </c>
      <c r="B19" s="318"/>
      <c r="C19" s="319" t="s">
        <v>394</v>
      </c>
      <c r="D19" s="212" t="s">
        <v>281</v>
      </c>
      <c r="E19" s="213">
        <v>15000000</v>
      </c>
      <c r="F19" s="213"/>
      <c r="G19" s="213">
        <v>500000</v>
      </c>
      <c r="H19" s="269">
        <f t="shared" si="14"/>
        <v>14500000</v>
      </c>
      <c r="I19" s="212">
        <v>5000000</v>
      </c>
      <c r="J19" s="258"/>
      <c r="K19" s="213"/>
      <c r="L19" s="259"/>
      <c r="M19" s="213">
        <v>950000</v>
      </c>
      <c r="N19" s="213">
        <v>950000</v>
      </c>
      <c r="O19" s="259">
        <f>+M19-N19</f>
        <v>0</v>
      </c>
      <c r="P19" s="213">
        <v>950000</v>
      </c>
      <c r="Q19" s="213">
        <v>950000</v>
      </c>
      <c r="R19" s="259">
        <f t="shared" ref="R19" si="43">+P19-Q19</f>
        <v>0</v>
      </c>
      <c r="S19" s="213">
        <v>950000</v>
      </c>
      <c r="T19" s="213">
        <v>950000</v>
      </c>
      <c r="U19" s="259">
        <f t="shared" ref="U19" si="44">+S19-T19</f>
        <v>0</v>
      </c>
      <c r="V19" s="213">
        <v>950000</v>
      </c>
      <c r="W19" s="213">
        <v>950000</v>
      </c>
      <c r="X19" s="259">
        <f t="shared" ref="X19" si="45">+V19-W19</f>
        <v>0</v>
      </c>
      <c r="Y19" s="213">
        <v>950000</v>
      </c>
      <c r="Z19" s="213">
        <v>950000</v>
      </c>
      <c r="AA19" s="259">
        <f t="shared" ref="AA19" si="46">+Y19-Z19</f>
        <v>0</v>
      </c>
      <c r="AB19" s="213">
        <v>950000</v>
      </c>
      <c r="AC19" s="213">
        <v>950000</v>
      </c>
      <c r="AD19" s="259">
        <f t="shared" ref="AD19" si="47">+AB19-AC19</f>
        <v>0</v>
      </c>
      <c r="AE19" s="213">
        <v>950000</v>
      </c>
      <c r="AF19" s="213">
        <v>950000</v>
      </c>
      <c r="AG19" s="259">
        <f t="shared" ref="AG19" si="48">+AE19-AF19</f>
        <v>0</v>
      </c>
      <c r="AH19" s="213">
        <v>950000</v>
      </c>
      <c r="AI19" s="213">
        <v>950000</v>
      </c>
      <c r="AJ19" s="259">
        <f t="shared" ref="AJ19" si="49">+AH19-AI19</f>
        <v>0</v>
      </c>
      <c r="AK19" s="213">
        <v>950000</v>
      </c>
      <c r="AL19" s="213">
        <v>950000</v>
      </c>
      <c r="AM19" s="259">
        <f t="shared" ref="AM19" si="50">+AK19-AL19</f>
        <v>0</v>
      </c>
      <c r="AN19" s="213">
        <v>950000</v>
      </c>
      <c r="AO19" s="213">
        <v>950000</v>
      </c>
      <c r="AP19" s="259">
        <f t="shared" ref="AP19" si="51">+AN19-AO19</f>
        <v>0</v>
      </c>
      <c r="AQ19" s="213"/>
      <c r="AR19" s="213"/>
      <c r="AS19" s="259"/>
      <c r="AT19" s="213"/>
      <c r="AU19" s="213"/>
      <c r="AV19" s="260"/>
      <c r="AW19" s="213"/>
      <c r="AX19" s="213"/>
      <c r="AY19" s="260"/>
      <c r="AZ19" s="262">
        <f t="shared" si="0"/>
        <v>9500000</v>
      </c>
      <c r="BA19" s="221">
        <f t="shared" si="1"/>
        <v>5000000</v>
      </c>
      <c r="BB19" s="221">
        <f t="shared" si="2"/>
        <v>14500000</v>
      </c>
      <c r="BC19" s="221">
        <f t="shared" si="3"/>
        <v>14500000</v>
      </c>
      <c r="BD19" s="221">
        <f t="shared" si="4"/>
        <v>0</v>
      </c>
    </row>
    <row r="20" spans="1:56" s="223" customFormat="1" x14ac:dyDescent="0.2">
      <c r="A20" s="270">
        <v>14</v>
      </c>
      <c r="B20" s="318"/>
      <c r="C20" s="167" t="s">
        <v>398</v>
      </c>
      <c r="D20" s="212" t="s">
        <v>281</v>
      </c>
      <c r="E20" s="213">
        <v>15000000</v>
      </c>
      <c r="F20" s="213"/>
      <c r="G20" s="213">
        <v>500000</v>
      </c>
      <c r="H20" s="269">
        <f t="shared" si="14"/>
        <v>14500000</v>
      </c>
      <c r="I20" s="212">
        <v>4000000</v>
      </c>
      <c r="J20" s="258">
        <v>1000000</v>
      </c>
      <c r="K20" s="213">
        <v>1000000</v>
      </c>
      <c r="L20" s="259">
        <f>+J20-K20</f>
        <v>0</v>
      </c>
      <c r="M20" s="213">
        <v>950000</v>
      </c>
      <c r="N20" s="213">
        <v>950000</v>
      </c>
      <c r="O20" s="259">
        <f>+M20-N20</f>
        <v>0</v>
      </c>
      <c r="P20" s="213">
        <v>950000</v>
      </c>
      <c r="Q20" s="213">
        <v>950000</v>
      </c>
      <c r="R20" s="259">
        <f t="shared" ref="R20:R21" si="52">+P20-Q20</f>
        <v>0</v>
      </c>
      <c r="S20" s="213">
        <v>950000</v>
      </c>
      <c r="T20" s="213">
        <v>950000</v>
      </c>
      <c r="U20" s="259">
        <f t="shared" ref="U20:U21" si="53">+S20-T20</f>
        <v>0</v>
      </c>
      <c r="V20" s="213">
        <v>950000</v>
      </c>
      <c r="W20" s="213">
        <v>950000</v>
      </c>
      <c r="X20" s="259">
        <f t="shared" ref="X20:X21" si="54">+V20-W20</f>
        <v>0</v>
      </c>
      <c r="Y20" s="213">
        <v>950000</v>
      </c>
      <c r="Z20" s="213">
        <v>950000</v>
      </c>
      <c r="AA20" s="259">
        <f t="shared" ref="AA20:AA21" si="55">+Y20-Z20</f>
        <v>0</v>
      </c>
      <c r="AB20" s="213">
        <v>950000</v>
      </c>
      <c r="AC20" s="213">
        <v>950000</v>
      </c>
      <c r="AD20" s="259">
        <f t="shared" ref="AD20:AD21" si="56">+AB20-AC20</f>
        <v>0</v>
      </c>
      <c r="AE20" s="213">
        <v>950000</v>
      </c>
      <c r="AF20" s="213">
        <v>950000</v>
      </c>
      <c r="AG20" s="259">
        <f t="shared" ref="AG20:AG21" si="57">+AE20-AF20</f>
        <v>0</v>
      </c>
      <c r="AH20" s="213">
        <v>950000</v>
      </c>
      <c r="AI20" s="213">
        <v>950000</v>
      </c>
      <c r="AJ20" s="259">
        <f t="shared" ref="AJ20:AJ21" si="58">+AH20-AI20</f>
        <v>0</v>
      </c>
      <c r="AK20" s="213">
        <v>950000</v>
      </c>
      <c r="AL20" s="213">
        <v>950000</v>
      </c>
      <c r="AM20" s="259">
        <f t="shared" ref="AM20:AM21" si="59">+AK20-AL20</f>
        <v>0</v>
      </c>
      <c r="AN20" s="213">
        <v>950000</v>
      </c>
      <c r="AO20" s="213">
        <v>950000</v>
      </c>
      <c r="AP20" s="259">
        <f t="shared" ref="AP20:AP21" si="60">+AN20-AO20</f>
        <v>0</v>
      </c>
      <c r="AQ20" s="213"/>
      <c r="AR20" s="213"/>
      <c r="AS20" s="261"/>
      <c r="AT20" s="213"/>
      <c r="AU20" s="213"/>
      <c r="AV20" s="260"/>
      <c r="AW20" s="213"/>
      <c r="AX20" s="213"/>
      <c r="AY20" s="260"/>
      <c r="AZ20" s="262">
        <f t="shared" si="0"/>
        <v>10500000</v>
      </c>
      <c r="BA20" s="221">
        <f t="shared" si="1"/>
        <v>4000000</v>
      </c>
      <c r="BB20" s="221">
        <f t="shared" si="2"/>
        <v>14500000</v>
      </c>
      <c r="BC20" s="221">
        <f t="shared" si="3"/>
        <v>14500000</v>
      </c>
      <c r="BD20" s="221">
        <f t="shared" si="4"/>
        <v>0</v>
      </c>
    </row>
    <row r="21" spans="1:56" s="223" customFormat="1" x14ac:dyDescent="0.2">
      <c r="A21" s="256">
        <v>15</v>
      </c>
      <c r="B21" s="334"/>
      <c r="C21" s="319" t="s">
        <v>400</v>
      </c>
      <c r="D21" s="212" t="s">
        <v>281</v>
      </c>
      <c r="E21" s="213">
        <v>15000000</v>
      </c>
      <c r="F21" s="213"/>
      <c r="G21" s="213"/>
      <c r="H21" s="269">
        <f t="shared" si="14"/>
        <v>15000000</v>
      </c>
      <c r="I21" s="212">
        <v>5000000</v>
      </c>
      <c r="J21" s="258"/>
      <c r="K21" s="213"/>
      <c r="L21" s="259"/>
      <c r="M21" s="213">
        <v>1000000</v>
      </c>
      <c r="N21" s="213">
        <v>1000000</v>
      </c>
      <c r="O21" s="259">
        <f>+M21-N21</f>
        <v>0</v>
      </c>
      <c r="P21" s="213">
        <v>1000000</v>
      </c>
      <c r="Q21" s="213">
        <v>1000000</v>
      </c>
      <c r="R21" s="259">
        <f t="shared" si="52"/>
        <v>0</v>
      </c>
      <c r="S21" s="213">
        <v>1000000</v>
      </c>
      <c r="T21" s="213">
        <v>1000000</v>
      </c>
      <c r="U21" s="259">
        <f t="shared" si="53"/>
        <v>0</v>
      </c>
      <c r="V21" s="213">
        <v>1000000</v>
      </c>
      <c r="W21" s="213">
        <v>1000000</v>
      </c>
      <c r="X21" s="259">
        <f t="shared" si="54"/>
        <v>0</v>
      </c>
      <c r="Y21" s="213">
        <v>1000000</v>
      </c>
      <c r="Z21" s="213">
        <v>1000000</v>
      </c>
      <c r="AA21" s="259">
        <f t="shared" si="55"/>
        <v>0</v>
      </c>
      <c r="AB21" s="213">
        <v>1000000</v>
      </c>
      <c r="AC21" s="213">
        <v>1000000</v>
      </c>
      <c r="AD21" s="259">
        <f t="shared" si="56"/>
        <v>0</v>
      </c>
      <c r="AE21" s="213">
        <v>1000000</v>
      </c>
      <c r="AF21" s="213">
        <v>1000000</v>
      </c>
      <c r="AG21" s="259">
        <f t="shared" si="57"/>
        <v>0</v>
      </c>
      <c r="AH21" s="213">
        <v>1000000</v>
      </c>
      <c r="AI21" s="213">
        <v>1000000</v>
      </c>
      <c r="AJ21" s="259">
        <f t="shared" si="58"/>
        <v>0</v>
      </c>
      <c r="AK21" s="213">
        <v>1000000</v>
      </c>
      <c r="AL21" s="213">
        <v>1000000</v>
      </c>
      <c r="AM21" s="259">
        <f t="shared" si="59"/>
        <v>0</v>
      </c>
      <c r="AN21" s="213">
        <v>1000000</v>
      </c>
      <c r="AO21" s="213">
        <v>1000000</v>
      </c>
      <c r="AP21" s="259">
        <f t="shared" si="60"/>
        <v>0</v>
      </c>
      <c r="AQ21" s="213"/>
      <c r="AR21" s="213"/>
      <c r="AS21" s="259"/>
      <c r="AT21" s="213"/>
      <c r="AU21" s="213"/>
      <c r="AV21" s="260"/>
      <c r="AW21" s="213"/>
      <c r="AX21" s="213"/>
      <c r="AY21" s="260"/>
      <c r="AZ21" s="262">
        <f t="shared" si="0"/>
        <v>10000000</v>
      </c>
      <c r="BA21" s="221">
        <f t="shared" si="1"/>
        <v>5000000</v>
      </c>
      <c r="BB21" s="221">
        <f t="shared" si="2"/>
        <v>15000000</v>
      </c>
      <c r="BC21" s="221">
        <f t="shared" si="3"/>
        <v>15000000</v>
      </c>
      <c r="BD21" s="221">
        <f t="shared" si="4"/>
        <v>0</v>
      </c>
    </row>
    <row r="22" spans="1:56" s="223" customFormat="1" x14ac:dyDescent="0.2">
      <c r="A22" s="270">
        <v>16</v>
      </c>
      <c r="B22" s="334"/>
      <c r="C22" s="335" t="s">
        <v>407</v>
      </c>
      <c r="D22" s="212" t="s">
        <v>281</v>
      </c>
      <c r="E22" s="213">
        <v>15000000</v>
      </c>
      <c r="F22" s="213">
        <v>1500000</v>
      </c>
      <c r="G22" s="213">
        <v>0</v>
      </c>
      <c r="H22" s="269">
        <f t="shared" si="14"/>
        <v>13500000</v>
      </c>
      <c r="I22" s="212">
        <f>+H22</f>
        <v>13500000</v>
      </c>
      <c r="J22" s="258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261"/>
      <c r="AT22" s="213"/>
      <c r="AU22" s="213"/>
      <c r="AV22" s="260"/>
      <c r="AW22" s="213"/>
      <c r="AX22" s="213"/>
      <c r="AY22" s="260"/>
      <c r="AZ22" s="262">
        <f t="shared" si="0"/>
        <v>0</v>
      </c>
      <c r="BA22" s="221">
        <f t="shared" si="1"/>
        <v>13500000</v>
      </c>
      <c r="BB22" s="221">
        <f t="shared" si="2"/>
        <v>13500000</v>
      </c>
      <c r="BC22" s="221">
        <f t="shared" si="3"/>
        <v>13500000</v>
      </c>
      <c r="BD22" s="221">
        <f t="shared" si="4"/>
        <v>0</v>
      </c>
    </row>
    <row r="23" spans="1:56" s="223" customFormat="1" x14ac:dyDescent="0.2">
      <c r="A23" s="256">
        <v>17</v>
      </c>
      <c r="B23" s="334"/>
      <c r="C23" s="167" t="s">
        <v>411</v>
      </c>
      <c r="D23" s="212" t="s">
        <v>281</v>
      </c>
      <c r="E23" s="213">
        <v>15000000</v>
      </c>
      <c r="F23" s="213"/>
      <c r="G23" s="213"/>
      <c r="H23" s="269">
        <f t="shared" si="14"/>
        <v>15000000</v>
      </c>
      <c r="I23" s="212">
        <v>2000000</v>
      </c>
      <c r="J23" s="258">
        <v>3000000</v>
      </c>
      <c r="K23" s="213">
        <v>3000000</v>
      </c>
      <c r="L23" s="259">
        <f>J23-K23</f>
        <v>0</v>
      </c>
      <c r="M23" s="213">
        <v>1000000</v>
      </c>
      <c r="N23" s="213">
        <v>1000000</v>
      </c>
      <c r="O23" s="259">
        <f>M23-N23</f>
        <v>0</v>
      </c>
      <c r="P23" s="213">
        <v>1000000</v>
      </c>
      <c r="Q23" s="213">
        <v>1000000</v>
      </c>
      <c r="R23" s="259">
        <f t="shared" ref="R23" si="61">P23-Q23</f>
        <v>0</v>
      </c>
      <c r="S23" s="213">
        <v>1000000</v>
      </c>
      <c r="T23" s="213">
        <v>1000000</v>
      </c>
      <c r="U23" s="259">
        <f t="shared" ref="U23" si="62">S23-T23</f>
        <v>0</v>
      </c>
      <c r="V23" s="213">
        <v>1000000</v>
      </c>
      <c r="W23" s="213">
        <v>1000000</v>
      </c>
      <c r="X23" s="259">
        <f t="shared" ref="X23" si="63">V23-W23</f>
        <v>0</v>
      </c>
      <c r="Y23" s="213">
        <v>1000000</v>
      </c>
      <c r="Z23" s="213">
        <v>1000000</v>
      </c>
      <c r="AA23" s="259">
        <f t="shared" ref="AA23" si="64">Y23-Z23</f>
        <v>0</v>
      </c>
      <c r="AB23" s="213">
        <v>1000000</v>
      </c>
      <c r="AC23" s="213">
        <v>1000000</v>
      </c>
      <c r="AD23" s="259">
        <f t="shared" ref="AD23" si="65">AB23-AC23</f>
        <v>0</v>
      </c>
      <c r="AE23" s="213">
        <v>1000000</v>
      </c>
      <c r="AF23" s="213">
        <v>1000000</v>
      </c>
      <c r="AG23" s="259">
        <f t="shared" ref="AG23" si="66">AE23-AF23</f>
        <v>0</v>
      </c>
      <c r="AH23" s="213">
        <v>1000000</v>
      </c>
      <c r="AI23" s="213">
        <v>1000000</v>
      </c>
      <c r="AJ23" s="259">
        <f t="shared" ref="AJ23" si="67">AH23-AI23</f>
        <v>0</v>
      </c>
      <c r="AK23" s="213">
        <v>1000000</v>
      </c>
      <c r="AL23" s="213">
        <v>1000000</v>
      </c>
      <c r="AM23" s="259">
        <f t="shared" ref="AM23" si="68">AK23-AL23</f>
        <v>0</v>
      </c>
      <c r="AN23" s="213">
        <v>1000000</v>
      </c>
      <c r="AO23" s="213">
        <v>1000000</v>
      </c>
      <c r="AP23" s="259">
        <f t="shared" ref="AP23" si="69">AN23-AO23</f>
        <v>0</v>
      </c>
      <c r="AQ23" s="213"/>
      <c r="AR23" s="213"/>
      <c r="AS23" s="261"/>
      <c r="AT23" s="213"/>
      <c r="AU23" s="213"/>
      <c r="AV23" s="260"/>
      <c r="AW23" s="213"/>
      <c r="AX23" s="213"/>
      <c r="AY23" s="260"/>
      <c r="AZ23" s="262">
        <f t="shared" si="0"/>
        <v>13000000</v>
      </c>
      <c r="BA23" s="221">
        <f t="shared" si="1"/>
        <v>2000000</v>
      </c>
      <c r="BB23" s="221">
        <f t="shared" si="2"/>
        <v>15000000</v>
      </c>
      <c r="BC23" s="221">
        <f t="shared" si="3"/>
        <v>15000000</v>
      </c>
      <c r="BD23" s="221">
        <f t="shared" si="4"/>
        <v>0</v>
      </c>
    </row>
    <row r="24" spans="1:56" x14ac:dyDescent="0.2">
      <c r="A24" s="263">
        <v>18</v>
      </c>
      <c r="B24" s="321"/>
      <c r="C24" s="320" t="s">
        <v>414</v>
      </c>
      <c r="D24" s="190" t="s">
        <v>281</v>
      </c>
      <c r="E24" s="204">
        <v>15000000</v>
      </c>
      <c r="F24" s="204"/>
      <c r="G24" s="204"/>
      <c r="H24" s="264">
        <f t="shared" si="14"/>
        <v>15000000</v>
      </c>
      <c r="I24" s="190">
        <v>2000000</v>
      </c>
      <c r="J24" s="265">
        <v>3000000</v>
      </c>
      <c r="K24" s="204">
        <v>3000000</v>
      </c>
      <c r="L24" s="266">
        <f>J24-K24</f>
        <v>0</v>
      </c>
      <c r="M24" s="204">
        <v>1000000</v>
      </c>
      <c r="N24" s="204">
        <v>1000000</v>
      </c>
      <c r="O24" s="266">
        <f>M24-N24</f>
        <v>0</v>
      </c>
      <c r="P24" s="204">
        <v>1000000</v>
      </c>
      <c r="Q24" s="204">
        <v>1000000</v>
      </c>
      <c r="R24" s="266">
        <f t="shared" ref="R24:R27" si="70">P24-Q24</f>
        <v>0</v>
      </c>
      <c r="S24" s="204">
        <v>1000000</v>
      </c>
      <c r="T24" s="204">
        <v>1000000</v>
      </c>
      <c r="U24" s="266">
        <f t="shared" ref="U24:U27" si="71">S24-T24</f>
        <v>0</v>
      </c>
      <c r="V24" s="204">
        <v>1000000</v>
      </c>
      <c r="W24" s="204">
        <v>1000000</v>
      </c>
      <c r="X24" s="266">
        <f t="shared" ref="X24:X27" si="72">V24-W24</f>
        <v>0</v>
      </c>
      <c r="Y24" s="204">
        <v>1000000</v>
      </c>
      <c r="Z24" s="204">
        <v>1000000</v>
      </c>
      <c r="AA24" s="266">
        <f t="shared" ref="AA24:AA27" si="73">Y24-Z24</f>
        <v>0</v>
      </c>
      <c r="AB24" s="204">
        <v>1000000</v>
      </c>
      <c r="AC24" s="204">
        <v>1000000</v>
      </c>
      <c r="AD24" s="266">
        <f t="shared" ref="AD24:AD27" si="74">AB24-AC24</f>
        <v>0</v>
      </c>
      <c r="AE24" s="204">
        <v>1000000</v>
      </c>
      <c r="AF24" s="204">
        <v>1000000</v>
      </c>
      <c r="AG24" s="266">
        <f t="shared" ref="AG24:AG27" si="75">AE24-AF24</f>
        <v>0</v>
      </c>
      <c r="AH24" s="204">
        <v>1000000</v>
      </c>
      <c r="AI24" s="204">
        <v>1000000</v>
      </c>
      <c r="AJ24" s="266">
        <f t="shared" ref="AJ24:AJ27" si="76">AH24-AI24</f>
        <v>0</v>
      </c>
      <c r="AK24" s="204">
        <v>1000000</v>
      </c>
      <c r="AL24" s="204"/>
      <c r="AM24" s="266">
        <f t="shared" ref="AM24:AM27" si="77">AK24-AL24</f>
        <v>1000000</v>
      </c>
      <c r="AN24" s="204">
        <v>1000000</v>
      </c>
      <c r="AO24" s="204"/>
      <c r="AP24" s="266">
        <f t="shared" ref="AP24:AP27" si="78">AN24-AO24</f>
        <v>1000000</v>
      </c>
      <c r="AQ24" s="204"/>
      <c r="AR24" s="204"/>
      <c r="AS24" s="266"/>
      <c r="AT24" s="204"/>
      <c r="AU24" s="204"/>
      <c r="AV24" s="267"/>
      <c r="AW24" s="204"/>
      <c r="AX24" s="204"/>
      <c r="AY24" s="267"/>
      <c r="AZ24" s="268">
        <f t="shared" si="0"/>
        <v>13000000</v>
      </c>
      <c r="BA24" s="200">
        <f t="shared" si="1"/>
        <v>2000000</v>
      </c>
      <c r="BB24" s="200">
        <f t="shared" si="2"/>
        <v>15000000</v>
      </c>
      <c r="BC24" s="200">
        <f t="shared" si="3"/>
        <v>15000000</v>
      </c>
      <c r="BD24" s="200">
        <f t="shared" si="4"/>
        <v>0</v>
      </c>
    </row>
    <row r="25" spans="1:56" s="223" customFormat="1" x14ac:dyDescent="0.2">
      <c r="A25" s="256">
        <v>19</v>
      </c>
      <c r="B25" s="334"/>
      <c r="C25" s="167" t="s">
        <v>415</v>
      </c>
      <c r="D25" s="350" t="s">
        <v>281</v>
      </c>
      <c r="E25" s="165">
        <v>15000000</v>
      </c>
      <c r="F25" s="213"/>
      <c r="G25" s="213"/>
      <c r="H25" s="269">
        <f t="shared" si="14"/>
        <v>15000000</v>
      </c>
      <c r="I25" s="212">
        <v>5000000</v>
      </c>
      <c r="J25" s="258"/>
      <c r="K25" s="213"/>
      <c r="L25" s="259"/>
      <c r="M25" s="213">
        <v>1000000</v>
      </c>
      <c r="N25" s="213">
        <v>1000000</v>
      </c>
      <c r="O25" s="259">
        <f>M25-N25</f>
        <v>0</v>
      </c>
      <c r="P25" s="213">
        <v>1000000</v>
      </c>
      <c r="Q25" s="213">
        <v>1000000</v>
      </c>
      <c r="R25" s="259">
        <f t="shared" si="70"/>
        <v>0</v>
      </c>
      <c r="S25" s="213">
        <v>1000000</v>
      </c>
      <c r="T25" s="213">
        <v>1000000</v>
      </c>
      <c r="U25" s="259">
        <f t="shared" si="71"/>
        <v>0</v>
      </c>
      <c r="V25" s="213">
        <v>1000000</v>
      </c>
      <c r="W25" s="213">
        <v>1000000</v>
      </c>
      <c r="X25" s="259">
        <f t="shared" si="72"/>
        <v>0</v>
      </c>
      <c r="Y25" s="213">
        <v>1000000</v>
      </c>
      <c r="Z25" s="213">
        <v>1000000</v>
      </c>
      <c r="AA25" s="259">
        <f t="shared" si="73"/>
        <v>0</v>
      </c>
      <c r="AB25" s="213">
        <v>1000000</v>
      </c>
      <c r="AC25" s="213">
        <v>1000000</v>
      </c>
      <c r="AD25" s="259">
        <f t="shared" si="74"/>
        <v>0</v>
      </c>
      <c r="AE25" s="213">
        <v>1000000</v>
      </c>
      <c r="AF25" s="213">
        <v>1000000</v>
      </c>
      <c r="AG25" s="259">
        <f t="shared" si="75"/>
        <v>0</v>
      </c>
      <c r="AH25" s="213">
        <v>1000000</v>
      </c>
      <c r="AI25" s="213">
        <v>1000000</v>
      </c>
      <c r="AJ25" s="259">
        <f t="shared" si="76"/>
        <v>0</v>
      </c>
      <c r="AK25" s="213">
        <v>1000000</v>
      </c>
      <c r="AL25" s="213">
        <v>1000000</v>
      </c>
      <c r="AM25" s="259">
        <f t="shared" si="77"/>
        <v>0</v>
      </c>
      <c r="AN25" s="213">
        <v>1000000</v>
      </c>
      <c r="AO25" s="213">
        <v>1000000</v>
      </c>
      <c r="AP25" s="259">
        <f t="shared" si="78"/>
        <v>0</v>
      </c>
      <c r="AQ25" s="213"/>
      <c r="AR25" s="213"/>
      <c r="AS25" s="261"/>
      <c r="AT25" s="213"/>
      <c r="AU25" s="213"/>
      <c r="AV25" s="260"/>
      <c r="AW25" s="213"/>
      <c r="AX25" s="213"/>
      <c r="AY25" s="260"/>
      <c r="AZ25" s="262">
        <f t="shared" si="0"/>
        <v>10000000</v>
      </c>
      <c r="BA25" s="221">
        <f t="shared" si="1"/>
        <v>5000000</v>
      </c>
      <c r="BB25" s="221">
        <f t="shared" si="2"/>
        <v>15000000</v>
      </c>
      <c r="BC25" s="221">
        <f t="shared" si="3"/>
        <v>15000000</v>
      </c>
      <c r="BD25" s="221">
        <f t="shared" si="4"/>
        <v>0</v>
      </c>
    </row>
    <row r="26" spans="1:56" x14ac:dyDescent="0.2">
      <c r="A26" s="263">
        <v>20</v>
      </c>
      <c r="B26" s="321"/>
      <c r="C26" s="320" t="s">
        <v>419</v>
      </c>
      <c r="D26" s="346" t="s">
        <v>281</v>
      </c>
      <c r="E26" s="162">
        <v>15000000</v>
      </c>
      <c r="F26" s="204"/>
      <c r="G26" s="204"/>
      <c r="H26" s="264">
        <f t="shared" si="14"/>
        <v>15000000</v>
      </c>
      <c r="I26" s="190">
        <v>1500000</v>
      </c>
      <c r="J26" s="265">
        <v>3500000</v>
      </c>
      <c r="K26" s="204">
        <v>3500000</v>
      </c>
      <c r="L26" s="266">
        <f>+J26-K26</f>
        <v>0</v>
      </c>
      <c r="M26" s="204">
        <v>1000000</v>
      </c>
      <c r="N26" s="204">
        <v>1000000</v>
      </c>
      <c r="O26" s="266">
        <f>M26-N26</f>
        <v>0</v>
      </c>
      <c r="P26" s="204">
        <v>1000000</v>
      </c>
      <c r="Q26" s="204">
        <v>1000000</v>
      </c>
      <c r="R26" s="266">
        <f t="shared" si="70"/>
        <v>0</v>
      </c>
      <c r="S26" s="204">
        <v>1000000</v>
      </c>
      <c r="T26" s="204">
        <v>1000000</v>
      </c>
      <c r="U26" s="266">
        <f t="shared" si="71"/>
        <v>0</v>
      </c>
      <c r="V26" s="204">
        <v>1000000</v>
      </c>
      <c r="W26" s="204">
        <v>1000000</v>
      </c>
      <c r="X26" s="266">
        <f t="shared" si="72"/>
        <v>0</v>
      </c>
      <c r="Y26" s="204">
        <v>1000000</v>
      </c>
      <c r="Z26" s="204">
        <v>1000000</v>
      </c>
      <c r="AA26" s="266">
        <f t="shared" si="73"/>
        <v>0</v>
      </c>
      <c r="AB26" s="204">
        <v>1000000</v>
      </c>
      <c r="AC26" s="204">
        <v>1000000</v>
      </c>
      <c r="AD26" s="266">
        <f t="shared" si="74"/>
        <v>0</v>
      </c>
      <c r="AE26" s="204">
        <v>1000000</v>
      </c>
      <c r="AF26" s="204">
        <v>1000000</v>
      </c>
      <c r="AG26" s="266">
        <f t="shared" si="75"/>
        <v>0</v>
      </c>
      <c r="AH26" s="204">
        <v>1000000</v>
      </c>
      <c r="AI26" s="204">
        <v>1000000</v>
      </c>
      <c r="AJ26" s="266">
        <f t="shared" si="76"/>
        <v>0</v>
      </c>
      <c r="AK26" s="204">
        <v>1000000</v>
      </c>
      <c r="AL26" s="204">
        <v>1000000</v>
      </c>
      <c r="AM26" s="266">
        <f t="shared" si="77"/>
        <v>0</v>
      </c>
      <c r="AN26" s="204">
        <v>1000000</v>
      </c>
      <c r="AO26" s="204"/>
      <c r="AP26" s="266">
        <f t="shared" si="78"/>
        <v>1000000</v>
      </c>
      <c r="AQ26" s="204"/>
      <c r="AR26" s="204"/>
      <c r="AS26" s="252"/>
      <c r="AT26" s="204"/>
      <c r="AU26" s="204"/>
      <c r="AV26" s="267"/>
      <c r="AW26" s="204"/>
      <c r="AX26" s="204"/>
      <c r="AY26" s="267"/>
      <c r="AZ26" s="268">
        <f t="shared" si="0"/>
        <v>13500000</v>
      </c>
      <c r="BA26" s="200">
        <f t="shared" si="1"/>
        <v>1500000</v>
      </c>
      <c r="BB26" s="200">
        <f t="shared" si="2"/>
        <v>15000000</v>
      </c>
      <c r="BC26" s="200">
        <f t="shared" si="3"/>
        <v>15000000</v>
      </c>
      <c r="BD26" s="200">
        <f t="shared" si="4"/>
        <v>0</v>
      </c>
    </row>
    <row r="27" spans="1:56" s="223" customFormat="1" x14ac:dyDescent="0.2">
      <c r="A27" s="256">
        <v>21</v>
      </c>
      <c r="B27" s="334"/>
      <c r="C27" s="319" t="s">
        <v>422</v>
      </c>
      <c r="D27" s="350" t="s">
        <v>281</v>
      </c>
      <c r="E27" s="165">
        <v>15000000</v>
      </c>
      <c r="F27" s="213"/>
      <c r="G27" s="213"/>
      <c r="H27" s="269">
        <f t="shared" si="14"/>
        <v>15000000</v>
      </c>
      <c r="I27" s="212">
        <v>5000000</v>
      </c>
      <c r="J27" s="258"/>
      <c r="K27" s="213"/>
      <c r="L27" s="259"/>
      <c r="M27" s="213">
        <v>1000000</v>
      </c>
      <c r="N27" s="213">
        <v>1000000</v>
      </c>
      <c r="O27" s="259">
        <f>M27-N27</f>
        <v>0</v>
      </c>
      <c r="P27" s="213">
        <v>1000000</v>
      </c>
      <c r="Q27" s="213">
        <v>1000000</v>
      </c>
      <c r="R27" s="259">
        <f t="shared" si="70"/>
        <v>0</v>
      </c>
      <c r="S27" s="213">
        <v>1000000</v>
      </c>
      <c r="T27" s="213">
        <v>1000000</v>
      </c>
      <c r="U27" s="259">
        <f t="shared" si="71"/>
        <v>0</v>
      </c>
      <c r="V27" s="213">
        <v>1000000</v>
      </c>
      <c r="W27" s="213">
        <v>1000000</v>
      </c>
      <c r="X27" s="259">
        <f t="shared" si="72"/>
        <v>0</v>
      </c>
      <c r="Y27" s="213">
        <v>1000000</v>
      </c>
      <c r="Z27" s="213">
        <v>1000000</v>
      </c>
      <c r="AA27" s="259">
        <f t="shared" si="73"/>
        <v>0</v>
      </c>
      <c r="AB27" s="213">
        <v>1000000</v>
      </c>
      <c r="AC27" s="213">
        <v>1000000</v>
      </c>
      <c r="AD27" s="259">
        <f t="shared" si="74"/>
        <v>0</v>
      </c>
      <c r="AE27" s="213">
        <v>1000000</v>
      </c>
      <c r="AF27" s="213">
        <v>1000000</v>
      </c>
      <c r="AG27" s="259">
        <f t="shared" si="75"/>
        <v>0</v>
      </c>
      <c r="AH27" s="213">
        <v>1000000</v>
      </c>
      <c r="AI27" s="213">
        <v>1000000</v>
      </c>
      <c r="AJ27" s="259">
        <f t="shared" si="76"/>
        <v>0</v>
      </c>
      <c r="AK27" s="213">
        <v>1000000</v>
      </c>
      <c r="AL27" s="213">
        <v>1000000</v>
      </c>
      <c r="AM27" s="259">
        <f t="shared" si="77"/>
        <v>0</v>
      </c>
      <c r="AN27" s="213">
        <v>1000000</v>
      </c>
      <c r="AO27" s="213">
        <v>1000000</v>
      </c>
      <c r="AP27" s="259">
        <f t="shared" si="78"/>
        <v>0</v>
      </c>
      <c r="AQ27" s="213"/>
      <c r="AR27" s="213"/>
      <c r="AS27" s="261"/>
      <c r="AT27" s="213"/>
      <c r="AU27" s="213"/>
      <c r="AV27" s="260"/>
      <c r="AW27" s="213"/>
      <c r="AX27" s="213"/>
      <c r="AY27" s="260"/>
      <c r="AZ27" s="262">
        <f t="shared" si="0"/>
        <v>10000000</v>
      </c>
      <c r="BA27" s="221">
        <f t="shared" si="1"/>
        <v>5000000</v>
      </c>
      <c r="BB27" s="221">
        <f t="shared" si="2"/>
        <v>15000000</v>
      </c>
      <c r="BC27" s="221">
        <f t="shared" si="3"/>
        <v>15000000</v>
      </c>
      <c r="BD27" s="221">
        <f t="shared" si="4"/>
        <v>0</v>
      </c>
    </row>
    <row r="28" spans="1:56" s="223" customFormat="1" x14ac:dyDescent="0.2">
      <c r="A28" s="270">
        <v>22</v>
      </c>
      <c r="B28" s="334"/>
      <c r="C28" s="167" t="s">
        <v>436</v>
      </c>
      <c r="D28" s="350" t="s">
        <v>281</v>
      </c>
      <c r="E28" s="165">
        <v>15000000</v>
      </c>
      <c r="F28" s="213"/>
      <c r="G28" s="213"/>
      <c r="H28" s="269">
        <f t="shared" si="14"/>
        <v>15000000</v>
      </c>
      <c r="I28" s="165">
        <v>5000000</v>
      </c>
      <c r="J28" s="258"/>
      <c r="K28" s="213"/>
      <c r="L28" s="259"/>
      <c r="M28" s="213">
        <v>1000000</v>
      </c>
      <c r="N28" s="213">
        <v>1000000</v>
      </c>
      <c r="O28" s="259">
        <f t="shared" ref="O28:O32" si="79">M28-N28</f>
        <v>0</v>
      </c>
      <c r="P28" s="213">
        <v>1000000</v>
      </c>
      <c r="Q28" s="213">
        <v>1000000</v>
      </c>
      <c r="R28" s="259">
        <f t="shared" ref="R28:R33" si="80">P28-Q28</f>
        <v>0</v>
      </c>
      <c r="S28" s="213">
        <v>1000000</v>
      </c>
      <c r="T28" s="213">
        <v>1000000</v>
      </c>
      <c r="U28" s="259">
        <f t="shared" ref="U28:U33" si="81">S28-T28</f>
        <v>0</v>
      </c>
      <c r="V28" s="213">
        <v>1000000</v>
      </c>
      <c r="W28" s="213">
        <v>1000000</v>
      </c>
      <c r="X28" s="259">
        <f t="shared" ref="X28:X33" si="82">V28-W28</f>
        <v>0</v>
      </c>
      <c r="Y28" s="213">
        <v>1000000</v>
      </c>
      <c r="Z28" s="213">
        <v>1000000</v>
      </c>
      <c r="AA28" s="259">
        <f t="shared" ref="AA28:AA33" si="83">Y28-Z28</f>
        <v>0</v>
      </c>
      <c r="AB28" s="213">
        <v>1000000</v>
      </c>
      <c r="AC28" s="213">
        <v>1000000</v>
      </c>
      <c r="AD28" s="259">
        <f t="shared" ref="AD28:AD33" si="84">AB28-AC28</f>
        <v>0</v>
      </c>
      <c r="AE28" s="213">
        <v>1000000</v>
      </c>
      <c r="AF28" s="213">
        <v>1000000</v>
      </c>
      <c r="AG28" s="259">
        <f t="shared" ref="AG28:AG33" si="85">AE28-AF28</f>
        <v>0</v>
      </c>
      <c r="AH28" s="213">
        <v>1000000</v>
      </c>
      <c r="AI28" s="213">
        <v>1000000</v>
      </c>
      <c r="AJ28" s="259">
        <f t="shared" ref="AJ28:AJ33" si="86">AH28-AI28</f>
        <v>0</v>
      </c>
      <c r="AK28" s="213">
        <v>1000000</v>
      </c>
      <c r="AL28" s="213">
        <v>1000000</v>
      </c>
      <c r="AM28" s="259">
        <f t="shared" ref="AM28:AM33" si="87">AK28-AL28</f>
        <v>0</v>
      </c>
      <c r="AN28" s="213">
        <v>1000000</v>
      </c>
      <c r="AO28" s="213">
        <v>1000000</v>
      </c>
      <c r="AP28" s="259">
        <f t="shared" ref="AP28:AP33" si="88">AN28-AO28</f>
        <v>0</v>
      </c>
      <c r="AQ28" s="213"/>
      <c r="AR28" s="213"/>
      <c r="AS28" s="259"/>
      <c r="AT28" s="213"/>
      <c r="AU28" s="213"/>
      <c r="AV28" s="260"/>
      <c r="AW28" s="213"/>
      <c r="AX28" s="213"/>
      <c r="AY28" s="260"/>
      <c r="AZ28" s="262">
        <f t="shared" si="0"/>
        <v>10000000</v>
      </c>
      <c r="BA28" s="221">
        <f t="shared" si="1"/>
        <v>5000000</v>
      </c>
      <c r="BB28" s="221">
        <f t="shared" si="2"/>
        <v>15000000</v>
      </c>
      <c r="BC28" s="221">
        <f t="shared" si="3"/>
        <v>15000000</v>
      </c>
      <c r="BD28" s="221">
        <f t="shared" si="4"/>
        <v>0</v>
      </c>
    </row>
    <row r="29" spans="1:56" x14ac:dyDescent="0.2">
      <c r="A29" s="271">
        <v>23</v>
      </c>
      <c r="B29" s="321"/>
      <c r="C29" s="160" t="s">
        <v>437</v>
      </c>
      <c r="D29" s="346" t="s">
        <v>281</v>
      </c>
      <c r="E29" s="162">
        <v>15000000</v>
      </c>
      <c r="F29" s="204"/>
      <c r="G29" s="204"/>
      <c r="H29" s="264">
        <f t="shared" si="14"/>
        <v>15000000</v>
      </c>
      <c r="I29" s="162">
        <v>1000000</v>
      </c>
      <c r="J29" s="265">
        <v>4000000</v>
      </c>
      <c r="K29" s="204"/>
      <c r="L29" s="266">
        <f>+J29-K29</f>
        <v>4000000</v>
      </c>
      <c r="M29" s="204">
        <v>1000000</v>
      </c>
      <c r="N29" s="204"/>
      <c r="O29" s="266">
        <f t="shared" si="79"/>
        <v>1000000</v>
      </c>
      <c r="P29" s="204">
        <v>1000000</v>
      </c>
      <c r="Q29" s="204"/>
      <c r="R29" s="266">
        <f t="shared" si="80"/>
        <v>1000000</v>
      </c>
      <c r="S29" s="204">
        <v>1000000</v>
      </c>
      <c r="T29" s="204"/>
      <c r="U29" s="266">
        <f t="shared" si="81"/>
        <v>1000000</v>
      </c>
      <c r="V29" s="204">
        <v>1000000</v>
      </c>
      <c r="W29" s="204"/>
      <c r="X29" s="266">
        <f t="shared" si="82"/>
        <v>1000000</v>
      </c>
      <c r="Y29" s="204">
        <v>1000000</v>
      </c>
      <c r="Z29" s="204"/>
      <c r="AA29" s="266">
        <f t="shared" si="83"/>
        <v>1000000</v>
      </c>
      <c r="AB29" s="204">
        <v>1000000</v>
      </c>
      <c r="AC29" s="204"/>
      <c r="AD29" s="266">
        <f t="shared" si="84"/>
        <v>1000000</v>
      </c>
      <c r="AE29" s="204">
        <v>1000000</v>
      </c>
      <c r="AF29" s="204"/>
      <c r="AG29" s="266">
        <f t="shared" si="85"/>
        <v>1000000</v>
      </c>
      <c r="AH29" s="204">
        <v>1000000</v>
      </c>
      <c r="AI29" s="204"/>
      <c r="AJ29" s="266">
        <f t="shared" si="86"/>
        <v>1000000</v>
      </c>
      <c r="AK29" s="204">
        <v>1000000</v>
      </c>
      <c r="AL29" s="204"/>
      <c r="AM29" s="266">
        <f t="shared" si="87"/>
        <v>1000000</v>
      </c>
      <c r="AN29" s="204">
        <v>1000000</v>
      </c>
      <c r="AO29" s="204"/>
      <c r="AP29" s="266">
        <f t="shared" si="88"/>
        <v>1000000</v>
      </c>
      <c r="AQ29" s="204"/>
      <c r="AR29" s="204"/>
      <c r="AS29" s="252"/>
      <c r="AT29" s="204"/>
      <c r="AU29" s="204"/>
      <c r="AV29" s="267"/>
      <c r="AW29" s="204"/>
      <c r="AX29" s="204"/>
      <c r="AY29" s="267"/>
      <c r="AZ29" s="268">
        <f t="shared" si="0"/>
        <v>14000000</v>
      </c>
      <c r="BA29" s="200">
        <f t="shared" si="1"/>
        <v>1000000</v>
      </c>
      <c r="BB29" s="200">
        <f t="shared" si="2"/>
        <v>15000000</v>
      </c>
      <c r="BC29" s="200">
        <f t="shared" si="3"/>
        <v>15000000</v>
      </c>
      <c r="BD29" s="200">
        <f t="shared" si="4"/>
        <v>0</v>
      </c>
    </row>
    <row r="30" spans="1:56" x14ac:dyDescent="0.2">
      <c r="A30" s="263">
        <v>24</v>
      </c>
      <c r="B30" s="321"/>
      <c r="C30" s="160" t="s">
        <v>438</v>
      </c>
      <c r="D30" s="346" t="s">
        <v>281</v>
      </c>
      <c r="E30" s="162">
        <v>15000000</v>
      </c>
      <c r="F30" s="204"/>
      <c r="G30" s="204"/>
      <c r="H30" s="264">
        <f t="shared" si="14"/>
        <v>15000000</v>
      </c>
      <c r="I30" s="162">
        <v>5000000</v>
      </c>
      <c r="J30" s="265"/>
      <c r="K30" s="204"/>
      <c r="L30" s="266"/>
      <c r="M30" s="204">
        <v>1000000</v>
      </c>
      <c r="N30" s="204">
        <v>1000000</v>
      </c>
      <c r="O30" s="266">
        <f>M30-N30</f>
        <v>0</v>
      </c>
      <c r="P30" s="204">
        <v>1000000</v>
      </c>
      <c r="Q30" s="204">
        <v>1000000</v>
      </c>
      <c r="R30" s="266">
        <f t="shared" si="80"/>
        <v>0</v>
      </c>
      <c r="S30" s="204">
        <v>1000000</v>
      </c>
      <c r="T30" s="204">
        <v>1000000</v>
      </c>
      <c r="U30" s="266">
        <f t="shared" si="81"/>
        <v>0</v>
      </c>
      <c r="V30" s="204">
        <v>1000000</v>
      </c>
      <c r="W30" s="204">
        <v>1000000</v>
      </c>
      <c r="X30" s="266">
        <f t="shared" si="82"/>
        <v>0</v>
      </c>
      <c r="Y30" s="204">
        <v>1000000</v>
      </c>
      <c r="Z30" s="204">
        <v>1000000</v>
      </c>
      <c r="AA30" s="266">
        <f t="shared" si="83"/>
        <v>0</v>
      </c>
      <c r="AB30" s="204">
        <v>1000000</v>
      </c>
      <c r="AC30" s="204">
        <v>1000000</v>
      </c>
      <c r="AD30" s="266">
        <f t="shared" si="84"/>
        <v>0</v>
      </c>
      <c r="AE30" s="204">
        <v>1000000</v>
      </c>
      <c r="AF30" s="204">
        <v>1000000</v>
      </c>
      <c r="AG30" s="266">
        <f t="shared" si="85"/>
        <v>0</v>
      </c>
      <c r="AH30" s="204">
        <v>1000000</v>
      </c>
      <c r="AI30" s="204">
        <v>1000000</v>
      </c>
      <c r="AJ30" s="266">
        <f t="shared" si="86"/>
        <v>0</v>
      </c>
      <c r="AK30" s="204">
        <v>1000000</v>
      </c>
      <c r="AL30" s="204">
        <v>1000000</v>
      </c>
      <c r="AM30" s="266">
        <f t="shared" si="87"/>
        <v>0</v>
      </c>
      <c r="AN30" s="204">
        <v>1000000</v>
      </c>
      <c r="AO30" s="204"/>
      <c r="AP30" s="266">
        <f t="shared" si="88"/>
        <v>1000000</v>
      </c>
      <c r="AQ30" s="204"/>
      <c r="AR30" s="204"/>
      <c r="AS30" s="252"/>
      <c r="AT30" s="204"/>
      <c r="AU30" s="204"/>
      <c r="AV30" s="267"/>
      <c r="AW30" s="204"/>
      <c r="AX30" s="204"/>
      <c r="AY30" s="267"/>
      <c r="AZ30" s="268">
        <f t="shared" si="0"/>
        <v>10000000</v>
      </c>
      <c r="BA30" s="200">
        <f t="shared" si="1"/>
        <v>5000000</v>
      </c>
      <c r="BB30" s="200">
        <f t="shared" si="2"/>
        <v>15000000</v>
      </c>
      <c r="BC30" s="200">
        <f t="shared" si="3"/>
        <v>15000000</v>
      </c>
      <c r="BD30" s="200">
        <f t="shared" si="4"/>
        <v>0</v>
      </c>
    </row>
    <row r="31" spans="1:56" s="223" customFormat="1" x14ac:dyDescent="0.2">
      <c r="A31" s="256">
        <v>25</v>
      </c>
      <c r="B31" s="334"/>
      <c r="C31" s="167" t="s">
        <v>439</v>
      </c>
      <c r="D31" s="350" t="s">
        <v>281</v>
      </c>
      <c r="E31" s="165">
        <v>15000000</v>
      </c>
      <c r="F31" s="213"/>
      <c r="G31" s="213"/>
      <c r="H31" s="269">
        <f t="shared" si="14"/>
        <v>15000000</v>
      </c>
      <c r="I31" s="165">
        <v>5000000</v>
      </c>
      <c r="J31" s="258"/>
      <c r="K31" s="213"/>
      <c r="L31" s="259"/>
      <c r="M31" s="213">
        <v>1000000</v>
      </c>
      <c r="N31" s="213">
        <v>1000000</v>
      </c>
      <c r="O31" s="259">
        <f t="shared" si="79"/>
        <v>0</v>
      </c>
      <c r="P31" s="213">
        <v>1000000</v>
      </c>
      <c r="Q31" s="213">
        <v>1000000</v>
      </c>
      <c r="R31" s="259">
        <f t="shared" si="80"/>
        <v>0</v>
      </c>
      <c r="S31" s="213">
        <v>1000000</v>
      </c>
      <c r="T31" s="213">
        <v>1000000</v>
      </c>
      <c r="U31" s="259">
        <f t="shared" si="81"/>
        <v>0</v>
      </c>
      <c r="V31" s="213">
        <v>1000000</v>
      </c>
      <c r="W31" s="213">
        <v>1000000</v>
      </c>
      <c r="X31" s="259">
        <f t="shared" si="82"/>
        <v>0</v>
      </c>
      <c r="Y31" s="213">
        <v>1000000</v>
      </c>
      <c r="Z31" s="213">
        <v>1000000</v>
      </c>
      <c r="AA31" s="259">
        <f t="shared" si="83"/>
        <v>0</v>
      </c>
      <c r="AB31" s="213">
        <v>1000000</v>
      </c>
      <c r="AC31" s="213">
        <v>1000000</v>
      </c>
      <c r="AD31" s="259">
        <f t="shared" si="84"/>
        <v>0</v>
      </c>
      <c r="AE31" s="213">
        <v>1000000</v>
      </c>
      <c r="AF31" s="213">
        <v>1000000</v>
      </c>
      <c r="AG31" s="259">
        <f t="shared" si="85"/>
        <v>0</v>
      </c>
      <c r="AH31" s="213">
        <v>1000000</v>
      </c>
      <c r="AI31" s="213">
        <v>1000000</v>
      </c>
      <c r="AJ31" s="259">
        <f t="shared" si="86"/>
        <v>0</v>
      </c>
      <c r="AK31" s="213">
        <v>1000000</v>
      </c>
      <c r="AL31" s="213">
        <v>1000000</v>
      </c>
      <c r="AM31" s="259">
        <f t="shared" si="87"/>
        <v>0</v>
      </c>
      <c r="AN31" s="213">
        <v>1000000</v>
      </c>
      <c r="AO31" s="213">
        <v>1000000</v>
      </c>
      <c r="AP31" s="259">
        <f t="shared" si="88"/>
        <v>0</v>
      </c>
      <c r="AQ31" s="213"/>
      <c r="AR31" s="213"/>
      <c r="AS31" s="261"/>
      <c r="AT31" s="213"/>
      <c r="AU31" s="213"/>
      <c r="AV31" s="260"/>
      <c r="AW31" s="213"/>
      <c r="AX31" s="213"/>
      <c r="AY31" s="260"/>
      <c r="AZ31" s="262">
        <f t="shared" si="0"/>
        <v>10000000</v>
      </c>
      <c r="BA31" s="221">
        <f t="shared" si="1"/>
        <v>5000000</v>
      </c>
      <c r="BB31" s="221">
        <f t="shared" si="2"/>
        <v>15000000</v>
      </c>
      <c r="BC31" s="221">
        <f t="shared" si="3"/>
        <v>15000000</v>
      </c>
      <c r="BD31" s="221">
        <f t="shared" si="4"/>
        <v>0</v>
      </c>
    </row>
    <row r="32" spans="1:56" s="223" customFormat="1" x14ac:dyDescent="0.2">
      <c r="A32" s="270">
        <v>26</v>
      </c>
      <c r="B32" s="334"/>
      <c r="C32" s="167" t="s">
        <v>440</v>
      </c>
      <c r="D32" s="350" t="s">
        <v>281</v>
      </c>
      <c r="E32" s="165">
        <v>15000000</v>
      </c>
      <c r="F32" s="213"/>
      <c r="G32" s="213"/>
      <c r="H32" s="269">
        <f t="shared" si="14"/>
        <v>15000000</v>
      </c>
      <c r="I32" s="165">
        <v>5000000</v>
      </c>
      <c r="J32" s="258"/>
      <c r="K32" s="213"/>
      <c r="L32" s="259"/>
      <c r="M32" s="213">
        <v>1000000</v>
      </c>
      <c r="N32" s="213">
        <v>1000000</v>
      </c>
      <c r="O32" s="259">
        <f t="shared" si="79"/>
        <v>0</v>
      </c>
      <c r="P32" s="213">
        <v>1000000</v>
      </c>
      <c r="Q32" s="213">
        <v>1000000</v>
      </c>
      <c r="R32" s="259">
        <f>P32-Q32</f>
        <v>0</v>
      </c>
      <c r="S32" s="213">
        <v>1000000</v>
      </c>
      <c r="T32" s="213">
        <v>1000000</v>
      </c>
      <c r="U32" s="259">
        <f t="shared" si="81"/>
        <v>0</v>
      </c>
      <c r="V32" s="213">
        <v>1000000</v>
      </c>
      <c r="W32" s="213">
        <v>1000000</v>
      </c>
      <c r="X32" s="259">
        <f t="shared" si="82"/>
        <v>0</v>
      </c>
      <c r="Y32" s="213">
        <v>1000000</v>
      </c>
      <c r="Z32" s="213">
        <v>1000000</v>
      </c>
      <c r="AA32" s="259">
        <f t="shared" si="83"/>
        <v>0</v>
      </c>
      <c r="AB32" s="213">
        <v>1000000</v>
      </c>
      <c r="AC32" s="213">
        <v>1000000</v>
      </c>
      <c r="AD32" s="259">
        <f t="shared" si="84"/>
        <v>0</v>
      </c>
      <c r="AE32" s="213">
        <v>1000000</v>
      </c>
      <c r="AF32" s="213">
        <v>1000000</v>
      </c>
      <c r="AG32" s="259">
        <f t="shared" si="85"/>
        <v>0</v>
      </c>
      <c r="AH32" s="213">
        <v>1000000</v>
      </c>
      <c r="AI32" s="213">
        <v>1000000</v>
      </c>
      <c r="AJ32" s="259">
        <f t="shared" si="86"/>
        <v>0</v>
      </c>
      <c r="AK32" s="213">
        <v>1000000</v>
      </c>
      <c r="AL32" s="213">
        <v>1000000</v>
      </c>
      <c r="AM32" s="259">
        <f t="shared" si="87"/>
        <v>0</v>
      </c>
      <c r="AN32" s="213">
        <v>1000000</v>
      </c>
      <c r="AO32" s="213">
        <v>1000000</v>
      </c>
      <c r="AP32" s="259">
        <f t="shared" si="88"/>
        <v>0</v>
      </c>
      <c r="AQ32" s="213"/>
      <c r="AR32" s="213"/>
      <c r="AS32" s="261"/>
      <c r="AT32" s="213"/>
      <c r="AU32" s="213"/>
      <c r="AV32" s="260"/>
      <c r="AW32" s="213"/>
      <c r="AX32" s="213"/>
      <c r="AY32" s="260"/>
      <c r="AZ32" s="262">
        <f t="shared" si="0"/>
        <v>10000000</v>
      </c>
      <c r="BA32" s="221">
        <f t="shared" si="1"/>
        <v>5000000</v>
      </c>
      <c r="BB32" s="221">
        <f t="shared" si="2"/>
        <v>15000000</v>
      </c>
      <c r="BC32" s="221">
        <f t="shared" si="3"/>
        <v>15000000</v>
      </c>
      <c r="BD32" s="221">
        <f t="shared" si="4"/>
        <v>0</v>
      </c>
    </row>
    <row r="33" spans="1:56" s="223" customFormat="1" x14ac:dyDescent="0.2">
      <c r="A33" s="256">
        <v>27</v>
      </c>
      <c r="B33" s="334"/>
      <c r="C33" s="167" t="s">
        <v>441</v>
      </c>
      <c r="D33" s="350" t="s">
        <v>281</v>
      </c>
      <c r="E33" s="165">
        <v>15000000</v>
      </c>
      <c r="F33" s="213"/>
      <c r="G33" s="213"/>
      <c r="H33" s="269">
        <f t="shared" si="14"/>
        <v>15000000</v>
      </c>
      <c r="I33" s="165">
        <v>3000000</v>
      </c>
      <c r="J33" s="258">
        <v>2000000</v>
      </c>
      <c r="K33" s="213">
        <v>2000000</v>
      </c>
      <c r="L33" s="259">
        <f t="shared" ref="L33" si="89">+J33-K33</f>
        <v>0</v>
      </c>
      <c r="M33" s="213">
        <v>1000000</v>
      </c>
      <c r="N33" s="213">
        <v>1000000</v>
      </c>
      <c r="O33" s="259">
        <f>M33-N33</f>
        <v>0</v>
      </c>
      <c r="P33" s="213">
        <v>1000000</v>
      </c>
      <c r="Q33" s="213">
        <v>1000000</v>
      </c>
      <c r="R33" s="259">
        <f t="shared" si="80"/>
        <v>0</v>
      </c>
      <c r="S33" s="213">
        <v>1000000</v>
      </c>
      <c r="T33" s="213">
        <v>1000000</v>
      </c>
      <c r="U33" s="259">
        <f t="shared" si="81"/>
        <v>0</v>
      </c>
      <c r="V33" s="213">
        <v>1000000</v>
      </c>
      <c r="W33" s="213">
        <v>1000000</v>
      </c>
      <c r="X33" s="259">
        <f t="shared" si="82"/>
        <v>0</v>
      </c>
      <c r="Y33" s="213">
        <v>1000000</v>
      </c>
      <c r="Z33" s="213">
        <v>1000000</v>
      </c>
      <c r="AA33" s="259">
        <f t="shared" si="83"/>
        <v>0</v>
      </c>
      <c r="AB33" s="213">
        <v>1000000</v>
      </c>
      <c r="AC33" s="213">
        <v>1000000</v>
      </c>
      <c r="AD33" s="259">
        <f t="shared" si="84"/>
        <v>0</v>
      </c>
      <c r="AE33" s="213">
        <v>1000000</v>
      </c>
      <c r="AF33" s="213">
        <v>1000000</v>
      </c>
      <c r="AG33" s="259">
        <f t="shared" si="85"/>
        <v>0</v>
      </c>
      <c r="AH33" s="213">
        <v>1000000</v>
      </c>
      <c r="AI33" s="213">
        <v>1000000</v>
      </c>
      <c r="AJ33" s="259">
        <f t="shared" si="86"/>
        <v>0</v>
      </c>
      <c r="AK33" s="213">
        <v>1000000</v>
      </c>
      <c r="AL33" s="213">
        <v>1000000</v>
      </c>
      <c r="AM33" s="259">
        <f t="shared" si="87"/>
        <v>0</v>
      </c>
      <c r="AN33" s="213">
        <v>1000000</v>
      </c>
      <c r="AO33" s="213">
        <v>1000000</v>
      </c>
      <c r="AP33" s="259">
        <f t="shared" si="88"/>
        <v>0</v>
      </c>
      <c r="AQ33" s="213"/>
      <c r="AR33" s="213"/>
      <c r="AS33" s="261"/>
      <c r="AT33" s="213"/>
      <c r="AU33" s="213"/>
      <c r="AV33" s="260"/>
      <c r="AW33" s="213"/>
      <c r="AX33" s="213"/>
      <c r="AY33" s="260"/>
      <c r="AZ33" s="262">
        <f t="shared" si="0"/>
        <v>12000000</v>
      </c>
      <c r="BA33" s="221">
        <f t="shared" si="1"/>
        <v>3000000</v>
      </c>
      <c r="BB33" s="221">
        <f t="shared" si="2"/>
        <v>15000000</v>
      </c>
      <c r="BC33" s="221">
        <f t="shared" si="3"/>
        <v>15000000</v>
      </c>
      <c r="BD33" s="221">
        <f t="shared" si="4"/>
        <v>0</v>
      </c>
    </row>
    <row r="34" spans="1:56" s="223" customFormat="1" x14ac:dyDescent="0.2">
      <c r="A34" s="270">
        <v>28</v>
      </c>
      <c r="B34" s="334"/>
      <c r="C34" s="167" t="s">
        <v>472</v>
      </c>
      <c r="D34" s="350" t="s">
        <v>281</v>
      </c>
      <c r="E34" s="165">
        <v>15000000</v>
      </c>
      <c r="F34" s="213">
        <v>1500000</v>
      </c>
      <c r="G34" s="213"/>
      <c r="H34" s="269">
        <f t="shared" si="14"/>
        <v>13500000</v>
      </c>
      <c r="I34" s="165">
        <v>13500000</v>
      </c>
      <c r="J34" s="258"/>
      <c r="K34" s="213"/>
      <c r="L34" s="259"/>
      <c r="M34" s="213"/>
      <c r="N34" s="213"/>
      <c r="O34" s="259"/>
      <c r="P34" s="213"/>
      <c r="Q34" s="213"/>
      <c r="R34" s="259"/>
      <c r="S34" s="213"/>
      <c r="T34" s="213"/>
      <c r="U34" s="259"/>
      <c r="V34" s="213"/>
      <c r="W34" s="213"/>
      <c r="X34" s="259"/>
      <c r="Y34" s="213"/>
      <c r="Z34" s="213"/>
      <c r="AA34" s="259"/>
      <c r="AB34" s="213"/>
      <c r="AC34" s="213"/>
      <c r="AD34" s="259"/>
      <c r="AE34" s="213"/>
      <c r="AF34" s="213"/>
      <c r="AG34" s="259"/>
      <c r="AH34" s="213"/>
      <c r="AI34" s="213"/>
      <c r="AJ34" s="259"/>
      <c r="AK34" s="213"/>
      <c r="AL34" s="213"/>
      <c r="AM34" s="259"/>
      <c r="AN34" s="213"/>
      <c r="AO34" s="213"/>
      <c r="AP34" s="259"/>
      <c r="AQ34" s="213"/>
      <c r="AR34" s="213"/>
      <c r="AS34" s="259"/>
      <c r="AT34" s="213"/>
      <c r="AU34" s="213"/>
      <c r="AV34" s="260"/>
      <c r="AW34" s="213"/>
      <c r="AX34" s="213"/>
      <c r="AY34" s="260"/>
      <c r="AZ34" s="262">
        <f t="shared" si="0"/>
        <v>0</v>
      </c>
      <c r="BA34" s="221">
        <f t="shared" si="1"/>
        <v>13500000</v>
      </c>
      <c r="BB34" s="221">
        <f t="shared" si="2"/>
        <v>13500000</v>
      </c>
      <c r="BC34" s="221">
        <f t="shared" si="3"/>
        <v>13500000</v>
      </c>
      <c r="BD34" s="221">
        <f t="shared" si="4"/>
        <v>0</v>
      </c>
    </row>
    <row r="35" spans="1:56" s="223" customFormat="1" x14ac:dyDescent="0.2">
      <c r="A35" s="256">
        <v>29</v>
      </c>
      <c r="B35" s="334"/>
      <c r="C35" s="167" t="s">
        <v>473</v>
      </c>
      <c r="D35" s="350" t="s">
        <v>281</v>
      </c>
      <c r="E35" s="165">
        <v>15000000</v>
      </c>
      <c r="F35" s="213"/>
      <c r="G35" s="213"/>
      <c r="H35" s="269">
        <f t="shared" si="14"/>
        <v>15000000</v>
      </c>
      <c r="I35" s="165">
        <v>2500000</v>
      </c>
      <c r="J35" s="258">
        <v>2500000</v>
      </c>
      <c r="K35" s="213">
        <v>2500000</v>
      </c>
      <c r="L35" s="259">
        <f>+J35-K35</f>
        <v>0</v>
      </c>
      <c r="M35" s="213">
        <v>1000000</v>
      </c>
      <c r="N35" s="213">
        <v>1000000</v>
      </c>
      <c r="O35" s="259">
        <f>+M35-N35</f>
        <v>0</v>
      </c>
      <c r="P35" s="213">
        <v>1000000</v>
      </c>
      <c r="Q35" s="213">
        <v>1000000</v>
      </c>
      <c r="R35" s="259">
        <f t="shared" ref="R35" si="90">+P35-Q35</f>
        <v>0</v>
      </c>
      <c r="S35" s="213">
        <v>1000000</v>
      </c>
      <c r="T35" s="213">
        <v>1000000</v>
      </c>
      <c r="U35" s="259">
        <f t="shared" ref="U35" si="91">+S35-T35</f>
        <v>0</v>
      </c>
      <c r="V35" s="213">
        <v>1000000</v>
      </c>
      <c r="W35" s="213">
        <v>1000000</v>
      </c>
      <c r="X35" s="259">
        <f t="shared" ref="X35" si="92">+V35-W35</f>
        <v>0</v>
      </c>
      <c r="Y35" s="213">
        <v>1000000</v>
      </c>
      <c r="Z35" s="213">
        <v>1000000</v>
      </c>
      <c r="AA35" s="259">
        <f t="shared" ref="AA35" si="93">+Y35-Z35</f>
        <v>0</v>
      </c>
      <c r="AB35" s="213">
        <v>1000000</v>
      </c>
      <c r="AC35" s="213">
        <v>1000000</v>
      </c>
      <c r="AD35" s="259">
        <f t="shared" ref="AD35" si="94">+AB35-AC35</f>
        <v>0</v>
      </c>
      <c r="AE35" s="213">
        <v>1000000</v>
      </c>
      <c r="AF35" s="213">
        <v>1000000</v>
      </c>
      <c r="AG35" s="259">
        <f t="shared" ref="AG35" si="95">+AE35-AF35</f>
        <v>0</v>
      </c>
      <c r="AH35" s="213">
        <v>1000000</v>
      </c>
      <c r="AI35" s="213">
        <v>1000000</v>
      </c>
      <c r="AJ35" s="259">
        <f t="shared" ref="AJ35" si="96">+AH35-AI35</f>
        <v>0</v>
      </c>
      <c r="AK35" s="213">
        <v>1000000</v>
      </c>
      <c r="AL35" s="213">
        <v>1000000</v>
      </c>
      <c r="AM35" s="259">
        <f t="shared" ref="AM35" si="97">+AK35-AL35</f>
        <v>0</v>
      </c>
      <c r="AN35" s="213">
        <v>1000000</v>
      </c>
      <c r="AO35" s="213">
        <v>1000000</v>
      </c>
      <c r="AP35" s="259">
        <f t="shared" ref="AP35" si="98">+AN35-AO35</f>
        <v>0</v>
      </c>
      <c r="AQ35" s="213"/>
      <c r="AR35" s="213"/>
      <c r="AS35" s="261"/>
      <c r="AT35" s="213"/>
      <c r="AU35" s="213"/>
      <c r="AV35" s="260"/>
      <c r="AW35" s="213"/>
      <c r="AX35" s="213"/>
      <c r="AY35" s="260"/>
      <c r="AZ35" s="262">
        <f t="shared" si="0"/>
        <v>12500000</v>
      </c>
      <c r="BA35" s="221">
        <f t="shared" si="1"/>
        <v>2500000</v>
      </c>
      <c r="BB35" s="221">
        <f t="shared" si="2"/>
        <v>15000000</v>
      </c>
      <c r="BC35" s="221">
        <f t="shared" si="3"/>
        <v>15000000</v>
      </c>
      <c r="BD35" s="221">
        <f t="shared" si="4"/>
        <v>0</v>
      </c>
    </row>
    <row r="36" spans="1:56" s="223" customFormat="1" x14ac:dyDescent="0.2">
      <c r="A36" s="270">
        <v>30</v>
      </c>
      <c r="B36" s="334"/>
      <c r="C36" s="167" t="s">
        <v>474</v>
      </c>
      <c r="D36" s="350" t="s">
        <v>281</v>
      </c>
      <c r="E36" s="165">
        <v>15000000</v>
      </c>
      <c r="F36" s="213"/>
      <c r="G36" s="213"/>
      <c r="H36" s="269">
        <f t="shared" si="14"/>
        <v>15000000</v>
      </c>
      <c r="I36" s="165">
        <v>3000000</v>
      </c>
      <c r="J36" s="258">
        <v>2000000</v>
      </c>
      <c r="K36" s="213">
        <v>2000000</v>
      </c>
      <c r="L36" s="259">
        <f t="shared" ref="L36:L38" si="99">+J36-K36</f>
        <v>0</v>
      </c>
      <c r="M36" s="213">
        <v>1000000</v>
      </c>
      <c r="N36" s="213">
        <v>1000000</v>
      </c>
      <c r="O36" s="259">
        <f t="shared" ref="O36:O38" si="100">+M36-N36</f>
        <v>0</v>
      </c>
      <c r="P36" s="213">
        <v>1000000</v>
      </c>
      <c r="Q36" s="213">
        <v>1000000</v>
      </c>
      <c r="R36" s="259">
        <f t="shared" ref="R36:R41" si="101">+P36-Q36</f>
        <v>0</v>
      </c>
      <c r="S36" s="213">
        <v>1000000</v>
      </c>
      <c r="T36" s="213">
        <v>1000000</v>
      </c>
      <c r="U36" s="259">
        <f t="shared" ref="U36:U41" si="102">+S36-T36</f>
        <v>0</v>
      </c>
      <c r="V36" s="213">
        <v>1000000</v>
      </c>
      <c r="W36" s="213">
        <v>1000000</v>
      </c>
      <c r="X36" s="259">
        <f t="shared" ref="X36:X41" si="103">+V36-W36</f>
        <v>0</v>
      </c>
      <c r="Y36" s="213">
        <v>1000000</v>
      </c>
      <c r="Z36" s="213">
        <v>1000000</v>
      </c>
      <c r="AA36" s="259">
        <f t="shared" ref="AA36:AA41" si="104">+Y36-Z36</f>
        <v>0</v>
      </c>
      <c r="AB36" s="213">
        <v>1000000</v>
      </c>
      <c r="AC36" s="213">
        <v>1000000</v>
      </c>
      <c r="AD36" s="259">
        <f t="shared" ref="AD36:AD41" si="105">+AB36-AC36</f>
        <v>0</v>
      </c>
      <c r="AE36" s="213">
        <v>1000000</v>
      </c>
      <c r="AF36" s="213">
        <v>1000000</v>
      </c>
      <c r="AG36" s="259">
        <f t="shared" ref="AG36:AG41" si="106">+AE36-AF36</f>
        <v>0</v>
      </c>
      <c r="AH36" s="213">
        <v>1000000</v>
      </c>
      <c r="AI36" s="213">
        <v>1000000</v>
      </c>
      <c r="AJ36" s="259">
        <f t="shared" ref="AJ36:AJ41" si="107">+AH36-AI36</f>
        <v>0</v>
      </c>
      <c r="AK36" s="213">
        <v>1000000</v>
      </c>
      <c r="AL36" s="213">
        <v>1000000</v>
      </c>
      <c r="AM36" s="259">
        <f t="shared" ref="AM36:AM41" si="108">+AK36-AL36</f>
        <v>0</v>
      </c>
      <c r="AN36" s="213">
        <v>1000000</v>
      </c>
      <c r="AO36" s="213">
        <v>1000000</v>
      </c>
      <c r="AP36" s="259">
        <f t="shared" ref="AP36:AP41" si="109">+AN36-AO36</f>
        <v>0</v>
      </c>
      <c r="AQ36" s="213"/>
      <c r="AR36" s="213"/>
      <c r="AS36" s="261"/>
      <c r="AT36" s="213"/>
      <c r="AU36" s="213"/>
      <c r="AV36" s="260"/>
      <c r="AW36" s="213"/>
      <c r="AX36" s="213"/>
      <c r="AY36" s="260"/>
      <c r="AZ36" s="262">
        <f t="shared" si="0"/>
        <v>12000000</v>
      </c>
      <c r="BA36" s="221">
        <f t="shared" si="1"/>
        <v>3000000</v>
      </c>
      <c r="BB36" s="221">
        <f t="shared" si="2"/>
        <v>15000000</v>
      </c>
      <c r="BC36" s="221">
        <f t="shared" si="3"/>
        <v>15000000</v>
      </c>
      <c r="BD36" s="221">
        <f t="shared" si="4"/>
        <v>0</v>
      </c>
    </row>
    <row r="37" spans="1:56" s="223" customFormat="1" x14ac:dyDescent="0.2">
      <c r="A37" s="256">
        <v>31</v>
      </c>
      <c r="B37" s="334"/>
      <c r="C37" s="167" t="s">
        <v>475</v>
      </c>
      <c r="D37" s="350" t="s">
        <v>281</v>
      </c>
      <c r="E37" s="165">
        <v>15000000</v>
      </c>
      <c r="F37" s="213"/>
      <c r="G37" s="213"/>
      <c r="H37" s="269">
        <f t="shared" si="14"/>
        <v>15000000</v>
      </c>
      <c r="I37" s="165">
        <v>1000000</v>
      </c>
      <c r="J37" s="258">
        <v>4000000</v>
      </c>
      <c r="K37" s="213">
        <v>4000000</v>
      </c>
      <c r="L37" s="259">
        <f t="shared" si="99"/>
        <v>0</v>
      </c>
      <c r="M37" s="213">
        <v>1000000</v>
      </c>
      <c r="N37" s="213">
        <v>1000000</v>
      </c>
      <c r="O37" s="259">
        <f t="shared" si="100"/>
        <v>0</v>
      </c>
      <c r="P37" s="213">
        <v>1000000</v>
      </c>
      <c r="Q37" s="213">
        <v>1000000</v>
      </c>
      <c r="R37" s="259">
        <f t="shared" si="101"/>
        <v>0</v>
      </c>
      <c r="S37" s="213">
        <v>1000000</v>
      </c>
      <c r="T37" s="213">
        <v>1000000</v>
      </c>
      <c r="U37" s="259">
        <f t="shared" si="102"/>
        <v>0</v>
      </c>
      <c r="V37" s="213">
        <v>1000000</v>
      </c>
      <c r="W37" s="213">
        <v>1000000</v>
      </c>
      <c r="X37" s="259">
        <f t="shared" si="103"/>
        <v>0</v>
      </c>
      <c r="Y37" s="213">
        <v>1000000</v>
      </c>
      <c r="Z37" s="213">
        <v>1000000</v>
      </c>
      <c r="AA37" s="259">
        <f t="shared" si="104"/>
        <v>0</v>
      </c>
      <c r="AB37" s="213">
        <v>1000000</v>
      </c>
      <c r="AC37" s="213">
        <v>1000000</v>
      </c>
      <c r="AD37" s="259">
        <f t="shared" si="105"/>
        <v>0</v>
      </c>
      <c r="AE37" s="213">
        <v>1000000</v>
      </c>
      <c r="AF37" s="213">
        <v>1000000</v>
      </c>
      <c r="AG37" s="259">
        <f t="shared" si="106"/>
        <v>0</v>
      </c>
      <c r="AH37" s="213">
        <v>1000000</v>
      </c>
      <c r="AI37" s="213">
        <v>1000000</v>
      </c>
      <c r="AJ37" s="259">
        <f t="shared" si="107"/>
        <v>0</v>
      </c>
      <c r="AK37" s="213">
        <v>1000000</v>
      </c>
      <c r="AL37" s="213">
        <v>1000000</v>
      </c>
      <c r="AM37" s="259">
        <f t="shared" si="108"/>
        <v>0</v>
      </c>
      <c r="AN37" s="213">
        <v>1000000</v>
      </c>
      <c r="AO37" s="213">
        <v>1000000</v>
      </c>
      <c r="AP37" s="259">
        <f t="shared" si="109"/>
        <v>0</v>
      </c>
      <c r="AQ37" s="213"/>
      <c r="AR37" s="213"/>
      <c r="AS37" s="261"/>
      <c r="AT37" s="213"/>
      <c r="AU37" s="213"/>
      <c r="AV37" s="260"/>
      <c r="AW37" s="213"/>
      <c r="AX37" s="213"/>
      <c r="AY37" s="260"/>
      <c r="AZ37" s="262">
        <f t="shared" si="0"/>
        <v>14000000</v>
      </c>
      <c r="BA37" s="221">
        <f t="shared" si="1"/>
        <v>1000000</v>
      </c>
      <c r="BB37" s="221">
        <f t="shared" si="2"/>
        <v>15000000</v>
      </c>
      <c r="BC37" s="221">
        <f t="shared" si="3"/>
        <v>15000000</v>
      </c>
      <c r="BD37" s="221">
        <f t="shared" si="4"/>
        <v>0</v>
      </c>
    </row>
    <row r="38" spans="1:56" x14ac:dyDescent="0.2">
      <c r="A38" s="263">
        <v>32</v>
      </c>
      <c r="B38" s="321"/>
      <c r="C38" s="160" t="s">
        <v>476</v>
      </c>
      <c r="D38" s="346" t="s">
        <v>281</v>
      </c>
      <c r="E38" s="162">
        <v>15000000</v>
      </c>
      <c r="F38" s="204"/>
      <c r="G38" s="204"/>
      <c r="H38" s="264">
        <f t="shared" si="14"/>
        <v>15000000</v>
      </c>
      <c r="I38" s="162">
        <v>2000000</v>
      </c>
      <c r="J38" s="265">
        <v>3000000</v>
      </c>
      <c r="K38" s="204">
        <v>3000000</v>
      </c>
      <c r="L38" s="266">
        <f t="shared" si="99"/>
        <v>0</v>
      </c>
      <c r="M38" s="204">
        <v>1000000</v>
      </c>
      <c r="N38" s="204">
        <v>1000000</v>
      </c>
      <c r="O38" s="266">
        <f t="shared" si="100"/>
        <v>0</v>
      </c>
      <c r="P38" s="204">
        <v>1000000</v>
      </c>
      <c r="Q38" s="204">
        <v>1000000</v>
      </c>
      <c r="R38" s="266">
        <f t="shared" si="101"/>
        <v>0</v>
      </c>
      <c r="S38" s="204">
        <v>1000000</v>
      </c>
      <c r="T38" s="204">
        <v>1000000</v>
      </c>
      <c r="U38" s="266">
        <f t="shared" si="102"/>
        <v>0</v>
      </c>
      <c r="V38" s="204">
        <v>1000000</v>
      </c>
      <c r="W38" s="204">
        <v>1000000</v>
      </c>
      <c r="X38" s="266">
        <f t="shared" si="103"/>
        <v>0</v>
      </c>
      <c r="Y38" s="204">
        <v>1000000</v>
      </c>
      <c r="Z38" s="204">
        <v>500000</v>
      </c>
      <c r="AA38" s="266">
        <f t="shared" si="104"/>
        <v>500000</v>
      </c>
      <c r="AB38" s="204">
        <v>1000000</v>
      </c>
      <c r="AC38" s="204"/>
      <c r="AD38" s="266">
        <f t="shared" si="105"/>
        <v>1000000</v>
      </c>
      <c r="AE38" s="204">
        <v>1000000</v>
      </c>
      <c r="AF38" s="204"/>
      <c r="AG38" s="266">
        <f t="shared" si="106"/>
        <v>1000000</v>
      </c>
      <c r="AH38" s="204">
        <v>1000000</v>
      </c>
      <c r="AI38" s="204"/>
      <c r="AJ38" s="266">
        <f t="shared" si="107"/>
        <v>1000000</v>
      </c>
      <c r="AK38" s="204">
        <v>1000000</v>
      </c>
      <c r="AL38" s="204"/>
      <c r="AM38" s="266">
        <f t="shared" si="108"/>
        <v>1000000</v>
      </c>
      <c r="AN38" s="204">
        <v>1000000</v>
      </c>
      <c r="AO38" s="204"/>
      <c r="AP38" s="266">
        <f t="shared" si="109"/>
        <v>1000000</v>
      </c>
      <c r="AQ38" s="204"/>
      <c r="AR38" s="204"/>
      <c r="AS38" s="266"/>
      <c r="AT38" s="204"/>
      <c r="AU38" s="204"/>
      <c r="AV38" s="267"/>
      <c r="AW38" s="204"/>
      <c r="AX38" s="204"/>
      <c r="AY38" s="267"/>
      <c r="AZ38" s="268">
        <f t="shared" si="0"/>
        <v>13000000</v>
      </c>
      <c r="BA38" s="200">
        <f t="shared" si="1"/>
        <v>2000000</v>
      </c>
      <c r="BB38" s="200">
        <f t="shared" si="2"/>
        <v>15000000</v>
      </c>
      <c r="BC38" s="200">
        <f t="shared" si="3"/>
        <v>15000000</v>
      </c>
      <c r="BD38" s="200">
        <f t="shared" si="4"/>
        <v>0</v>
      </c>
    </row>
    <row r="39" spans="1:56" x14ac:dyDescent="0.2">
      <c r="A39" s="271">
        <v>33</v>
      </c>
      <c r="B39" s="321"/>
      <c r="C39" s="351" t="s">
        <v>508</v>
      </c>
      <c r="D39" s="346" t="s">
        <v>281</v>
      </c>
      <c r="E39" s="162">
        <v>15000000</v>
      </c>
      <c r="F39" s="204"/>
      <c r="G39" s="204">
        <v>7500000</v>
      </c>
      <c r="H39" s="264">
        <f t="shared" si="14"/>
        <v>7500000</v>
      </c>
      <c r="I39" s="276">
        <v>2000000</v>
      </c>
      <c r="J39" s="265"/>
      <c r="K39" s="204"/>
      <c r="L39" s="266"/>
      <c r="M39" s="204"/>
      <c r="N39" s="204"/>
      <c r="O39" s="266"/>
      <c r="P39" s="204">
        <v>550000</v>
      </c>
      <c r="Q39" s="204">
        <v>550000</v>
      </c>
      <c r="R39" s="266">
        <f t="shared" si="101"/>
        <v>0</v>
      </c>
      <c r="S39" s="204">
        <v>550000</v>
      </c>
      <c r="T39" s="204">
        <v>550000</v>
      </c>
      <c r="U39" s="266">
        <f t="shared" si="102"/>
        <v>0</v>
      </c>
      <c r="V39" s="204">
        <v>550000</v>
      </c>
      <c r="W39" s="204">
        <v>550000</v>
      </c>
      <c r="X39" s="266">
        <f t="shared" si="103"/>
        <v>0</v>
      </c>
      <c r="Y39" s="204">
        <v>550000</v>
      </c>
      <c r="Z39" s="204">
        <v>550000</v>
      </c>
      <c r="AA39" s="266">
        <f t="shared" si="104"/>
        <v>0</v>
      </c>
      <c r="AB39" s="204">
        <v>550000</v>
      </c>
      <c r="AC39" s="204">
        <v>550000</v>
      </c>
      <c r="AD39" s="266">
        <f t="shared" si="105"/>
        <v>0</v>
      </c>
      <c r="AE39" s="204">
        <v>550000</v>
      </c>
      <c r="AF39" s="204">
        <v>550000</v>
      </c>
      <c r="AG39" s="266">
        <f t="shared" si="106"/>
        <v>0</v>
      </c>
      <c r="AH39" s="204">
        <v>550000</v>
      </c>
      <c r="AI39" s="204">
        <v>550000</v>
      </c>
      <c r="AJ39" s="266">
        <f t="shared" si="107"/>
        <v>0</v>
      </c>
      <c r="AK39" s="204">
        <v>550000</v>
      </c>
      <c r="AL39" s="204">
        <v>550000</v>
      </c>
      <c r="AM39" s="266">
        <f t="shared" si="108"/>
        <v>0</v>
      </c>
      <c r="AN39" s="204">
        <v>550000</v>
      </c>
      <c r="AO39" s="204">
        <v>550000</v>
      </c>
      <c r="AP39" s="266">
        <f t="shared" si="109"/>
        <v>0</v>
      </c>
      <c r="AQ39" s="204">
        <v>550000</v>
      </c>
      <c r="AR39" s="204">
        <v>350000</v>
      </c>
      <c r="AS39" s="266">
        <f t="shared" ref="AS39:AS41" si="110">+AQ39-AR39</f>
        <v>200000</v>
      </c>
      <c r="AT39" s="204"/>
      <c r="AU39" s="204"/>
      <c r="AV39" s="267"/>
      <c r="AW39" s="204"/>
      <c r="AX39" s="204"/>
      <c r="AY39" s="267"/>
      <c r="AZ39" s="268"/>
      <c r="BA39" s="200"/>
      <c r="BB39" s="200">
        <f t="shared" si="2"/>
        <v>0</v>
      </c>
      <c r="BC39" s="200">
        <f t="shared" si="3"/>
        <v>7500000</v>
      </c>
      <c r="BD39" s="200">
        <f t="shared" si="4"/>
        <v>-7500000</v>
      </c>
    </row>
    <row r="40" spans="1:56" s="223" customFormat="1" x14ac:dyDescent="0.2">
      <c r="A40" s="270">
        <v>34</v>
      </c>
      <c r="B40" s="334"/>
      <c r="C40" s="360" t="s">
        <v>509</v>
      </c>
      <c r="D40" s="350" t="s">
        <v>281</v>
      </c>
      <c r="E40" s="165">
        <v>15000000</v>
      </c>
      <c r="F40" s="213"/>
      <c r="G40" s="213"/>
      <c r="H40" s="269">
        <f t="shared" si="14"/>
        <v>15000000</v>
      </c>
      <c r="I40" s="356">
        <v>5000000</v>
      </c>
      <c r="J40" s="258"/>
      <c r="K40" s="213"/>
      <c r="L40" s="259"/>
      <c r="M40" s="213"/>
      <c r="N40" s="213"/>
      <c r="O40" s="259"/>
      <c r="P40" s="213">
        <v>1000000</v>
      </c>
      <c r="Q40" s="213">
        <v>1000000</v>
      </c>
      <c r="R40" s="259">
        <f t="shared" si="101"/>
        <v>0</v>
      </c>
      <c r="S40" s="213">
        <v>1000000</v>
      </c>
      <c r="T40" s="213">
        <v>1000000</v>
      </c>
      <c r="U40" s="259">
        <f t="shared" si="102"/>
        <v>0</v>
      </c>
      <c r="V40" s="213">
        <v>1000000</v>
      </c>
      <c r="W40" s="213">
        <v>1000000</v>
      </c>
      <c r="X40" s="259">
        <f t="shared" si="103"/>
        <v>0</v>
      </c>
      <c r="Y40" s="213">
        <v>1000000</v>
      </c>
      <c r="Z40" s="213">
        <v>1000000</v>
      </c>
      <c r="AA40" s="259">
        <f t="shared" si="104"/>
        <v>0</v>
      </c>
      <c r="AB40" s="213">
        <v>1000000</v>
      </c>
      <c r="AC40" s="213">
        <v>1000000</v>
      </c>
      <c r="AD40" s="259">
        <f t="shared" si="105"/>
        <v>0</v>
      </c>
      <c r="AE40" s="213">
        <v>1000000</v>
      </c>
      <c r="AF40" s="213">
        <v>1000000</v>
      </c>
      <c r="AG40" s="259">
        <f t="shared" si="106"/>
        <v>0</v>
      </c>
      <c r="AH40" s="213">
        <v>1000000</v>
      </c>
      <c r="AI40" s="213">
        <v>1000000</v>
      </c>
      <c r="AJ40" s="259">
        <f t="shared" si="107"/>
        <v>0</v>
      </c>
      <c r="AK40" s="213">
        <v>1000000</v>
      </c>
      <c r="AL40" s="213">
        <v>1000000</v>
      </c>
      <c r="AM40" s="259">
        <f t="shared" si="108"/>
        <v>0</v>
      </c>
      <c r="AN40" s="213">
        <v>1000000</v>
      </c>
      <c r="AO40" s="213">
        <v>1000000</v>
      </c>
      <c r="AP40" s="259">
        <f t="shared" si="109"/>
        <v>0</v>
      </c>
      <c r="AQ40" s="213">
        <v>1000000</v>
      </c>
      <c r="AR40" s="213">
        <v>1000000</v>
      </c>
      <c r="AS40" s="259">
        <f t="shared" si="110"/>
        <v>0</v>
      </c>
      <c r="AT40" s="213"/>
      <c r="AU40" s="213"/>
      <c r="AV40" s="260"/>
      <c r="AW40" s="213"/>
      <c r="AX40" s="213"/>
      <c r="AY40" s="260"/>
      <c r="AZ40" s="262"/>
      <c r="BA40" s="221"/>
      <c r="BB40" s="221">
        <f t="shared" si="2"/>
        <v>0</v>
      </c>
      <c r="BC40" s="221">
        <f t="shared" si="3"/>
        <v>15000000</v>
      </c>
      <c r="BD40" s="221">
        <f t="shared" si="4"/>
        <v>-15000000</v>
      </c>
    </row>
    <row r="41" spans="1:56" s="223" customFormat="1" x14ac:dyDescent="0.2">
      <c r="A41" s="256">
        <v>35</v>
      </c>
      <c r="B41" s="334" t="s">
        <v>169</v>
      </c>
      <c r="C41" s="360" t="s">
        <v>510</v>
      </c>
      <c r="D41" s="350" t="s">
        <v>281</v>
      </c>
      <c r="E41" s="165">
        <v>15000000</v>
      </c>
      <c r="F41" s="213"/>
      <c r="G41" s="213">
        <v>6000000</v>
      </c>
      <c r="H41" s="269">
        <f t="shared" si="14"/>
        <v>9000000</v>
      </c>
      <c r="I41" s="356">
        <v>5000000</v>
      </c>
      <c r="J41" s="258"/>
      <c r="K41" s="213"/>
      <c r="L41" s="259"/>
      <c r="M41" s="213"/>
      <c r="N41" s="213"/>
      <c r="O41" s="259"/>
      <c r="P41" s="213">
        <v>400000</v>
      </c>
      <c r="Q41" s="213">
        <v>400000</v>
      </c>
      <c r="R41" s="259">
        <f t="shared" si="101"/>
        <v>0</v>
      </c>
      <c r="S41" s="213">
        <v>400000</v>
      </c>
      <c r="T41" s="213">
        <v>400000</v>
      </c>
      <c r="U41" s="259">
        <f t="shared" si="102"/>
        <v>0</v>
      </c>
      <c r="V41" s="213">
        <v>400000</v>
      </c>
      <c r="W41" s="213">
        <v>400000</v>
      </c>
      <c r="X41" s="259">
        <f t="shared" si="103"/>
        <v>0</v>
      </c>
      <c r="Y41" s="213">
        <v>400000</v>
      </c>
      <c r="Z41" s="213">
        <v>400000</v>
      </c>
      <c r="AA41" s="259">
        <f t="shared" si="104"/>
        <v>0</v>
      </c>
      <c r="AB41" s="213">
        <v>400000</v>
      </c>
      <c r="AC41" s="213">
        <v>400000</v>
      </c>
      <c r="AD41" s="259">
        <f t="shared" si="105"/>
        <v>0</v>
      </c>
      <c r="AE41" s="213">
        <v>400000</v>
      </c>
      <c r="AF41" s="213">
        <v>400000</v>
      </c>
      <c r="AG41" s="259">
        <f t="shared" si="106"/>
        <v>0</v>
      </c>
      <c r="AH41" s="213">
        <v>400000</v>
      </c>
      <c r="AI41" s="213">
        <v>400000</v>
      </c>
      <c r="AJ41" s="259">
        <f t="shared" si="107"/>
        <v>0</v>
      </c>
      <c r="AK41" s="213">
        <v>400000</v>
      </c>
      <c r="AL41" s="213">
        <v>400000</v>
      </c>
      <c r="AM41" s="259">
        <f t="shared" si="108"/>
        <v>0</v>
      </c>
      <c r="AN41" s="213">
        <v>400000</v>
      </c>
      <c r="AO41" s="213">
        <v>400000</v>
      </c>
      <c r="AP41" s="259">
        <f t="shared" si="109"/>
        <v>0</v>
      </c>
      <c r="AQ41" s="213">
        <v>400000</v>
      </c>
      <c r="AR41" s="213">
        <v>400000</v>
      </c>
      <c r="AS41" s="259">
        <f t="shared" si="110"/>
        <v>0</v>
      </c>
      <c r="AT41" s="213"/>
      <c r="AU41" s="213"/>
      <c r="AV41" s="260"/>
      <c r="AW41" s="213"/>
      <c r="AX41" s="213"/>
      <c r="AY41" s="260"/>
      <c r="AZ41" s="262">
        <f t="shared" si="0"/>
        <v>4000000</v>
      </c>
      <c r="BA41" s="221">
        <f t="shared" si="1"/>
        <v>5000000</v>
      </c>
      <c r="BB41" s="221">
        <f t="shared" si="2"/>
        <v>9000000</v>
      </c>
      <c r="BC41" s="221">
        <f t="shared" si="3"/>
        <v>9000000</v>
      </c>
      <c r="BD41" s="221">
        <f t="shared" si="4"/>
        <v>0</v>
      </c>
    </row>
    <row r="42" spans="1:56" x14ac:dyDescent="0.2">
      <c r="A42" s="263">
        <v>36</v>
      </c>
      <c r="B42" s="321"/>
      <c r="C42" s="320"/>
      <c r="D42" s="322"/>
      <c r="E42" s="204"/>
      <c r="F42" s="204"/>
      <c r="G42" s="204"/>
      <c r="H42" s="264"/>
      <c r="I42" s="190"/>
      <c r="J42" s="265"/>
      <c r="K42" s="204"/>
      <c r="L42" s="266"/>
      <c r="M42" s="204"/>
      <c r="N42" s="204"/>
      <c r="O42" s="266"/>
      <c r="P42" s="204"/>
      <c r="Q42" s="204"/>
      <c r="R42" s="267"/>
      <c r="S42" s="204"/>
      <c r="T42" s="204"/>
      <c r="U42" s="267"/>
      <c r="V42" s="204"/>
      <c r="W42" s="204"/>
      <c r="X42" s="267"/>
      <c r="Y42" s="204"/>
      <c r="Z42" s="204"/>
      <c r="AA42" s="267"/>
      <c r="AB42" s="204"/>
      <c r="AC42" s="204"/>
      <c r="AD42" s="267"/>
      <c r="AE42" s="204"/>
      <c r="AF42" s="204"/>
      <c r="AG42" s="267"/>
      <c r="AH42" s="204"/>
      <c r="AI42" s="204"/>
      <c r="AJ42" s="267"/>
      <c r="AK42" s="204"/>
      <c r="AL42" s="204"/>
      <c r="AM42" s="267"/>
      <c r="AN42" s="204"/>
      <c r="AO42" s="204"/>
      <c r="AP42" s="267"/>
      <c r="AQ42" s="204"/>
      <c r="AR42" s="204"/>
      <c r="AS42" s="267"/>
      <c r="AT42" s="204"/>
      <c r="AU42" s="204"/>
      <c r="AV42" s="267"/>
      <c r="AW42" s="204"/>
      <c r="AX42" s="204"/>
      <c r="AY42" s="267"/>
      <c r="AZ42" s="268">
        <f t="shared" si="0"/>
        <v>0</v>
      </c>
      <c r="BA42" s="200">
        <f t="shared" si="1"/>
        <v>0</v>
      </c>
      <c r="BB42" s="200">
        <f t="shared" si="2"/>
        <v>0</v>
      </c>
      <c r="BC42" s="200">
        <f t="shared" si="3"/>
        <v>0</v>
      </c>
      <c r="BD42" s="200">
        <f t="shared" si="4"/>
        <v>0</v>
      </c>
    </row>
    <row r="43" spans="1:56" ht="13.5" customHeight="1" x14ac:dyDescent="0.2">
      <c r="A43" s="271">
        <v>37</v>
      </c>
      <c r="B43" s="321"/>
      <c r="C43" s="320"/>
      <c r="D43" s="322"/>
      <c r="E43" s="204"/>
      <c r="F43" s="204"/>
      <c r="G43" s="204"/>
      <c r="H43" s="264"/>
      <c r="I43" s="190"/>
      <c r="J43" s="265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52"/>
      <c r="AT43" s="204"/>
      <c r="AU43" s="204"/>
      <c r="AV43" s="267"/>
      <c r="AW43" s="204"/>
      <c r="AX43" s="204"/>
      <c r="AY43" s="267"/>
      <c r="AZ43" s="268">
        <f t="shared" si="0"/>
        <v>0</v>
      </c>
      <c r="BA43" s="200">
        <f t="shared" si="1"/>
        <v>0</v>
      </c>
      <c r="BB43" s="200">
        <f t="shared" si="2"/>
        <v>0</v>
      </c>
      <c r="BC43" s="200">
        <f t="shared" si="3"/>
        <v>0</v>
      </c>
      <c r="BD43" s="200">
        <f t="shared" si="4"/>
        <v>0</v>
      </c>
    </row>
    <row r="44" spans="1:56" x14ac:dyDescent="0.2">
      <c r="A44" s="263">
        <v>38</v>
      </c>
      <c r="B44" s="321"/>
      <c r="C44" s="320"/>
      <c r="D44" s="322"/>
      <c r="E44" s="204"/>
      <c r="F44" s="204"/>
      <c r="G44" s="204"/>
      <c r="H44" s="264"/>
      <c r="I44" s="190"/>
      <c r="J44" s="265"/>
      <c r="K44" s="204"/>
      <c r="L44" s="266"/>
      <c r="M44" s="204"/>
      <c r="N44" s="204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04"/>
      <c r="AR44" s="204"/>
      <c r="AS44" s="252"/>
      <c r="AT44" s="204"/>
      <c r="AU44" s="204"/>
      <c r="AV44" s="267"/>
      <c r="AW44" s="204"/>
      <c r="AX44" s="204"/>
      <c r="AY44" s="267"/>
      <c r="AZ44" s="268">
        <f t="shared" si="0"/>
        <v>0</v>
      </c>
      <c r="BA44" s="200">
        <f t="shared" si="1"/>
        <v>0</v>
      </c>
      <c r="BB44" s="200">
        <f t="shared" si="2"/>
        <v>0</v>
      </c>
      <c r="BC44" s="200">
        <f t="shared" si="3"/>
        <v>0</v>
      </c>
      <c r="BD44" s="200">
        <f t="shared" si="4"/>
        <v>0</v>
      </c>
    </row>
    <row r="45" spans="1:56" x14ac:dyDescent="0.2">
      <c r="A45" s="272">
        <v>40</v>
      </c>
      <c r="B45" s="321"/>
      <c r="C45" s="320"/>
      <c r="D45" s="322"/>
      <c r="E45" s="204"/>
      <c r="F45" s="204"/>
      <c r="G45" s="204"/>
      <c r="H45" s="264"/>
      <c r="I45" s="190"/>
      <c r="J45" s="265"/>
      <c r="K45" s="204"/>
      <c r="L45" s="266"/>
      <c r="M45" s="204"/>
      <c r="N45" s="204"/>
      <c r="O45" s="266"/>
      <c r="P45" s="204"/>
      <c r="Q45" s="204"/>
      <c r="R45" s="267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252"/>
      <c r="AT45" s="204"/>
      <c r="AU45" s="204"/>
      <c r="AV45" s="267"/>
      <c r="AW45" s="204"/>
      <c r="AX45" s="204"/>
      <c r="AY45" s="267"/>
      <c r="AZ45" s="268">
        <f t="shared" ref="AZ45:AZ50" si="111">J45+M45+P45+S45+V45+Y45+AB45+AE45+AH45+AK45+AN45+AQ45+AT45+AW45</f>
        <v>0</v>
      </c>
      <c r="BA45" s="200">
        <f t="shared" ref="BA45:BA50" si="112">+I45</f>
        <v>0</v>
      </c>
      <c r="BB45" s="200">
        <f t="shared" ref="BB45:BB50" si="113">+AZ45+BA45</f>
        <v>0</v>
      </c>
      <c r="BC45" s="200">
        <f t="shared" ref="BC45:BC50" si="114">+H45</f>
        <v>0</v>
      </c>
      <c r="BD45" s="200">
        <f t="shared" si="4"/>
        <v>0</v>
      </c>
    </row>
    <row r="46" spans="1:56" x14ac:dyDescent="0.2">
      <c r="A46" s="273">
        <v>41</v>
      </c>
      <c r="B46" s="321"/>
      <c r="C46" s="320"/>
      <c r="D46" s="322"/>
      <c r="E46" s="204"/>
      <c r="F46" s="204"/>
      <c r="G46" s="204"/>
      <c r="H46" s="264"/>
      <c r="I46" s="190"/>
      <c r="J46" s="265"/>
      <c r="K46" s="204"/>
      <c r="L46" s="266"/>
      <c r="M46" s="204"/>
      <c r="N46" s="204"/>
      <c r="O46" s="266"/>
      <c r="P46" s="204"/>
      <c r="Q46" s="204"/>
      <c r="R46" s="267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252"/>
      <c r="AT46" s="204"/>
      <c r="AU46" s="204"/>
      <c r="AV46" s="267"/>
      <c r="AW46" s="204"/>
      <c r="AX46" s="204"/>
      <c r="AY46" s="267"/>
      <c r="AZ46" s="268">
        <f t="shared" si="111"/>
        <v>0</v>
      </c>
      <c r="BA46" s="200">
        <f t="shared" si="112"/>
        <v>0</v>
      </c>
      <c r="BB46" s="200">
        <f t="shared" si="113"/>
        <v>0</v>
      </c>
      <c r="BC46" s="200">
        <f t="shared" si="114"/>
        <v>0</v>
      </c>
      <c r="BD46" s="200">
        <f t="shared" si="4"/>
        <v>0</v>
      </c>
    </row>
    <row r="47" spans="1:56" x14ac:dyDescent="0.2">
      <c r="A47" s="274"/>
      <c r="B47" s="321"/>
      <c r="C47" s="320"/>
      <c r="D47" s="322"/>
      <c r="E47" s="204"/>
      <c r="F47" s="204"/>
      <c r="G47" s="204"/>
      <c r="H47" s="264"/>
      <c r="I47" s="190"/>
      <c r="J47" s="265"/>
      <c r="K47" s="204"/>
      <c r="L47" s="266"/>
      <c r="M47" s="204"/>
      <c r="N47" s="204"/>
      <c r="O47" s="266"/>
      <c r="P47" s="204"/>
      <c r="Q47" s="204"/>
      <c r="R47" s="267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252"/>
      <c r="AT47" s="204"/>
      <c r="AU47" s="204"/>
      <c r="AV47" s="267"/>
      <c r="AW47" s="204"/>
      <c r="AX47" s="204"/>
      <c r="AY47" s="267"/>
      <c r="AZ47" s="268">
        <f t="shared" si="111"/>
        <v>0</v>
      </c>
      <c r="BA47" s="200">
        <f t="shared" si="112"/>
        <v>0</v>
      </c>
      <c r="BB47" s="200">
        <f t="shared" si="113"/>
        <v>0</v>
      </c>
      <c r="BC47" s="200">
        <f t="shared" si="114"/>
        <v>0</v>
      </c>
    </row>
    <row r="48" spans="1:56" x14ac:dyDescent="0.2">
      <c r="A48" s="275"/>
      <c r="B48" s="321"/>
      <c r="C48" s="320"/>
      <c r="D48" s="322"/>
      <c r="E48" s="204"/>
      <c r="F48" s="204"/>
      <c r="G48" s="204"/>
      <c r="H48" s="264"/>
      <c r="I48" s="190"/>
      <c r="J48" s="265"/>
      <c r="K48" s="204"/>
      <c r="L48" s="266"/>
      <c r="M48" s="204"/>
      <c r="N48" s="204"/>
      <c r="O48" s="266"/>
      <c r="P48" s="204"/>
      <c r="Q48" s="204"/>
      <c r="R48" s="267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252"/>
      <c r="AT48" s="204"/>
      <c r="AU48" s="204"/>
      <c r="AV48" s="267"/>
      <c r="AW48" s="204"/>
      <c r="AX48" s="204"/>
      <c r="AY48" s="267"/>
      <c r="AZ48" s="268">
        <f t="shared" si="111"/>
        <v>0</v>
      </c>
      <c r="BA48" s="200">
        <f t="shared" si="112"/>
        <v>0</v>
      </c>
      <c r="BB48" s="200">
        <f t="shared" si="113"/>
        <v>0</v>
      </c>
      <c r="BC48" s="200">
        <f t="shared" si="114"/>
        <v>0</v>
      </c>
    </row>
    <row r="49" spans="1:55" x14ac:dyDescent="0.2">
      <c r="A49" s="274"/>
      <c r="B49" s="321"/>
      <c r="C49" s="320"/>
      <c r="D49" s="322"/>
      <c r="E49" s="204"/>
      <c r="F49" s="204"/>
      <c r="G49" s="204"/>
      <c r="H49" s="264"/>
      <c r="I49" s="190"/>
      <c r="J49" s="265"/>
      <c r="K49" s="204"/>
      <c r="L49" s="266"/>
      <c r="M49" s="204"/>
      <c r="N49" s="204"/>
      <c r="O49" s="266"/>
      <c r="P49" s="204"/>
      <c r="Q49" s="204"/>
      <c r="R49" s="267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252"/>
      <c r="AT49" s="204"/>
      <c r="AU49" s="204"/>
      <c r="AV49" s="267"/>
      <c r="AW49" s="204"/>
      <c r="AX49" s="204"/>
      <c r="AY49" s="267"/>
      <c r="AZ49" s="268">
        <f t="shared" si="111"/>
        <v>0</v>
      </c>
      <c r="BA49" s="200">
        <f t="shared" si="112"/>
        <v>0</v>
      </c>
      <c r="BB49" s="200">
        <f t="shared" si="113"/>
        <v>0</v>
      </c>
      <c r="BC49" s="200">
        <f t="shared" si="114"/>
        <v>0</v>
      </c>
    </row>
    <row r="50" spans="1:55" x14ac:dyDescent="0.2">
      <c r="A50" s="275"/>
      <c r="B50" s="321"/>
      <c r="C50" s="320"/>
      <c r="D50" s="322"/>
      <c r="E50" s="204"/>
      <c r="F50" s="204"/>
      <c r="G50" s="204"/>
      <c r="H50" s="264"/>
      <c r="I50" s="190"/>
      <c r="J50" s="265"/>
      <c r="K50" s="204"/>
      <c r="L50" s="266"/>
      <c r="M50" s="204"/>
      <c r="N50" s="204"/>
      <c r="O50" s="266"/>
      <c r="P50" s="204"/>
      <c r="Q50" s="204"/>
      <c r="R50" s="267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252"/>
      <c r="AT50" s="204"/>
      <c r="AU50" s="204"/>
      <c r="AV50" s="267"/>
      <c r="AW50" s="204"/>
      <c r="AX50" s="204"/>
      <c r="AY50" s="267"/>
      <c r="AZ50" s="268">
        <f t="shared" si="111"/>
        <v>0</v>
      </c>
      <c r="BA50" s="200">
        <f t="shared" si="112"/>
        <v>0</v>
      </c>
      <c r="BB50" s="200">
        <f t="shared" si="113"/>
        <v>0</v>
      </c>
      <c r="BC50" s="200">
        <f t="shared" si="114"/>
        <v>0</v>
      </c>
    </row>
    <row r="51" spans="1:55" x14ac:dyDescent="0.2">
      <c r="A51" s="274"/>
      <c r="B51" s="321"/>
      <c r="C51" s="320"/>
      <c r="D51" s="322"/>
      <c r="E51" s="204"/>
      <c r="F51" s="204"/>
      <c r="G51" s="204"/>
      <c r="H51" s="264"/>
      <c r="I51" s="190"/>
      <c r="J51" s="265"/>
      <c r="K51" s="204"/>
      <c r="L51" s="266"/>
      <c r="M51" s="204"/>
      <c r="N51" s="204"/>
      <c r="O51" s="266"/>
      <c r="P51" s="204"/>
      <c r="Q51" s="204"/>
      <c r="R51" s="267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252"/>
      <c r="AT51" s="204"/>
      <c r="AU51" s="204"/>
      <c r="AV51" s="267"/>
      <c r="AW51" s="204"/>
      <c r="AX51" s="204"/>
      <c r="AY51" s="267"/>
      <c r="AZ51" s="268"/>
    </row>
    <row r="52" spans="1:55" x14ac:dyDescent="0.2">
      <c r="A52" s="275"/>
      <c r="B52" s="321"/>
      <c r="C52" s="320"/>
      <c r="D52" s="322"/>
      <c r="E52" s="204"/>
      <c r="F52" s="204"/>
      <c r="G52" s="204"/>
      <c r="H52" s="264"/>
      <c r="I52" s="190"/>
      <c r="J52" s="265"/>
      <c r="K52" s="204"/>
      <c r="L52" s="266"/>
      <c r="M52" s="204"/>
      <c r="N52" s="204"/>
      <c r="O52" s="266"/>
      <c r="P52" s="204"/>
      <c r="Q52" s="204"/>
      <c r="R52" s="267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252"/>
      <c r="AT52" s="204"/>
      <c r="AU52" s="204"/>
      <c r="AV52" s="267"/>
      <c r="AW52" s="204"/>
      <c r="AX52" s="204"/>
      <c r="AY52" s="267"/>
      <c r="AZ52" s="268"/>
    </row>
    <row r="53" spans="1:55" x14ac:dyDescent="0.2">
      <c r="A53" s="274"/>
      <c r="B53" s="321"/>
      <c r="C53" s="320"/>
      <c r="D53" s="322"/>
      <c r="E53" s="204"/>
      <c r="F53" s="204"/>
      <c r="G53" s="204"/>
      <c r="H53" s="264"/>
      <c r="I53" s="190"/>
      <c r="J53" s="265"/>
      <c r="K53" s="204"/>
      <c r="L53" s="266"/>
      <c r="M53" s="204"/>
      <c r="N53" s="204"/>
      <c r="O53" s="266"/>
      <c r="P53" s="204"/>
      <c r="Q53" s="204"/>
      <c r="R53" s="267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252"/>
      <c r="AT53" s="204"/>
      <c r="AU53" s="204"/>
      <c r="AV53" s="267"/>
      <c r="AW53" s="204"/>
      <c r="AX53" s="204"/>
      <c r="AY53" s="267"/>
      <c r="AZ53" s="268"/>
    </row>
    <row r="54" spans="1:55" x14ac:dyDescent="0.2">
      <c r="A54" s="275"/>
      <c r="B54" s="321"/>
      <c r="C54" s="320"/>
      <c r="D54" s="322"/>
      <c r="E54" s="204"/>
      <c r="F54" s="204"/>
      <c r="G54" s="204"/>
      <c r="H54" s="264"/>
      <c r="I54" s="190"/>
      <c r="J54" s="265"/>
      <c r="K54" s="204"/>
      <c r="L54" s="266"/>
      <c r="M54" s="204"/>
      <c r="N54" s="204"/>
      <c r="O54" s="266"/>
      <c r="P54" s="204"/>
      <c r="Q54" s="204"/>
      <c r="R54" s="267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252"/>
      <c r="AT54" s="204"/>
      <c r="AU54" s="204"/>
      <c r="AV54" s="267"/>
      <c r="AW54" s="204"/>
      <c r="AX54" s="204"/>
      <c r="AY54" s="267"/>
      <c r="AZ54" s="268"/>
    </row>
    <row r="55" spans="1:55" x14ac:dyDescent="0.2">
      <c r="A55" s="274"/>
      <c r="B55" s="321"/>
      <c r="C55" s="320"/>
      <c r="D55" s="322"/>
      <c r="E55" s="204"/>
      <c r="F55" s="204"/>
      <c r="G55" s="204"/>
      <c r="H55" s="264"/>
      <c r="I55" s="190"/>
      <c r="J55" s="265"/>
      <c r="K55" s="204"/>
      <c r="L55" s="266"/>
      <c r="M55" s="204"/>
      <c r="N55" s="204"/>
      <c r="O55" s="266"/>
      <c r="P55" s="204"/>
      <c r="Q55" s="204"/>
      <c r="R55" s="267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252"/>
      <c r="AT55" s="204"/>
      <c r="AU55" s="204"/>
      <c r="AV55" s="267"/>
      <c r="AW55" s="204"/>
      <c r="AX55" s="204"/>
      <c r="AY55" s="267"/>
      <c r="AZ55" s="268"/>
    </row>
    <row r="56" spans="1:55" x14ac:dyDescent="0.2">
      <c r="A56" s="275"/>
      <c r="B56" s="321"/>
      <c r="C56" s="320"/>
      <c r="D56" s="322"/>
      <c r="E56" s="204"/>
      <c r="F56" s="204"/>
      <c r="G56" s="204"/>
      <c r="H56" s="264"/>
      <c r="I56" s="190"/>
      <c r="J56" s="265"/>
      <c r="K56" s="204"/>
      <c r="L56" s="266"/>
      <c r="M56" s="204"/>
      <c r="N56" s="204"/>
      <c r="O56" s="266"/>
      <c r="P56" s="204"/>
      <c r="Q56" s="204"/>
      <c r="R56" s="267"/>
      <c r="S56" s="204"/>
      <c r="T56" s="204"/>
      <c r="U56" s="266"/>
      <c r="V56" s="204"/>
      <c r="W56" s="204"/>
      <c r="X56" s="266"/>
      <c r="Y56" s="204"/>
      <c r="Z56" s="204"/>
      <c r="AA56" s="266"/>
      <c r="AB56" s="204"/>
      <c r="AC56" s="204"/>
      <c r="AD56" s="266"/>
      <c r="AE56" s="204"/>
      <c r="AF56" s="204"/>
      <c r="AG56" s="266"/>
      <c r="AH56" s="204"/>
      <c r="AI56" s="204"/>
      <c r="AJ56" s="266"/>
      <c r="AK56" s="204"/>
      <c r="AL56" s="204"/>
      <c r="AM56" s="266"/>
      <c r="AN56" s="204"/>
      <c r="AO56" s="204"/>
      <c r="AP56" s="266"/>
      <c r="AQ56" s="204"/>
      <c r="AR56" s="204"/>
      <c r="AS56" s="252"/>
      <c r="AT56" s="204"/>
      <c r="AU56" s="204"/>
      <c r="AV56" s="267"/>
      <c r="AW56" s="204"/>
      <c r="AX56" s="204"/>
      <c r="AY56" s="267"/>
      <c r="AZ56" s="268"/>
    </row>
    <row r="57" spans="1:55" x14ac:dyDescent="0.2">
      <c r="A57" s="274"/>
      <c r="B57" s="321"/>
      <c r="C57" s="320"/>
      <c r="D57" s="322"/>
      <c r="E57" s="204"/>
      <c r="F57" s="204"/>
      <c r="G57" s="204"/>
      <c r="H57" s="264"/>
      <c r="I57" s="190"/>
      <c r="J57" s="265"/>
      <c r="K57" s="204"/>
      <c r="L57" s="266"/>
      <c r="M57" s="204"/>
      <c r="N57" s="204"/>
      <c r="O57" s="266"/>
      <c r="P57" s="204"/>
      <c r="Q57" s="204"/>
      <c r="R57" s="267"/>
      <c r="S57" s="204"/>
      <c r="T57" s="204"/>
      <c r="U57" s="266"/>
      <c r="V57" s="204"/>
      <c r="W57" s="204"/>
      <c r="X57" s="266"/>
      <c r="Y57" s="204"/>
      <c r="Z57" s="204"/>
      <c r="AA57" s="266"/>
      <c r="AB57" s="204"/>
      <c r="AC57" s="204"/>
      <c r="AD57" s="266"/>
      <c r="AE57" s="204"/>
      <c r="AF57" s="204"/>
      <c r="AG57" s="266"/>
      <c r="AH57" s="204"/>
      <c r="AI57" s="204"/>
      <c r="AJ57" s="266"/>
      <c r="AK57" s="204"/>
      <c r="AL57" s="204"/>
      <c r="AM57" s="266"/>
      <c r="AN57" s="204"/>
      <c r="AO57" s="204"/>
      <c r="AP57" s="266"/>
      <c r="AQ57" s="204"/>
      <c r="AR57" s="204"/>
      <c r="AS57" s="252"/>
      <c r="AT57" s="204"/>
      <c r="AU57" s="204"/>
      <c r="AV57" s="267"/>
      <c r="AW57" s="204"/>
      <c r="AX57" s="204"/>
      <c r="AY57" s="267"/>
      <c r="AZ57" s="268"/>
    </row>
    <row r="58" spans="1:55" x14ac:dyDescent="0.2">
      <c r="A58" s="275"/>
      <c r="B58" s="321"/>
      <c r="C58" s="320"/>
      <c r="D58" s="322"/>
      <c r="E58" s="204"/>
      <c r="F58" s="204"/>
      <c r="G58" s="204"/>
      <c r="H58" s="264"/>
      <c r="I58" s="190"/>
      <c r="J58" s="265"/>
      <c r="K58" s="204"/>
      <c r="L58" s="266"/>
      <c r="M58" s="204"/>
      <c r="N58" s="204"/>
      <c r="O58" s="266"/>
      <c r="P58" s="204"/>
      <c r="Q58" s="204"/>
      <c r="R58" s="267"/>
      <c r="S58" s="204"/>
      <c r="T58" s="204"/>
      <c r="U58" s="266"/>
      <c r="V58" s="204"/>
      <c r="W58" s="204"/>
      <c r="X58" s="266"/>
      <c r="Y58" s="204"/>
      <c r="Z58" s="204"/>
      <c r="AA58" s="266"/>
      <c r="AB58" s="204"/>
      <c r="AC58" s="204"/>
      <c r="AD58" s="266"/>
      <c r="AE58" s="204"/>
      <c r="AF58" s="204"/>
      <c r="AG58" s="266"/>
      <c r="AH58" s="204"/>
      <c r="AI58" s="204"/>
      <c r="AJ58" s="266"/>
      <c r="AK58" s="204"/>
      <c r="AL58" s="204"/>
      <c r="AM58" s="266"/>
      <c r="AN58" s="204"/>
      <c r="AO58" s="204"/>
      <c r="AP58" s="266"/>
      <c r="AQ58" s="204"/>
      <c r="AR58" s="204"/>
      <c r="AS58" s="252"/>
      <c r="AT58" s="204"/>
      <c r="AU58" s="204"/>
      <c r="AV58" s="267"/>
      <c r="AW58" s="204"/>
      <c r="AX58" s="204"/>
      <c r="AY58" s="267"/>
      <c r="AZ58" s="268"/>
    </row>
    <row r="59" spans="1:55" x14ac:dyDescent="0.2">
      <c r="A59" s="274"/>
      <c r="B59" s="321"/>
      <c r="C59" s="320"/>
      <c r="D59" s="322"/>
      <c r="E59" s="204"/>
      <c r="F59" s="204"/>
      <c r="G59" s="204"/>
      <c r="H59" s="264"/>
      <c r="I59" s="190"/>
      <c r="J59" s="265"/>
      <c r="K59" s="204"/>
      <c r="L59" s="266"/>
      <c r="M59" s="204"/>
      <c r="N59" s="204"/>
      <c r="O59" s="266"/>
      <c r="P59" s="204"/>
      <c r="Q59" s="204"/>
      <c r="R59" s="267"/>
      <c r="S59" s="204"/>
      <c r="T59" s="204"/>
      <c r="U59" s="266"/>
      <c r="V59" s="204"/>
      <c r="W59" s="204"/>
      <c r="X59" s="266"/>
      <c r="Y59" s="204"/>
      <c r="Z59" s="204"/>
      <c r="AA59" s="266"/>
      <c r="AB59" s="204"/>
      <c r="AC59" s="204"/>
      <c r="AD59" s="266"/>
      <c r="AE59" s="204"/>
      <c r="AF59" s="204"/>
      <c r="AG59" s="266"/>
      <c r="AH59" s="204"/>
      <c r="AI59" s="204"/>
      <c r="AJ59" s="266"/>
      <c r="AK59" s="204"/>
      <c r="AL59" s="204"/>
      <c r="AM59" s="266"/>
      <c r="AN59" s="204"/>
      <c r="AO59" s="204"/>
      <c r="AP59" s="266"/>
      <c r="AQ59" s="204"/>
      <c r="AR59" s="204"/>
      <c r="AS59" s="252"/>
      <c r="AT59" s="204"/>
      <c r="AU59" s="204"/>
      <c r="AV59" s="267"/>
      <c r="AW59" s="204"/>
      <c r="AX59" s="204"/>
      <c r="AY59" s="267"/>
      <c r="AZ59" s="268"/>
    </row>
    <row r="60" spans="1:55" x14ac:dyDescent="0.2">
      <c r="A60" s="275"/>
      <c r="B60" s="234"/>
      <c r="C60" s="276"/>
      <c r="D60" s="322"/>
      <c r="E60" s="236"/>
      <c r="F60" s="236"/>
      <c r="G60" s="236"/>
      <c r="H60" s="264"/>
      <c r="I60" s="190"/>
      <c r="J60" s="265"/>
      <c r="K60" s="236"/>
      <c r="L60" s="266"/>
      <c r="M60" s="236"/>
      <c r="N60" s="236"/>
      <c r="O60" s="266"/>
      <c r="P60" s="236"/>
      <c r="Q60" s="204"/>
      <c r="R60" s="267"/>
      <c r="S60" s="236"/>
      <c r="T60" s="204"/>
      <c r="U60" s="266"/>
      <c r="V60" s="236"/>
      <c r="W60" s="204"/>
      <c r="X60" s="266"/>
      <c r="Y60" s="236"/>
      <c r="Z60" s="204"/>
      <c r="AA60" s="266"/>
      <c r="AB60" s="236"/>
      <c r="AC60" s="204"/>
      <c r="AD60" s="266"/>
      <c r="AE60" s="236"/>
      <c r="AF60" s="204"/>
      <c r="AG60" s="266"/>
      <c r="AH60" s="236"/>
      <c r="AI60" s="204"/>
      <c r="AJ60" s="266"/>
      <c r="AK60" s="236"/>
      <c r="AL60" s="204"/>
      <c r="AM60" s="266"/>
      <c r="AN60" s="236"/>
      <c r="AO60" s="204"/>
      <c r="AP60" s="266"/>
      <c r="AQ60" s="204"/>
      <c r="AR60" s="204"/>
      <c r="AS60" s="252"/>
      <c r="AT60" s="236"/>
      <c r="AU60" s="236"/>
      <c r="AV60" s="267"/>
      <c r="AW60" s="236"/>
      <c r="AX60" s="236"/>
      <c r="AY60" s="267"/>
      <c r="AZ60" s="268"/>
    </row>
    <row r="61" spans="1:55" x14ac:dyDescent="0.2">
      <c r="A61" s="274"/>
      <c r="B61" s="234"/>
      <c r="C61" s="276"/>
      <c r="D61" s="322"/>
      <c r="E61" s="236"/>
      <c r="F61" s="236"/>
      <c r="G61" s="236"/>
      <c r="H61" s="264"/>
      <c r="I61" s="190"/>
      <c r="J61" s="265"/>
      <c r="K61" s="236"/>
      <c r="L61" s="266"/>
      <c r="M61" s="236"/>
      <c r="N61" s="236"/>
      <c r="O61" s="266"/>
      <c r="P61" s="236"/>
      <c r="Q61" s="204"/>
      <c r="R61" s="267"/>
      <c r="S61" s="236"/>
      <c r="T61" s="204"/>
      <c r="U61" s="266"/>
      <c r="V61" s="236"/>
      <c r="W61" s="204"/>
      <c r="X61" s="266"/>
      <c r="Y61" s="236"/>
      <c r="Z61" s="204"/>
      <c r="AA61" s="266"/>
      <c r="AB61" s="236"/>
      <c r="AC61" s="204"/>
      <c r="AD61" s="266"/>
      <c r="AE61" s="236"/>
      <c r="AF61" s="204"/>
      <c r="AG61" s="266"/>
      <c r="AH61" s="236"/>
      <c r="AI61" s="204"/>
      <c r="AJ61" s="266"/>
      <c r="AK61" s="236"/>
      <c r="AL61" s="204"/>
      <c r="AM61" s="266"/>
      <c r="AN61" s="236"/>
      <c r="AO61" s="204"/>
      <c r="AP61" s="266"/>
      <c r="AQ61" s="204"/>
      <c r="AR61" s="204"/>
      <c r="AS61" s="252"/>
      <c r="AT61" s="236"/>
      <c r="AU61" s="236"/>
      <c r="AV61" s="267"/>
      <c r="AW61" s="236"/>
      <c r="AX61" s="236"/>
      <c r="AY61" s="267"/>
      <c r="AZ61" s="268"/>
    </row>
    <row r="62" spans="1:55" x14ac:dyDescent="0.2">
      <c r="A62" s="275"/>
      <c r="B62" s="234"/>
      <c r="C62" s="276"/>
      <c r="D62" s="322"/>
      <c r="E62" s="236"/>
      <c r="F62" s="236"/>
      <c r="G62" s="236"/>
      <c r="H62" s="264"/>
      <c r="I62" s="190"/>
      <c r="J62" s="265"/>
      <c r="K62" s="236"/>
      <c r="L62" s="266"/>
      <c r="M62" s="236"/>
      <c r="N62" s="236"/>
      <c r="O62" s="266"/>
      <c r="P62" s="204"/>
      <c r="Q62" s="204"/>
      <c r="R62" s="267"/>
      <c r="S62" s="204"/>
      <c r="T62" s="204"/>
      <c r="U62" s="266"/>
      <c r="V62" s="204"/>
      <c r="W62" s="204"/>
      <c r="X62" s="266"/>
      <c r="Y62" s="204"/>
      <c r="Z62" s="204"/>
      <c r="AA62" s="266"/>
      <c r="AB62" s="204"/>
      <c r="AC62" s="204"/>
      <c r="AD62" s="266"/>
      <c r="AE62" s="204"/>
      <c r="AF62" s="204"/>
      <c r="AG62" s="266"/>
      <c r="AH62" s="204"/>
      <c r="AI62" s="204"/>
      <c r="AJ62" s="266"/>
      <c r="AK62" s="204"/>
      <c r="AL62" s="204"/>
      <c r="AM62" s="266"/>
      <c r="AN62" s="204"/>
      <c r="AO62" s="204"/>
      <c r="AP62" s="266"/>
      <c r="AQ62" s="204"/>
      <c r="AR62" s="204"/>
      <c r="AS62" s="252"/>
      <c r="AT62" s="236"/>
      <c r="AU62" s="236"/>
      <c r="AV62" s="267"/>
      <c r="AW62" s="236"/>
      <c r="AX62" s="236"/>
      <c r="AY62" s="267"/>
      <c r="AZ62" s="268"/>
    </row>
    <row r="63" spans="1:55" x14ac:dyDescent="0.2">
      <c r="A63" s="274"/>
      <c r="B63" s="234"/>
      <c r="C63" s="276"/>
      <c r="D63" s="322"/>
      <c r="E63" s="236"/>
      <c r="F63" s="236"/>
      <c r="G63" s="236"/>
      <c r="H63" s="264"/>
      <c r="I63" s="190"/>
      <c r="J63" s="265"/>
      <c r="K63" s="236"/>
      <c r="L63" s="266"/>
      <c r="M63" s="236"/>
      <c r="N63" s="236"/>
      <c r="O63" s="266"/>
      <c r="P63" s="204"/>
      <c r="Q63" s="204"/>
      <c r="R63" s="267"/>
      <c r="S63" s="204"/>
      <c r="T63" s="204"/>
      <c r="U63" s="266"/>
      <c r="V63" s="204"/>
      <c r="W63" s="204"/>
      <c r="X63" s="266"/>
      <c r="Y63" s="204"/>
      <c r="Z63" s="204"/>
      <c r="AA63" s="266"/>
      <c r="AB63" s="204"/>
      <c r="AC63" s="204"/>
      <c r="AD63" s="266"/>
      <c r="AE63" s="204"/>
      <c r="AF63" s="204"/>
      <c r="AG63" s="266"/>
      <c r="AH63" s="204"/>
      <c r="AI63" s="204"/>
      <c r="AJ63" s="266"/>
      <c r="AK63" s="204"/>
      <c r="AL63" s="204"/>
      <c r="AM63" s="266"/>
      <c r="AN63" s="204"/>
      <c r="AO63" s="204"/>
      <c r="AP63" s="266"/>
      <c r="AQ63" s="204"/>
      <c r="AR63" s="204"/>
      <c r="AS63" s="252"/>
      <c r="AT63" s="236"/>
      <c r="AU63" s="236"/>
      <c r="AV63" s="267"/>
      <c r="AW63" s="236"/>
      <c r="AX63" s="236"/>
      <c r="AY63" s="267"/>
      <c r="AZ63" s="268"/>
    </row>
    <row r="64" spans="1:55" s="280" customFormat="1" x14ac:dyDescent="0.2">
      <c r="A64" s="275"/>
      <c r="B64" s="323"/>
      <c r="C64" s="276"/>
      <c r="D64" s="324"/>
      <c r="E64" s="276"/>
      <c r="F64" s="276"/>
      <c r="G64" s="276"/>
      <c r="H64" s="264"/>
      <c r="I64" s="190"/>
      <c r="J64" s="277"/>
      <c r="K64" s="276"/>
      <c r="L64" s="266"/>
      <c r="M64" s="236"/>
      <c r="N64" s="236"/>
      <c r="O64" s="266"/>
      <c r="P64" s="204"/>
      <c r="Q64" s="204"/>
      <c r="R64" s="267"/>
      <c r="S64" s="204"/>
      <c r="T64" s="204"/>
      <c r="U64" s="266"/>
      <c r="V64" s="204"/>
      <c r="W64" s="204"/>
      <c r="X64" s="266"/>
      <c r="Y64" s="204"/>
      <c r="Z64" s="204"/>
      <c r="AA64" s="266"/>
      <c r="AB64" s="204"/>
      <c r="AC64" s="204"/>
      <c r="AD64" s="266"/>
      <c r="AE64" s="204"/>
      <c r="AF64" s="204"/>
      <c r="AG64" s="266"/>
      <c r="AH64" s="204"/>
      <c r="AI64" s="204"/>
      <c r="AJ64" s="266"/>
      <c r="AK64" s="204"/>
      <c r="AL64" s="204"/>
      <c r="AM64" s="266"/>
      <c r="AN64" s="204"/>
      <c r="AO64" s="204"/>
      <c r="AP64" s="266"/>
      <c r="AQ64" s="278"/>
      <c r="AR64" s="278"/>
      <c r="AS64" s="252"/>
      <c r="AT64" s="276"/>
      <c r="AU64" s="276"/>
      <c r="AV64" s="278"/>
      <c r="AW64" s="276"/>
      <c r="AX64" s="276"/>
      <c r="AY64" s="278"/>
      <c r="AZ64" s="279"/>
    </row>
    <row r="65" spans="1:52" x14ac:dyDescent="0.2">
      <c r="A65" s="274"/>
      <c r="B65" s="234"/>
      <c r="C65" s="276"/>
      <c r="D65" s="322"/>
      <c r="E65" s="236"/>
      <c r="F65" s="236"/>
      <c r="G65" s="236"/>
      <c r="H65" s="264"/>
      <c r="I65" s="190"/>
      <c r="J65" s="265"/>
      <c r="K65" s="236"/>
      <c r="L65" s="266"/>
      <c r="M65" s="236"/>
      <c r="N65" s="236"/>
      <c r="O65" s="266"/>
      <c r="P65" s="204"/>
      <c r="Q65" s="204"/>
      <c r="R65" s="267"/>
      <c r="S65" s="204"/>
      <c r="T65" s="204"/>
      <c r="U65" s="266"/>
      <c r="V65" s="204"/>
      <c r="W65" s="204"/>
      <c r="X65" s="266"/>
      <c r="Y65" s="204"/>
      <c r="Z65" s="204"/>
      <c r="AA65" s="266"/>
      <c r="AB65" s="204"/>
      <c r="AC65" s="204"/>
      <c r="AD65" s="266"/>
      <c r="AE65" s="204"/>
      <c r="AF65" s="204"/>
      <c r="AG65" s="266"/>
      <c r="AH65" s="204"/>
      <c r="AI65" s="204"/>
      <c r="AJ65" s="266"/>
      <c r="AK65" s="204"/>
      <c r="AL65" s="204"/>
      <c r="AM65" s="266"/>
      <c r="AN65" s="204"/>
      <c r="AO65" s="204"/>
      <c r="AP65" s="266"/>
      <c r="AQ65" s="204"/>
      <c r="AR65" s="204"/>
      <c r="AS65" s="252"/>
      <c r="AT65" s="236"/>
      <c r="AU65" s="236"/>
      <c r="AV65" s="267"/>
      <c r="AW65" s="236"/>
      <c r="AX65" s="236"/>
      <c r="AY65" s="267"/>
      <c r="AZ65" s="268"/>
    </row>
    <row r="66" spans="1:52" x14ac:dyDescent="0.2">
      <c r="A66" s="275"/>
      <c r="B66" s="234"/>
      <c r="C66" s="276"/>
      <c r="D66" s="322"/>
      <c r="E66" s="236"/>
      <c r="F66" s="236"/>
      <c r="G66" s="236"/>
      <c r="H66" s="264"/>
      <c r="I66" s="190"/>
      <c r="J66" s="265"/>
      <c r="K66" s="236"/>
      <c r="L66" s="266"/>
      <c r="M66" s="236"/>
      <c r="N66" s="236"/>
      <c r="O66" s="266"/>
      <c r="P66" s="204"/>
      <c r="Q66" s="204"/>
      <c r="R66" s="267"/>
      <c r="S66" s="204"/>
      <c r="T66" s="204"/>
      <c r="U66" s="266"/>
      <c r="V66" s="204"/>
      <c r="W66" s="204"/>
      <c r="X66" s="266"/>
      <c r="Y66" s="204"/>
      <c r="Z66" s="204"/>
      <c r="AA66" s="266"/>
      <c r="AB66" s="204"/>
      <c r="AC66" s="204"/>
      <c r="AD66" s="266"/>
      <c r="AE66" s="204"/>
      <c r="AF66" s="204"/>
      <c r="AG66" s="266"/>
      <c r="AH66" s="204"/>
      <c r="AI66" s="204"/>
      <c r="AJ66" s="266"/>
      <c r="AK66" s="204"/>
      <c r="AL66" s="204"/>
      <c r="AM66" s="266"/>
      <c r="AN66" s="204"/>
      <c r="AO66" s="204"/>
      <c r="AP66" s="266"/>
      <c r="AQ66" s="204"/>
      <c r="AR66" s="204"/>
      <c r="AS66" s="252"/>
      <c r="AT66" s="236"/>
      <c r="AU66" s="236"/>
      <c r="AV66" s="267"/>
      <c r="AW66" s="236"/>
      <c r="AX66" s="236"/>
      <c r="AY66" s="267"/>
      <c r="AZ66" s="268"/>
    </row>
    <row r="67" spans="1:52" x14ac:dyDescent="0.2">
      <c r="A67" s="274"/>
      <c r="B67" s="234"/>
      <c r="C67" s="276"/>
      <c r="D67" s="322"/>
      <c r="E67" s="236"/>
      <c r="F67" s="236"/>
      <c r="G67" s="236"/>
      <c r="H67" s="264"/>
      <c r="I67" s="190"/>
      <c r="J67" s="265"/>
      <c r="K67" s="236"/>
      <c r="L67" s="266"/>
      <c r="M67" s="236"/>
      <c r="N67" s="236"/>
      <c r="O67" s="266"/>
      <c r="P67" s="204"/>
      <c r="Q67" s="204"/>
      <c r="R67" s="267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36"/>
      <c r="AS67" s="252"/>
      <c r="AT67" s="236"/>
      <c r="AU67" s="236"/>
      <c r="AV67" s="267"/>
      <c r="AW67" s="236"/>
      <c r="AX67" s="236"/>
      <c r="AY67" s="267"/>
      <c r="AZ67" s="268"/>
    </row>
    <row r="68" spans="1:52" x14ac:dyDescent="0.2">
      <c r="A68" s="275"/>
      <c r="B68" s="234"/>
      <c r="C68" s="276"/>
      <c r="D68" s="322"/>
      <c r="E68" s="236"/>
      <c r="F68" s="236"/>
      <c r="G68" s="236"/>
      <c r="H68" s="264"/>
      <c r="I68" s="190"/>
      <c r="J68" s="265"/>
      <c r="K68" s="236"/>
      <c r="L68" s="266"/>
      <c r="M68" s="236"/>
      <c r="N68" s="236"/>
      <c r="O68" s="266"/>
      <c r="P68" s="204"/>
      <c r="Q68" s="204"/>
      <c r="R68" s="267"/>
      <c r="S68" s="204"/>
      <c r="T68" s="204"/>
      <c r="U68" s="266"/>
      <c r="V68" s="204"/>
      <c r="W68" s="204"/>
      <c r="X68" s="266"/>
      <c r="Y68" s="204"/>
      <c r="Z68" s="204"/>
      <c r="AA68" s="266"/>
      <c r="AB68" s="204"/>
      <c r="AC68" s="204"/>
      <c r="AD68" s="266"/>
      <c r="AE68" s="204"/>
      <c r="AF68" s="204"/>
      <c r="AG68" s="266"/>
      <c r="AH68" s="204"/>
      <c r="AI68" s="204"/>
      <c r="AJ68" s="266"/>
      <c r="AK68" s="204"/>
      <c r="AL68" s="204"/>
      <c r="AM68" s="266"/>
      <c r="AN68" s="204"/>
      <c r="AO68" s="204"/>
      <c r="AP68" s="266"/>
      <c r="AQ68" s="204"/>
      <c r="AR68" s="236"/>
      <c r="AS68" s="252"/>
      <c r="AT68" s="236"/>
      <c r="AU68" s="236"/>
      <c r="AV68" s="267"/>
      <c r="AW68" s="236"/>
      <c r="AX68" s="236"/>
      <c r="AY68" s="267"/>
      <c r="AZ68" s="268"/>
    </row>
    <row r="69" spans="1:52" x14ac:dyDescent="0.2">
      <c r="A69" s="274"/>
      <c r="B69" s="234"/>
      <c r="C69" s="276"/>
      <c r="D69" s="322"/>
      <c r="E69" s="236"/>
      <c r="F69" s="236"/>
      <c r="G69" s="236"/>
      <c r="H69" s="264"/>
      <c r="I69" s="190"/>
      <c r="J69" s="265"/>
      <c r="K69" s="236"/>
      <c r="L69" s="266"/>
      <c r="M69" s="236"/>
      <c r="N69" s="236"/>
      <c r="O69" s="266"/>
      <c r="P69" s="236"/>
      <c r="Q69" s="236"/>
      <c r="R69" s="267"/>
      <c r="S69" s="236"/>
      <c r="T69" s="236"/>
      <c r="U69" s="266"/>
      <c r="V69" s="236"/>
      <c r="W69" s="236"/>
      <c r="X69" s="266"/>
      <c r="Y69" s="236"/>
      <c r="Z69" s="236"/>
      <c r="AA69" s="266"/>
      <c r="AB69" s="236"/>
      <c r="AC69" s="236"/>
      <c r="AD69" s="266"/>
      <c r="AE69" s="236"/>
      <c r="AF69" s="236"/>
      <c r="AG69" s="266"/>
      <c r="AH69" s="236"/>
      <c r="AI69" s="236"/>
      <c r="AJ69" s="266"/>
      <c r="AK69" s="236"/>
      <c r="AL69" s="236"/>
      <c r="AM69" s="266"/>
      <c r="AN69" s="236"/>
      <c r="AO69" s="236"/>
      <c r="AP69" s="266"/>
      <c r="AQ69" s="236"/>
      <c r="AR69" s="236"/>
      <c r="AS69" s="252"/>
      <c r="AT69" s="236"/>
      <c r="AU69" s="236"/>
      <c r="AV69" s="267"/>
      <c r="AW69" s="236"/>
      <c r="AX69" s="236"/>
      <c r="AY69" s="267"/>
      <c r="AZ69" s="268"/>
    </row>
    <row r="70" spans="1:52" x14ac:dyDescent="0.2">
      <c r="A70" s="275"/>
      <c r="B70" s="234"/>
      <c r="C70" s="276"/>
      <c r="D70" s="322"/>
      <c r="E70" s="236"/>
      <c r="F70" s="236"/>
      <c r="G70" s="236"/>
      <c r="H70" s="264"/>
      <c r="I70" s="190"/>
      <c r="J70" s="265"/>
      <c r="K70" s="236"/>
      <c r="L70" s="266"/>
      <c r="M70" s="236"/>
      <c r="N70" s="236"/>
      <c r="O70" s="266"/>
      <c r="P70" s="236"/>
      <c r="Q70" s="236"/>
      <c r="R70" s="267"/>
      <c r="S70" s="236"/>
      <c r="T70" s="236"/>
      <c r="U70" s="266"/>
      <c r="V70" s="236"/>
      <c r="W70" s="236"/>
      <c r="X70" s="266"/>
      <c r="Y70" s="236"/>
      <c r="Z70" s="236"/>
      <c r="AA70" s="266"/>
      <c r="AB70" s="236"/>
      <c r="AC70" s="236"/>
      <c r="AD70" s="266"/>
      <c r="AE70" s="236"/>
      <c r="AF70" s="236"/>
      <c r="AG70" s="266"/>
      <c r="AH70" s="236"/>
      <c r="AI70" s="236"/>
      <c r="AJ70" s="266"/>
      <c r="AK70" s="236"/>
      <c r="AL70" s="236"/>
      <c r="AM70" s="266"/>
      <c r="AN70" s="236"/>
      <c r="AO70" s="236"/>
      <c r="AP70" s="266"/>
      <c r="AQ70" s="236"/>
      <c r="AR70" s="236"/>
      <c r="AS70" s="252"/>
      <c r="AT70" s="236"/>
      <c r="AU70" s="236"/>
      <c r="AV70" s="267"/>
      <c r="AW70" s="236"/>
      <c r="AX70" s="236"/>
      <c r="AY70" s="267"/>
      <c r="AZ70" s="268"/>
    </row>
    <row r="71" spans="1:52" x14ac:dyDescent="0.2">
      <c r="A71" s="274"/>
      <c r="B71" s="234"/>
      <c r="C71" s="276"/>
      <c r="D71" s="322"/>
      <c r="E71" s="236"/>
      <c r="F71" s="236"/>
      <c r="G71" s="236"/>
      <c r="H71" s="264"/>
      <c r="I71" s="190"/>
      <c r="J71" s="265"/>
      <c r="K71" s="236"/>
      <c r="L71" s="266"/>
      <c r="M71" s="236"/>
      <c r="N71" s="236"/>
      <c r="O71" s="266"/>
      <c r="P71" s="236"/>
      <c r="Q71" s="236"/>
      <c r="R71" s="267"/>
      <c r="S71" s="236"/>
      <c r="T71" s="236"/>
      <c r="U71" s="266"/>
      <c r="V71" s="236"/>
      <c r="W71" s="236"/>
      <c r="X71" s="266"/>
      <c r="Y71" s="236"/>
      <c r="Z71" s="236"/>
      <c r="AA71" s="266"/>
      <c r="AB71" s="236"/>
      <c r="AC71" s="236"/>
      <c r="AD71" s="266"/>
      <c r="AE71" s="236"/>
      <c r="AF71" s="236"/>
      <c r="AG71" s="266"/>
      <c r="AH71" s="236"/>
      <c r="AI71" s="236"/>
      <c r="AJ71" s="266"/>
      <c r="AK71" s="236"/>
      <c r="AL71" s="236"/>
      <c r="AM71" s="266"/>
      <c r="AN71" s="236"/>
      <c r="AO71" s="236"/>
      <c r="AP71" s="266"/>
      <c r="AQ71" s="236"/>
      <c r="AR71" s="236"/>
      <c r="AS71" s="252"/>
      <c r="AT71" s="236"/>
      <c r="AU71" s="236"/>
      <c r="AV71" s="267"/>
      <c r="AW71" s="236"/>
      <c r="AX71" s="236"/>
      <c r="AY71" s="267"/>
      <c r="AZ71" s="268"/>
    </row>
    <row r="72" spans="1:52" x14ac:dyDescent="0.2">
      <c r="A72" s="275"/>
      <c r="B72" s="234"/>
      <c r="C72" s="276"/>
      <c r="D72" s="322"/>
      <c r="E72" s="236"/>
      <c r="F72" s="236"/>
      <c r="G72" s="236"/>
      <c r="H72" s="264"/>
      <c r="I72" s="190"/>
      <c r="J72" s="265"/>
      <c r="K72" s="236"/>
      <c r="L72" s="266"/>
      <c r="M72" s="236"/>
      <c r="N72" s="236"/>
      <c r="O72" s="266"/>
      <c r="P72" s="236"/>
      <c r="Q72" s="236"/>
      <c r="R72" s="267"/>
      <c r="S72" s="236"/>
      <c r="T72" s="236"/>
      <c r="U72" s="266"/>
      <c r="V72" s="236"/>
      <c r="W72" s="236"/>
      <c r="X72" s="266"/>
      <c r="Y72" s="236"/>
      <c r="Z72" s="236"/>
      <c r="AA72" s="266"/>
      <c r="AB72" s="236"/>
      <c r="AC72" s="236"/>
      <c r="AD72" s="266"/>
      <c r="AE72" s="236"/>
      <c r="AF72" s="236"/>
      <c r="AG72" s="266"/>
      <c r="AH72" s="236"/>
      <c r="AI72" s="236"/>
      <c r="AJ72" s="266"/>
      <c r="AK72" s="236"/>
      <c r="AL72" s="236"/>
      <c r="AM72" s="266"/>
      <c r="AN72" s="236"/>
      <c r="AO72" s="236"/>
      <c r="AP72" s="266"/>
      <c r="AQ72" s="236"/>
      <c r="AR72" s="236"/>
      <c r="AS72" s="252"/>
      <c r="AT72" s="236"/>
      <c r="AU72" s="236"/>
      <c r="AV72" s="267"/>
      <c r="AW72" s="236"/>
      <c r="AX72" s="236"/>
      <c r="AY72" s="267"/>
      <c r="AZ72" s="268"/>
    </row>
    <row r="73" spans="1:52" x14ac:dyDescent="0.2">
      <c r="A73" s="274"/>
      <c r="B73" s="234"/>
      <c r="C73" s="276"/>
      <c r="D73" s="322"/>
      <c r="E73" s="236"/>
      <c r="F73" s="236"/>
      <c r="G73" s="236"/>
      <c r="H73" s="264"/>
      <c r="I73" s="190"/>
      <c r="J73" s="265"/>
      <c r="K73" s="236"/>
      <c r="L73" s="266"/>
      <c r="M73" s="236"/>
      <c r="N73" s="236"/>
      <c r="O73" s="266"/>
      <c r="P73" s="236"/>
      <c r="Q73" s="236"/>
      <c r="R73" s="267"/>
      <c r="S73" s="236"/>
      <c r="T73" s="236"/>
      <c r="U73" s="266"/>
      <c r="V73" s="236"/>
      <c r="W73" s="236"/>
      <c r="X73" s="266"/>
      <c r="Y73" s="236"/>
      <c r="Z73" s="236"/>
      <c r="AA73" s="266"/>
      <c r="AB73" s="236"/>
      <c r="AC73" s="236"/>
      <c r="AD73" s="266"/>
      <c r="AE73" s="236"/>
      <c r="AF73" s="236"/>
      <c r="AG73" s="266"/>
      <c r="AH73" s="236"/>
      <c r="AI73" s="236"/>
      <c r="AJ73" s="266"/>
      <c r="AK73" s="236"/>
      <c r="AL73" s="236"/>
      <c r="AM73" s="266"/>
      <c r="AN73" s="236"/>
      <c r="AO73" s="236"/>
      <c r="AP73" s="266"/>
      <c r="AQ73" s="236"/>
      <c r="AR73" s="236"/>
      <c r="AS73" s="252"/>
      <c r="AT73" s="236"/>
      <c r="AU73" s="236"/>
      <c r="AV73" s="267"/>
      <c r="AW73" s="236"/>
      <c r="AX73" s="236"/>
      <c r="AY73" s="267"/>
      <c r="AZ73" s="268"/>
    </row>
    <row r="74" spans="1:52" x14ac:dyDescent="0.2">
      <c r="A74" s="275"/>
      <c r="B74" s="234"/>
      <c r="C74" s="276"/>
      <c r="D74" s="322"/>
      <c r="E74" s="236"/>
      <c r="F74" s="236"/>
      <c r="G74" s="236"/>
      <c r="H74" s="264"/>
      <c r="I74" s="190"/>
      <c r="J74" s="265"/>
      <c r="K74" s="236"/>
      <c r="L74" s="266"/>
      <c r="M74" s="236"/>
      <c r="N74" s="236"/>
      <c r="O74" s="266"/>
      <c r="P74" s="236"/>
      <c r="Q74" s="236"/>
      <c r="R74" s="267"/>
      <c r="S74" s="236"/>
      <c r="T74" s="236"/>
      <c r="U74" s="266"/>
      <c r="V74" s="236"/>
      <c r="W74" s="236"/>
      <c r="X74" s="266"/>
      <c r="Y74" s="236"/>
      <c r="Z74" s="236"/>
      <c r="AA74" s="266"/>
      <c r="AB74" s="236"/>
      <c r="AC74" s="236"/>
      <c r="AD74" s="266"/>
      <c r="AE74" s="236"/>
      <c r="AF74" s="236"/>
      <c r="AG74" s="266"/>
      <c r="AH74" s="236"/>
      <c r="AI74" s="236"/>
      <c r="AJ74" s="266"/>
      <c r="AK74" s="236"/>
      <c r="AL74" s="236"/>
      <c r="AM74" s="266"/>
      <c r="AN74" s="236"/>
      <c r="AO74" s="236"/>
      <c r="AP74" s="266"/>
      <c r="AQ74" s="236"/>
      <c r="AR74" s="236"/>
      <c r="AS74" s="252"/>
      <c r="AT74" s="236"/>
      <c r="AU74" s="236"/>
      <c r="AV74" s="267"/>
      <c r="AW74" s="236"/>
      <c r="AX74" s="236"/>
      <c r="AY74" s="267"/>
      <c r="AZ74" s="268"/>
    </row>
    <row r="75" spans="1:52" x14ac:dyDescent="0.2">
      <c r="A75" s="274"/>
      <c r="B75" s="234"/>
      <c r="C75" s="276"/>
      <c r="D75" s="322"/>
      <c r="E75" s="236"/>
      <c r="F75" s="236"/>
      <c r="G75" s="236"/>
      <c r="H75" s="264"/>
      <c r="I75" s="190"/>
      <c r="J75" s="265"/>
      <c r="K75" s="236"/>
      <c r="L75" s="266"/>
      <c r="M75" s="236"/>
      <c r="N75" s="236"/>
      <c r="O75" s="266"/>
      <c r="P75" s="236"/>
      <c r="Q75" s="236"/>
      <c r="R75" s="267"/>
      <c r="S75" s="236"/>
      <c r="T75" s="236"/>
      <c r="U75" s="266"/>
      <c r="V75" s="236"/>
      <c r="W75" s="236"/>
      <c r="X75" s="266"/>
      <c r="Y75" s="236"/>
      <c r="Z75" s="236"/>
      <c r="AA75" s="266"/>
      <c r="AB75" s="236"/>
      <c r="AC75" s="236"/>
      <c r="AD75" s="266"/>
      <c r="AE75" s="236"/>
      <c r="AF75" s="236"/>
      <c r="AG75" s="266"/>
      <c r="AH75" s="236"/>
      <c r="AI75" s="236"/>
      <c r="AJ75" s="266"/>
      <c r="AK75" s="236"/>
      <c r="AL75" s="236"/>
      <c r="AM75" s="266"/>
      <c r="AN75" s="236"/>
      <c r="AO75" s="236"/>
      <c r="AP75" s="266"/>
      <c r="AQ75" s="236"/>
      <c r="AR75" s="236"/>
      <c r="AS75" s="252"/>
      <c r="AT75" s="236"/>
      <c r="AU75" s="236"/>
      <c r="AV75" s="267"/>
      <c r="AW75" s="236"/>
      <c r="AX75" s="236"/>
      <c r="AY75" s="267"/>
      <c r="AZ75" s="268"/>
    </row>
    <row r="76" spans="1:52" x14ac:dyDescent="0.2">
      <c r="A76" s="275"/>
      <c r="B76" s="234"/>
      <c r="C76" s="276"/>
      <c r="D76" s="322"/>
      <c r="E76" s="236"/>
      <c r="F76" s="236"/>
      <c r="G76" s="236"/>
      <c r="H76" s="264"/>
      <c r="I76" s="190"/>
      <c r="J76" s="265"/>
      <c r="K76" s="236"/>
      <c r="L76" s="266"/>
      <c r="M76" s="236"/>
      <c r="N76" s="236"/>
      <c r="O76" s="266"/>
      <c r="P76" s="236"/>
      <c r="Q76" s="236"/>
      <c r="R76" s="267"/>
      <c r="S76" s="236"/>
      <c r="T76" s="236"/>
      <c r="U76" s="266"/>
      <c r="V76" s="236"/>
      <c r="W76" s="236"/>
      <c r="X76" s="266"/>
      <c r="Y76" s="236"/>
      <c r="Z76" s="236"/>
      <c r="AA76" s="266"/>
      <c r="AB76" s="236"/>
      <c r="AC76" s="236"/>
      <c r="AD76" s="266"/>
      <c r="AE76" s="236"/>
      <c r="AF76" s="236"/>
      <c r="AG76" s="266"/>
      <c r="AH76" s="236"/>
      <c r="AI76" s="236"/>
      <c r="AJ76" s="266"/>
      <c r="AK76" s="236"/>
      <c r="AL76" s="236"/>
      <c r="AM76" s="266"/>
      <c r="AN76" s="236"/>
      <c r="AO76" s="236"/>
      <c r="AP76" s="266"/>
      <c r="AQ76" s="236"/>
      <c r="AR76" s="236"/>
      <c r="AS76" s="252"/>
      <c r="AT76" s="236"/>
      <c r="AU76" s="236"/>
      <c r="AV76" s="247"/>
      <c r="AW76" s="236"/>
      <c r="AX76" s="236"/>
      <c r="AY76" s="247"/>
      <c r="AZ76" s="268"/>
    </row>
    <row r="77" spans="1:52" x14ac:dyDescent="0.2">
      <c r="A77" s="274"/>
      <c r="B77" s="234"/>
      <c r="C77" s="276"/>
      <c r="D77" s="322"/>
      <c r="E77" s="236"/>
      <c r="F77" s="236"/>
      <c r="G77" s="236"/>
      <c r="H77" s="264"/>
      <c r="I77" s="190"/>
      <c r="J77" s="265"/>
      <c r="K77" s="236"/>
      <c r="L77" s="266"/>
      <c r="M77" s="236"/>
      <c r="N77" s="236"/>
      <c r="O77" s="266"/>
      <c r="P77" s="236"/>
      <c r="Q77" s="236"/>
      <c r="R77" s="267"/>
      <c r="S77" s="236"/>
      <c r="T77" s="236"/>
      <c r="U77" s="266"/>
      <c r="V77" s="236"/>
      <c r="W77" s="236"/>
      <c r="X77" s="266"/>
      <c r="Y77" s="236"/>
      <c r="Z77" s="236"/>
      <c r="AA77" s="266"/>
      <c r="AB77" s="236"/>
      <c r="AC77" s="236"/>
      <c r="AD77" s="266"/>
      <c r="AE77" s="236"/>
      <c r="AF77" s="236"/>
      <c r="AG77" s="266"/>
      <c r="AH77" s="236"/>
      <c r="AI77" s="236"/>
      <c r="AJ77" s="266"/>
      <c r="AK77" s="236"/>
      <c r="AL77" s="236"/>
      <c r="AM77" s="266"/>
      <c r="AN77" s="236"/>
      <c r="AO77" s="236"/>
      <c r="AP77" s="266"/>
      <c r="AQ77" s="236"/>
      <c r="AR77" s="236"/>
      <c r="AS77" s="252"/>
      <c r="AT77" s="236"/>
      <c r="AU77" s="236"/>
      <c r="AV77" s="267"/>
      <c r="AW77" s="236"/>
      <c r="AX77" s="236"/>
      <c r="AY77" s="267"/>
      <c r="AZ77" s="268"/>
    </row>
    <row r="78" spans="1:52" x14ac:dyDescent="0.2">
      <c r="A78" s="275"/>
      <c r="B78" s="234"/>
      <c r="C78" s="276"/>
      <c r="D78" s="322"/>
      <c r="E78" s="236"/>
      <c r="F78" s="236"/>
      <c r="G78" s="236"/>
      <c r="H78" s="264"/>
      <c r="I78" s="190"/>
      <c r="J78" s="265"/>
      <c r="K78" s="236"/>
      <c r="L78" s="266"/>
      <c r="M78" s="236"/>
      <c r="N78" s="236"/>
      <c r="O78" s="266"/>
      <c r="P78" s="236"/>
      <c r="Q78" s="236"/>
      <c r="R78" s="267"/>
      <c r="S78" s="236"/>
      <c r="T78" s="236"/>
      <c r="U78" s="266"/>
      <c r="V78" s="236"/>
      <c r="W78" s="236"/>
      <c r="X78" s="266"/>
      <c r="Y78" s="236"/>
      <c r="Z78" s="236"/>
      <c r="AA78" s="266"/>
      <c r="AB78" s="236"/>
      <c r="AC78" s="236"/>
      <c r="AD78" s="266"/>
      <c r="AE78" s="236"/>
      <c r="AF78" s="236"/>
      <c r="AG78" s="266"/>
      <c r="AH78" s="236"/>
      <c r="AI78" s="236"/>
      <c r="AJ78" s="266"/>
      <c r="AK78" s="236"/>
      <c r="AL78" s="236"/>
      <c r="AM78" s="266"/>
      <c r="AN78" s="236"/>
      <c r="AO78" s="236"/>
      <c r="AP78" s="266"/>
      <c r="AQ78" s="236"/>
      <c r="AR78" s="236"/>
      <c r="AS78" s="252"/>
      <c r="AT78" s="236"/>
      <c r="AU78" s="236"/>
      <c r="AV78" s="267"/>
      <c r="AW78" s="236"/>
      <c r="AX78" s="236"/>
      <c r="AY78" s="267"/>
      <c r="AZ78" s="268"/>
    </row>
    <row r="79" spans="1:52" x14ac:dyDescent="0.2">
      <c r="A79" s="274"/>
      <c r="B79" s="234"/>
      <c r="C79" s="276"/>
      <c r="D79" s="322"/>
      <c r="E79" s="236"/>
      <c r="F79" s="236"/>
      <c r="G79" s="236"/>
      <c r="H79" s="264"/>
      <c r="I79" s="190"/>
      <c r="J79" s="265"/>
      <c r="K79" s="236"/>
      <c r="L79" s="266"/>
      <c r="M79" s="236"/>
      <c r="N79" s="236"/>
      <c r="O79" s="266"/>
      <c r="P79" s="236"/>
      <c r="Q79" s="236"/>
      <c r="R79" s="267"/>
      <c r="S79" s="236"/>
      <c r="T79" s="236"/>
      <c r="U79" s="266"/>
      <c r="V79" s="236"/>
      <c r="W79" s="236"/>
      <c r="X79" s="266"/>
      <c r="Y79" s="236"/>
      <c r="Z79" s="236"/>
      <c r="AA79" s="266"/>
      <c r="AB79" s="236"/>
      <c r="AC79" s="236"/>
      <c r="AD79" s="266"/>
      <c r="AE79" s="236"/>
      <c r="AF79" s="236"/>
      <c r="AG79" s="266"/>
      <c r="AH79" s="236"/>
      <c r="AI79" s="236"/>
      <c r="AJ79" s="266"/>
      <c r="AK79" s="236"/>
      <c r="AL79" s="236"/>
      <c r="AM79" s="266"/>
      <c r="AN79" s="236"/>
      <c r="AO79" s="236"/>
      <c r="AP79" s="266"/>
      <c r="AQ79" s="236"/>
      <c r="AR79" s="236"/>
      <c r="AS79" s="252"/>
      <c r="AT79" s="236"/>
      <c r="AU79" s="236"/>
      <c r="AV79" s="267"/>
      <c r="AW79" s="236"/>
      <c r="AX79" s="236"/>
      <c r="AY79" s="267"/>
      <c r="AZ79" s="268"/>
    </row>
    <row r="80" spans="1:52" x14ac:dyDescent="0.2">
      <c r="A80" s="275"/>
      <c r="B80" s="234"/>
      <c r="C80" s="276"/>
      <c r="D80" s="322"/>
      <c r="E80" s="236"/>
      <c r="F80" s="236"/>
      <c r="G80" s="236"/>
      <c r="H80" s="264"/>
      <c r="I80" s="190"/>
      <c r="J80" s="265"/>
      <c r="K80" s="236"/>
      <c r="L80" s="266"/>
      <c r="M80" s="236"/>
      <c r="N80" s="236"/>
      <c r="O80" s="266"/>
      <c r="P80" s="236"/>
      <c r="Q80" s="236"/>
      <c r="R80" s="267"/>
      <c r="S80" s="236"/>
      <c r="T80" s="236"/>
      <c r="U80" s="266"/>
      <c r="V80" s="236"/>
      <c r="W80" s="236"/>
      <c r="X80" s="266"/>
      <c r="Y80" s="236"/>
      <c r="Z80" s="236"/>
      <c r="AA80" s="266"/>
      <c r="AB80" s="236"/>
      <c r="AC80" s="236"/>
      <c r="AD80" s="266"/>
      <c r="AE80" s="236"/>
      <c r="AF80" s="236"/>
      <c r="AG80" s="266"/>
      <c r="AH80" s="236"/>
      <c r="AI80" s="236"/>
      <c r="AJ80" s="266"/>
      <c r="AK80" s="236"/>
      <c r="AL80" s="236"/>
      <c r="AM80" s="266"/>
      <c r="AN80" s="236"/>
      <c r="AO80" s="236"/>
      <c r="AP80" s="266"/>
      <c r="AQ80" s="236"/>
      <c r="AR80" s="236"/>
      <c r="AS80" s="252"/>
      <c r="AT80" s="236"/>
      <c r="AU80" s="236"/>
      <c r="AV80" s="267"/>
      <c r="AW80" s="236"/>
      <c r="AX80" s="236"/>
      <c r="AY80" s="267"/>
      <c r="AZ80" s="268"/>
    </row>
    <row r="81" spans="1:52" x14ac:dyDescent="0.2">
      <c r="A81" s="274"/>
      <c r="B81" s="234"/>
      <c r="C81" s="276"/>
      <c r="D81" s="322"/>
      <c r="E81" s="236"/>
      <c r="F81" s="236"/>
      <c r="G81" s="236"/>
      <c r="H81" s="264"/>
      <c r="I81" s="190"/>
      <c r="J81" s="265"/>
      <c r="K81" s="236"/>
      <c r="L81" s="266"/>
      <c r="M81" s="236"/>
      <c r="N81" s="236"/>
      <c r="O81" s="266"/>
      <c r="P81" s="236"/>
      <c r="Q81" s="236"/>
      <c r="R81" s="267"/>
      <c r="S81" s="236"/>
      <c r="T81" s="236"/>
      <c r="U81" s="266"/>
      <c r="V81" s="236"/>
      <c r="W81" s="236"/>
      <c r="X81" s="266"/>
      <c r="Y81" s="236"/>
      <c r="Z81" s="236"/>
      <c r="AA81" s="266"/>
      <c r="AB81" s="236"/>
      <c r="AC81" s="236"/>
      <c r="AD81" s="266"/>
      <c r="AE81" s="236"/>
      <c r="AF81" s="236"/>
      <c r="AG81" s="266"/>
      <c r="AH81" s="236"/>
      <c r="AI81" s="236"/>
      <c r="AJ81" s="266"/>
      <c r="AK81" s="236"/>
      <c r="AL81" s="236"/>
      <c r="AM81" s="266"/>
      <c r="AN81" s="236"/>
      <c r="AO81" s="236"/>
      <c r="AP81" s="266"/>
      <c r="AQ81" s="236"/>
      <c r="AR81" s="236"/>
      <c r="AS81" s="252"/>
      <c r="AT81" s="236"/>
      <c r="AU81" s="236"/>
      <c r="AV81" s="267"/>
      <c r="AW81" s="236"/>
      <c r="AX81" s="236"/>
      <c r="AY81" s="267"/>
      <c r="AZ81" s="268"/>
    </row>
    <row r="82" spans="1:52" x14ac:dyDescent="0.2">
      <c r="A82" s="275"/>
      <c r="B82" s="234"/>
      <c r="C82" s="276"/>
      <c r="D82" s="322"/>
      <c r="E82" s="236"/>
      <c r="F82" s="236"/>
      <c r="G82" s="236"/>
      <c r="H82" s="264"/>
      <c r="I82" s="190"/>
      <c r="J82" s="265"/>
      <c r="K82" s="236"/>
      <c r="L82" s="266"/>
      <c r="M82" s="236"/>
      <c r="N82" s="236"/>
      <c r="O82" s="266"/>
      <c r="P82" s="236"/>
      <c r="Q82" s="236"/>
      <c r="R82" s="267"/>
      <c r="S82" s="236"/>
      <c r="T82" s="236"/>
      <c r="U82" s="266"/>
      <c r="V82" s="236"/>
      <c r="W82" s="236"/>
      <c r="X82" s="266"/>
      <c r="Y82" s="236"/>
      <c r="Z82" s="236"/>
      <c r="AA82" s="266"/>
      <c r="AB82" s="236"/>
      <c r="AC82" s="236"/>
      <c r="AD82" s="266"/>
      <c r="AE82" s="236"/>
      <c r="AF82" s="236"/>
      <c r="AG82" s="266"/>
      <c r="AH82" s="236"/>
      <c r="AI82" s="236"/>
      <c r="AJ82" s="266"/>
      <c r="AK82" s="236"/>
      <c r="AL82" s="236"/>
      <c r="AM82" s="266"/>
      <c r="AN82" s="236"/>
      <c r="AO82" s="236"/>
      <c r="AP82" s="266"/>
      <c r="AQ82" s="236"/>
      <c r="AR82" s="236"/>
      <c r="AS82" s="252"/>
      <c r="AT82" s="236"/>
      <c r="AU82" s="236"/>
      <c r="AV82" s="267"/>
      <c r="AW82" s="236"/>
      <c r="AX82" s="236"/>
      <c r="AY82" s="267"/>
      <c r="AZ82" s="268"/>
    </row>
    <row r="83" spans="1:52" x14ac:dyDescent="0.2">
      <c r="A83" s="274"/>
      <c r="B83" s="234"/>
      <c r="C83" s="276"/>
      <c r="D83" s="322"/>
      <c r="E83" s="236"/>
      <c r="F83" s="236"/>
      <c r="G83" s="236"/>
      <c r="H83" s="264"/>
      <c r="I83" s="190"/>
      <c r="J83" s="265"/>
      <c r="K83" s="236"/>
      <c r="L83" s="266"/>
      <c r="M83" s="236"/>
      <c r="N83" s="236"/>
      <c r="O83" s="266"/>
      <c r="P83" s="236"/>
      <c r="Q83" s="236"/>
      <c r="R83" s="267"/>
      <c r="S83" s="236"/>
      <c r="T83" s="236"/>
      <c r="U83" s="266"/>
      <c r="V83" s="236"/>
      <c r="W83" s="236"/>
      <c r="X83" s="266"/>
      <c r="Y83" s="236"/>
      <c r="Z83" s="236"/>
      <c r="AA83" s="266"/>
      <c r="AB83" s="236"/>
      <c r="AC83" s="236"/>
      <c r="AD83" s="266"/>
      <c r="AE83" s="236"/>
      <c r="AF83" s="236"/>
      <c r="AG83" s="266"/>
      <c r="AH83" s="236"/>
      <c r="AI83" s="236"/>
      <c r="AJ83" s="266"/>
      <c r="AK83" s="236"/>
      <c r="AL83" s="236"/>
      <c r="AM83" s="266"/>
      <c r="AN83" s="236"/>
      <c r="AO83" s="236"/>
      <c r="AP83" s="266"/>
      <c r="AQ83" s="236"/>
      <c r="AR83" s="236"/>
      <c r="AS83" s="252"/>
      <c r="AT83" s="236"/>
      <c r="AU83" s="236"/>
      <c r="AV83" s="267"/>
      <c r="AW83" s="236"/>
      <c r="AX83" s="236"/>
      <c r="AY83" s="267"/>
      <c r="AZ83" s="268"/>
    </row>
    <row r="84" spans="1:52" x14ac:dyDescent="0.2">
      <c r="A84" s="275"/>
      <c r="B84" s="321"/>
      <c r="C84" s="320"/>
      <c r="D84" s="322"/>
      <c r="E84" s="236"/>
      <c r="F84" s="204"/>
      <c r="G84" s="204"/>
      <c r="H84" s="264"/>
      <c r="I84" s="190"/>
      <c r="J84" s="265"/>
      <c r="K84" s="204"/>
      <c r="L84" s="266"/>
      <c r="M84" s="204"/>
      <c r="N84" s="204"/>
      <c r="O84" s="266"/>
      <c r="P84" s="204"/>
      <c r="Q84" s="204"/>
      <c r="R84" s="267"/>
      <c r="S84" s="204"/>
      <c r="T84" s="204"/>
      <c r="U84" s="266"/>
      <c r="V84" s="204"/>
      <c r="W84" s="204"/>
      <c r="X84" s="266"/>
      <c r="Y84" s="204"/>
      <c r="Z84" s="204"/>
      <c r="AA84" s="266"/>
      <c r="AB84" s="204"/>
      <c r="AC84" s="204"/>
      <c r="AD84" s="266"/>
      <c r="AE84" s="204"/>
      <c r="AF84" s="204"/>
      <c r="AG84" s="266"/>
      <c r="AH84" s="204"/>
      <c r="AI84" s="204"/>
      <c r="AJ84" s="266"/>
      <c r="AK84" s="204"/>
      <c r="AL84" s="204"/>
      <c r="AM84" s="266"/>
      <c r="AN84" s="204"/>
      <c r="AO84" s="204"/>
      <c r="AP84" s="266"/>
      <c r="AQ84" s="236"/>
      <c r="AR84" s="204"/>
      <c r="AS84" s="252"/>
      <c r="AT84" s="204"/>
      <c r="AU84" s="204"/>
      <c r="AV84" s="267"/>
      <c r="AW84" s="204"/>
      <c r="AX84" s="204"/>
      <c r="AY84" s="267"/>
      <c r="AZ84" s="268"/>
    </row>
    <row r="85" spans="1:52" x14ac:dyDescent="0.2">
      <c r="A85" s="274"/>
      <c r="B85" s="234"/>
      <c r="C85" s="276"/>
      <c r="D85" s="322"/>
      <c r="E85" s="236"/>
      <c r="F85" s="236"/>
      <c r="G85" s="236"/>
      <c r="H85" s="264"/>
      <c r="I85" s="190"/>
      <c r="J85" s="265"/>
      <c r="K85" s="236"/>
      <c r="L85" s="266"/>
      <c r="M85" s="204"/>
      <c r="N85" s="204"/>
      <c r="O85" s="266"/>
      <c r="P85" s="204"/>
      <c r="Q85" s="204"/>
      <c r="R85" s="267"/>
      <c r="S85" s="204"/>
      <c r="T85" s="204"/>
      <c r="U85" s="266"/>
      <c r="V85" s="204"/>
      <c r="W85" s="204"/>
      <c r="X85" s="266"/>
      <c r="Y85" s="204"/>
      <c r="Z85" s="204"/>
      <c r="AA85" s="266"/>
      <c r="AB85" s="204"/>
      <c r="AC85" s="204"/>
      <c r="AD85" s="266"/>
      <c r="AE85" s="204"/>
      <c r="AF85" s="204"/>
      <c r="AG85" s="266"/>
      <c r="AH85" s="204"/>
      <c r="AI85" s="204"/>
      <c r="AJ85" s="266"/>
      <c r="AK85" s="204"/>
      <c r="AL85" s="204"/>
      <c r="AM85" s="266"/>
      <c r="AN85" s="204"/>
      <c r="AO85" s="204"/>
      <c r="AP85" s="266"/>
      <c r="AQ85" s="236"/>
      <c r="AR85" s="236"/>
      <c r="AS85" s="252"/>
      <c r="AT85" s="236"/>
      <c r="AU85" s="236"/>
      <c r="AV85" s="267"/>
      <c r="AW85" s="236"/>
      <c r="AX85" s="236"/>
      <c r="AY85" s="267"/>
      <c r="AZ85" s="268"/>
    </row>
    <row r="86" spans="1:52" x14ac:dyDescent="0.2">
      <c r="A86" s="275"/>
      <c r="B86" s="321"/>
      <c r="C86" s="320"/>
      <c r="D86" s="322"/>
      <c r="E86" s="236"/>
      <c r="F86" s="281"/>
      <c r="G86" s="204"/>
      <c r="H86" s="264"/>
      <c r="I86" s="190"/>
      <c r="J86" s="265"/>
      <c r="K86" s="204"/>
      <c r="L86" s="266"/>
      <c r="M86" s="204"/>
      <c r="N86" s="204"/>
      <c r="O86" s="266"/>
      <c r="P86" s="236"/>
      <c r="Q86" s="204"/>
      <c r="R86" s="267"/>
      <c r="S86" s="236"/>
      <c r="T86" s="204"/>
      <c r="U86" s="266"/>
      <c r="V86" s="236"/>
      <c r="W86" s="204"/>
      <c r="X86" s="266"/>
      <c r="Y86" s="236"/>
      <c r="Z86" s="204"/>
      <c r="AA86" s="266"/>
      <c r="AB86" s="236"/>
      <c r="AC86" s="204"/>
      <c r="AD86" s="266"/>
      <c r="AE86" s="236"/>
      <c r="AF86" s="204"/>
      <c r="AG86" s="266"/>
      <c r="AH86" s="236"/>
      <c r="AI86" s="204"/>
      <c r="AJ86" s="266"/>
      <c r="AK86" s="236"/>
      <c r="AL86" s="204"/>
      <c r="AM86" s="266"/>
      <c r="AN86" s="236"/>
      <c r="AO86" s="204"/>
      <c r="AP86" s="266"/>
      <c r="AQ86" s="236"/>
      <c r="AR86" s="204"/>
      <c r="AS86" s="252"/>
      <c r="AT86" s="204"/>
      <c r="AU86" s="204"/>
      <c r="AV86" s="267"/>
      <c r="AW86" s="204"/>
      <c r="AX86" s="204"/>
      <c r="AY86" s="267"/>
      <c r="AZ86" s="268"/>
    </row>
    <row r="87" spans="1:52" x14ac:dyDescent="0.2">
      <c r="A87" s="274"/>
      <c r="B87" s="321"/>
      <c r="C87" s="320"/>
      <c r="D87" s="322"/>
      <c r="E87" s="236"/>
      <c r="F87" s="204"/>
      <c r="G87" s="204"/>
      <c r="H87" s="264"/>
      <c r="I87" s="190"/>
      <c r="J87" s="265"/>
      <c r="K87" s="204"/>
      <c r="L87" s="266"/>
      <c r="M87" s="204"/>
      <c r="N87" s="204"/>
      <c r="O87" s="266"/>
      <c r="P87" s="236"/>
      <c r="Q87" s="204"/>
      <c r="R87" s="267"/>
      <c r="S87" s="236"/>
      <c r="T87" s="204"/>
      <c r="U87" s="266"/>
      <c r="V87" s="236"/>
      <c r="W87" s="204"/>
      <c r="X87" s="266"/>
      <c r="Y87" s="236"/>
      <c r="Z87" s="204"/>
      <c r="AA87" s="266"/>
      <c r="AB87" s="236"/>
      <c r="AC87" s="204"/>
      <c r="AD87" s="266"/>
      <c r="AE87" s="236"/>
      <c r="AF87" s="204"/>
      <c r="AG87" s="266"/>
      <c r="AH87" s="236"/>
      <c r="AI87" s="204"/>
      <c r="AJ87" s="266"/>
      <c r="AK87" s="236"/>
      <c r="AL87" s="204"/>
      <c r="AM87" s="266"/>
      <c r="AN87" s="236"/>
      <c r="AO87" s="204"/>
      <c r="AP87" s="266"/>
      <c r="AQ87" s="236"/>
      <c r="AR87" s="204"/>
      <c r="AS87" s="252"/>
      <c r="AT87" s="204"/>
      <c r="AU87" s="204"/>
      <c r="AV87" s="267"/>
      <c r="AW87" s="204"/>
      <c r="AX87" s="204"/>
      <c r="AY87" s="267"/>
      <c r="AZ87" s="268"/>
    </row>
    <row r="88" spans="1:52" x14ac:dyDescent="0.2">
      <c r="A88" s="275"/>
      <c r="B88" s="321"/>
      <c r="C88" s="320"/>
      <c r="D88" s="322"/>
      <c r="E88" s="236"/>
      <c r="F88" s="204"/>
      <c r="G88" s="204"/>
      <c r="H88" s="264"/>
      <c r="I88" s="190"/>
      <c r="J88" s="265"/>
      <c r="K88" s="204"/>
      <c r="L88" s="266"/>
      <c r="M88" s="204"/>
      <c r="N88" s="204"/>
      <c r="O88" s="266"/>
      <c r="P88" s="236"/>
      <c r="Q88" s="204"/>
      <c r="R88" s="267"/>
      <c r="S88" s="236"/>
      <c r="T88" s="204"/>
      <c r="U88" s="266"/>
      <c r="V88" s="236"/>
      <c r="W88" s="204"/>
      <c r="X88" s="266"/>
      <c r="Y88" s="236"/>
      <c r="Z88" s="204"/>
      <c r="AA88" s="266"/>
      <c r="AB88" s="236"/>
      <c r="AC88" s="204"/>
      <c r="AD88" s="266"/>
      <c r="AE88" s="236"/>
      <c r="AF88" s="204"/>
      <c r="AG88" s="266"/>
      <c r="AH88" s="236"/>
      <c r="AI88" s="204"/>
      <c r="AJ88" s="266"/>
      <c r="AK88" s="236"/>
      <c r="AL88" s="204"/>
      <c r="AM88" s="266"/>
      <c r="AN88" s="236"/>
      <c r="AO88" s="204"/>
      <c r="AP88" s="266"/>
      <c r="AQ88" s="236"/>
      <c r="AR88" s="204"/>
      <c r="AS88" s="252"/>
      <c r="AT88" s="204"/>
      <c r="AU88" s="204"/>
      <c r="AV88" s="267"/>
      <c r="AW88" s="204"/>
      <c r="AX88" s="204"/>
      <c r="AY88" s="267"/>
      <c r="AZ88" s="268"/>
    </row>
    <row r="89" spans="1:52" x14ac:dyDescent="0.2">
      <c r="A89" s="274"/>
      <c r="B89" s="234"/>
      <c r="C89" s="276"/>
      <c r="D89" s="322"/>
      <c r="E89" s="236"/>
      <c r="F89" s="236"/>
      <c r="G89" s="236"/>
      <c r="H89" s="264"/>
      <c r="I89" s="190"/>
      <c r="J89" s="265"/>
      <c r="K89" s="236"/>
      <c r="L89" s="266"/>
      <c r="M89" s="204"/>
      <c r="N89" s="204"/>
      <c r="O89" s="266"/>
      <c r="P89" s="236"/>
      <c r="Q89" s="204"/>
      <c r="R89" s="267"/>
      <c r="S89" s="236"/>
      <c r="T89" s="204"/>
      <c r="U89" s="266"/>
      <c r="V89" s="236"/>
      <c r="W89" s="204"/>
      <c r="X89" s="266"/>
      <c r="Y89" s="236"/>
      <c r="Z89" s="204"/>
      <c r="AA89" s="266"/>
      <c r="AB89" s="236"/>
      <c r="AC89" s="204"/>
      <c r="AD89" s="266"/>
      <c r="AE89" s="236"/>
      <c r="AF89" s="204"/>
      <c r="AG89" s="266"/>
      <c r="AH89" s="236"/>
      <c r="AI89" s="204"/>
      <c r="AJ89" s="266"/>
      <c r="AK89" s="236"/>
      <c r="AL89" s="204"/>
      <c r="AM89" s="266"/>
      <c r="AN89" s="236"/>
      <c r="AO89" s="204"/>
      <c r="AP89" s="266"/>
      <c r="AQ89" s="236"/>
      <c r="AR89" s="236"/>
      <c r="AS89" s="252"/>
      <c r="AT89" s="236"/>
      <c r="AU89" s="236"/>
      <c r="AV89" s="267"/>
      <c r="AW89" s="236"/>
      <c r="AX89" s="236"/>
      <c r="AY89" s="267"/>
      <c r="AZ89" s="268"/>
    </row>
    <row r="90" spans="1:52" x14ac:dyDescent="0.2">
      <c r="A90" s="275"/>
      <c r="B90" s="234"/>
      <c r="C90" s="276"/>
      <c r="D90" s="322"/>
      <c r="E90" s="236"/>
      <c r="F90" s="236"/>
      <c r="G90" s="236"/>
      <c r="H90" s="264"/>
      <c r="I90" s="190"/>
      <c r="J90" s="265"/>
      <c r="K90" s="236"/>
      <c r="L90" s="266"/>
      <c r="M90" s="204"/>
      <c r="N90" s="204"/>
      <c r="O90" s="266"/>
      <c r="P90" s="236"/>
      <c r="Q90" s="204"/>
      <c r="R90" s="267"/>
      <c r="S90" s="236"/>
      <c r="T90" s="204"/>
      <c r="U90" s="266"/>
      <c r="V90" s="236"/>
      <c r="W90" s="204"/>
      <c r="X90" s="266"/>
      <c r="Y90" s="236"/>
      <c r="Z90" s="204"/>
      <c r="AA90" s="266"/>
      <c r="AB90" s="236"/>
      <c r="AC90" s="204"/>
      <c r="AD90" s="266"/>
      <c r="AE90" s="236"/>
      <c r="AF90" s="204"/>
      <c r="AG90" s="266"/>
      <c r="AH90" s="236"/>
      <c r="AI90" s="204"/>
      <c r="AJ90" s="266"/>
      <c r="AK90" s="236"/>
      <c r="AL90" s="204"/>
      <c r="AM90" s="266"/>
      <c r="AN90" s="236"/>
      <c r="AO90" s="204"/>
      <c r="AP90" s="266"/>
      <c r="AQ90" s="236"/>
      <c r="AR90" s="236"/>
      <c r="AS90" s="252"/>
      <c r="AT90" s="236"/>
      <c r="AU90" s="236"/>
      <c r="AV90" s="267"/>
      <c r="AW90" s="236"/>
      <c r="AX90" s="236"/>
      <c r="AY90" s="267"/>
      <c r="AZ90" s="268"/>
    </row>
    <row r="91" spans="1:52" x14ac:dyDescent="0.2">
      <c r="A91" s="274"/>
      <c r="B91" s="321"/>
      <c r="C91" s="320"/>
      <c r="D91" s="322"/>
      <c r="E91" s="204"/>
      <c r="F91" s="204"/>
      <c r="G91" s="204"/>
      <c r="H91" s="264"/>
      <c r="I91" s="190"/>
      <c r="J91" s="265"/>
      <c r="K91" s="204"/>
      <c r="L91" s="266"/>
      <c r="M91" s="204"/>
      <c r="N91" s="204"/>
      <c r="O91" s="266"/>
      <c r="P91" s="236"/>
      <c r="Q91" s="204"/>
      <c r="R91" s="267"/>
      <c r="S91" s="236"/>
      <c r="T91" s="204"/>
      <c r="U91" s="266"/>
      <c r="V91" s="236"/>
      <c r="W91" s="204"/>
      <c r="X91" s="266"/>
      <c r="Y91" s="236"/>
      <c r="Z91" s="204"/>
      <c r="AA91" s="266"/>
      <c r="AB91" s="236"/>
      <c r="AC91" s="204"/>
      <c r="AD91" s="266"/>
      <c r="AE91" s="236"/>
      <c r="AF91" s="204"/>
      <c r="AG91" s="266"/>
      <c r="AH91" s="236"/>
      <c r="AI91" s="204"/>
      <c r="AJ91" s="266"/>
      <c r="AK91" s="236"/>
      <c r="AL91" s="204"/>
      <c r="AM91" s="266"/>
      <c r="AN91" s="236"/>
      <c r="AO91" s="204"/>
      <c r="AP91" s="266"/>
      <c r="AQ91" s="236"/>
      <c r="AR91" s="204"/>
      <c r="AS91" s="252"/>
      <c r="AT91" s="204"/>
      <c r="AU91" s="204"/>
      <c r="AV91" s="267"/>
      <c r="AW91" s="204"/>
      <c r="AX91" s="204"/>
      <c r="AY91" s="267"/>
      <c r="AZ91" s="268"/>
    </row>
    <row r="92" spans="1:52" x14ac:dyDescent="0.2">
      <c r="A92" s="275"/>
      <c r="B92" s="234"/>
      <c r="C92" s="276"/>
      <c r="D92" s="322"/>
      <c r="E92" s="236"/>
      <c r="F92" s="236"/>
      <c r="G92" s="236"/>
      <c r="H92" s="264"/>
      <c r="I92" s="190"/>
      <c r="J92" s="265"/>
      <c r="K92" s="236"/>
      <c r="L92" s="266"/>
      <c r="M92" s="236"/>
      <c r="N92" s="236"/>
      <c r="O92" s="266"/>
      <c r="P92" s="236"/>
      <c r="Q92" s="236"/>
      <c r="R92" s="267"/>
      <c r="S92" s="236"/>
      <c r="T92" s="236"/>
      <c r="U92" s="266"/>
      <c r="V92" s="236"/>
      <c r="W92" s="236"/>
      <c r="X92" s="266"/>
      <c r="Y92" s="236"/>
      <c r="Z92" s="236"/>
      <c r="AA92" s="266"/>
      <c r="AB92" s="236"/>
      <c r="AC92" s="236"/>
      <c r="AD92" s="266"/>
      <c r="AE92" s="236"/>
      <c r="AF92" s="236"/>
      <c r="AG92" s="266"/>
      <c r="AH92" s="236"/>
      <c r="AI92" s="236"/>
      <c r="AJ92" s="266"/>
      <c r="AK92" s="236"/>
      <c r="AL92" s="236"/>
      <c r="AM92" s="266"/>
      <c r="AN92" s="236"/>
      <c r="AO92" s="236"/>
      <c r="AP92" s="266"/>
      <c r="AQ92" s="236"/>
      <c r="AR92" s="236"/>
      <c r="AS92" s="252"/>
      <c r="AT92" s="236"/>
      <c r="AU92" s="236"/>
      <c r="AV92" s="267"/>
      <c r="AW92" s="236"/>
      <c r="AX92" s="236"/>
      <c r="AY92" s="267"/>
      <c r="AZ92" s="268"/>
    </row>
    <row r="93" spans="1:52" x14ac:dyDescent="0.2">
      <c r="A93" s="274"/>
      <c r="B93" s="234"/>
      <c r="C93" s="276"/>
      <c r="D93" s="322"/>
      <c r="E93" s="236"/>
      <c r="F93" s="236"/>
      <c r="G93" s="236"/>
      <c r="H93" s="264"/>
      <c r="I93" s="190"/>
      <c r="J93" s="265"/>
      <c r="K93" s="236"/>
      <c r="L93" s="266"/>
      <c r="M93" s="236"/>
      <c r="N93" s="236"/>
      <c r="O93" s="266"/>
      <c r="P93" s="236"/>
      <c r="Q93" s="236"/>
      <c r="R93" s="267"/>
      <c r="S93" s="236"/>
      <c r="T93" s="236"/>
      <c r="U93" s="266"/>
      <c r="V93" s="236"/>
      <c r="W93" s="236"/>
      <c r="X93" s="266"/>
      <c r="Y93" s="236"/>
      <c r="Z93" s="236"/>
      <c r="AA93" s="266"/>
      <c r="AB93" s="236"/>
      <c r="AC93" s="236"/>
      <c r="AD93" s="266"/>
      <c r="AE93" s="236"/>
      <c r="AF93" s="236"/>
      <c r="AG93" s="266"/>
      <c r="AH93" s="236"/>
      <c r="AI93" s="236"/>
      <c r="AJ93" s="266"/>
      <c r="AK93" s="236"/>
      <c r="AL93" s="236"/>
      <c r="AM93" s="266"/>
      <c r="AN93" s="236"/>
      <c r="AO93" s="236"/>
      <c r="AP93" s="266"/>
      <c r="AQ93" s="236"/>
      <c r="AR93" s="236"/>
      <c r="AS93" s="252"/>
      <c r="AT93" s="236"/>
      <c r="AU93" s="236"/>
      <c r="AV93" s="267"/>
      <c r="AW93" s="236"/>
      <c r="AX93" s="236"/>
      <c r="AY93" s="267"/>
      <c r="AZ93" s="268"/>
    </row>
    <row r="94" spans="1:52" x14ac:dyDescent="0.2">
      <c r="A94" s="275"/>
      <c r="B94" s="234"/>
      <c r="C94" s="276"/>
      <c r="D94" s="322"/>
      <c r="E94" s="236"/>
      <c r="F94" s="236"/>
      <c r="G94" s="236"/>
      <c r="H94" s="264"/>
      <c r="I94" s="190"/>
      <c r="J94" s="265"/>
      <c r="K94" s="236"/>
      <c r="L94" s="266"/>
      <c r="M94" s="236"/>
      <c r="N94" s="236"/>
      <c r="O94" s="266"/>
      <c r="P94" s="236"/>
      <c r="Q94" s="236"/>
      <c r="R94" s="267"/>
      <c r="S94" s="236"/>
      <c r="T94" s="236"/>
      <c r="U94" s="266"/>
      <c r="V94" s="236"/>
      <c r="W94" s="236"/>
      <c r="X94" s="266"/>
      <c r="Y94" s="236"/>
      <c r="Z94" s="236"/>
      <c r="AA94" s="266"/>
      <c r="AB94" s="236"/>
      <c r="AC94" s="236"/>
      <c r="AD94" s="266"/>
      <c r="AE94" s="236"/>
      <c r="AF94" s="236"/>
      <c r="AG94" s="266"/>
      <c r="AH94" s="236"/>
      <c r="AI94" s="236"/>
      <c r="AJ94" s="266"/>
      <c r="AK94" s="236"/>
      <c r="AL94" s="236"/>
      <c r="AM94" s="266"/>
      <c r="AN94" s="236"/>
      <c r="AO94" s="236"/>
      <c r="AP94" s="266"/>
      <c r="AQ94" s="236"/>
      <c r="AR94" s="236"/>
      <c r="AS94" s="252"/>
      <c r="AT94" s="236"/>
      <c r="AU94" s="236"/>
      <c r="AV94" s="267"/>
      <c r="AW94" s="236"/>
      <c r="AX94" s="236"/>
      <c r="AY94" s="267"/>
      <c r="AZ94" s="268"/>
    </row>
    <row r="95" spans="1:52" x14ac:dyDescent="0.2">
      <c r="A95" s="274"/>
      <c r="B95" s="234"/>
      <c r="C95" s="276"/>
      <c r="D95" s="322"/>
      <c r="E95" s="236"/>
      <c r="F95" s="236"/>
      <c r="G95" s="236"/>
      <c r="H95" s="264"/>
      <c r="I95" s="190"/>
      <c r="J95" s="265"/>
      <c r="K95" s="236"/>
      <c r="L95" s="266"/>
      <c r="M95" s="236"/>
      <c r="N95" s="236"/>
      <c r="O95" s="266"/>
      <c r="P95" s="236"/>
      <c r="Q95" s="236"/>
      <c r="R95" s="267"/>
      <c r="S95" s="236"/>
      <c r="T95" s="236"/>
      <c r="U95" s="266"/>
      <c r="V95" s="236"/>
      <c r="W95" s="236"/>
      <c r="X95" s="266"/>
      <c r="Y95" s="236"/>
      <c r="Z95" s="236"/>
      <c r="AA95" s="266"/>
      <c r="AB95" s="236"/>
      <c r="AC95" s="236"/>
      <c r="AD95" s="266"/>
      <c r="AE95" s="236"/>
      <c r="AF95" s="236"/>
      <c r="AG95" s="266"/>
      <c r="AH95" s="236"/>
      <c r="AI95" s="236"/>
      <c r="AJ95" s="266"/>
      <c r="AK95" s="236"/>
      <c r="AL95" s="236"/>
      <c r="AM95" s="266"/>
      <c r="AN95" s="236"/>
      <c r="AO95" s="236"/>
      <c r="AP95" s="266"/>
      <c r="AQ95" s="236"/>
      <c r="AR95" s="236"/>
      <c r="AS95" s="252"/>
      <c r="AT95" s="236"/>
      <c r="AU95" s="236"/>
      <c r="AV95" s="267"/>
      <c r="AW95" s="236"/>
      <c r="AX95" s="236"/>
      <c r="AY95" s="267"/>
      <c r="AZ95" s="268"/>
    </row>
    <row r="96" spans="1:52" x14ac:dyDescent="0.2">
      <c r="A96" s="282"/>
      <c r="B96" s="234"/>
      <c r="C96" s="276"/>
      <c r="D96" s="322"/>
      <c r="E96" s="236"/>
      <c r="F96" s="236"/>
      <c r="G96" s="236"/>
      <c r="H96" s="264"/>
      <c r="I96" s="190"/>
      <c r="J96" s="265"/>
      <c r="K96" s="236"/>
      <c r="L96" s="266"/>
      <c r="M96" s="236"/>
      <c r="N96" s="236"/>
      <c r="O96" s="266"/>
      <c r="P96" s="236"/>
      <c r="Q96" s="236"/>
      <c r="R96" s="267"/>
      <c r="S96" s="236"/>
      <c r="T96" s="236"/>
      <c r="U96" s="266"/>
      <c r="V96" s="236"/>
      <c r="W96" s="236"/>
      <c r="X96" s="266"/>
      <c r="Y96" s="236"/>
      <c r="Z96" s="236"/>
      <c r="AA96" s="266"/>
      <c r="AB96" s="236"/>
      <c r="AC96" s="236"/>
      <c r="AD96" s="266"/>
      <c r="AE96" s="236"/>
      <c r="AF96" s="236"/>
      <c r="AG96" s="266"/>
      <c r="AH96" s="236"/>
      <c r="AI96" s="236"/>
      <c r="AJ96" s="266"/>
      <c r="AK96" s="236"/>
      <c r="AL96" s="236"/>
      <c r="AM96" s="266"/>
      <c r="AN96" s="236"/>
      <c r="AO96" s="236"/>
      <c r="AP96" s="266"/>
      <c r="AQ96" s="236"/>
      <c r="AR96" s="236"/>
      <c r="AS96" s="252"/>
      <c r="AT96" s="236"/>
      <c r="AU96" s="236"/>
      <c r="AV96" s="247"/>
      <c r="AW96" s="236"/>
      <c r="AX96" s="236"/>
      <c r="AY96" s="247"/>
      <c r="AZ96" s="268"/>
    </row>
    <row r="97" spans="1:52" x14ac:dyDescent="0.2">
      <c r="A97" s="282"/>
      <c r="B97" s="234"/>
      <c r="C97" s="276"/>
      <c r="D97" s="322"/>
      <c r="E97" s="236"/>
      <c r="F97" s="236"/>
      <c r="G97" s="236"/>
      <c r="H97" s="264"/>
      <c r="I97" s="190"/>
      <c r="J97" s="265"/>
      <c r="K97" s="236"/>
      <c r="L97" s="266"/>
      <c r="M97" s="236"/>
      <c r="N97" s="236"/>
      <c r="O97" s="266"/>
      <c r="P97" s="236"/>
      <c r="Q97" s="236"/>
      <c r="R97" s="267"/>
      <c r="S97" s="236"/>
      <c r="T97" s="236"/>
      <c r="U97" s="266"/>
      <c r="V97" s="236"/>
      <c r="W97" s="236"/>
      <c r="X97" s="266"/>
      <c r="Y97" s="236"/>
      <c r="Z97" s="236"/>
      <c r="AA97" s="266"/>
      <c r="AB97" s="236"/>
      <c r="AC97" s="236"/>
      <c r="AD97" s="266"/>
      <c r="AE97" s="236"/>
      <c r="AF97" s="236"/>
      <c r="AG97" s="266"/>
      <c r="AH97" s="236"/>
      <c r="AI97" s="236"/>
      <c r="AJ97" s="266"/>
      <c r="AK97" s="236"/>
      <c r="AL97" s="236"/>
      <c r="AM97" s="266"/>
      <c r="AN97" s="236"/>
      <c r="AO97" s="236"/>
      <c r="AP97" s="266"/>
      <c r="AQ97" s="236"/>
      <c r="AR97" s="236"/>
      <c r="AS97" s="252"/>
      <c r="AT97" s="236"/>
      <c r="AU97" s="236"/>
      <c r="AV97" s="247"/>
      <c r="AW97" s="236"/>
      <c r="AX97" s="236"/>
      <c r="AY97" s="247"/>
      <c r="AZ97" s="268"/>
    </row>
    <row r="98" spans="1:52" x14ac:dyDescent="0.2">
      <c r="A98" s="282"/>
      <c r="B98" s="234"/>
      <c r="C98" s="276"/>
      <c r="D98" s="322"/>
      <c r="E98" s="236"/>
      <c r="F98" s="236"/>
      <c r="G98" s="236"/>
      <c r="H98" s="264"/>
      <c r="I98" s="190"/>
      <c r="J98" s="265"/>
      <c r="K98" s="236"/>
      <c r="L98" s="266"/>
      <c r="M98" s="236"/>
      <c r="N98" s="236"/>
      <c r="O98" s="266"/>
      <c r="P98" s="236"/>
      <c r="Q98" s="236"/>
      <c r="R98" s="267"/>
      <c r="S98" s="236"/>
      <c r="T98" s="236"/>
      <c r="U98" s="266"/>
      <c r="V98" s="236"/>
      <c r="W98" s="236"/>
      <c r="X98" s="266"/>
      <c r="Y98" s="236"/>
      <c r="Z98" s="236"/>
      <c r="AA98" s="266"/>
      <c r="AB98" s="236"/>
      <c r="AC98" s="236"/>
      <c r="AD98" s="266"/>
      <c r="AE98" s="236"/>
      <c r="AF98" s="236"/>
      <c r="AG98" s="266"/>
      <c r="AH98" s="236"/>
      <c r="AI98" s="236"/>
      <c r="AJ98" s="266"/>
      <c r="AK98" s="236"/>
      <c r="AL98" s="236"/>
      <c r="AM98" s="266"/>
      <c r="AN98" s="236"/>
      <c r="AO98" s="236"/>
      <c r="AP98" s="266"/>
      <c r="AQ98" s="236"/>
      <c r="AR98" s="236"/>
      <c r="AS98" s="252"/>
      <c r="AT98" s="236"/>
      <c r="AU98" s="236"/>
      <c r="AV98" s="247"/>
      <c r="AW98" s="236"/>
      <c r="AX98" s="236"/>
      <c r="AY98" s="247"/>
      <c r="AZ98" s="268"/>
    </row>
    <row r="99" spans="1:52" x14ac:dyDescent="0.2">
      <c r="A99" s="282"/>
      <c r="B99" s="234"/>
      <c r="C99" s="276"/>
      <c r="D99" s="322"/>
      <c r="E99" s="236"/>
      <c r="F99" s="236"/>
      <c r="G99" s="236"/>
      <c r="H99" s="264"/>
      <c r="I99" s="190"/>
      <c r="J99" s="265"/>
      <c r="K99" s="236"/>
      <c r="L99" s="266"/>
      <c r="M99" s="236"/>
      <c r="N99" s="236"/>
      <c r="O99" s="266"/>
      <c r="P99" s="236"/>
      <c r="Q99" s="236"/>
      <c r="R99" s="267"/>
      <c r="S99" s="236"/>
      <c r="T99" s="236"/>
      <c r="U99" s="266"/>
      <c r="V99" s="236"/>
      <c r="W99" s="236"/>
      <c r="X99" s="266"/>
      <c r="Y99" s="236"/>
      <c r="Z99" s="236"/>
      <c r="AA99" s="266"/>
      <c r="AB99" s="236"/>
      <c r="AC99" s="236"/>
      <c r="AD99" s="266"/>
      <c r="AE99" s="236"/>
      <c r="AF99" s="236"/>
      <c r="AG99" s="266"/>
      <c r="AH99" s="236"/>
      <c r="AI99" s="236"/>
      <c r="AJ99" s="266"/>
      <c r="AK99" s="236"/>
      <c r="AL99" s="236"/>
      <c r="AM99" s="266"/>
      <c r="AN99" s="236"/>
      <c r="AO99" s="236"/>
      <c r="AP99" s="266"/>
      <c r="AQ99" s="236"/>
      <c r="AR99" s="236"/>
      <c r="AS99" s="252"/>
      <c r="AT99" s="236"/>
      <c r="AU99" s="236"/>
      <c r="AV99" s="247"/>
      <c r="AW99" s="236"/>
      <c r="AX99" s="236"/>
      <c r="AY99" s="247"/>
      <c r="AZ99" s="268"/>
    </row>
    <row r="100" spans="1:52" x14ac:dyDescent="0.2">
      <c r="A100" s="282"/>
      <c r="B100" s="234"/>
      <c r="C100" s="276"/>
      <c r="D100" s="322"/>
      <c r="E100" s="236"/>
      <c r="F100" s="236"/>
      <c r="G100" s="236"/>
      <c r="H100" s="264"/>
      <c r="I100" s="190"/>
      <c r="J100" s="265"/>
      <c r="K100" s="236"/>
      <c r="L100" s="266"/>
      <c r="M100" s="236"/>
      <c r="N100" s="236"/>
      <c r="O100" s="266"/>
      <c r="P100" s="236"/>
      <c r="Q100" s="236"/>
      <c r="R100" s="267"/>
      <c r="S100" s="236"/>
      <c r="T100" s="236"/>
      <c r="U100" s="266"/>
      <c r="V100" s="236"/>
      <c r="W100" s="236"/>
      <c r="X100" s="266"/>
      <c r="Y100" s="236"/>
      <c r="Z100" s="236"/>
      <c r="AA100" s="266"/>
      <c r="AB100" s="236"/>
      <c r="AC100" s="236"/>
      <c r="AD100" s="266"/>
      <c r="AE100" s="236"/>
      <c r="AF100" s="236"/>
      <c r="AG100" s="266"/>
      <c r="AH100" s="236"/>
      <c r="AI100" s="236"/>
      <c r="AJ100" s="266"/>
      <c r="AK100" s="236"/>
      <c r="AL100" s="236"/>
      <c r="AM100" s="266"/>
      <c r="AN100" s="236"/>
      <c r="AO100" s="236"/>
      <c r="AP100" s="266"/>
      <c r="AQ100" s="236"/>
      <c r="AR100" s="236"/>
      <c r="AS100" s="252"/>
      <c r="AT100" s="236"/>
      <c r="AU100" s="236"/>
      <c r="AV100" s="247"/>
      <c r="AW100" s="236"/>
      <c r="AX100" s="236"/>
      <c r="AY100" s="247"/>
      <c r="AZ100" s="268"/>
    </row>
    <row r="101" spans="1:52" x14ac:dyDescent="0.2">
      <c r="A101" s="282"/>
      <c r="B101" s="234"/>
      <c r="C101" s="276"/>
      <c r="D101" s="322"/>
      <c r="E101" s="236"/>
      <c r="F101" s="236"/>
      <c r="G101" s="236"/>
      <c r="H101" s="264"/>
      <c r="I101" s="190"/>
      <c r="J101" s="265"/>
      <c r="K101" s="236"/>
      <c r="L101" s="266"/>
      <c r="M101" s="236"/>
      <c r="N101" s="236"/>
      <c r="O101" s="266"/>
      <c r="P101" s="236"/>
      <c r="Q101" s="236"/>
      <c r="R101" s="267"/>
      <c r="S101" s="236"/>
      <c r="T101" s="236"/>
      <c r="U101" s="266"/>
      <c r="V101" s="236"/>
      <c r="W101" s="236"/>
      <c r="X101" s="266"/>
      <c r="Y101" s="236"/>
      <c r="Z101" s="236"/>
      <c r="AA101" s="266"/>
      <c r="AB101" s="236"/>
      <c r="AC101" s="236"/>
      <c r="AD101" s="266"/>
      <c r="AE101" s="236"/>
      <c r="AF101" s="236"/>
      <c r="AG101" s="266"/>
      <c r="AH101" s="236"/>
      <c r="AI101" s="236"/>
      <c r="AJ101" s="266"/>
      <c r="AK101" s="236"/>
      <c r="AL101" s="236"/>
      <c r="AM101" s="266"/>
      <c r="AN101" s="236"/>
      <c r="AO101" s="236"/>
      <c r="AP101" s="266"/>
      <c r="AQ101" s="236"/>
      <c r="AR101" s="236"/>
      <c r="AS101" s="252"/>
      <c r="AT101" s="236"/>
      <c r="AU101" s="236"/>
      <c r="AV101" s="247"/>
      <c r="AW101" s="236"/>
      <c r="AX101" s="236"/>
      <c r="AY101" s="247"/>
      <c r="AZ101" s="268"/>
    </row>
    <row r="102" spans="1:52" x14ac:dyDescent="0.2">
      <c r="A102" s="275"/>
      <c r="B102" s="234"/>
      <c r="C102" s="276"/>
      <c r="D102" s="322"/>
      <c r="E102" s="236"/>
      <c r="F102" s="236"/>
      <c r="G102" s="236"/>
      <c r="H102" s="264"/>
      <c r="I102" s="190"/>
      <c r="J102" s="265"/>
      <c r="K102" s="236"/>
      <c r="L102" s="266"/>
      <c r="M102" s="236"/>
      <c r="N102" s="236"/>
      <c r="O102" s="266"/>
      <c r="P102" s="236"/>
      <c r="Q102" s="236"/>
      <c r="R102" s="267"/>
      <c r="S102" s="236"/>
      <c r="T102" s="236"/>
      <c r="U102" s="266"/>
      <c r="V102" s="236"/>
      <c r="W102" s="236"/>
      <c r="X102" s="266"/>
      <c r="Y102" s="236"/>
      <c r="Z102" s="236"/>
      <c r="AA102" s="266"/>
      <c r="AB102" s="236"/>
      <c r="AC102" s="236"/>
      <c r="AD102" s="266"/>
      <c r="AE102" s="236"/>
      <c r="AF102" s="236"/>
      <c r="AG102" s="266"/>
      <c r="AH102" s="236"/>
      <c r="AI102" s="236"/>
      <c r="AJ102" s="266"/>
      <c r="AK102" s="236"/>
      <c r="AL102" s="236"/>
      <c r="AM102" s="266"/>
      <c r="AN102" s="236"/>
      <c r="AO102" s="236"/>
      <c r="AP102" s="266"/>
      <c r="AQ102" s="236"/>
      <c r="AR102" s="236"/>
      <c r="AS102" s="252"/>
      <c r="AT102" s="236"/>
      <c r="AU102" s="236"/>
      <c r="AV102" s="267"/>
      <c r="AW102" s="236"/>
      <c r="AX102" s="236"/>
      <c r="AY102" s="267"/>
      <c r="AZ102" s="268"/>
    </row>
    <row r="103" spans="1:52" ht="13.5" thickBot="1" x14ac:dyDescent="0.25">
      <c r="A103" s="274"/>
      <c r="B103" s="234"/>
      <c r="C103" s="276"/>
      <c r="D103" s="322"/>
      <c r="E103" s="236"/>
      <c r="F103" s="236"/>
      <c r="G103" s="236"/>
      <c r="H103" s="264"/>
      <c r="I103" s="190"/>
      <c r="J103" s="265"/>
      <c r="K103" s="236"/>
      <c r="L103" s="266"/>
      <c r="M103" s="236"/>
      <c r="N103" s="236"/>
      <c r="O103" s="266"/>
      <c r="P103" s="236"/>
      <c r="Q103" s="236"/>
      <c r="R103" s="267"/>
      <c r="S103" s="236"/>
      <c r="T103" s="236"/>
      <c r="U103" s="266"/>
      <c r="V103" s="236"/>
      <c r="W103" s="236"/>
      <c r="X103" s="266"/>
      <c r="Y103" s="236"/>
      <c r="Z103" s="236"/>
      <c r="AA103" s="266"/>
      <c r="AB103" s="236"/>
      <c r="AC103" s="236"/>
      <c r="AD103" s="266"/>
      <c r="AE103" s="236"/>
      <c r="AF103" s="236"/>
      <c r="AG103" s="266"/>
      <c r="AH103" s="236"/>
      <c r="AI103" s="236"/>
      <c r="AJ103" s="266"/>
      <c r="AK103" s="236"/>
      <c r="AL103" s="236"/>
      <c r="AM103" s="266"/>
      <c r="AN103" s="236"/>
      <c r="AO103" s="236"/>
      <c r="AP103" s="266"/>
      <c r="AQ103" s="236"/>
      <c r="AR103" s="236"/>
      <c r="AS103" s="252"/>
      <c r="AT103" s="236"/>
      <c r="AU103" s="236"/>
      <c r="AV103" s="267"/>
      <c r="AW103" s="236"/>
      <c r="AX103" s="236"/>
      <c r="AY103" s="267"/>
      <c r="AZ103" s="268"/>
    </row>
    <row r="104" spans="1:52" s="326" customFormat="1" ht="20.25" customHeight="1" thickTop="1" thickBot="1" x14ac:dyDescent="0.25">
      <c r="A104" s="405"/>
      <c r="B104" s="406"/>
      <c r="C104" s="406"/>
      <c r="D104" s="406"/>
      <c r="E104" s="325">
        <f t="shared" ref="E104:AZ104" si="115">SUM(E7:E103)</f>
        <v>525000000</v>
      </c>
      <c r="F104" s="325">
        <f t="shared" si="115"/>
        <v>10970000</v>
      </c>
      <c r="G104" s="325">
        <f t="shared" si="115"/>
        <v>32300000</v>
      </c>
      <c r="H104" s="325">
        <f t="shared" si="115"/>
        <v>481730000</v>
      </c>
      <c r="I104" s="325">
        <f t="shared" si="115"/>
        <v>202730000</v>
      </c>
      <c r="J104" s="325">
        <f t="shared" si="115"/>
        <v>28000000</v>
      </c>
      <c r="K104" s="325">
        <f t="shared" si="115"/>
        <v>24000000</v>
      </c>
      <c r="L104" s="325">
        <f t="shared" si="115"/>
        <v>4000000</v>
      </c>
      <c r="M104" s="325">
        <f t="shared" si="115"/>
        <v>23150000</v>
      </c>
      <c r="N104" s="325">
        <f t="shared" si="115"/>
        <v>22150000</v>
      </c>
      <c r="O104" s="325">
        <f t="shared" si="115"/>
        <v>1000000</v>
      </c>
      <c r="P104" s="325">
        <f t="shared" si="115"/>
        <v>25100000</v>
      </c>
      <c r="Q104" s="325">
        <f t="shared" si="115"/>
        <v>24100000</v>
      </c>
      <c r="R104" s="325">
        <f t="shared" si="115"/>
        <v>1000000</v>
      </c>
      <c r="S104" s="325">
        <f t="shared" si="115"/>
        <v>25100000</v>
      </c>
      <c r="T104" s="325">
        <f t="shared" si="115"/>
        <v>24100000</v>
      </c>
      <c r="U104" s="325">
        <f t="shared" si="115"/>
        <v>1000000</v>
      </c>
      <c r="V104" s="325">
        <f t="shared" si="115"/>
        <v>25100000</v>
      </c>
      <c r="W104" s="325">
        <f t="shared" si="115"/>
        <v>24100000</v>
      </c>
      <c r="X104" s="325">
        <f t="shared" si="115"/>
        <v>1000000</v>
      </c>
      <c r="Y104" s="325">
        <f t="shared" si="115"/>
        <v>25100000</v>
      </c>
      <c r="Z104" s="325">
        <f t="shared" si="115"/>
        <v>23600000</v>
      </c>
      <c r="AA104" s="325">
        <f t="shared" si="115"/>
        <v>1500000</v>
      </c>
      <c r="AB104" s="325">
        <f t="shared" si="115"/>
        <v>25100000</v>
      </c>
      <c r="AC104" s="325">
        <f t="shared" si="115"/>
        <v>23100000</v>
      </c>
      <c r="AD104" s="325">
        <f t="shared" si="115"/>
        <v>2000000</v>
      </c>
      <c r="AE104" s="325">
        <f t="shared" si="115"/>
        <v>25100000</v>
      </c>
      <c r="AF104" s="325">
        <f t="shared" si="115"/>
        <v>23100000</v>
      </c>
      <c r="AG104" s="325">
        <f t="shared" si="115"/>
        <v>2000000</v>
      </c>
      <c r="AH104" s="325">
        <f t="shared" si="115"/>
        <v>25100000</v>
      </c>
      <c r="AI104" s="325">
        <f t="shared" si="115"/>
        <v>23100000</v>
      </c>
      <c r="AJ104" s="325">
        <f t="shared" si="115"/>
        <v>2000000</v>
      </c>
      <c r="AK104" s="325">
        <f t="shared" si="115"/>
        <v>25100000</v>
      </c>
      <c r="AL104" s="325">
        <f t="shared" si="115"/>
        <v>22100000</v>
      </c>
      <c r="AM104" s="325">
        <f t="shared" si="115"/>
        <v>3000000</v>
      </c>
      <c r="AN104" s="325">
        <f t="shared" si="115"/>
        <v>25100000</v>
      </c>
      <c r="AO104" s="325">
        <f t="shared" si="115"/>
        <v>20100000</v>
      </c>
      <c r="AP104" s="325">
        <f t="shared" si="115"/>
        <v>5000000</v>
      </c>
      <c r="AQ104" s="325">
        <f t="shared" si="115"/>
        <v>1950000</v>
      </c>
      <c r="AR104" s="325">
        <f t="shared" si="115"/>
        <v>1750000</v>
      </c>
      <c r="AS104" s="325">
        <f t="shared" si="115"/>
        <v>200000</v>
      </c>
      <c r="AT104" s="325">
        <f t="shared" si="115"/>
        <v>0</v>
      </c>
      <c r="AU104" s="325">
        <f t="shared" si="115"/>
        <v>0</v>
      </c>
      <c r="AV104" s="325">
        <f t="shared" si="115"/>
        <v>0</v>
      </c>
      <c r="AW104" s="325">
        <f t="shared" si="115"/>
        <v>0</v>
      </c>
      <c r="AX104" s="325">
        <f t="shared" si="115"/>
        <v>0</v>
      </c>
      <c r="AY104" s="325">
        <f t="shared" si="115"/>
        <v>0</v>
      </c>
      <c r="AZ104" s="325">
        <f t="shared" si="115"/>
        <v>263500000</v>
      </c>
    </row>
    <row r="105" spans="1:52" ht="13.5" thickTop="1" x14ac:dyDescent="0.2">
      <c r="A105" s="407"/>
      <c r="B105" s="407"/>
      <c r="C105" s="407"/>
      <c r="D105" s="241"/>
      <c r="E105" s="241"/>
    </row>
    <row r="106" spans="1:52" ht="33" customHeight="1" x14ac:dyDescent="0.2">
      <c r="A106" s="242" t="s">
        <v>329</v>
      </c>
      <c r="B106" s="242" t="s">
        <v>330</v>
      </c>
      <c r="C106" s="242" t="s">
        <v>311</v>
      </c>
      <c r="D106" s="242" t="s">
        <v>331</v>
      </c>
      <c r="E106" s="244" t="s">
        <v>332</v>
      </c>
    </row>
    <row r="107" spans="1:52" x14ac:dyDescent="0.2">
      <c r="A107" s="283">
        <v>1</v>
      </c>
      <c r="B107" s="236"/>
      <c r="C107" s="236" t="str">
        <f>+C7</f>
        <v>Wanda Aditia</v>
      </c>
      <c r="D107" s="236" t="str">
        <f>+D7</f>
        <v>KA</v>
      </c>
      <c r="E107" s="236">
        <f>+L7++O7+R7+U7+X7+AA7+AD7+AG7+AJ7+AM7+AP7+AS7+AV7+AY7</f>
        <v>0</v>
      </c>
    </row>
    <row r="108" spans="1:52" ht="15.75" customHeight="1" x14ac:dyDescent="0.2">
      <c r="A108" s="283">
        <v>2</v>
      </c>
      <c r="B108" s="236"/>
      <c r="C108" s="236" t="str">
        <f t="shared" ref="C108:D171" si="116">+C8</f>
        <v>Ricy Nur Cahyo</v>
      </c>
      <c r="D108" s="236" t="str">
        <f t="shared" si="116"/>
        <v>KA</v>
      </c>
      <c r="E108" s="236">
        <f t="shared" ref="E108:E171" si="117">+L8++O8+R8+U8+X8+AA8+AD8+AG8+AJ8+AM8+AP8+AS8+AV8+AY8</f>
        <v>0</v>
      </c>
    </row>
    <row r="109" spans="1:52" x14ac:dyDescent="0.2">
      <c r="A109" s="283">
        <v>3</v>
      </c>
      <c r="B109" s="236"/>
      <c r="C109" s="236" t="str">
        <f t="shared" si="116"/>
        <v>Haris Mukti</v>
      </c>
      <c r="D109" s="236" t="str">
        <f t="shared" si="116"/>
        <v>KA</v>
      </c>
      <c r="E109" s="236">
        <f t="shared" si="117"/>
        <v>0</v>
      </c>
    </row>
    <row r="110" spans="1:52" x14ac:dyDescent="0.2">
      <c r="A110" s="283">
        <v>4</v>
      </c>
      <c r="B110" s="236"/>
      <c r="C110" s="236" t="str">
        <f t="shared" si="116"/>
        <v>Eka Yusni</v>
      </c>
      <c r="D110" s="236" t="str">
        <f t="shared" si="116"/>
        <v>KA</v>
      </c>
      <c r="E110" s="236">
        <f t="shared" si="117"/>
        <v>0</v>
      </c>
    </row>
    <row r="111" spans="1:52" x14ac:dyDescent="0.2">
      <c r="A111" s="283">
        <v>5</v>
      </c>
      <c r="B111" s="236"/>
      <c r="C111" s="236" t="str">
        <f t="shared" si="116"/>
        <v>Neng Seri</v>
      </c>
      <c r="D111" s="236" t="str">
        <f t="shared" si="116"/>
        <v>KA</v>
      </c>
      <c r="E111" s="236">
        <f t="shared" si="117"/>
        <v>0</v>
      </c>
    </row>
    <row r="112" spans="1:52" x14ac:dyDescent="0.2">
      <c r="A112" s="283">
        <v>6</v>
      </c>
      <c r="B112" s="236"/>
      <c r="C112" s="236" t="str">
        <f t="shared" si="116"/>
        <v>Egie Ferlandi</v>
      </c>
      <c r="D112" s="236" t="str">
        <f t="shared" si="116"/>
        <v>KA</v>
      </c>
      <c r="E112" s="236">
        <f t="shared" si="117"/>
        <v>0</v>
      </c>
    </row>
    <row r="113" spans="1:6" x14ac:dyDescent="0.2">
      <c r="A113" s="283">
        <v>7</v>
      </c>
      <c r="B113" s="236"/>
      <c r="C113" s="236" t="str">
        <f t="shared" si="116"/>
        <v xml:space="preserve">Dean Muhammad </v>
      </c>
      <c r="D113" s="236" t="str">
        <f t="shared" si="116"/>
        <v>KA</v>
      </c>
      <c r="E113" s="236">
        <f t="shared" si="117"/>
        <v>0</v>
      </c>
    </row>
    <row r="114" spans="1:6" x14ac:dyDescent="0.2">
      <c r="A114" s="283">
        <v>8</v>
      </c>
      <c r="B114" s="236"/>
      <c r="C114" s="236" t="str">
        <f t="shared" si="116"/>
        <v>Ai Rismawati</v>
      </c>
      <c r="D114" s="236" t="str">
        <f t="shared" si="116"/>
        <v>KA</v>
      </c>
      <c r="E114" s="236">
        <f t="shared" si="117"/>
        <v>0</v>
      </c>
    </row>
    <row r="115" spans="1:6" x14ac:dyDescent="0.2">
      <c r="A115" s="283">
        <v>9</v>
      </c>
      <c r="B115" s="236"/>
      <c r="C115" s="236" t="str">
        <f t="shared" si="116"/>
        <v>Nadia Minari</v>
      </c>
      <c r="D115" s="236" t="str">
        <f t="shared" si="116"/>
        <v>KA</v>
      </c>
      <c r="E115" s="236">
        <f t="shared" si="117"/>
        <v>0</v>
      </c>
    </row>
    <row r="116" spans="1:6" x14ac:dyDescent="0.2">
      <c r="A116" s="283">
        <v>10</v>
      </c>
      <c r="B116" s="236"/>
      <c r="C116" s="236" t="str">
        <f t="shared" si="116"/>
        <v>Ratna Hindayanti</v>
      </c>
      <c r="D116" s="236" t="str">
        <f t="shared" si="116"/>
        <v>KA</v>
      </c>
      <c r="E116" s="236">
        <f t="shared" si="117"/>
        <v>0</v>
      </c>
    </row>
    <row r="117" spans="1:6" x14ac:dyDescent="0.2">
      <c r="A117" s="283">
        <v>11</v>
      </c>
      <c r="B117" s="236"/>
      <c r="C117" s="236" t="str">
        <f t="shared" si="116"/>
        <v>David ilham</v>
      </c>
      <c r="D117" s="236" t="str">
        <f t="shared" si="116"/>
        <v>KA</v>
      </c>
      <c r="E117" s="236">
        <f t="shared" si="117"/>
        <v>0</v>
      </c>
    </row>
    <row r="118" spans="1:6" x14ac:dyDescent="0.2">
      <c r="A118" s="283">
        <v>12</v>
      </c>
      <c r="B118" s="236"/>
      <c r="C118" s="236" t="str">
        <f t="shared" si="116"/>
        <v>Ninda Amelya</v>
      </c>
      <c r="D118" s="236" t="str">
        <f t="shared" si="116"/>
        <v>KA</v>
      </c>
      <c r="E118" s="236">
        <f t="shared" si="117"/>
        <v>0</v>
      </c>
    </row>
    <row r="119" spans="1:6" x14ac:dyDescent="0.2">
      <c r="A119" s="283">
        <v>13</v>
      </c>
      <c r="B119" s="236"/>
      <c r="C119" s="236" t="str">
        <f t="shared" si="116"/>
        <v>Tari Mustari</v>
      </c>
      <c r="D119" s="236" t="str">
        <f t="shared" si="116"/>
        <v>KA</v>
      </c>
      <c r="E119" s="236">
        <f t="shared" si="117"/>
        <v>0</v>
      </c>
    </row>
    <row r="120" spans="1:6" x14ac:dyDescent="0.2">
      <c r="A120" s="283">
        <v>14</v>
      </c>
      <c r="B120" s="236"/>
      <c r="C120" s="236" t="str">
        <f t="shared" si="116"/>
        <v>Siti Rohmah</v>
      </c>
      <c r="D120" s="236" t="s">
        <v>327</v>
      </c>
      <c r="E120" s="236">
        <f t="shared" si="117"/>
        <v>0</v>
      </c>
    </row>
    <row r="121" spans="1:6" x14ac:dyDescent="0.2">
      <c r="A121" s="283">
        <v>15</v>
      </c>
      <c r="B121" s="236"/>
      <c r="C121" s="236" t="str">
        <f t="shared" si="116"/>
        <v>Ceci Ruhyanti</v>
      </c>
      <c r="D121" s="236" t="str">
        <f t="shared" si="116"/>
        <v>KA</v>
      </c>
      <c r="E121" s="236">
        <f>+L21++O21+R21+U21+X21+AA21+AD21+AG21+AJ21+AM21+AP21+AS21+AV21+AY21</f>
        <v>0</v>
      </c>
    </row>
    <row r="122" spans="1:6" x14ac:dyDescent="0.2">
      <c r="A122" s="283">
        <v>16</v>
      </c>
      <c r="B122" s="236"/>
      <c r="C122" s="236" t="str">
        <f t="shared" si="116"/>
        <v>Anggita Pratiwi</v>
      </c>
      <c r="D122" s="236" t="str">
        <f t="shared" si="116"/>
        <v>KA</v>
      </c>
      <c r="E122" s="236">
        <f t="shared" si="117"/>
        <v>0</v>
      </c>
    </row>
    <row r="123" spans="1:6" x14ac:dyDescent="0.2">
      <c r="A123" s="283">
        <v>17</v>
      </c>
      <c r="B123" s="236"/>
      <c r="C123" s="236" t="str">
        <f t="shared" si="116"/>
        <v>Azka Nurulita Azizah</v>
      </c>
      <c r="D123" s="236" t="str">
        <f t="shared" si="116"/>
        <v>KA</v>
      </c>
      <c r="E123" s="236">
        <f t="shared" si="117"/>
        <v>0</v>
      </c>
    </row>
    <row r="124" spans="1:6" x14ac:dyDescent="0.2">
      <c r="A124" s="283">
        <v>18</v>
      </c>
      <c r="B124" s="236"/>
      <c r="C124" s="236" t="str">
        <f t="shared" si="116"/>
        <v>Maya sumiati</v>
      </c>
      <c r="D124" s="236" t="str">
        <f t="shared" si="116"/>
        <v>KA</v>
      </c>
      <c r="E124" s="236">
        <f t="shared" si="117"/>
        <v>2000000</v>
      </c>
    </row>
    <row r="125" spans="1:6" x14ac:dyDescent="0.2">
      <c r="A125" s="283">
        <v>19</v>
      </c>
      <c r="B125" s="236"/>
      <c r="C125" s="236" t="str">
        <f t="shared" si="116"/>
        <v>Susi apriliani</v>
      </c>
      <c r="D125" s="236" t="str">
        <f t="shared" si="116"/>
        <v>KA</v>
      </c>
      <c r="E125" s="236">
        <f t="shared" si="117"/>
        <v>0</v>
      </c>
      <c r="F125" s="173">
        <v>1750000</v>
      </c>
    </row>
    <row r="126" spans="1:6" x14ac:dyDescent="0.2">
      <c r="A126" s="283">
        <v>20</v>
      </c>
      <c r="B126" s="236"/>
      <c r="C126" s="236" t="str">
        <f t="shared" si="116"/>
        <v>Teni Triani</v>
      </c>
      <c r="D126" s="236" t="str">
        <f t="shared" si="116"/>
        <v>KA</v>
      </c>
      <c r="E126" s="236">
        <f t="shared" si="117"/>
        <v>1000000</v>
      </c>
    </row>
    <row r="127" spans="1:6" x14ac:dyDescent="0.2">
      <c r="A127" s="283">
        <v>21</v>
      </c>
      <c r="B127" s="236"/>
      <c r="C127" s="236" t="str">
        <f t="shared" si="116"/>
        <v>Fitri Apriani</v>
      </c>
      <c r="D127" s="236" t="str">
        <f t="shared" si="116"/>
        <v>KA</v>
      </c>
      <c r="E127" s="236">
        <f t="shared" si="117"/>
        <v>0</v>
      </c>
    </row>
    <row r="128" spans="1:6" x14ac:dyDescent="0.2">
      <c r="A128" s="283">
        <v>22</v>
      </c>
      <c r="B128" s="236"/>
      <c r="C128" s="236" t="str">
        <f t="shared" si="116"/>
        <v>Tina Siti Mulyana</v>
      </c>
      <c r="D128" s="236" t="str">
        <f t="shared" si="116"/>
        <v>KA</v>
      </c>
      <c r="E128" s="236">
        <f t="shared" si="117"/>
        <v>0</v>
      </c>
    </row>
    <row r="129" spans="1:6" x14ac:dyDescent="0.2">
      <c r="A129" s="283">
        <v>23</v>
      </c>
      <c r="B129" s="236"/>
      <c r="C129" s="236" t="str">
        <f t="shared" si="116"/>
        <v>Mutia Fadilah</v>
      </c>
      <c r="D129" s="236" t="str">
        <f t="shared" si="116"/>
        <v>KA</v>
      </c>
      <c r="E129" s="236">
        <f t="shared" si="117"/>
        <v>14000000</v>
      </c>
      <c r="F129" s="173">
        <v>8550000</v>
      </c>
    </row>
    <row r="130" spans="1:6" x14ac:dyDescent="0.2">
      <c r="A130" s="283">
        <v>24</v>
      </c>
      <c r="B130" s="236"/>
      <c r="C130" s="236" t="str">
        <f t="shared" si="116"/>
        <v>Irma Yunita</v>
      </c>
      <c r="D130" s="236" t="str">
        <f t="shared" si="116"/>
        <v>KA</v>
      </c>
      <c r="E130" s="236">
        <f t="shared" si="117"/>
        <v>1000000</v>
      </c>
    </row>
    <row r="131" spans="1:6" x14ac:dyDescent="0.2">
      <c r="A131" s="283">
        <v>25</v>
      </c>
      <c r="B131" s="236"/>
      <c r="C131" s="236" t="str">
        <f t="shared" si="116"/>
        <v>Siti Nurbaeti</v>
      </c>
      <c r="D131" s="236" t="str">
        <f t="shared" si="116"/>
        <v>KA</v>
      </c>
      <c r="E131" s="236">
        <f t="shared" si="117"/>
        <v>0</v>
      </c>
    </row>
    <row r="132" spans="1:6" x14ac:dyDescent="0.2">
      <c r="A132" s="283">
        <v>26</v>
      </c>
      <c r="B132" s="236"/>
      <c r="C132" s="236" t="str">
        <f t="shared" si="116"/>
        <v>Rinaldi Fathirrizqi</v>
      </c>
      <c r="D132" s="236" t="str">
        <f t="shared" si="116"/>
        <v>KA</v>
      </c>
      <c r="E132" s="236">
        <f t="shared" si="117"/>
        <v>0</v>
      </c>
    </row>
    <row r="133" spans="1:6" x14ac:dyDescent="0.2">
      <c r="A133" s="283">
        <v>27</v>
      </c>
      <c r="B133" s="236"/>
      <c r="C133" s="236" t="str">
        <f t="shared" si="116"/>
        <v>Suci Soraya</v>
      </c>
      <c r="D133" s="236" t="str">
        <f t="shared" si="116"/>
        <v>KA</v>
      </c>
      <c r="E133" s="236">
        <f t="shared" si="117"/>
        <v>0</v>
      </c>
    </row>
    <row r="134" spans="1:6" x14ac:dyDescent="0.2">
      <c r="A134" s="283">
        <v>28</v>
      </c>
      <c r="B134" s="236"/>
      <c r="C134" s="236" t="str">
        <f t="shared" si="116"/>
        <v>Irfan Laksmana</v>
      </c>
      <c r="D134" s="236" t="str">
        <f t="shared" si="116"/>
        <v>KA</v>
      </c>
      <c r="E134" s="236">
        <f t="shared" si="117"/>
        <v>0</v>
      </c>
    </row>
    <row r="135" spans="1:6" x14ac:dyDescent="0.2">
      <c r="A135" s="283">
        <v>29</v>
      </c>
      <c r="B135" s="236"/>
      <c r="C135" s="236" t="str">
        <f t="shared" si="116"/>
        <v xml:space="preserve">M Zaky </v>
      </c>
      <c r="D135" s="236" t="str">
        <f t="shared" si="116"/>
        <v>KA</v>
      </c>
      <c r="E135" s="236">
        <f t="shared" si="117"/>
        <v>0</v>
      </c>
      <c r="F135" s="173">
        <v>7650000</v>
      </c>
    </row>
    <row r="136" spans="1:6" x14ac:dyDescent="0.2">
      <c r="A136" s="283">
        <v>30</v>
      </c>
      <c r="B136" s="236"/>
      <c r="C136" s="236" t="str">
        <f t="shared" si="116"/>
        <v xml:space="preserve">Ade Eqi </v>
      </c>
      <c r="D136" s="236" t="str">
        <f t="shared" si="116"/>
        <v>KA</v>
      </c>
      <c r="E136" s="236">
        <f t="shared" si="117"/>
        <v>0</v>
      </c>
    </row>
    <row r="137" spans="1:6" x14ac:dyDescent="0.2">
      <c r="A137" s="283">
        <v>31</v>
      </c>
      <c r="B137" s="236"/>
      <c r="C137" s="236" t="str">
        <f t="shared" si="116"/>
        <v>Inggit Anggita</v>
      </c>
      <c r="D137" s="236" t="str">
        <f t="shared" si="116"/>
        <v>KA</v>
      </c>
      <c r="E137" s="236">
        <f t="shared" si="117"/>
        <v>0</v>
      </c>
    </row>
    <row r="138" spans="1:6" x14ac:dyDescent="0.2">
      <c r="A138" s="283">
        <v>32</v>
      </c>
      <c r="B138" s="236"/>
      <c r="C138" s="236" t="str">
        <f t="shared" si="116"/>
        <v>Maisa Fatin</v>
      </c>
      <c r="D138" s="236" t="str">
        <f t="shared" si="116"/>
        <v>KA</v>
      </c>
      <c r="E138" s="236">
        <f t="shared" si="117"/>
        <v>5500000</v>
      </c>
    </row>
    <row r="139" spans="1:6" x14ac:dyDescent="0.2">
      <c r="A139" s="283">
        <v>33</v>
      </c>
      <c r="B139" s="236"/>
      <c r="C139" s="236" t="str">
        <f t="shared" si="116"/>
        <v>Ipah Hopipah</v>
      </c>
      <c r="D139" s="236" t="str">
        <f t="shared" si="116"/>
        <v>KA</v>
      </c>
      <c r="E139" s="236">
        <f t="shared" si="117"/>
        <v>200000</v>
      </c>
    </row>
    <row r="140" spans="1:6" x14ac:dyDescent="0.2">
      <c r="A140" s="283">
        <v>34</v>
      </c>
      <c r="B140" s="236"/>
      <c r="C140" s="236" t="str">
        <f t="shared" si="116"/>
        <v xml:space="preserve">Fitri Monalisa </v>
      </c>
      <c r="D140" s="236" t="str">
        <f t="shared" si="116"/>
        <v>KA</v>
      </c>
      <c r="E140" s="236">
        <f t="shared" si="117"/>
        <v>0</v>
      </c>
    </row>
    <row r="141" spans="1:6" x14ac:dyDescent="0.2">
      <c r="A141" s="283">
        <v>35</v>
      </c>
      <c r="B141" s="236"/>
      <c r="C141" s="236" t="str">
        <f t="shared" si="116"/>
        <v>Siti Apiah</v>
      </c>
      <c r="D141" s="236" t="str">
        <f t="shared" si="116"/>
        <v>KA</v>
      </c>
      <c r="E141" s="236">
        <f t="shared" si="117"/>
        <v>0</v>
      </c>
    </row>
    <row r="142" spans="1:6" x14ac:dyDescent="0.2">
      <c r="A142" s="283">
        <v>36</v>
      </c>
      <c r="B142" s="236"/>
      <c r="C142" s="236">
        <f t="shared" si="116"/>
        <v>0</v>
      </c>
      <c r="D142" s="236">
        <f t="shared" si="116"/>
        <v>0</v>
      </c>
      <c r="E142" s="236">
        <f t="shared" si="117"/>
        <v>0</v>
      </c>
    </row>
    <row r="143" spans="1:6" x14ac:dyDescent="0.2">
      <c r="A143" s="283">
        <v>37</v>
      </c>
      <c r="B143" s="236"/>
      <c r="C143" s="236">
        <f t="shared" si="116"/>
        <v>0</v>
      </c>
      <c r="D143" s="236">
        <f t="shared" si="116"/>
        <v>0</v>
      </c>
      <c r="E143" s="236">
        <f t="shared" si="117"/>
        <v>0</v>
      </c>
    </row>
    <row r="144" spans="1:6" x14ac:dyDescent="0.2">
      <c r="A144" s="283">
        <v>38</v>
      </c>
      <c r="B144" s="236"/>
      <c r="C144" s="236">
        <f t="shared" si="116"/>
        <v>0</v>
      </c>
      <c r="D144" s="236">
        <f t="shared" si="116"/>
        <v>0</v>
      </c>
      <c r="E144" s="236">
        <f t="shared" si="117"/>
        <v>0</v>
      </c>
    </row>
    <row r="145" spans="1:5" x14ac:dyDescent="0.2">
      <c r="A145" s="283">
        <v>39</v>
      </c>
      <c r="B145" s="236"/>
      <c r="C145" s="236">
        <f t="shared" si="116"/>
        <v>0</v>
      </c>
      <c r="D145" s="236">
        <f t="shared" si="116"/>
        <v>0</v>
      </c>
      <c r="E145" s="236">
        <f t="shared" si="117"/>
        <v>0</v>
      </c>
    </row>
    <row r="146" spans="1:5" x14ac:dyDescent="0.2">
      <c r="A146" s="283">
        <v>40</v>
      </c>
      <c r="B146" s="236"/>
      <c r="C146" s="236">
        <f t="shared" si="116"/>
        <v>0</v>
      </c>
      <c r="D146" s="236">
        <f t="shared" si="116"/>
        <v>0</v>
      </c>
      <c r="E146" s="236">
        <f t="shared" si="117"/>
        <v>0</v>
      </c>
    </row>
    <row r="147" spans="1:5" x14ac:dyDescent="0.2">
      <c r="A147" s="283">
        <v>41</v>
      </c>
      <c r="B147" s="236"/>
      <c r="C147" s="236">
        <f t="shared" si="116"/>
        <v>0</v>
      </c>
      <c r="D147" s="236">
        <f t="shared" si="116"/>
        <v>0</v>
      </c>
      <c r="E147" s="236">
        <f t="shared" si="117"/>
        <v>0</v>
      </c>
    </row>
    <row r="148" spans="1:5" x14ac:dyDescent="0.2">
      <c r="A148" s="283">
        <v>42</v>
      </c>
      <c r="B148" s="236"/>
      <c r="C148" s="236">
        <f t="shared" si="116"/>
        <v>0</v>
      </c>
      <c r="D148" s="236">
        <f t="shared" si="116"/>
        <v>0</v>
      </c>
      <c r="E148" s="236">
        <f t="shared" si="117"/>
        <v>0</v>
      </c>
    </row>
    <row r="149" spans="1:5" x14ac:dyDescent="0.2">
      <c r="A149" s="283">
        <v>43</v>
      </c>
      <c r="B149" s="236"/>
      <c r="C149" s="236">
        <f t="shared" si="116"/>
        <v>0</v>
      </c>
      <c r="D149" s="236">
        <f t="shared" si="116"/>
        <v>0</v>
      </c>
      <c r="E149" s="236">
        <f t="shared" si="117"/>
        <v>0</v>
      </c>
    </row>
    <row r="150" spans="1:5" x14ac:dyDescent="0.2">
      <c r="A150" s="283">
        <v>44</v>
      </c>
      <c r="B150" s="236"/>
      <c r="C150" s="236">
        <f t="shared" si="116"/>
        <v>0</v>
      </c>
      <c r="D150" s="236">
        <f t="shared" si="116"/>
        <v>0</v>
      </c>
      <c r="E150" s="236">
        <f t="shared" si="117"/>
        <v>0</v>
      </c>
    </row>
    <row r="151" spans="1:5" x14ac:dyDescent="0.2">
      <c r="A151" s="283">
        <v>45</v>
      </c>
      <c r="B151" s="236"/>
      <c r="C151" s="236">
        <f t="shared" si="116"/>
        <v>0</v>
      </c>
      <c r="D151" s="236">
        <f t="shared" si="116"/>
        <v>0</v>
      </c>
      <c r="E151" s="236">
        <f t="shared" si="117"/>
        <v>0</v>
      </c>
    </row>
    <row r="152" spans="1:5" x14ac:dyDescent="0.2">
      <c r="A152" s="283">
        <v>46</v>
      </c>
      <c r="B152" s="236"/>
      <c r="C152" s="236">
        <f t="shared" si="116"/>
        <v>0</v>
      </c>
      <c r="D152" s="236">
        <f t="shared" si="116"/>
        <v>0</v>
      </c>
      <c r="E152" s="236">
        <f t="shared" si="117"/>
        <v>0</v>
      </c>
    </row>
    <row r="153" spans="1:5" x14ac:dyDescent="0.2">
      <c r="A153" s="283">
        <v>47</v>
      </c>
      <c r="B153" s="236"/>
      <c r="C153" s="236">
        <f t="shared" si="116"/>
        <v>0</v>
      </c>
      <c r="D153" s="236">
        <f t="shared" si="116"/>
        <v>0</v>
      </c>
      <c r="E153" s="236">
        <f t="shared" si="117"/>
        <v>0</v>
      </c>
    </row>
    <row r="154" spans="1:5" x14ac:dyDescent="0.2">
      <c r="A154" s="283">
        <v>48</v>
      </c>
      <c r="B154" s="236"/>
      <c r="C154" s="236">
        <f t="shared" si="116"/>
        <v>0</v>
      </c>
      <c r="D154" s="236">
        <f t="shared" si="116"/>
        <v>0</v>
      </c>
      <c r="E154" s="236">
        <f t="shared" si="117"/>
        <v>0</v>
      </c>
    </row>
    <row r="155" spans="1:5" x14ac:dyDescent="0.2">
      <c r="A155" s="283">
        <v>49</v>
      </c>
      <c r="B155" s="236"/>
      <c r="C155" s="236">
        <f t="shared" si="116"/>
        <v>0</v>
      </c>
      <c r="D155" s="236">
        <f t="shared" si="116"/>
        <v>0</v>
      </c>
      <c r="E155" s="236">
        <f t="shared" si="117"/>
        <v>0</v>
      </c>
    </row>
    <row r="156" spans="1:5" x14ac:dyDescent="0.2">
      <c r="A156" s="283">
        <v>50</v>
      </c>
      <c r="B156" s="236"/>
      <c r="C156" s="236">
        <f t="shared" si="116"/>
        <v>0</v>
      </c>
      <c r="D156" s="236">
        <f t="shared" si="116"/>
        <v>0</v>
      </c>
      <c r="E156" s="236">
        <f t="shared" si="117"/>
        <v>0</v>
      </c>
    </row>
    <row r="157" spans="1:5" x14ac:dyDescent="0.2">
      <c r="A157" s="283">
        <v>51</v>
      </c>
      <c r="B157" s="236"/>
      <c r="C157" s="236">
        <f t="shared" si="116"/>
        <v>0</v>
      </c>
      <c r="D157" s="236">
        <f t="shared" si="116"/>
        <v>0</v>
      </c>
      <c r="E157" s="236">
        <f t="shared" si="117"/>
        <v>0</v>
      </c>
    </row>
    <row r="158" spans="1:5" x14ac:dyDescent="0.2">
      <c r="A158" s="283">
        <v>52</v>
      </c>
      <c r="B158" s="236"/>
      <c r="C158" s="236">
        <f t="shared" si="116"/>
        <v>0</v>
      </c>
      <c r="D158" s="236">
        <f t="shared" si="116"/>
        <v>0</v>
      </c>
      <c r="E158" s="236">
        <f t="shared" si="117"/>
        <v>0</v>
      </c>
    </row>
    <row r="159" spans="1:5" x14ac:dyDescent="0.2">
      <c r="A159" s="283">
        <v>53</v>
      </c>
      <c r="B159" s="236"/>
      <c r="C159" s="236">
        <f t="shared" si="116"/>
        <v>0</v>
      </c>
      <c r="D159" s="236">
        <f t="shared" si="116"/>
        <v>0</v>
      </c>
      <c r="E159" s="236">
        <f t="shared" si="117"/>
        <v>0</v>
      </c>
    </row>
    <row r="160" spans="1:5" x14ac:dyDescent="0.2">
      <c r="A160" s="283">
        <v>54</v>
      </c>
      <c r="B160" s="236"/>
      <c r="C160" s="236">
        <f t="shared" si="116"/>
        <v>0</v>
      </c>
      <c r="D160" s="236">
        <f t="shared" si="116"/>
        <v>0</v>
      </c>
      <c r="E160" s="236">
        <f t="shared" si="117"/>
        <v>0</v>
      </c>
    </row>
    <row r="161" spans="1:5" x14ac:dyDescent="0.2">
      <c r="A161" s="283">
        <v>55</v>
      </c>
      <c r="B161" s="236"/>
      <c r="C161" s="236">
        <f t="shared" si="116"/>
        <v>0</v>
      </c>
      <c r="D161" s="236">
        <f t="shared" si="116"/>
        <v>0</v>
      </c>
      <c r="E161" s="236">
        <f t="shared" si="117"/>
        <v>0</v>
      </c>
    </row>
    <row r="162" spans="1:5" x14ac:dyDescent="0.2">
      <c r="A162" s="283">
        <v>56</v>
      </c>
      <c r="B162" s="236"/>
      <c r="C162" s="236">
        <f t="shared" si="116"/>
        <v>0</v>
      </c>
      <c r="D162" s="236">
        <f t="shared" si="116"/>
        <v>0</v>
      </c>
      <c r="E162" s="236">
        <f t="shared" si="117"/>
        <v>0</v>
      </c>
    </row>
    <row r="163" spans="1:5" x14ac:dyDescent="0.2">
      <c r="A163" s="283">
        <v>57</v>
      </c>
      <c r="B163" s="236"/>
      <c r="C163" s="236">
        <f t="shared" si="116"/>
        <v>0</v>
      </c>
      <c r="D163" s="236">
        <f t="shared" si="116"/>
        <v>0</v>
      </c>
      <c r="E163" s="236">
        <f t="shared" si="117"/>
        <v>0</v>
      </c>
    </row>
    <row r="164" spans="1:5" x14ac:dyDescent="0.2">
      <c r="A164" s="283">
        <v>58</v>
      </c>
      <c r="B164" s="236"/>
      <c r="C164" s="236">
        <f t="shared" si="116"/>
        <v>0</v>
      </c>
      <c r="D164" s="236">
        <f t="shared" si="116"/>
        <v>0</v>
      </c>
      <c r="E164" s="236">
        <f t="shared" si="117"/>
        <v>0</v>
      </c>
    </row>
    <row r="165" spans="1:5" x14ac:dyDescent="0.2">
      <c r="A165" s="283">
        <v>59</v>
      </c>
      <c r="B165" s="236"/>
      <c r="C165" s="236">
        <f t="shared" si="116"/>
        <v>0</v>
      </c>
      <c r="D165" s="236">
        <f t="shared" si="116"/>
        <v>0</v>
      </c>
      <c r="E165" s="236">
        <f t="shared" si="117"/>
        <v>0</v>
      </c>
    </row>
    <row r="166" spans="1:5" x14ac:dyDescent="0.2">
      <c r="A166" s="283">
        <v>60</v>
      </c>
      <c r="B166" s="236"/>
      <c r="C166" s="236">
        <f t="shared" si="116"/>
        <v>0</v>
      </c>
      <c r="D166" s="236">
        <f t="shared" si="116"/>
        <v>0</v>
      </c>
      <c r="E166" s="236">
        <f t="shared" si="117"/>
        <v>0</v>
      </c>
    </row>
    <row r="167" spans="1:5" x14ac:dyDescent="0.2">
      <c r="A167" s="283">
        <v>61</v>
      </c>
      <c r="B167" s="236"/>
      <c r="C167" s="236">
        <f t="shared" si="116"/>
        <v>0</v>
      </c>
      <c r="D167" s="236">
        <f t="shared" si="116"/>
        <v>0</v>
      </c>
      <c r="E167" s="236">
        <f t="shared" si="117"/>
        <v>0</v>
      </c>
    </row>
    <row r="168" spans="1:5" x14ac:dyDescent="0.2">
      <c r="A168" s="283">
        <v>62</v>
      </c>
      <c r="B168" s="236"/>
      <c r="C168" s="236">
        <f t="shared" si="116"/>
        <v>0</v>
      </c>
      <c r="D168" s="236">
        <f t="shared" si="116"/>
        <v>0</v>
      </c>
      <c r="E168" s="236">
        <f t="shared" si="117"/>
        <v>0</v>
      </c>
    </row>
    <row r="169" spans="1:5" x14ac:dyDescent="0.2">
      <c r="A169" s="283">
        <v>63</v>
      </c>
      <c r="B169" s="236"/>
      <c r="C169" s="236">
        <f t="shared" si="116"/>
        <v>0</v>
      </c>
      <c r="D169" s="236">
        <f t="shared" si="116"/>
        <v>0</v>
      </c>
      <c r="E169" s="236">
        <f t="shared" si="117"/>
        <v>0</v>
      </c>
    </row>
    <row r="170" spans="1:5" x14ac:dyDescent="0.2">
      <c r="A170" s="283">
        <v>64</v>
      </c>
      <c r="B170" s="236"/>
      <c r="C170" s="236">
        <f t="shared" si="116"/>
        <v>0</v>
      </c>
      <c r="D170" s="236">
        <f t="shared" si="116"/>
        <v>0</v>
      </c>
      <c r="E170" s="236">
        <f t="shared" si="117"/>
        <v>0</v>
      </c>
    </row>
    <row r="171" spans="1:5" x14ac:dyDescent="0.2">
      <c r="A171" s="283">
        <v>65</v>
      </c>
      <c r="B171" s="236"/>
      <c r="C171" s="236">
        <f t="shared" si="116"/>
        <v>0</v>
      </c>
      <c r="D171" s="236">
        <f t="shared" si="116"/>
        <v>0</v>
      </c>
      <c r="E171" s="236">
        <f t="shared" si="117"/>
        <v>0</v>
      </c>
    </row>
    <row r="172" spans="1:5" x14ac:dyDescent="0.2">
      <c r="A172" s="283">
        <v>66</v>
      </c>
      <c r="B172" s="236"/>
      <c r="C172" s="236">
        <f t="shared" ref="C172:D177" si="118">+C72</f>
        <v>0</v>
      </c>
      <c r="D172" s="236">
        <f t="shared" si="118"/>
        <v>0</v>
      </c>
      <c r="E172" s="236">
        <f t="shared" ref="E172:E190" si="119">+L72++O72+R72+U72+X72+AA72+AD72+AG72+AJ72+AM72+AP72+AS72+AV72+AY72</f>
        <v>0</v>
      </c>
    </row>
    <row r="173" spans="1:5" x14ac:dyDescent="0.2">
      <c r="A173" s="283">
        <v>67</v>
      </c>
      <c r="B173" s="236"/>
      <c r="C173" s="236">
        <f t="shared" si="118"/>
        <v>0</v>
      </c>
      <c r="D173" s="236">
        <f t="shared" si="118"/>
        <v>0</v>
      </c>
      <c r="E173" s="236">
        <f t="shared" si="119"/>
        <v>0</v>
      </c>
    </row>
    <row r="174" spans="1:5" x14ac:dyDescent="0.2">
      <c r="A174" s="283">
        <v>68</v>
      </c>
      <c r="B174" s="236"/>
      <c r="C174" s="236">
        <f t="shared" si="118"/>
        <v>0</v>
      </c>
      <c r="D174" s="236">
        <f t="shared" si="118"/>
        <v>0</v>
      </c>
      <c r="E174" s="236">
        <f t="shared" si="119"/>
        <v>0</v>
      </c>
    </row>
    <row r="175" spans="1:5" x14ac:dyDescent="0.2">
      <c r="A175" s="283">
        <v>69</v>
      </c>
      <c r="B175" s="236"/>
      <c r="C175" s="236">
        <f t="shared" si="118"/>
        <v>0</v>
      </c>
      <c r="D175" s="236">
        <f t="shared" si="118"/>
        <v>0</v>
      </c>
      <c r="E175" s="236">
        <f t="shared" si="119"/>
        <v>0</v>
      </c>
    </row>
    <row r="176" spans="1:5" x14ac:dyDescent="0.2">
      <c r="A176" s="283">
        <v>70</v>
      </c>
      <c r="B176" s="236"/>
      <c r="C176" s="236">
        <f t="shared" si="118"/>
        <v>0</v>
      </c>
      <c r="D176" s="236">
        <f t="shared" si="118"/>
        <v>0</v>
      </c>
      <c r="E176" s="236">
        <f t="shared" si="119"/>
        <v>0</v>
      </c>
    </row>
    <row r="177" spans="1:5" x14ac:dyDescent="0.2">
      <c r="A177" s="283">
        <v>71</v>
      </c>
      <c r="B177" s="236"/>
      <c r="C177" s="236">
        <f t="shared" si="118"/>
        <v>0</v>
      </c>
      <c r="D177" s="236">
        <f t="shared" si="118"/>
        <v>0</v>
      </c>
      <c r="E177" s="236">
        <f t="shared" si="119"/>
        <v>0</v>
      </c>
    </row>
    <row r="178" spans="1:5" x14ac:dyDescent="0.2">
      <c r="A178" s="283">
        <v>72</v>
      </c>
      <c r="B178" s="236"/>
      <c r="C178" s="236">
        <f t="shared" ref="C178:D196" si="120">C77</f>
        <v>0</v>
      </c>
      <c r="D178" s="236">
        <f t="shared" ref="D178:D190" si="121">+D78</f>
        <v>0</v>
      </c>
      <c r="E178" s="236">
        <f t="shared" si="119"/>
        <v>0</v>
      </c>
    </row>
    <row r="179" spans="1:5" x14ac:dyDescent="0.2">
      <c r="A179" s="283">
        <v>73</v>
      </c>
      <c r="B179" s="236"/>
      <c r="C179" s="236">
        <f t="shared" si="120"/>
        <v>0</v>
      </c>
      <c r="D179" s="236">
        <f t="shared" si="121"/>
        <v>0</v>
      </c>
      <c r="E179" s="236">
        <f t="shared" si="119"/>
        <v>0</v>
      </c>
    </row>
    <row r="180" spans="1:5" x14ac:dyDescent="0.2">
      <c r="A180" s="283">
        <v>74</v>
      </c>
      <c r="B180" s="236"/>
      <c r="C180" s="236">
        <f t="shared" si="120"/>
        <v>0</v>
      </c>
      <c r="D180" s="236">
        <f t="shared" si="121"/>
        <v>0</v>
      </c>
      <c r="E180" s="236">
        <f t="shared" si="119"/>
        <v>0</v>
      </c>
    </row>
    <row r="181" spans="1:5" x14ac:dyDescent="0.2">
      <c r="A181" s="283">
        <v>75</v>
      </c>
      <c r="B181" s="236"/>
      <c r="C181" s="236">
        <f t="shared" si="120"/>
        <v>0</v>
      </c>
      <c r="D181" s="236">
        <f t="shared" si="121"/>
        <v>0</v>
      </c>
      <c r="E181" s="236">
        <f t="shared" si="119"/>
        <v>0</v>
      </c>
    </row>
    <row r="182" spans="1:5" x14ac:dyDescent="0.2">
      <c r="A182" s="283">
        <v>76</v>
      </c>
      <c r="B182" s="236"/>
      <c r="C182" s="236">
        <f t="shared" si="120"/>
        <v>0</v>
      </c>
      <c r="D182" s="236">
        <f t="shared" si="121"/>
        <v>0</v>
      </c>
      <c r="E182" s="236">
        <f t="shared" si="119"/>
        <v>0</v>
      </c>
    </row>
    <row r="183" spans="1:5" x14ac:dyDescent="0.2">
      <c r="A183" s="283">
        <v>77</v>
      </c>
      <c r="B183" s="236"/>
      <c r="C183" s="236">
        <f t="shared" si="120"/>
        <v>0</v>
      </c>
      <c r="D183" s="236">
        <f t="shared" si="121"/>
        <v>0</v>
      </c>
      <c r="E183" s="236">
        <f t="shared" si="119"/>
        <v>0</v>
      </c>
    </row>
    <row r="184" spans="1:5" x14ac:dyDescent="0.2">
      <c r="A184" s="283">
        <v>78</v>
      </c>
      <c r="B184" s="236"/>
      <c r="C184" s="236">
        <f t="shared" si="120"/>
        <v>0</v>
      </c>
      <c r="D184" s="236">
        <f t="shared" si="121"/>
        <v>0</v>
      </c>
      <c r="E184" s="236">
        <f t="shared" si="119"/>
        <v>0</v>
      </c>
    </row>
    <row r="185" spans="1:5" x14ac:dyDescent="0.2">
      <c r="A185" s="283">
        <v>79</v>
      </c>
      <c r="B185" s="236"/>
      <c r="C185" s="236">
        <f t="shared" si="120"/>
        <v>0</v>
      </c>
      <c r="D185" s="236">
        <f t="shared" si="121"/>
        <v>0</v>
      </c>
      <c r="E185" s="236">
        <f t="shared" si="119"/>
        <v>0</v>
      </c>
    </row>
    <row r="186" spans="1:5" x14ac:dyDescent="0.2">
      <c r="A186" s="283">
        <v>80</v>
      </c>
      <c r="B186" s="236"/>
      <c r="C186" s="236">
        <f t="shared" si="120"/>
        <v>0</v>
      </c>
      <c r="D186" s="236">
        <f t="shared" si="121"/>
        <v>0</v>
      </c>
      <c r="E186" s="236">
        <f t="shared" si="119"/>
        <v>0</v>
      </c>
    </row>
    <row r="187" spans="1:5" x14ac:dyDescent="0.2">
      <c r="A187" s="283">
        <v>81</v>
      </c>
      <c r="B187" s="236"/>
      <c r="C187" s="236">
        <f t="shared" si="120"/>
        <v>0</v>
      </c>
      <c r="D187" s="236">
        <f t="shared" si="121"/>
        <v>0</v>
      </c>
      <c r="E187" s="236">
        <f t="shared" si="119"/>
        <v>0</v>
      </c>
    </row>
    <row r="188" spans="1:5" x14ac:dyDescent="0.2">
      <c r="A188" s="283">
        <v>82</v>
      </c>
      <c r="B188" s="236"/>
      <c r="C188" s="236">
        <f t="shared" si="120"/>
        <v>0</v>
      </c>
      <c r="D188" s="236">
        <f t="shared" si="121"/>
        <v>0</v>
      </c>
      <c r="E188" s="236">
        <f t="shared" si="119"/>
        <v>0</v>
      </c>
    </row>
    <row r="189" spans="1:5" x14ac:dyDescent="0.2">
      <c r="A189" s="283">
        <v>83</v>
      </c>
      <c r="B189" s="236"/>
      <c r="C189" s="236">
        <f t="shared" si="120"/>
        <v>0</v>
      </c>
      <c r="D189" s="236">
        <f t="shared" si="121"/>
        <v>0</v>
      </c>
      <c r="E189" s="236">
        <f t="shared" si="119"/>
        <v>0</v>
      </c>
    </row>
    <row r="190" spans="1:5" x14ac:dyDescent="0.2">
      <c r="A190" s="283">
        <v>84</v>
      </c>
      <c r="B190" s="236"/>
      <c r="C190" s="236">
        <f t="shared" si="120"/>
        <v>0</v>
      </c>
      <c r="D190" s="236">
        <f t="shared" si="121"/>
        <v>0</v>
      </c>
      <c r="E190" s="236">
        <f t="shared" si="119"/>
        <v>0</v>
      </c>
    </row>
    <row r="191" spans="1:5" x14ac:dyDescent="0.2">
      <c r="A191" s="283">
        <v>85</v>
      </c>
      <c r="B191" s="236"/>
      <c r="C191" s="236">
        <f t="shared" si="120"/>
        <v>0</v>
      </c>
      <c r="D191" s="236">
        <f t="shared" si="120"/>
        <v>0</v>
      </c>
      <c r="E191" s="236">
        <f t="shared" ref="E191:E196" si="122">L90+O90+R90+U90+X90+AA90+AD90+AG90+AJ90+AM90+AP90+AS90</f>
        <v>0</v>
      </c>
    </row>
    <row r="192" spans="1:5" x14ac:dyDescent="0.2">
      <c r="A192" s="283">
        <v>86</v>
      </c>
      <c r="B192" s="236"/>
      <c r="C192" s="236">
        <f t="shared" si="120"/>
        <v>0</v>
      </c>
      <c r="D192" s="236">
        <f t="shared" si="120"/>
        <v>0</v>
      </c>
      <c r="E192" s="236">
        <f t="shared" si="122"/>
        <v>0</v>
      </c>
    </row>
    <row r="193" spans="1:5" x14ac:dyDescent="0.2">
      <c r="A193" s="283">
        <v>87</v>
      </c>
      <c r="B193" s="236"/>
      <c r="C193" s="236">
        <f t="shared" si="120"/>
        <v>0</v>
      </c>
      <c r="D193" s="236">
        <f t="shared" si="120"/>
        <v>0</v>
      </c>
      <c r="E193" s="236">
        <f t="shared" si="122"/>
        <v>0</v>
      </c>
    </row>
    <row r="194" spans="1:5" x14ac:dyDescent="0.2">
      <c r="A194" s="283">
        <v>88</v>
      </c>
      <c r="B194" s="236"/>
      <c r="C194" s="236">
        <f t="shared" si="120"/>
        <v>0</v>
      </c>
      <c r="D194" s="236">
        <f t="shared" si="120"/>
        <v>0</v>
      </c>
      <c r="E194" s="236">
        <f t="shared" si="122"/>
        <v>0</v>
      </c>
    </row>
    <row r="195" spans="1:5" x14ac:dyDescent="0.2">
      <c r="A195" s="283">
        <v>89</v>
      </c>
      <c r="B195" s="236"/>
      <c r="C195" s="236">
        <f t="shared" si="120"/>
        <v>0</v>
      </c>
      <c r="D195" s="236">
        <f t="shared" si="120"/>
        <v>0</v>
      </c>
      <c r="E195" s="236">
        <f t="shared" si="122"/>
        <v>0</v>
      </c>
    </row>
    <row r="196" spans="1:5" x14ac:dyDescent="0.2">
      <c r="A196" s="283">
        <v>90</v>
      </c>
      <c r="B196" s="236"/>
      <c r="C196" s="236">
        <f t="shared" si="120"/>
        <v>0</v>
      </c>
      <c r="D196" s="236">
        <f t="shared" si="120"/>
        <v>0</v>
      </c>
      <c r="E196" s="236">
        <f t="shared" si="122"/>
        <v>0</v>
      </c>
    </row>
    <row r="197" spans="1:5" x14ac:dyDescent="0.2">
      <c r="A197" s="283">
        <v>91</v>
      </c>
      <c r="B197" s="236"/>
      <c r="C197" s="236">
        <f t="shared" ref="C197:C198" si="123">C102</f>
        <v>0</v>
      </c>
      <c r="D197" s="236">
        <f t="shared" ref="D197:D198" si="124">D102</f>
        <v>0</v>
      </c>
      <c r="E197" s="236">
        <f t="shared" ref="E197:E198" si="125">L102+O102+R102+U102+X102+AA102+AD102+AG102+AJ102+AM102+AP102+AS102</f>
        <v>0</v>
      </c>
    </row>
    <row r="198" spans="1:5" x14ac:dyDescent="0.2">
      <c r="A198" s="283">
        <v>92</v>
      </c>
      <c r="B198" s="236"/>
      <c r="C198" s="236">
        <f t="shared" si="123"/>
        <v>0</v>
      </c>
      <c r="D198" s="236">
        <f t="shared" si="124"/>
        <v>0</v>
      </c>
      <c r="E198" s="236">
        <f t="shared" si="125"/>
        <v>0</v>
      </c>
    </row>
    <row r="199" spans="1:5" x14ac:dyDescent="0.2">
      <c r="A199" s="397" t="s">
        <v>285</v>
      </c>
      <c r="B199" s="398"/>
      <c r="C199" s="398"/>
      <c r="D199" s="399"/>
      <c r="E199" s="236">
        <f>SUM(E107:E198)</f>
        <v>23700000</v>
      </c>
    </row>
    <row r="200" spans="1:5" x14ac:dyDescent="0.2">
      <c r="A200" s="284"/>
      <c r="B200" s="173"/>
      <c r="D200" s="173"/>
    </row>
    <row r="201" spans="1:5" x14ac:dyDescent="0.2">
      <c r="A201" s="284"/>
      <c r="B201" s="173"/>
      <c r="D201" s="173"/>
    </row>
    <row r="202" spans="1:5" x14ac:dyDescent="0.2">
      <c r="A202" s="284"/>
      <c r="B202" s="173"/>
      <c r="D202" s="173"/>
    </row>
    <row r="203" spans="1:5" x14ac:dyDescent="0.2">
      <c r="A203" s="284"/>
      <c r="B203" s="173"/>
      <c r="D203" s="173"/>
    </row>
    <row r="204" spans="1:5" x14ac:dyDescent="0.2">
      <c r="A204" s="284"/>
      <c r="B204" s="173"/>
      <c r="D204" s="173" t="s">
        <v>327</v>
      </c>
      <c r="E204" s="173">
        <f>+E107+E108+E110+E113+E118+E121+E125+E128+E129+E131+E134+E135+E137+E138+E140+E141+E142+E143+E120</f>
        <v>19500000</v>
      </c>
    </row>
    <row r="205" spans="1:5" x14ac:dyDescent="0.2">
      <c r="A205" s="284"/>
      <c r="B205" s="173"/>
      <c r="D205" s="173" t="s">
        <v>328</v>
      </c>
      <c r="E205" s="173">
        <f>+E109+E111+E112+E114+E115+E116+E117+E119+E122+E123+E124+E126+E127+E130+E132+E133+E136+E139+E144</f>
        <v>4200000</v>
      </c>
    </row>
    <row r="206" spans="1:5" x14ac:dyDescent="0.2">
      <c r="A206" s="284"/>
      <c r="B206" s="173"/>
      <c r="D206" s="173"/>
    </row>
    <row r="207" spans="1:5" x14ac:dyDescent="0.2">
      <c r="A207" s="284"/>
      <c r="B207" s="173"/>
      <c r="D207" s="173"/>
    </row>
    <row r="208" spans="1:5" x14ac:dyDescent="0.2">
      <c r="A208" s="284"/>
      <c r="B208" s="173"/>
      <c r="D208" s="173"/>
    </row>
    <row r="209" spans="1:4" x14ac:dyDescent="0.2">
      <c r="A209" s="284"/>
      <c r="B209" s="173"/>
      <c r="D209" s="173"/>
    </row>
    <row r="210" spans="1:4" x14ac:dyDescent="0.2">
      <c r="A210" s="284"/>
      <c r="B210" s="173"/>
      <c r="D210" s="173"/>
    </row>
    <row r="211" spans="1:4" x14ac:dyDescent="0.2">
      <c r="A211" s="284"/>
      <c r="B211" s="173"/>
      <c r="D211" s="173"/>
    </row>
    <row r="212" spans="1:4" x14ac:dyDescent="0.2">
      <c r="A212" s="284"/>
      <c r="B212" s="173"/>
      <c r="D212" s="173"/>
    </row>
    <row r="213" spans="1:4" x14ac:dyDescent="0.2">
      <c r="A213" s="284"/>
      <c r="B213" s="173"/>
      <c r="D213" s="173"/>
    </row>
    <row r="214" spans="1:4" x14ac:dyDescent="0.2">
      <c r="A214" s="284"/>
      <c r="B214" s="173"/>
      <c r="D214" s="173"/>
    </row>
    <row r="215" spans="1:4" x14ac:dyDescent="0.2">
      <c r="A215" s="284"/>
      <c r="B215" s="173"/>
      <c r="D215" s="173"/>
    </row>
    <row r="216" spans="1:4" x14ac:dyDescent="0.2">
      <c r="A216" s="284"/>
      <c r="B216" s="173"/>
      <c r="D216" s="173"/>
    </row>
    <row r="217" spans="1:4" x14ac:dyDescent="0.2">
      <c r="A217" s="284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23" activePane="bottomRight" state="frozen"/>
      <selection pane="topRight" activeCell="F1" sqref="F1"/>
      <selection pane="bottomLeft" activeCell="A7" sqref="A7"/>
      <selection pane="bottomRight" activeCell="C34" sqref="C34"/>
    </sheetView>
  </sheetViews>
  <sheetFormatPr defaultColWidth="13.5703125" defaultRowHeight="12.75" x14ac:dyDescent="0.2"/>
  <cols>
    <col min="1" max="1" width="4.42578125" style="168" customWidth="1"/>
    <col min="2" max="2" width="8.5703125" style="169" customWidth="1"/>
    <col min="3" max="3" width="20.28515625" style="173" customWidth="1"/>
    <col min="4" max="4" width="13.5703125" style="168" customWidth="1"/>
    <col min="5" max="5" width="15.85546875" style="173" customWidth="1"/>
    <col min="6" max="6" width="11.7109375" style="173" customWidth="1"/>
    <col min="7" max="7" width="13.28515625" style="173" customWidth="1"/>
    <col min="8" max="8" width="14.28515625" style="173" bestFit="1" customWidth="1"/>
    <col min="9" max="9" width="12.5703125" style="173" customWidth="1"/>
    <col min="10" max="11" width="13.5703125" style="173" customWidth="1"/>
    <col min="12" max="12" width="13.5703125" style="251" customWidth="1"/>
    <col min="13" max="14" width="13.5703125" style="173" customWidth="1"/>
    <col min="15" max="15" width="13.5703125" style="225" customWidth="1"/>
    <col min="16" max="16" width="12.5703125" style="173" customWidth="1"/>
    <col min="17" max="17" width="11.7109375" style="173" customWidth="1"/>
    <col min="18" max="18" width="11.5703125" style="251" customWidth="1"/>
    <col min="19" max="19" width="11.42578125" style="173" customWidth="1"/>
    <col min="20" max="20" width="13" style="173" customWidth="1"/>
    <col min="21" max="21" width="13.28515625" style="251" customWidth="1"/>
    <col min="22" max="22" width="12.85546875" style="173" customWidth="1"/>
    <col min="23" max="23" width="14" style="173" customWidth="1"/>
    <col min="24" max="24" width="11.5703125" style="251" customWidth="1"/>
    <col min="25" max="25" width="13" style="173" customWidth="1"/>
    <col min="26" max="26" width="14" style="173" customWidth="1"/>
    <col min="27" max="27" width="12.28515625" style="251" customWidth="1"/>
    <col min="28" max="28" width="13.7109375" style="173" customWidth="1"/>
    <col min="29" max="29" width="10.85546875" style="173" customWidth="1"/>
    <col min="30" max="30" width="12.7109375" style="251" customWidth="1"/>
    <col min="31" max="31" width="12.5703125" style="173" customWidth="1"/>
    <col min="32" max="32" width="11.28515625" style="173" customWidth="1"/>
    <col min="33" max="33" width="12.7109375" style="251" customWidth="1"/>
    <col min="34" max="34" width="13" style="173" customWidth="1"/>
    <col min="35" max="35" width="11.28515625" style="173" customWidth="1"/>
    <col min="36" max="36" width="13.28515625" style="251" customWidth="1"/>
    <col min="37" max="37" width="12.140625" style="173" customWidth="1"/>
    <col min="38" max="38" width="11" style="173" customWidth="1"/>
    <col min="39" max="39" width="12.28515625" style="251" customWidth="1"/>
    <col min="40" max="40" width="12.28515625" style="173" customWidth="1"/>
    <col min="41" max="41" width="11.42578125" style="173" customWidth="1"/>
    <col min="42" max="42" width="17.28515625" style="225" bestFit="1" customWidth="1"/>
    <col min="43" max="43" width="13" style="173" customWidth="1"/>
    <col min="44" max="44" width="10.42578125" style="173" customWidth="1"/>
    <col min="45" max="45" width="12" style="173" customWidth="1"/>
    <col min="46" max="46" width="11" style="173" customWidth="1"/>
    <col min="47" max="47" width="10.5703125" style="173" customWidth="1"/>
    <col min="48" max="48" width="16.7109375" style="173" bestFit="1" customWidth="1"/>
    <col min="49" max="52" width="13.5703125" style="173" customWidth="1"/>
    <col min="53" max="16384" width="13.57031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290</v>
      </c>
    </row>
    <row r="4" spans="1:56" ht="14.25" customHeight="1" thickBot="1" x14ac:dyDescent="0.25"/>
    <row r="5" spans="1:56" s="178" customFormat="1" ht="15.75" customHeight="1" x14ac:dyDescent="0.25">
      <c r="A5" s="409" t="s">
        <v>1</v>
      </c>
      <c r="B5" s="411" t="s">
        <v>2</v>
      </c>
      <c r="C5" s="413" t="s">
        <v>3</v>
      </c>
      <c r="D5" s="413" t="s">
        <v>4</v>
      </c>
      <c r="E5" s="413" t="s">
        <v>5</v>
      </c>
      <c r="F5" s="421" t="s">
        <v>6</v>
      </c>
      <c r="G5" s="421"/>
      <c r="H5" s="413" t="s">
        <v>10</v>
      </c>
      <c r="I5" s="413" t="s">
        <v>27</v>
      </c>
      <c r="J5" s="422" t="s">
        <v>26</v>
      </c>
      <c r="K5" s="423"/>
      <c r="L5" s="424"/>
      <c r="M5" s="408" t="s">
        <v>9</v>
      </c>
      <c r="N5" s="408"/>
      <c r="O5" s="408"/>
      <c r="P5" s="408" t="s">
        <v>14</v>
      </c>
      <c r="Q5" s="408"/>
      <c r="R5" s="408"/>
      <c r="S5" s="408" t="s">
        <v>15</v>
      </c>
      <c r="T5" s="408"/>
      <c r="U5" s="408"/>
      <c r="V5" s="408" t="s">
        <v>16</v>
      </c>
      <c r="W5" s="408"/>
      <c r="X5" s="408"/>
      <c r="Y5" s="408" t="s">
        <v>17</v>
      </c>
      <c r="Z5" s="408"/>
      <c r="AA5" s="408"/>
      <c r="AB5" s="408" t="s">
        <v>18</v>
      </c>
      <c r="AC5" s="408"/>
      <c r="AD5" s="408"/>
      <c r="AE5" s="408" t="s">
        <v>19</v>
      </c>
      <c r="AF5" s="408"/>
      <c r="AG5" s="408"/>
      <c r="AH5" s="408" t="s">
        <v>20</v>
      </c>
      <c r="AI5" s="408"/>
      <c r="AJ5" s="408"/>
      <c r="AK5" s="408" t="s">
        <v>21</v>
      </c>
      <c r="AL5" s="408"/>
      <c r="AM5" s="408"/>
      <c r="AN5" s="408" t="s">
        <v>22</v>
      </c>
      <c r="AO5" s="408"/>
      <c r="AP5" s="408"/>
      <c r="AQ5" s="408" t="s">
        <v>23</v>
      </c>
      <c r="AR5" s="408"/>
      <c r="AS5" s="408"/>
      <c r="AT5" s="408" t="s">
        <v>24</v>
      </c>
      <c r="AU5" s="408"/>
      <c r="AV5" s="408"/>
      <c r="AW5" s="415" t="s">
        <v>25</v>
      </c>
      <c r="AX5" s="416"/>
      <c r="AY5" s="417"/>
      <c r="AZ5" s="285" t="s">
        <v>285</v>
      </c>
    </row>
    <row r="6" spans="1:56" s="181" customFormat="1" ht="26.25" thickBot="1" x14ac:dyDescent="0.25">
      <c r="A6" s="410"/>
      <c r="B6" s="412"/>
      <c r="C6" s="414"/>
      <c r="D6" s="414"/>
      <c r="E6" s="414"/>
      <c r="F6" s="179" t="s">
        <v>7</v>
      </c>
      <c r="G6" s="180" t="s">
        <v>8</v>
      </c>
      <c r="H6" s="414"/>
      <c r="I6" s="414"/>
      <c r="J6" s="181" t="s">
        <v>11</v>
      </c>
      <c r="K6" s="181" t="s">
        <v>12</v>
      </c>
      <c r="L6" s="286" t="s">
        <v>13</v>
      </c>
      <c r="M6" s="181" t="s">
        <v>11</v>
      </c>
      <c r="N6" s="181" t="s">
        <v>12</v>
      </c>
      <c r="O6" s="287" t="s">
        <v>13</v>
      </c>
      <c r="P6" s="181" t="s">
        <v>11</v>
      </c>
      <c r="Q6" s="181" t="s">
        <v>12</v>
      </c>
      <c r="R6" s="286" t="s">
        <v>13</v>
      </c>
      <c r="S6" s="181" t="s">
        <v>11</v>
      </c>
      <c r="T6" s="181" t="s">
        <v>12</v>
      </c>
      <c r="U6" s="286" t="s">
        <v>13</v>
      </c>
      <c r="V6" s="181" t="s">
        <v>11</v>
      </c>
      <c r="W6" s="181" t="s">
        <v>12</v>
      </c>
      <c r="X6" s="286" t="s">
        <v>13</v>
      </c>
      <c r="Y6" s="181" t="s">
        <v>11</v>
      </c>
      <c r="Z6" s="181" t="s">
        <v>12</v>
      </c>
      <c r="AA6" s="286" t="s">
        <v>13</v>
      </c>
      <c r="AB6" s="181" t="s">
        <v>11</v>
      </c>
      <c r="AC6" s="181" t="s">
        <v>12</v>
      </c>
      <c r="AD6" s="286" t="s">
        <v>13</v>
      </c>
      <c r="AE6" s="181" t="s">
        <v>11</v>
      </c>
      <c r="AF6" s="181" t="s">
        <v>12</v>
      </c>
      <c r="AG6" s="286" t="s">
        <v>13</v>
      </c>
      <c r="AH6" s="181" t="s">
        <v>11</v>
      </c>
      <c r="AI6" s="181" t="s">
        <v>12</v>
      </c>
      <c r="AJ6" s="286" t="s">
        <v>13</v>
      </c>
      <c r="AK6" s="181" t="s">
        <v>11</v>
      </c>
      <c r="AL6" s="181" t="s">
        <v>12</v>
      </c>
      <c r="AM6" s="286" t="s">
        <v>13</v>
      </c>
      <c r="AN6" s="181" t="s">
        <v>11</v>
      </c>
      <c r="AO6" s="181" t="s">
        <v>12</v>
      </c>
      <c r="AP6" s="287" t="s">
        <v>13</v>
      </c>
      <c r="AQ6" s="181" t="s">
        <v>11</v>
      </c>
      <c r="AR6" s="181" t="s">
        <v>12</v>
      </c>
      <c r="AS6" s="181" t="s">
        <v>13</v>
      </c>
      <c r="AT6" s="181" t="s">
        <v>11</v>
      </c>
      <c r="AU6" s="181" t="s">
        <v>12</v>
      </c>
      <c r="AV6" s="181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</row>
    <row r="7" spans="1:56" s="223" customFormat="1" x14ac:dyDescent="0.2">
      <c r="A7" s="288">
        <v>1</v>
      </c>
      <c r="B7" s="306"/>
      <c r="C7" s="167" t="s">
        <v>333</v>
      </c>
      <c r="D7" s="307" t="s">
        <v>282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13"/>
      <c r="K7" s="213"/>
      <c r="L7" s="289"/>
      <c r="M7" s="213"/>
      <c r="N7" s="213"/>
      <c r="O7" s="290"/>
      <c r="P7" s="213"/>
      <c r="Q7" s="213"/>
      <c r="R7" s="290"/>
      <c r="S7" s="213"/>
      <c r="T7" s="213"/>
      <c r="U7" s="290"/>
      <c r="V7" s="213"/>
      <c r="W7" s="213"/>
      <c r="X7" s="290"/>
      <c r="Y7" s="213"/>
      <c r="Z7" s="213"/>
      <c r="AA7" s="290"/>
      <c r="AB7" s="213"/>
      <c r="AC7" s="213"/>
      <c r="AD7" s="290"/>
      <c r="AE7" s="213"/>
      <c r="AF7" s="213"/>
      <c r="AG7" s="290"/>
      <c r="AH7" s="213"/>
      <c r="AI7" s="213"/>
      <c r="AJ7" s="290"/>
      <c r="AK7" s="213"/>
      <c r="AL7" s="213"/>
      <c r="AM7" s="290"/>
      <c r="AN7" s="213"/>
      <c r="AO7" s="213"/>
      <c r="AP7" s="290"/>
      <c r="AQ7" s="213"/>
      <c r="AR7" s="213"/>
      <c r="AS7" s="290"/>
      <c r="AT7" s="257"/>
      <c r="AU7" s="213"/>
      <c r="AV7" s="257"/>
      <c r="AW7" s="213"/>
      <c r="AX7" s="213"/>
      <c r="AY7" s="257"/>
      <c r="AZ7" s="262">
        <f>+J7+M7+P7+S7+V7+Y7+AB7+AE7+AH7+AK7+AN7+AQ7+AT7+AW7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88">
        <v>2</v>
      </c>
      <c r="B8" s="306"/>
      <c r="C8" s="167" t="s">
        <v>334</v>
      </c>
      <c r="D8" s="307" t="s">
        <v>282</v>
      </c>
      <c r="E8" s="213">
        <v>15000000</v>
      </c>
      <c r="F8" s="213">
        <v>1350000</v>
      </c>
      <c r="G8" s="213">
        <v>1500000</v>
      </c>
      <c r="H8" s="257">
        <f>+E8-F8-G8</f>
        <v>12150000</v>
      </c>
      <c r="I8" s="257">
        <f>+H8</f>
        <v>12150000</v>
      </c>
      <c r="J8" s="213"/>
      <c r="K8" s="213"/>
      <c r="L8" s="289"/>
      <c r="M8" s="213"/>
      <c r="N8" s="213"/>
      <c r="O8" s="290"/>
      <c r="P8" s="213"/>
      <c r="Q8" s="213"/>
      <c r="R8" s="289"/>
      <c r="S8" s="213"/>
      <c r="T8" s="213"/>
      <c r="U8" s="289"/>
      <c r="V8" s="213"/>
      <c r="W8" s="213"/>
      <c r="X8" s="289"/>
      <c r="Y8" s="213"/>
      <c r="Z8" s="213"/>
      <c r="AA8" s="289"/>
      <c r="AB8" s="213"/>
      <c r="AC8" s="213"/>
      <c r="AD8" s="289"/>
      <c r="AE8" s="213"/>
      <c r="AF8" s="213"/>
      <c r="AG8" s="289"/>
      <c r="AH8" s="213"/>
      <c r="AI8" s="213"/>
      <c r="AJ8" s="289"/>
      <c r="AK8" s="213"/>
      <c r="AL8" s="213"/>
      <c r="AM8" s="289"/>
      <c r="AN8" s="213"/>
      <c r="AO8" s="213"/>
      <c r="AP8" s="290"/>
      <c r="AQ8" s="213"/>
      <c r="AR8" s="213"/>
      <c r="AS8" s="290"/>
      <c r="AT8" s="257"/>
      <c r="AU8" s="213"/>
      <c r="AV8" s="257"/>
      <c r="AW8" s="213"/>
      <c r="AX8" s="213"/>
      <c r="AY8" s="257"/>
      <c r="AZ8" s="262">
        <f t="shared" ref="AZ8:AZ71" si="0">+J8+M8+P8+S8+V8+Y8+AB8+AE8+AH8+AK8+AN8+AQ8+AT8+AW8</f>
        <v>0</v>
      </c>
      <c r="BA8" s="223">
        <f t="shared" ref="BA8:BA54" si="1">+I8</f>
        <v>12150000</v>
      </c>
      <c r="BB8" s="223">
        <f t="shared" ref="BB8:BB54" si="2">+AZ8+BA8</f>
        <v>12150000</v>
      </c>
      <c r="BC8" s="223">
        <f t="shared" ref="BC8:BC64" si="3">+H8</f>
        <v>12150000</v>
      </c>
      <c r="BD8" s="223">
        <f t="shared" ref="BD8:BD66" si="4">+BB8-BC8</f>
        <v>0</v>
      </c>
    </row>
    <row r="9" spans="1:56" s="223" customFormat="1" x14ac:dyDescent="0.2">
      <c r="A9" s="288">
        <v>3</v>
      </c>
      <c r="B9" s="306"/>
      <c r="C9" s="164" t="s">
        <v>360</v>
      </c>
      <c r="D9" s="307" t="s">
        <v>282</v>
      </c>
      <c r="E9" s="213">
        <v>15000000</v>
      </c>
      <c r="F9" s="213"/>
      <c r="G9" s="213">
        <v>1500000</v>
      </c>
      <c r="H9" s="257">
        <f t="shared" ref="H9:H67" si="5">+E9-F9-G9</f>
        <v>13500000</v>
      </c>
      <c r="I9" s="257">
        <v>5000000</v>
      </c>
      <c r="J9" s="213"/>
      <c r="K9" s="213"/>
      <c r="L9" s="289"/>
      <c r="M9" s="213">
        <v>850000</v>
      </c>
      <c r="N9" s="213">
        <v>850000</v>
      </c>
      <c r="O9" s="289">
        <f t="shared" ref="O9" si="6">+M9-N9</f>
        <v>0</v>
      </c>
      <c r="P9" s="213">
        <v>850000</v>
      </c>
      <c r="Q9" s="213">
        <v>850000</v>
      </c>
      <c r="R9" s="289">
        <f t="shared" ref="R9" si="7">+P9-Q9</f>
        <v>0</v>
      </c>
      <c r="S9" s="213">
        <v>850000</v>
      </c>
      <c r="T9" s="213">
        <v>850000</v>
      </c>
      <c r="U9" s="289">
        <f t="shared" ref="U9" si="8">+S9-T9</f>
        <v>0</v>
      </c>
      <c r="V9" s="213">
        <v>850000</v>
      </c>
      <c r="W9" s="213">
        <v>850000</v>
      </c>
      <c r="X9" s="289">
        <f t="shared" ref="X9" si="9">+V9-W9</f>
        <v>0</v>
      </c>
      <c r="Y9" s="213">
        <v>850000</v>
      </c>
      <c r="Z9" s="213">
        <v>850000</v>
      </c>
      <c r="AA9" s="289">
        <f t="shared" ref="AA9" si="10">+Y9-Z9</f>
        <v>0</v>
      </c>
      <c r="AB9" s="213">
        <v>850000</v>
      </c>
      <c r="AC9" s="213">
        <v>850000</v>
      </c>
      <c r="AD9" s="289">
        <f t="shared" ref="AD9" si="11">+AB9-AC9</f>
        <v>0</v>
      </c>
      <c r="AE9" s="213">
        <v>850000</v>
      </c>
      <c r="AF9" s="213">
        <v>850000</v>
      </c>
      <c r="AG9" s="289">
        <f t="shared" ref="AG9" si="12">+AE9-AF9</f>
        <v>0</v>
      </c>
      <c r="AH9" s="213">
        <v>850000</v>
      </c>
      <c r="AI9" s="213">
        <v>850000</v>
      </c>
      <c r="AJ9" s="289">
        <f t="shared" ref="AJ9" si="13">+AH9-AI9</f>
        <v>0</v>
      </c>
      <c r="AK9" s="213">
        <v>850000</v>
      </c>
      <c r="AL9" s="213">
        <v>850000</v>
      </c>
      <c r="AM9" s="289">
        <f t="shared" ref="AM9" si="14">+AK9-AL9</f>
        <v>0</v>
      </c>
      <c r="AN9" s="213">
        <v>850000</v>
      </c>
      <c r="AO9" s="213">
        <v>850000</v>
      </c>
      <c r="AP9" s="289">
        <f t="shared" ref="AP9" si="15">+AN9-AO9</f>
        <v>0</v>
      </c>
      <c r="AQ9" s="213"/>
      <c r="AR9" s="213"/>
      <c r="AS9" s="290"/>
      <c r="AT9" s="257"/>
      <c r="AU9" s="213"/>
      <c r="AV9" s="257"/>
      <c r="AW9" s="213"/>
      <c r="AX9" s="213"/>
      <c r="AY9" s="257"/>
      <c r="AZ9" s="262">
        <f t="shared" si="0"/>
        <v>8500000</v>
      </c>
      <c r="BA9" s="223">
        <f t="shared" si="1"/>
        <v>5000000</v>
      </c>
      <c r="BB9" s="223">
        <f t="shared" si="2"/>
        <v>13500000</v>
      </c>
      <c r="BC9" s="223">
        <f t="shared" si="3"/>
        <v>13500000</v>
      </c>
      <c r="BD9" s="223">
        <f t="shared" si="4"/>
        <v>0</v>
      </c>
    </row>
    <row r="10" spans="1:56" s="223" customFormat="1" x14ac:dyDescent="0.2">
      <c r="A10" s="288">
        <v>4</v>
      </c>
      <c r="B10" s="306"/>
      <c r="C10" s="164" t="s">
        <v>361</v>
      </c>
      <c r="D10" s="307" t="s">
        <v>282</v>
      </c>
      <c r="E10" s="213">
        <v>15000000</v>
      </c>
      <c r="F10" s="213"/>
      <c r="G10" s="213">
        <v>1500000</v>
      </c>
      <c r="H10" s="257">
        <f t="shared" si="5"/>
        <v>13500000</v>
      </c>
      <c r="I10" s="257">
        <v>5000000</v>
      </c>
      <c r="J10" s="213"/>
      <c r="K10" s="213"/>
      <c r="L10" s="289"/>
      <c r="M10" s="213">
        <v>850000</v>
      </c>
      <c r="N10" s="213">
        <v>850000</v>
      </c>
      <c r="O10" s="289">
        <f t="shared" ref="O10:O11" si="16">+M10-N10</f>
        <v>0</v>
      </c>
      <c r="P10" s="213">
        <v>850000</v>
      </c>
      <c r="Q10" s="213">
        <v>850000</v>
      </c>
      <c r="R10" s="289">
        <f t="shared" ref="R10:R11" si="17">+P10-Q10</f>
        <v>0</v>
      </c>
      <c r="S10" s="213">
        <v>850000</v>
      </c>
      <c r="T10" s="213">
        <v>850000</v>
      </c>
      <c r="U10" s="289">
        <f t="shared" ref="U10:U11" si="18">+S10-T10</f>
        <v>0</v>
      </c>
      <c r="V10" s="213">
        <v>850000</v>
      </c>
      <c r="W10" s="213">
        <v>850000</v>
      </c>
      <c r="X10" s="289">
        <f t="shared" ref="X10:X11" si="19">+V10-W10</f>
        <v>0</v>
      </c>
      <c r="Y10" s="213">
        <v>850000</v>
      </c>
      <c r="Z10" s="213">
        <v>850000</v>
      </c>
      <c r="AA10" s="289">
        <f t="shared" ref="AA10:AA11" si="20">+Y10-Z10</f>
        <v>0</v>
      </c>
      <c r="AB10" s="213">
        <v>850000</v>
      </c>
      <c r="AC10" s="213">
        <v>850000</v>
      </c>
      <c r="AD10" s="289">
        <f t="shared" ref="AD10:AD11" si="21">+AB10-AC10</f>
        <v>0</v>
      </c>
      <c r="AE10" s="213">
        <v>850000</v>
      </c>
      <c r="AF10" s="213">
        <v>850000</v>
      </c>
      <c r="AG10" s="289">
        <f t="shared" ref="AG10:AG11" si="22">+AE10-AF10</f>
        <v>0</v>
      </c>
      <c r="AH10" s="213">
        <v>850000</v>
      </c>
      <c r="AI10" s="213">
        <v>850000</v>
      </c>
      <c r="AJ10" s="289">
        <f t="shared" ref="AJ10:AJ11" si="23">+AH10-AI10</f>
        <v>0</v>
      </c>
      <c r="AK10" s="213">
        <v>850000</v>
      </c>
      <c r="AL10" s="213">
        <v>850000</v>
      </c>
      <c r="AM10" s="289">
        <f t="shared" ref="AM10:AM11" si="24">+AK10-AL10</f>
        <v>0</v>
      </c>
      <c r="AN10" s="213">
        <v>850000</v>
      </c>
      <c r="AO10" s="213">
        <v>850000</v>
      </c>
      <c r="AP10" s="289">
        <f t="shared" ref="AP10:AP11" si="25">+AN10-AO10</f>
        <v>0</v>
      </c>
      <c r="AQ10" s="213"/>
      <c r="AR10" s="213"/>
      <c r="AS10" s="290"/>
      <c r="AT10" s="257"/>
      <c r="AU10" s="213"/>
      <c r="AV10" s="257"/>
      <c r="AW10" s="213"/>
      <c r="AX10" s="213"/>
      <c r="AY10" s="257"/>
      <c r="AZ10" s="262">
        <f t="shared" si="0"/>
        <v>8500000</v>
      </c>
      <c r="BA10" s="223">
        <f t="shared" si="1"/>
        <v>5000000</v>
      </c>
      <c r="BB10" s="223">
        <f t="shared" si="2"/>
        <v>13500000</v>
      </c>
      <c r="BC10" s="223">
        <f t="shared" si="3"/>
        <v>13500000</v>
      </c>
      <c r="BD10" s="223">
        <f t="shared" si="4"/>
        <v>0</v>
      </c>
    </row>
    <row r="11" spans="1:56" s="223" customFormat="1" x14ac:dyDescent="0.2">
      <c r="A11" s="288">
        <v>5</v>
      </c>
      <c r="B11" s="306"/>
      <c r="C11" s="164" t="s">
        <v>362</v>
      </c>
      <c r="D11" s="307" t="s">
        <v>282</v>
      </c>
      <c r="E11" s="213">
        <v>15000000</v>
      </c>
      <c r="F11" s="213"/>
      <c r="G11" s="213">
        <v>1500000</v>
      </c>
      <c r="H11" s="257">
        <f t="shared" si="5"/>
        <v>13500000</v>
      </c>
      <c r="I11" s="257">
        <v>5000000</v>
      </c>
      <c r="J11" s="213"/>
      <c r="K11" s="213"/>
      <c r="L11" s="289"/>
      <c r="M11" s="213">
        <v>850000</v>
      </c>
      <c r="N11" s="213">
        <v>850000</v>
      </c>
      <c r="O11" s="289">
        <f t="shared" si="16"/>
        <v>0</v>
      </c>
      <c r="P11" s="213">
        <v>850000</v>
      </c>
      <c r="Q11" s="213">
        <v>850000</v>
      </c>
      <c r="R11" s="289">
        <f t="shared" si="17"/>
        <v>0</v>
      </c>
      <c r="S11" s="213">
        <v>850000</v>
      </c>
      <c r="T11" s="213">
        <v>850000</v>
      </c>
      <c r="U11" s="289">
        <f t="shared" si="18"/>
        <v>0</v>
      </c>
      <c r="V11" s="213">
        <v>850000</v>
      </c>
      <c r="W11" s="213">
        <v>850000</v>
      </c>
      <c r="X11" s="289">
        <f t="shared" si="19"/>
        <v>0</v>
      </c>
      <c r="Y11" s="213">
        <v>850000</v>
      </c>
      <c r="Z11" s="213">
        <v>850000</v>
      </c>
      <c r="AA11" s="289">
        <f t="shared" si="20"/>
        <v>0</v>
      </c>
      <c r="AB11" s="213">
        <v>850000</v>
      </c>
      <c r="AC11" s="213">
        <v>850000</v>
      </c>
      <c r="AD11" s="289">
        <f t="shared" si="21"/>
        <v>0</v>
      </c>
      <c r="AE11" s="213">
        <v>850000</v>
      </c>
      <c r="AF11" s="213">
        <v>850000</v>
      </c>
      <c r="AG11" s="289">
        <f t="shared" si="22"/>
        <v>0</v>
      </c>
      <c r="AH11" s="213">
        <v>850000</v>
      </c>
      <c r="AI11" s="213">
        <v>850000</v>
      </c>
      <c r="AJ11" s="289">
        <f t="shared" si="23"/>
        <v>0</v>
      </c>
      <c r="AK11" s="213">
        <v>850000</v>
      </c>
      <c r="AL11" s="213">
        <v>850000</v>
      </c>
      <c r="AM11" s="289">
        <f t="shared" si="24"/>
        <v>0</v>
      </c>
      <c r="AN11" s="213">
        <v>850000</v>
      </c>
      <c r="AO11" s="213">
        <v>850000</v>
      </c>
      <c r="AP11" s="289">
        <f t="shared" si="25"/>
        <v>0</v>
      </c>
      <c r="AQ11" s="213"/>
      <c r="AR11" s="213"/>
      <c r="AS11" s="290"/>
      <c r="AT11" s="257"/>
      <c r="AU11" s="213"/>
      <c r="AV11" s="257"/>
      <c r="AW11" s="213"/>
      <c r="AX11" s="213"/>
      <c r="AY11" s="257"/>
      <c r="AZ11" s="262">
        <f t="shared" si="0"/>
        <v>8500000</v>
      </c>
      <c r="BA11" s="223">
        <f t="shared" si="1"/>
        <v>5000000</v>
      </c>
      <c r="BB11" s="223">
        <f t="shared" si="2"/>
        <v>13500000</v>
      </c>
      <c r="BC11" s="223">
        <f t="shared" si="3"/>
        <v>13500000</v>
      </c>
      <c r="BD11" s="223">
        <f t="shared" si="4"/>
        <v>0</v>
      </c>
    </row>
    <row r="12" spans="1:56" s="223" customFormat="1" x14ac:dyDescent="0.2">
      <c r="A12" s="288">
        <v>6</v>
      </c>
      <c r="B12" s="306"/>
      <c r="C12" s="164" t="s">
        <v>363</v>
      </c>
      <c r="D12" s="307" t="s">
        <v>282</v>
      </c>
      <c r="E12" s="213">
        <v>15000000</v>
      </c>
      <c r="F12" s="213">
        <v>1350000</v>
      </c>
      <c r="G12" s="213">
        <v>1500000</v>
      </c>
      <c r="H12" s="257">
        <f t="shared" si="5"/>
        <v>12150000</v>
      </c>
      <c r="I12" s="257">
        <v>12150000</v>
      </c>
      <c r="J12" s="213"/>
      <c r="K12" s="213"/>
      <c r="L12" s="289"/>
      <c r="M12" s="213"/>
      <c r="N12" s="213"/>
      <c r="O12" s="290"/>
      <c r="P12" s="213"/>
      <c r="Q12" s="213"/>
      <c r="R12" s="290"/>
      <c r="S12" s="213"/>
      <c r="T12" s="213"/>
      <c r="U12" s="290"/>
      <c r="V12" s="213"/>
      <c r="W12" s="213"/>
      <c r="X12" s="290"/>
      <c r="Y12" s="213"/>
      <c r="Z12" s="213"/>
      <c r="AA12" s="290"/>
      <c r="AB12" s="213"/>
      <c r="AC12" s="213"/>
      <c r="AD12" s="290"/>
      <c r="AE12" s="213"/>
      <c r="AF12" s="213"/>
      <c r="AG12" s="290"/>
      <c r="AH12" s="213"/>
      <c r="AI12" s="213"/>
      <c r="AJ12" s="290"/>
      <c r="AK12" s="213"/>
      <c r="AL12" s="213"/>
      <c r="AM12" s="290"/>
      <c r="AN12" s="213"/>
      <c r="AO12" s="213"/>
      <c r="AP12" s="290"/>
      <c r="AQ12" s="213"/>
      <c r="AR12" s="213"/>
      <c r="AS12" s="290"/>
      <c r="AT12" s="257"/>
      <c r="AU12" s="213"/>
      <c r="AV12" s="257"/>
      <c r="AW12" s="213"/>
      <c r="AX12" s="213"/>
      <c r="AY12" s="257"/>
      <c r="AZ12" s="262">
        <f t="shared" si="0"/>
        <v>0</v>
      </c>
      <c r="BA12" s="223">
        <f t="shared" si="1"/>
        <v>12150000</v>
      </c>
      <c r="BB12" s="223">
        <f t="shared" si="2"/>
        <v>12150000</v>
      </c>
      <c r="BC12" s="223">
        <f t="shared" si="3"/>
        <v>12150000</v>
      </c>
      <c r="BD12" s="223">
        <f t="shared" si="4"/>
        <v>0</v>
      </c>
    </row>
    <row r="13" spans="1:56" s="223" customFormat="1" x14ac:dyDescent="0.2">
      <c r="A13" s="288">
        <v>7</v>
      </c>
      <c r="B13" s="306"/>
      <c r="C13" s="164" t="s">
        <v>364</v>
      </c>
      <c r="D13" s="307" t="s">
        <v>282</v>
      </c>
      <c r="E13" s="213">
        <v>15000000</v>
      </c>
      <c r="F13" s="213"/>
      <c r="G13" s="213">
        <v>1500000</v>
      </c>
      <c r="H13" s="257">
        <f t="shared" si="5"/>
        <v>13500000</v>
      </c>
      <c r="I13" s="257">
        <v>5000000</v>
      </c>
      <c r="J13" s="213"/>
      <c r="K13" s="213"/>
      <c r="L13" s="289"/>
      <c r="M13" s="213">
        <v>850000</v>
      </c>
      <c r="N13" s="213">
        <v>850000</v>
      </c>
      <c r="O13" s="289">
        <f t="shared" ref="O13" si="26">+M13-N13</f>
        <v>0</v>
      </c>
      <c r="P13" s="213">
        <v>850000</v>
      </c>
      <c r="Q13" s="213">
        <v>850000</v>
      </c>
      <c r="R13" s="289">
        <f t="shared" ref="R13" si="27">+P13-Q13</f>
        <v>0</v>
      </c>
      <c r="S13" s="213">
        <v>850000</v>
      </c>
      <c r="T13" s="213">
        <v>850000</v>
      </c>
      <c r="U13" s="289">
        <f t="shared" ref="U13" si="28">+S13-T13</f>
        <v>0</v>
      </c>
      <c r="V13" s="213">
        <v>850000</v>
      </c>
      <c r="W13" s="213">
        <v>850000</v>
      </c>
      <c r="X13" s="289">
        <f t="shared" ref="X13" si="29">+V13-W13</f>
        <v>0</v>
      </c>
      <c r="Y13" s="213">
        <v>850000</v>
      </c>
      <c r="Z13" s="213">
        <v>850000</v>
      </c>
      <c r="AA13" s="289">
        <f t="shared" ref="AA13" si="30">+Y13-Z13</f>
        <v>0</v>
      </c>
      <c r="AB13" s="213">
        <v>850000</v>
      </c>
      <c r="AC13" s="213">
        <v>850000</v>
      </c>
      <c r="AD13" s="289">
        <f t="shared" ref="AD13" si="31">+AB13-AC13</f>
        <v>0</v>
      </c>
      <c r="AE13" s="213">
        <v>850000</v>
      </c>
      <c r="AF13" s="213">
        <v>850000</v>
      </c>
      <c r="AG13" s="289">
        <f t="shared" ref="AG13" si="32">+AE13-AF13</f>
        <v>0</v>
      </c>
      <c r="AH13" s="213">
        <v>850000</v>
      </c>
      <c r="AI13" s="213">
        <v>850000</v>
      </c>
      <c r="AJ13" s="289">
        <f t="shared" ref="AJ13" si="33">+AH13-AI13</f>
        <v>0</v>
      </c>
      <c r="AK13" s="213">
        <v>850000</v>
      </c>
      <c r="AL13" s="213">
        <v>850000</v>
      </c>
      <c r="AM13" s="289">
        <f t="shared" ref="AM13" si="34">+AK13-AL13</f>
        <v>0</v>
      </c>
      <c r="AN13" s="213">
        <v>850000</v>
      </c>
      <c r="AO13" s="213">
        <v>850000</v>
      </c>
      <c r="AP13" s="289">
        <f t="shared" ref="AP13" si="35">+AN13-AO13</f>
        <v>0</v>
      </c>
      <c r="AQ13" s="213"/>
      <c r="AR13" s="213"/>
      <c r="AS13" s="290"/>
      <c r="AT13" s="257"/>
      <c r="AU13" s="213"/>
      <c r="AV13" s="257"/>
      <c r="AW13" s="213"/>
      <c r="AX13" s="213"/>
      <c r="AY13" s="257"/>
      <c r="AZ13" s="262">
        <f t="shared" si="0"/>
        <v>8500000</v>
      </c>
      <c r="BA13" s="223">
        <f t="shared" si="1"/>
        <v>5000000</v>
      </c>
      <c r="BB13" s="223">
        <f t="shared" si="2"/>
        <v>13500000</v>
      </c>
      <c r="BC13" s="223">
        <f t="shared" si="3"/>
        <v>13500000</v>
      </c>
      <c r="BD13" s="223">
        <f t="shared" si="4"/>
        <v>0</v>
      </c>
    </row>
    <row r="14" spans="1:56" s="223" customFormat="1" x14ac:dyDescent="0.2">
      <c r="A14" s="288">
        <v>8</v>
      </c>
      <c r="B14" s="306"/>
      <c r="C14" s="164" t="s">
        <v>378</v>
      </c>
      <c r="D14" s="307" t="s">
        <v>282</v>
      </c>
      <c r="E14" s="213">
        <v>15000000</v>
      </c>
      <c r="F14" s="213">
        <v>1400000</v>
      </c>
      <c r="G14" s="213">
        <v>1000000</v>
      </c>
      <c r="H14" s="257">
        <f t="shared" si="5"/>
        <v>12600000</v>
      </c>
      <c r="I14" s="165">
        <v>12600000</v>
      </c>
      <c r="J14" s="213"/>
      <c r="K14" s="213"/>
      <c r="L14" s="289"/>
      <c r="M14" s="213"/>
      <c r="N14" s="213"/>
      <c r="O14" s="290"/>
      <c r="P14" s="213"/>
      <c r="Q14" s="213"/>
      <c r="R14" s="290"/>
      <c r="S14" s="213"/>
      <c r="T14" s="213"/>
      <c r="U14" s="290"/>
      <c r="V14" s="213"/>
      <c r="W14" s="213"/>
      <c r="X14" s="290"/>
      <c r="Y14" s="213"/>
      <c r="Z14" s="213"/>
      <c r="AA14" s="290"/>
      <c r="AB14" s="213"/>
      <c r="AC14" s="213"/>
      <c r="AD14" s="290"/>
      <c r="AE14" s="213"/>
      <c r="AF14" s="213"/>
      <c r="AG14" s="290"/>
      <c r="AH14" s="213"/>
      <c r="AI14" s="213"/>
      <c r="AJ14" s="290"/>
      <c r="AK14" s="213"/>
      <c r="AL14" s="213"/>
      <c r="AM14" s="290"/>
      <c r="AN14" s="213"/>
      <c r="AO14" s="213"/>
      <c r="AP14" s="290"/>
      <c r="AQ14" s="213"/>
      <c r="AR14" s="213"/>
      <c r="AS14" s="290"/>
      <c r="AT14" s="257"/>
      <c r="AU14" s="213"/>
      <c r="AV14" s="257"/>
      <c r="AW14" s="213"/>
      <c r="AX14" s="213"/>
      <c r="AY14" s="257"/>
      <c r="AZ14" s="262">
        <f t="shared" si="0"/>
        <v>0</v>
      </c>
      <c r="BA14" s="223">
        <f t="shared" si="1"/>
        <v>12600000</v>
      </c>
      <c r="BB14" s="223">
        <f t="shared" si="2"/>
        <v>12600000</v>
      </c>
      <c r="BC14" s="223">
        <f t="shared" si="3"/>
        <v>12600000</v>
      </c>
      <c r="BD14" s="223">
        <f t="shared" si="4"/>
        <v>0</v>
      </c>
    </row>
    <row r="15" spans="1:56" s="223" customFormat="1" x14ac:dyDescent="0.2">
      <c r="A15" s="288">
        <v>9</v>
      </c>
      <c r="B15" s="318"/>
      <c r="C15" s="164" t="s">
        <v>379</v>
      </c>
      <c r="D15" s="307" t="s">
        <v>282</v>
      </c>
      <c r="E15" s="213">
        <v>15000000</v>
      </c>
      <c r="F15" s="352"/>
      <c r="G15" s="213">
        <v>1000000</v>
      </c>
      <c r="H15" s="257">
        <f t="shared" si="5"/>
        <v>14000000</v>
      </c>
      <c r="I15" s="165">
        <v>5000000</v>
      </c>
      <c r="J15" s="352"/>
      <c r="K15" s="352"/>
      <c r="L15" s="289"/>
      <c r="M15" s="213">
        <v>900000</v>
      </c>
      <c r="N15" s="213">
        <v>900000</v>
      </c>
      <c r="O15" s="290">
        <f>+M15-N15</f>
        <v>0</v>
      </c>
      <c r="P15" s="213">
        <v>900000</v>
      </c>
      <c r="Q15" s="213">
        <v>900000</v>
      </c>
      <c r="R15" s="290">
        <f t="shared" ref="R15:R18" si="36">+P15-Q15</f>
        <v>0</v>
      </c>
      <c r="S15" s="213">
        <v>900000</v>
      </c>
      <c r="T15" s="213">
        <v>900000</v>
      </c>
      <c r="U15" s="290">
        <f t="shared" ref="U15:U18" si="37">+S15-T15</f>
        <v>0</v>
      </c>
      <c r="V15" s="213">
        <v>900000</v>
      </c>
      <c r="W15" s="213">
        <v>900000</v>
      </c>
      <c r="X15" s="290">
        <f t="shared" ref="X15:X18" si="38">+V15-W15</f>
        <v>0</v>
      </c>
      <c r="Y15" s="213">
        <v>900000</v>
      </c>
      <c r="Z15" s="213">
        <v>900000</v>
      </c>
      <c r="AA15" s="290">
        <f t="shared" ref="AA15:AA18" si="39">+Y15-Z15</f>
        <v>0</v>
      </c>
      <c r="AB15" s="213">
        <v>900000</v>
      </c>
      <c r="AC15" s="213">
        <v>900000</v>
      </c>
      <c r="AD15" s="290">
        <f t="shared" ref="AD15:AD18" si="40">+AB15-AC15</f>
        <v>0</v>
      </c>
      <c r="AE15" s="213">
        <v>900000</v>
      </c>
      <c r="AF15" s="213">
        <v>900000</v>
      </c>
      <c r="AG15" s="290">
        <f t="shared" ref="AG15:AG18" si="41">+AE15-AF15</f>
        <v>0</v>
      </c>
      <c r="AH15" s="213">
        <v>900000</v>
      </c>
      <c r="AI15" s="213">
        <v>900000</v>
      </c>
      <c r="AJ15" s="290">
        <f t="shared" ref="AJ15:AJ18" si="42">+AH15-AI15</f>
        <v>0</v>
      </c>
      <c r="AK15" s="213">
        <v>900000</v>
      </c>
      <c r="AL15" s="213">
        <v>900000</v>
      </c>
      <c r="AM15" s="290">
        <f t="shared" ref="AM15:AM18" si="43">+AK15-AL15</f>
        <v>0</v>
      </c>
      <c r="AN15" s="213">
        <v>900000</v>
      </c>
      <c r="AO15" s="213">
        <v>900000</v>
      </c>
      <c r="AP15" s="290">
        <f t="shared" ref="AP15:AP18" si="44">+AN15-AO15</f>
        <v>0</v>
      </c>
      <c r="AQ15" s="213"/>
      <c r="AR15" s="213"/>
      <c r="AS15" s="290"/>
      <c r="AT15" s="257"/>
      <c r="AU15" s="352"/>
      <c r="AV15" s="257"/>
      <c r="AW15" s="352"/>
      <c r="AX15" s="352"/>
      <c r="AY15" s="257"/>
      <c r="AZ15" s="262">
        <f t="shared" si="0"/>
        <v>9000000</v>
      </c>
      <c r="BA15" s="223">
        <f t="shared" si="1"/>
        <v>5000000</v>
      </c>
      <c r="BB15" s="223">
        <f t="shared" si="2"/>
        <v>14000000</v>
      </c>
      <c r="BC15" s="223">
        <f t="shared" si="3"/>
        <v>14000000</v>
      </c>
      <c r="BD15" s="223">
        <f t="shared" si="4"/>
        <v>0</v>
      </c>
    </row>
    <row r="16" spans="1:56" s="223" customFormat="1" x14ac:dyDescent="0.2">
      <c r="A16" s="288">
        <v>10</v>
      </c>
      <c r="B16" s="306"/>
      <c r="C16" s="164" t="s">
        <v>380</v>
      </c>
      <c r="D16" s="307" t="s">
        <v>282</v>
      </c>
      <c r="E16" s="213">
        <v>15000000</v>
      </c>
      <c r="F16" s="213"/>
      <c r="G16" s="213">
        <v>1000000</v>
      </c>
      <c r="H16" s="257">
        <f t="shared" si="5"/>
        <v>14000000</v>
      </c>
      <c r="I16" s="165">
        <v>5000000</v>
      </c>
      <c r="J16" s="213"/>
      <c r="K16" s="213"/>
      <c r="L16" s="289"/>
      <c r="M16" s="213">
        <v>900000</v>
      </c>
      <c r="N16" s="213">
        <v>900000</v>
      </c>
      <c r="O16" s="290">
        <f>+M16-N16</f>
        <v>0</v>
      </c>
      <c r="P16" s="213">
        <v>900000</v>
      </c>
      <c r="Q16" s="213">
        <v>900000</v>
      </c>
      <c r="R16" s="290">
        <f t="shared" si="36"/>
        <v>0</v>
      </c>
      <c r="S16" s="213">
        <v>900000</v>
      </c>
      <c r="T16" s="213">
        <v>900000</v>
      </c>
      <c r="U16" s="290">
        <f t="shared" si="37"/>
        <v>0</v>
      </c>
      <c r="V16" s="213">
        <v>900000</v>
      </c>
      <c r="W16" s="213">
        <v>900000</v>
      </c>
      <c r="X16" s="290">
        <f t="shared" si="38"/>
        <v>0</v>
      </c>
      <c r="Y16" s="213">
        <v>900000</v>
      </c>
      <c r="Z16" s="213">
        <v>900000</v>
      </c>
      <c r="AA16" s="290">
        <f t="shared" si="39"/>
        <v>0</v>
      </c>
      <c r="AB16" s="213">
        <v>900000</v>
      </c>
      <c r="AC16" s="213">
        <v>900000</v>
      </c>
      <c r="AD16" s="290">
        <f t="shared" si="40"/>
        <v>0</v>
      </c>
      <c r="AE16" s="213">
        <v>900000</v>
      </c>
      <c r="AF16" s="213">
        <v>900000</v>
      </c>
      <c r="AG16" s="290">
        <f t="shared" si="41"/>
        <v>0</v>
      </c>
      <c r="AH16" s="213">
        <v>900000</v>
      </c>
      <c r="AI16" s="213">
        <v>900000</v>
      </c>
      <c r="AJ16" s="290">
        <f t="shared" si="42"/>
        <v>0</v>
      </c>
      <c r="AK16" s="213">
        <v>900000</v>
      </c>
      <c r="AL16" s="213">
        <v>900000</v>
      </c>
      <c r="AM16" s="290">
        <f t="shared" si="43"/>
        <v>0</v>
      </c>
      <c r="AN16" s="213">
        <v>900000</v>
      </c>
      <c r="AO16" s="213">
        <v>900000</v>
      </c>
      <c r="AP16" s="290">
        <f t="shared" si="44"/>
        <v>0</v>
      </c>
      <c r="AQ16" s="213"/>
      <c r="AR16" s="213"/>
      <c r="AS16" s="290"/>
      <c r="AT16" s="257"/>
      <c r="AU16" s="213"/>
      <c r="AV16" s="257"/>
      <c r="AW16" s="213"/>
      <c r="AX16" s="213"/>
      <c r="AY16" s="257"/>
      <c r="AZ16" s="262">
        <f t="shared" si="0"/>
        <v>9000000</v>
      </c>
      <c r="BA16" s="223">
        <f t="shared" si="1"/>
        <v>5000000</v>
      </c>
      <c r="BB16" s="223">
        <f t="shared" si="2"/>
        <v>14000000</v>
      </c>
      <c r="BC16" s="223">
        <f t="shared" si="3"/>
        <v>14000000</v>
      </c>
      <c r="BD16" s="223">
        <f t="shared" si="4"/>
        <v>0</v>
      </c>
    </row>
    <row r="17" spans="1:56" x14ac:dyDescent="0.2">
      <c r="A17" s="230">
        <v>11</v>
      </c>
      <c r="B17" s="308"/>
      <c r="C17" s="161" t="s">
        <v>381</v>
      </c>
      <c r="D17" s="227" t="s">
        <v>282</v>
      </c>
      <c r="E17" s="204">
        <v>15000000</v>
      </c>
      <c r="F17" s="204"/>
      <c r="G17" s="204">
        <v>1000000</v>
      </c>
      <c r="H17" s="232">
        <f t="shared" si="5"/>
        <v>14000000</v>
      </c>
      <c r="I17" s="162">
        <v>5000000</v>
      </c>
      <c r="J17" s="204"/>
      <c r="K17" s="204"/>
      <c r="L17" s="291"/>
      <c r="M17" s="204">
        <v>900000</v>
      </c>
      <c r="N17" s="204">
        <v>900000</v>
      </c>
      <c r="O17" s="292">
        <f>+M17-N17</f>
        <v>0</v>
      </c>
      <c r="P17" s="204">
        <v>900000</v>
      </c>
      <c r="Q17" s="204">
        <v>900000</v>
      </c>
      <c r="R17" s="292">
        <f t="shared" si="36"/>
        <v>0</v>
      </c>
      <c r="S17" s="204">
        <v>900000</v>
      </c>
      <c r="T17" s="204">
        <v>900000</v>
      </c>
      <c r="U17" s="292">
        <f t="shared" si="37"/>
        <v>0</v>
      </c>
      <c r="V17" s="204">
        <v>900000</v>
      </c>
      <c r="W17" s="204">
        <v>900000</v>
      </c>
      <c r="X17" s="292">
        <f t="shared" si="38"/>
        <v>0</v>
      </c>
      <c r="Y17" s="204">
        <v>900000</v>
      </c>
      <c r="Z17" s="204">
        <v>900000</v>
      </c>
      <c r="AA17" s="292">
        <f t="shared" si="39"/>
        <v>0</v>
      </c>
      <c r="AB17" s="204">
        <v>900000</v>
      </c>
      <c r="AC17" s="204">
        <v>100000</v>
      </c>
      <c r="AD17" s="292">
        <f t="shared" si="40"/>
        <v>800000</v>
      </c>
      <c r="AE17" s="204">
        <v>900000</v>
      </c>
      <c r="AF17" s="204"/>
      <c r="AG17" s="292">
        <f t="shared" si="41"/>
        <v>900000</v>
      </c>
      <c r="AH17" s="204">
        <v>900000</v>
      </c>
      <c r="AI17" s="204"/>
      <c r="AJ17" s="292">
        <f t="shared" si="42"/>
        <v>900000</v>
      </c>
      <c r="AK17" s="204">
        <v>900000</v>
      </c>
      <c r="AL17" s="204"/>
      <c r="AM17" s="292">
        <f t="shared" si="43"/>
        <v>900000</v>
      </c>
      <c r="AN17" s="204">
        <v>900000</v>
      </c>
      <c r="AO17" s="204"/>
      <c r="AP17" s="292">
        <f t="shared" si="44"/>
        <v>900000</v>
      </c>
      <c r="AQ17" s="204"/>
      <c r="AR17" s="204"/>
      <c r="AS17" s="292"/>
      <c r="AT17" s="204"/>
      <c r="AU17" s="204"/>
      <c r="AV17" s="292"/>
      <c r="AW17" s="204"/>
      <c r="AX17" s="204"/>
      <c r="AY17" s="232"/>
      <c r="AZ17" s="268">
        <f t="shared" si="0"/>
        <v>9000000</v>
      </c>
      <c r="BA17" s="173">
        <f t="shared" si="1"/>
        <v>5000000</v>
      </c>
      <c r="BB17" s="173">
        <f t="shared" si="2"/>
        <v>14000000</v>
      </c>
      <c r="BC17" s="173">
        <f t="shared" si="3"/>
        <v>14000000</v>
      </c>
      <c r="BD17" s="173">
        <f t="shared" si="4"/>
        <v>0</v>
      </c>
    </row>
    <row r="18" spans="1:56" x14ac:dyDescent="0.2">
      <c r="A18" s="230">
        <v>12</v>
      </c>
      <c r="B18" s="308"/>
      <c r="C18" s="160" t="s">
        <v>382</v>
      </c>
      <c r="D18" s="227" t="s">
        <v>282</v>
      </c>
      <c r="E18" s="204">
        <v>15000000</v>
      </c>
      <c r="F18" s="204"/>
      <c r="G18" s="204">
        <v>500000</v>
      </c>
      <c r="H18" s="232">
        <f t="shared" si="5"/>
        <v>14500000</v>
      </c>
      <c r="I18" s="162">
        <v>400000</v>
      </c>
      <c r="J18" s="204">
        <v>4600000</v>
      </c>
      <c r="K18" s="204">
        <v>4600000</v>
      </c>
      <c r="L18" s="291">
        <f>+J18-K18</f>
        <v>0</v>
      </c>
      <c r="M18" s="204">
        <v>950000</v>
      </c>
      <c r="N18" s="204">
        <v>950000</v>
      </c>
      <c r="O18" s="292">
        <f>+M18-N18</f>
        <v>0</v>
      </c>
      <c r="P18" s="204">
        <v>950000</v>
      </c>
      <c r="Q18" s="204">
        <v>950000</v>
      </c>
      <c r="R18" s="292">
        <f t="shared" si="36"/>
        <v>0</v>
      </c>
      <c r="S18" s="204">
        <v>950000</v>
      </c>
      <c r="T18" s="204">
        <v>950000</v>
      </c>
      <c r="U18" s="292">
        <f t="shared" si="37"/>
        <v>0</v>
      </c>
      <c r="V18" s="204">
        <v>950000</v>
      </c>
      <c r="W18" s="204">
        <v>950000</v>
      </c>
      <c r="X18" s="292">
        <f t="shared" si="38"/>
        <v>0</v>
      </c>
      <c r="Y18" s="204">
        <v>950000</v>
      </c>
      <c r="Z18" s="204">
        <v>950000</v>
      </c>
      <c r="AA18" s="292">
        <f t="shared" si="39"/>
        <v>0</v>
      </c>
      <c r="AB18" s="204">
        <v>950000</v>
      </c>
      <c r="AC18" s="204">
        <v>950000</v>
      </c>
      <c r="AD18" s="292">
        <f t="shared" si="40"/>
        <v>0</v>
      </c>
      <c r="AE18" s="204">
        <v>950000</v>
      </c>
      <c r="AF18" s="204">
        <v>950000</v>
      </c>
      <c r="AG18" s="292">
        <f t="shared" si="41"/>
        <v>0</v>
      </c>
      <c r="AH18" s="204">
        <v>950000</v>
      </c>
      <c r="AI18" s="204">
        <v>950000</v>
      </c>
      <c r="AJ18" s="292">
        <f t="shared" si="42"/>
        <v>0</v>
      </c>
      <c r="AK18" s="204">
        <v>950000</v>
      </c>
      <c r="AL18" s="204">
        <v>900000</v>
      </c>
      <c r="AM18" s="292">
        <f t="shared" si="43"/>
        <v>50000</v>
      </c>
      <c r="AN18" s="204">
        <v>950000</v>
      </c>
      <c r="AO18" s="204"/>
      <c r="AP18" s="292">
        <f t="shared" si="44"/>
        <v>950000</v>
      </c>
      <c r="AQ18" s="204"/>
      <c r="AR18" s="204"/>
      <c r="AS18" s="292"/>
      <c r="AT18" s="232"/>
      <c r="AU18" s="204"/>
      <c r="AV18" s="232"/>
      <c r="AW18" s="204"/>
      <c r="AX18" s="204"/>
      <c r="AY18" s="232"/>
      <c r="AZ18" s="268">
        <f t="shared" si="0"/>
        <v>14100000</v>
      </c>
      <c r="BA18" s="173">
        <f t="shared" si="1"/>
        <v>400000</v>
      </c>
      <c r="BB18" s="173">
        <f t="shared" si="2"/>
        <v>14500000</v>
      </c>
      <c r="BC18" s="173">
        <f t="shared" si="3"/>
        <v>14500000</v>
      </c>
      <c r="BD18" s="173">
        <f t="shared" si="4"/>
        <v>0</v>
      </c>
    </row>
    <row r="19" spans="1:56" s="223" customFormat="1" x14ac:dyDescent="0.2">
      <c r="A19" s="288">
        <v>13</v>
      </c>
      <c r="B19" s="306"/>
      <c r="C19" s="167" t="s">
        <v>383</v>
      </c>
      <c r="D19" s="307" t="s">
        <v>282</v>
      </c>
      <c r="E19" s="213">
        <v>15000000</v>
      </c>
      <c r="F19" s="213">
        <v>1450000</v>
      </c>
      <c r="G19" s="213">
        <v>500000</v>
      </c>
      <c r="H19" s="257">
        <f t="shared" si="5"/>
        <v>13050000</v>
      </c>
      <c r="I19" s="165">
        <v>13050000</v>
      </c>
      <c r="J19" s="213"/>
      <c r="K19" s="213"/>
      <c r="L19" s="289"/>
      <c r="M19" s="213"/>
      <c r="N19" s="213"/>
      <c r="O19" s="290"/>
      <c r="P19" s="213"/>
      <c r="Q19" s="213"/>
      <c r="R19" s="290"/>
      <c r="S19" s="213"/>
      <c r="T19" s="213"/>
      <c r="U19" s="290"/>
      <c r="V19" s="213"/>
      <c r="W19" s="213"/>
      <c r="X19" s="290"/>
      <c r="Y19" s="213"/>
      <c r="Z19" s="213"/>
      <c r="AA19" s="290"/>
      <c r="AB19" s="213"/>
      <c r="AC19" s="213"/>
      <c r="AD19" s="290"/>
      <c r="AE19" s="213"/>
      <c r="AF19" s="213"/>
      <c r="AG19" s="290"/>
      <c r="AH19" s="213"/>
      <c r="AI19" s="213"/>
      <c r="AJ19" s="290"/>
      <c r="AK19" s="213"/>
      <c r="AL19" s="213"/>
      <c r="AM19" s="290"/>
      <c r="AN19" s="213"/>
      <c r="AO19" s="213"/>
      <c r="AP19" s="290"/>
      <c r="AQ19" s="213"/>
      <c r="AR19" s="213"/>
      <c r="AS19" s="290"/>
      <c r="AT19" s="257"/>
      <c r="AU19" s="213"/>
      <c r="AV19" s="257"/>
      <c r="AW19" s="213"/>
      <c r="AX19" s="213"/>
      <c r="AY19" s="257"/>
      <c r="AZ19" s="262">
        <f t="shared" si="0"/>
        <v>0</v>
      </c>
      <c r="BA19" s="223">
        <f t="shared" si="1"/>
        <v>13050000</v>
      </c>
      <c r="BB19" s="223">
        <f t="shared" si="2"/>
        <v>13050000</v>
      </c>
      <c r="BC19" s="223">
        <f t="shared" si="3"/>
        <v>13050000</v>
      </c>
      <c r="BD19" s="223">
        <f t="shared" si="4"/>
        <v>0</v>
      </c>
    </row>
    <row r="20" spans="1:56" s="223" customFormat="1" x14ac:dyDescent="0.2">
      <c r="A20" s="288">
        <v>14</v>
      </c>
      <c r="B20" s="306"/>
      <c r="C20" s="167" t="s">
        <v>384</v>
      </c>
      <c r="D20" s="307" t="s">
        <v>282</v>
      </c>
      <c r="E20" s="213">
        <v>15000000</v>
      </c>
      <c r="F20" s="213"/>
      <c r="G20" s="213">
        <v>500000</v>
      </c>
      <c r="H20" s="257">
        <f t="shared" si="5"/>
        <v>14500000</v>
      </c>
      <c r="I20" s="165">
        <v>5000000</v>
      </c>
      <c r="J20" s="213"/>
      <c r="K20" s="213"/>
      <c r="L20" s="289"/>
      <c r="M20" s="213">
        <v>950000</v>
      </c>
      <c r="N20" s="213">
        <v>950000</v>
      </c>
      <c r="O20" s="290">
        <f>+M20-N20</f>
        <v>0</v>
      </c>
      <c r="P20" s="213">
        <v>950000</v>
      </c>
      <c r="Q20" s="213">
        <v>950000</v>
      </c>
      <c r="R20" s="290">
        <f t="shared" ref="R20:R23" si="45">+P20-Q20</f>
        <v>0</v>
      </c>
      <c r="S20" s="213">
        <v>950000</v>
      </c>
      <c r="T20" s="213">
        <v>950000</v>
      </c>
      <c r="U20" s="290">
        <f t="shared" ref="U20:U23" si="46">+S20-T20</f>
        <v>0</v>
      </c>
      <c r="V20" s="213">
        <v>950000</v>
      </c>
      <c r="W20" s="213">
        <v>950000</v>
      </c>
      <c r="X20" s="290">
        <f>+V20-W20</f>
        <v>0</v>
      </c>
      <c r="Y20" s="213">
        <v>950000</v>
      </c>
      <c r="Z20" s="213">
        <v>950000</v>
      </c>
      <c r="AA20" s="290">
        <f t="shared" ref="AA20:AA23" si="47">+Y20-Z20</f>
        <v>0</v>
      </c>
      <c r="AB20" s="213">
        <v>950000</v>
      </c>
      <c r="AC20" s="213">
        <v>950000</v>
      </c>
      <c r="AD20" s="290">
        <f t="shared" ref="AD20:AD23" si="48">+AB20-AC20</f>
        <v>0</v>
      </c>
      <c r="AE20" s="213">
        <v>950000</v>
      </c>
      <c r="AF20" s="213">
        <v>950000</v>
      </c>
      <c r="AG20" s="290">
        <f t="shared" ref="AG20:AG23" si="49">+AE20-AF20</f>
        <v>0</v>
      </c>
      <c r="AH20" s="213">
        <v>950000</v>
      </c>
      <c r="AI20" s="213">
        <v>950000</v>
      </c>
      <c r="AJ20" s="290">
        <f t="shared" ref="AJ20:AJ23" si="50">+AH20-AI20</f>
        <v>0</v>
      </c>
      <c r="AK20" s="213">
        <v>950000</v>
      </c>
      <c r="AL20" s="213">
        <v>950000</v>
      </c>
      <c r="AM20" s="290">
        <f t="shared" ref="AM20:AM23" si="51">+AK20-AL20</f>
        <v>0</v>
      </c>
      <c r="AN20" s="213">
        <v>950000</v>
      </c>
      <c r="AO20" s="213">
        <v>950000</v>
      </c>
      <c r="AP20" s="290">
        <f t="shared" ref="AP20:AP23" si="52">+AN20-AO20</f>
        <v>0</v>
      </c>
      <c r="AQ20" s="213"/>
      <c r="AR20" s="213"/>
      <c r="AS20" s="290"/>
      <c r="AT20" s="257"/>
      <c r="AU20" s="213"/>
      <c r="AV20" s="257"/>
      <c r="AW20" s="213"/>
      <c r="AX20" s="213"/>
      <c r="AY20" s="257"/>
      <c r="AZ20" s="262">
        <f t="shared" si="0"/>
        <v>9500000</v>
      </c>
      <c r="BA20" s="223">
        <f t="shared" si="1"/>
        <v>5000000</v>
      </c>
      <c r="BB20" s="223">
        <f t="shared" si="2"/>
        <v>14500000</v>
      </c>
      <c r="BC20" s="223">
        <f t="shared" si="3"/>
        <v>14500000</v>
      </c>
      <c r="BD20" s="223">
        <f t="shared" si="4"/>
        <v>0</v>
      </c>
    </row>
    <row r="21" spans="1:56" x14ac:dyDescent="0.2">
      <c r="A21" s="230">
        <v>15</v>
      </c>
      <c r="B21" s="308"/>
      <c r="C21" s="160" t="s">
        <v>529</v>
      </c>
      <c r="D21" s="227" t="s">
        <v>282</v>
      </c>
      <c r="E21" s="204">
        <v>15000000</v>
      </c>
      <c r="F21" s="204"/>
      <c r="G21" s="204">
        <v>500000</v>
      </c>
      <c r="H21" s="232">
        <f t="shared" si="5"/>
        <v>14500000</v>
      </c>
      <c r="I21" s="162">
        <v>1500000</v>
      </c>
      <c r="J21" s="204">
        <v>3500000</v>
      </c>
      <c r="K21" s="204">
        <v>3500000</v>
      </c>
      <c r="L21" s="291">
        <f>+J21-K21</f>
        <v>0</v>
      </c>
      <c r="M21" s="204">
        <v>950000</v>
      </c>
      <c r="N21" s="204">
        <v>950000</v>
      </c>
      <c r="O21" s="292">
        <f>+M21-N21</f>
        <v>0</v>
      </c>
      <c r="P21" s="204">
        <v>950000</v>
      </c>
      <c r="Q21" s="204">
        <v>950000</v>
      </c>
      <c r="R21" s="292">
        <f t="shared" si="45"/>
        <v>0</v>
      </c>
      <c r="S21" s="204">
        <v>950000</v>
      </c>
      <c r="T21" s="204">
        <v>950000</v>
      </c>
      <c r="U21" s="292">
        <f t="shared" si="46"/>
        <v>0</v>
      </c>
      <c r="V21" s="204">
        <v>950000</v>
      </c>
      <c r="W21" s="204">
        <v>950000</v>
      </c>
      <c r="X21" s="292">
        <f t="shared" ref="X21:X23" si="53">+V21-W21</f>
        <v>0</v>
      </c>
      <c r="Y21" s="204">
        <v>950000</v>
      </c>
      <c r="Z21" s="204">
        <v>950000</v>
      </c>
      <c r="AA21" s="292">
        <f t="shared" si="47"/>
        <v>0</v>
      </c>
      <c r="AB21" s="204">
        <v>950000</v>
      </c>
      <c r="AC21" s="204">
        <v>950000</v>
      </c>
      <c r="AD21" s="292">
        <f t="shared" si="48"/>
        <v>0</v>
      </c>
      <c r="AE21" s="204">
        <v>950000</v>
      </c>
      <c r="AF21" s="204">
        <v>950000</v>
      </c>
      <c r="AG21" s="292">
        <f t="shared" si="49"/>
        <v>0</v>
      </c>
      <c r="AH21" s="204">
        <v>950000</v>
      </c>
      <c r="AI21" s="204">
        <v>950000</v>
      </c>
      <c r="AJ21" s="292">
        <f t="shared" si="50"/>
        <v>0</v>
      </c>
      <c r="AK21" s="204">
        <v>950000</v>
      </c>
      <c r="AL21" s="204">
        <v>950000</v>
      </c>
      <c r="AM21" s="292">
        <f t="shared" si="51"/>
        <v>0</v>
      </c>
      <c r="AN21" s="204">
        <v>950000</v>
      </c>
      <c r="AO21" s="204">
        <v>950000</v>
      </c>
      <c r="AP21" s="292">
        <f t="shared" si="52"/>
        <v>0</v>
      </c>
      <c r="AQ21" s="204"/>
      <c r="AR21" s="204"/>
      <c r="AS21" s="292"/>
      <c r="AT21" s="232"/>
      <c r="AU21" s="204"/>
      <c r="AV21" s="232"/>
      <c r="AW21" s="204"/>
      <c r="AX21" s="204"/>
      <c r="AY21" s="232"/>
      <c r="AZ21" s="268">
        <f t="shared" si="0"/>
        <v>13000000</v>
      </c>
      <c r="BA21" s="173">
        <f t="shared" si="1"/>
        <v>1500000</v>
      </c>
      <c r="BB21" s="173">
        <f t="shared" si="2"/>
        <v>14500000</v>
      </c>
      <c r="BC21" s="173">
        <f t="shared" si="3"/>
        <v>14500000</v>
      </c>
      <c r="BD21" s="173">
        <f t="shared" si="4"/>
        <v>0</v>
      </c>
    </row>
    <row r="22" spans="1:56" s="223" customFormat="1" x14ac:dyDescent="0.2">
      <c r="A22" s="288">
        <v>16</v>
      </c>
      <c r="B22" s="306"/>
      <c r="C22" s="167" t="s">
        <v>388</v>
      </c>
      <c r="D22" s="307" t="s">
        <v>282</v>
      </c>
      <c r="E22" s="213">
        <v>15000000</v>
      </c>
      <c r="F22" s="213"/>
      <c r="G22" s="213">
        <v>500000</v>
      </c>
      <c r="H22" s="257">
        <f t="shared" si="5"/>
        <v>14500000</v>
      </c>
      <c r="I22" s="257">
        <v>5000000</v>
      </c>
      <c r="J22" s="213"/>
      <c r="K22" s="213"/>
      <c r="L22" s="289"/>
      <c r="M22" s="213">
        <v>950000</v>
      </c>
      <c r="N22" s="213">
        <v>950000</v>
      </c>
      <c r="O22" s="290">
        <f>+M22-N22</f>
        <v>0</v>
      </c>
      <c r="P22" s="213">
        <v>950000</v>
      </c>
      <c r="Q22" s="213">
        <v>950000</v>
      </c>
      <c r="R22" s="290">
        <f t="shared" si="45"/>
        <v>0</v>
      </c>
      <c r="S22" s="213">
        <v>950000</v>
      </c>
      <c r="T22" s="213">
        <v>950000</v>
      </c>
      <c r="U22" s="290">
        <f t="shared" si="46"/>
        <v>0</v>
      </c>
      <c r="V22" s="213">
        <v>950000</v>
      </c>
      <c r="W22" s="213">
        <v>950000</v>
      </c>
      <c r="X22" s="290">
        <f t="shared" si="53"/>
        <v>0</v>
      </c>
      <c r="Y22" s="213">
        <v>950000</v>
      </c>
      <c r="Z22" s="213">
        <v>950000</v>
      </c>
      <c r="AA22" s="290">
        <f t="shared" si="47"/>
        <v>0</v>
      </c>
      <c r="AB22" s="213">
        <v>950000</v>
      </c>
      <c r="AC22" s="213">
        <v>950000</v>
      </c>
      <c r="AD22" s="290">
        <f t="shared" si="48"/>
        <v>0</v>
      </c>
      <c r="AE22" s="213">
        <v>950000</v>
      </c>
      <c r="AF22" s="213">
        <v>950000</v>
      </c>
      <c r="AG22" s="290">
        <f t="shared" si="49"/>
        <v>0</v>
      </c>
      <c r="AH22" s="213">
        <v>950000</v>
      </c>
      <c r="AI22" s="213">
        <v>950000</v>
      </c>
      <c r="AJ22" s="290">
        <f t="shared" si="50"/>
        <v>0</v>
      </c>
      <c r="AK22" s="213">
        <v>950000</v>
      </c>
      <c r="AL22" s="213">
        <v>950000</v>
      </c>
      <c r="AM22" s="290">
        <f t="shared" si="51"/>
        <v>0</v>
      </c>
      <c r="AN22" s="213">
        <v>950000</v>
      </c>
      <c r="AO22" s="213">
        <v>950000</v>
      </c>
      <c r="AP22" s="290">
        <f t="shared" si="52"/>
        <v>0</v>
      </c>
      <c r="AQ22" s="213"/>
      <c r="AR22" s="213"/>
      <c r="AS22" s="290"/>
      <c r="AT22" s="257"/>
      <c r="AU22" s="213"/>
      <c r="AV22" s="257"/>
      <c r="AW22" s="213"/>
      <c r="AX22" s="213"/>
      <c r="AY22" s="257"/>
      <c r="AZ22" s="262">
        <f t="shared" si="0"/>
        <v>9500000</v>
      </c>
      <c r="BA22" s="223">
        <f t="shared" si="1"/>
        <v>5000000</v>
      </c>
      <c r="BB22" s="223">
        <f t="shared" si="2"/>
        <v>14500000</v>
      </c>
      <c r="BC22" s="223">
        <f t="shared" si="3"/>
        <v>14500000</v>
      </c>
      <c r="BD22" s="223">
        <f t="shared" si="4"/>
        <v>0</v>
      </c>
    </row>
    <row r="23" spans="1:56" s="223" customFormat="1" x14ac:dyDescent="0.2">
      <c r="A23" s="288">
        <v>17</v>
      </c>
      <c r="B23" s="306"/>
      <c r="C23" s="359" t="s">
        <v>393</v>
      </c>
      <c r="D23" s="307" t="s">
        <v>282</v>
      </c>
      <c r="E23" s="213">
        <v>15000000</v>
      </c>
      <c r="F23" s="213"/>
      <c r="G23" s="213">
        <v>500000</v>
      </c>
      <c r="H23" s="257">
        <f t="shared" si="5"/>
        <v>14500000</v>
      </c>
      <c r="I23" s="257">
        <v>5000000</v>
      </c>
      <c r="J23" s="213"/>
      <c r="K23" s="213"/>
      <c r="L23" s="289"/>
      <c r="M23" s="213">
        <v>950000</v>
      </c>
      <c r="N23" s="213">
        <v>950000</v>
      </c>
      <c r="O23" s="290">
        <f>+M23-N23</f>
        <v>0</v>
      </c>
      <c r="P23" s="213">
        <v>950000</v>
      </c>
      <c r="Q23" s="213">
        <v>950000</v>
      </c>
      <c r="R23" s="290">
        <f t="shared" si="45"/>
        <v>0</v>
      </c>
      <c r="S23" s="213">
        <v>950000</v>
      </c>
      <c r="T23" s="213">
        <v>950000</v>
      </c>
      <c r="U23" s="290">
        <f t="shared" si="46"/>
        <v>0</v>
      </c>
      <c r="V23" s="213">
        <v>950000</v>
      </c>
      <c r="W23" s="213">
        <v>950000</v>
      </c>
      <c r="X23" s="290">
        <f t="shared" si="53"/>
        <v>0</v>
      </c>
      <c r="Y23" s="213">
        <v>950000</v>
      </c>
      <c r="Z23" s="213">
        <v>950000</v>
      </c>
      <c r="AA23" s="290">
        <f t="shared" si="47"/>
        <v>0</v>
      </c>
      <c r="AB23" s="213">
        <v>950000</v>
      </c>
      <c r="AC23" s="213">
        <v>950000</v>
      </c>
      <c r="AD23" s="290">
        <f t="shared" si="48"/>
        <v>0</v>
      </c>
      <c r="AE23" s="213">
        <v>950000</v>
      </c>
      <c r="AF23" s="213">
        <v>950000</v>
      </c>
      <c r="AG23" s="290">
        <f t="shared" si="49"/>
        <v>0</v>
      </c>
      <c r="AH23" s="213">
        <v>950000</v>
      </c>
      <c r="AI23" s="213">
        <v>950000</v>
      </c>
      <c r="AJ23" s="290">
        <f t="shared" si="50"/>
        <v>0</v>
      </c>
      <c r="AK23" s="213">
        <v>950000</v>
      </c>
      <c r="AL23" s="213">
        <v>950000</v>
      </c>
      <c r="AM23" s="290">
        <f t="shared" si="51"/>
        <v>0</v>
      </c>
      <c r="AN23" s="213">
        <v>950000</v>
      </c>
      <c r="AO23" s="213">
        <v>950000</v>
      </c>
      <c r="AP23" s="290">
        <f t="shared" si="52"/>
        <v>0</v>
      </c>
      <c r="AQ23" s="213"/>
      <c r="AR23" s="213"/>
      <c r="AS23" s="290"/>
      <c r="AT23" s="257"/>
      <c r="AU23" s="213"/>
      <c r="AV23" s="257"/>
      <c r="AW23" s="213"/>
      <c r="AX23" s="213"/>
      <c r="AY23" s="257"/>
      <c r="AZ23" s="262">
        <f t="shared" si="0"/>
        <v>9500000</v>
      </c>
      <c r="BA23" s="223">
        <f t="shared" si="1"/>
        <v>5000000</v>
      </c>
      <c r="BB23" s="223">
        <f t="shared" si="2"/>
        <v>14500000</v>
      </c>
      <c r="BC23" s="223">
        <f t="shared" si="3"/>
        <v>14500000</v>
      </c>
      <c r="BD23" s="223">
        <f t="shared" si="4"/>
        <v>0</v>
      </c>
    </row>
    <row r="24" spans="1:56" x14ac:dyDescent="0.2">
      <c r="A24" s="230">
        <v>18</v>
      </c>
      <c r="B24" s="308"/>
      <c r="C24" s="160" t="s">
        <v>399</v>
      </c>
      <c r="D24" s="227" t="s">
        <v>282</v>
      </c>
      <c r="E24" s="204">
        <v>15000000</v>
      </c>
      <c r="F24" s="204">
        <v>1500000</v>
      </c>
      <c r="G24" s="204"/>
      <c r="H24" s="232">
        <f t="shared" si="5"/>
        <v>13500000</v>
      </c>
      <c r="I24" s="232">
        <v>13500000</v>
      </c>
      <c r="J24" s="204"/>
      <c r="K24" s="204"/>
      <c r="L24" s="291"/>
      <c r="M24" s="204"/>
      <c r="N24" s="204"/>
      <c r="O24" s="292"/>
      <c r="P24" s="204"/>
      <c r="Q24" s="204"/>
      <c r="R24" s="292"/>
      <c r="S24" s="204"/>
      <c r="T24" s="204"/>
      <c r="U24" s="292"/>
      <c r="V24" s="204"/>
      <c r="W24" s="204"/>
      <c r="X24" s="292"/>
      <c r="Y24" s="204"/>
      <c r="Z24" s="204"/>
      <c r="AA24" s="292"/>
      <c r="AB24" s="204"/>
      <c r="AC24" s="204"/>
      <c r="AD24" s="292"/>
      <c r="AE24" s="204"/>
      <c r="AF24" s="204"/>
      <c r="AG24" s="292"/>
      <c r="AH24" s="204"/>
      <c r="AI24" s="204"/>
      <c r="AJ24" s="292"/>
      <c r="AK24" s="204"/>
      <c r="AL24" s="204"/>
      <c r="AM24" s="292"/>
      <c r="AN24" s="204"/>
      <c r="AO24" s="204"/>
      <c r="AP24" s="292"/>
      <c r="AQ24" s="204"/>
      <c r="AR24" s="204"/>
      <c r="AS24" s="292"/>
      <c r="AT24" s="232"/>
      <c r="AU24" s="204"/>
      <c r="AV24" s="232"/>
      <c r="AW24" s="204"/>
      <c r="AX24" s="204"/>
      <c r="AY24" s="232"/>
      <c r="AZ24" s="268">
        <f t="shared" si="0"/>
        <v>0</v>
      </c>
      <c r="BA24" s="173">
        <f t="shared" si="1"/>
        <v>13500000</v>
      </c>
      <c r="BB24" s="173">
        <f t="shared" si="2"/>
        <v>13500000</v>
      </c>
      <c r="BC24" s="173">
        <f t="shared" si="3"/>
        <v>13500000</v>
      </c>
      <c r="BD24" s="173">
        <f t="shared" si="4"/>
        <v>0</v>
      </c>
    </row>
    <row r="25" spans="1:56" s="223" customFormat="1" x14ac:dyDescent="0.2">
      <c r="A25" s="288">
        <v>19</v>
      </c>
      <c r="B25" s="306"/>
      <c r="C25" s="167" t="s">
        <v>401</v>
      </c>
      <c r="D25" s="307" t="s">
        <v>282</v>
      </c>
      <c r="E25" s="213">
        <v>15000000</v>
      </c>
      <c r="F25" s="213"/>
      <c r="G25" s="213"/>
      <c r="H25" s="257">
        <f t="shared" si="5"/>
        <v>15000000</v>
      </c>
      <c r="I25" s="257">
        <v>5000000</v>
      </c>
      <c r="J25" s="213"/>
      <c r="K25" s="213"/>
      <c r="L25" s="289"/>
      <c r="M25" s="213">
        <v>1000000</v>
      </c>
      <c r="N25" s="213">
        <v>1000000</v>
      </c>
      <c r="O25" s="290">
        <f t="shared" ref="O25:O41" si="54">+M25-N25</f>
        <v>0</v>
      </c>
      <c r="P25" s="213">
        <v>1000000</v>
      </c>
      <c r="Q25" s="213">
        <v>1000000</v>
      </c>
      <c r="R25" s="290">
        <f t="shared" ref="R25:R26" si="55">+P25-Q25</f>
        <v>0</v>
      </c>
      <c r="S25" s="213">
        <v>1000000</v>
      </c>
      <c r="T25" s="213">
        <v>1000000</v>
      </c>
      <c r="U25" s="290">
        <f t="shared" ref="U25:U26" si="56">+S25-T25</f>
        <v>0</v>
      </c>
      <c r="V25" s="213">
        <v>1000000</v>
      </c>
      <c r="W25" s="213">
        <v>1000000</v>
      </c>
      <c r="X25" s="290">
        <f t="shared" ref="X25:X26" si="57">+V25-W25</f>
        <v>0</v>
      </c>
      <c r="Y25" s="213">
        <v>1000000</v>
      </c>
      <c r="Z25" s="213">
        <v>1000000</v>
      </c>
      <c r="AA25" s="290">
        <f t="shared" ref="AA25:AA26" si="58">+Y25-Z25</f>
        <v>0</v>
      </c>
      <c r="AB25" s="213">
        <v>1000000</v>
      </c>
      <c r="AC25" s="213">
        <v>1000000</v>
      </c>
      <c r="AD25" s="290">
        <f t="shared" ref="AD25:AD26" si="59">+AB25-AC25</f>
        <v>0</v>
      </c>
      <c r="AE25" s="213">
        <v>1000000</v>
      </c>
      <c r="AF25" s="213">
        <v>1000000</v>
      </c>
      <c r="AG25" s="290">
        <f t="shared" ref="AG25:AG26" si="60">+AE25-AF25</f>
        <v>0</v>
      </c>
      <c r="AH25" s="213">
        <v>1000000</v>
      </c>
      <c r="AI25" s="213">
        <v>1000000</v>
      </c>
      <c r="AJ25" s="290">
        <f t="shared" ref="AJ25:AJ26" si="61">+AH25-AI25</f>
        <v>0</v>
      </c>
      <c r="AK25" s="213">
        <v>1000000</v>
      </c>
      <c r="AL25" s="213">
        <v>1000000</v>
      </c>
      <c r="AM25" s="290">
        <f t="shared" ref="AM25:AM26" si="62">+AK25-AL25</f>
        <v>0</v>
      </c>
      <c r="AN25" s="213">
        <v>1000000</v>
      </c>
      <c r="AO25" s="213">
        <v>1000000</v>
      </c>
      <c r="AP25" s="290">
        <f t="shared" ref="AP25:AP26" si="63">+AN25-AO25</f>
        <v>0</v>
      </c>
      <c r="AQ25" s="213"/>
      <c r="AR25" s="213"/>
      <c r="AS25" s="290"/>
      <c r="AT25" s="257"/>
      <c r="AU25" s="213"/>
      <c r="AV25" s="257"/>
      <c r="AW25" s="213"/>
      <c r="AX25" s="213"/>
      <c r="AY25" s="257"/>
      <c r="AZ25" s="262">
        <f t="shared" si="0"/>
        <v>10000000</v>
      </c>
      <c r="BA25" s="223">
        <f t="shared" si="1"/>
        <v>5000000</v>
      </c>
      <c r="BB25" s="223">
        <f t="shared" si="2"/>
        <v>15000000</v>
      </c>
      <c r="BC25" s="223">
        <f t="shared" si="3"/>
        <v>15000000</v>
      </c>
      <c r="BD25" s="223">
        <f t="shared" si="4"/>
        <v>0</v>
      </c>
    </row>
    <row r="26" spans="1:56" s="223" customFormat="1" x14ac:dyDescent="0.2">
      <c r="A26" s="288">
        <v>20</v>
      </c>
      <c r="B26" s="306"/>
      <c r="C26" s="359" t="s">
        <v>408</v>
      </c>
      <c r="D26" s="307" t="s">
        <v>282</v>
      </c>
      <c r="E26" s="213">
        <v>15000000</v>
      </c>
      <c r="F26" s="213"/>
      <c r="G26" s="213"/>
      <c r="H26" s="257">
        <f t="shared" si="5"/>
        <v>15000000</v>
      </c>
      <c r="I26" s="257">
        <v>5000000</v>
      </c>
      <c r="J26" s="213"/>
      <c r="K26" s="213"/>
      <c r="L26" s="289"/>
      <c r="M26" s="213">
        <v>1000000</v>
      </c>
      <c r="N26" s="213">
        <v>1000000</v>
      </c>
      <c r="O26" s="290">
        <f t="shared" si="54"/>
        <v>0</v>
      </c>
      <c r="P26" s="213">
        <v>1000000</v>
      </c>
      <c r="Q26" s="213">
        <v>1000000</v>
      </c>
      <c r="R26" s="290">
        <f t="shared" si="55"/>
        <v>0</v>
      </c>
      <c r="S26" s="213">
        <v>1000000</v>
      </c>
      <c r="T26" s="213">
        <v>1000000</v>
      </c>
      <c r="U26" s="290">
        <f t="shared" si="56"/>
        <v>0</v>
      </c>
      <c r="V26" s="213">
        <v>1000000</v>
      </c>
      <c r="W26" s="213">
        <v>1000000</v>
      </c>
      <c r="X26" s="290">
        <f t="shared" si="57"/>
        <v>0</v>
      </c>
      <c r="Y26" s="213">
        <v>1000000</v>
      </c>
      <c r="Z26" s="213">
        <v>1000000</v>
      </c>
      <c r="AA26" s="290">
        <f t="shared" si="58"/>
        <v>0</v>
      </c>
      <c r="AB26" s="213">
        <v>1000000</v>
      </c>
      <c r="AC26" s="213">
        <v>1000000</v>
      </c>
      <c r="AD26" s="290">
        <f t="shared" si="59"/>
        <v>0</v>
      </c>
      <c r="AE26" s="213">
        <v>1000000</v>
      </c>
      <c r="AF26" s="213">
        <v>1000000</v>
      </c>
      <c r="AG26" s="290">
        <f t="shared" si="60"/>
        <v>0</v>
      </c>
      <c r="AH26" s="213">
        <v>1000000</v>
      </c>
      <c r="AI26" s="213">
        <v>1000000</v>
      </c>
      <c r="AJ26" s="290">
        <f t="shared" si="61"/>
        <v>0</v>
      </c>
      <c r="AK26" s="213">
        <v>1000000</v>
      </c>
      <c r="AL26" s="213">
        <v>1000000</v>
      </c>
      <c r="AM26" s="290">
        <f t="shared" si="62"/>
        <v>0</v>
      </c>
      <c r="AN26" s="213">
        <v>1000000</v>
      </c>
      <c r="AO26" s="213">
        <v>1000000</v>
      </c>
      <c r="AP26" s="290">
        <f t="shared" si="63"/>
        <v>0</v>
      </c>
      <c r="AQ26" s="213"/>
      <c r="AR26" s="213"/>
      <c r="AS26" s="290"/>
      <c r="AT26" s="257"/>
      <c r="AU26" s="213"/>
      <c r="AV26" s="257"/>
      <c r="AW26" s="213"/>
      <c r="AX26" s="213"/>
      <c r="AY26" s="257"/>
      <c r="AZ26" s="262">
        <f t="shared" si="0"/>
        <v>10000000</v>
      </c>
      <c r="BA26" s="223">
        <f t="shared" si="1"/>
        <v>5000000</v>
      </c>
      <c r="BB26" s="223">
        <f t="shared" si="2"/>
        <v>15000000</v>
      </c>
      <c r="BC26" s="223">
        <f t="shared" si="3"/>
        <v>15000000</v>
      </c>
      <c r="BD26" s="223">
        <f t="shared" si="4"/>
        <v>0</v>
      </c>
    </row>
    <row r="27" spans="1:56" x14ac:dyDescent="0.2">
      <c r="A27" s="230">
        <v>21</v>
      </c>
      <c r="B27" s="308"/>
      <c r="C27" s="160" t="s">
        <v>412</v>
      </c>
      <c r="D27" s="227" t="s">
        <v>282</v>
      </c>
      <c r="E27" s="204">
        <v>15000000</v>
      </c>
      <c r="F27" s="204"/>
      <c r="G27" s="204"/>
      <c r="H27" s="232">
        <f t="shared" si="5"/>
        <v>15000000</v>
      </c>
      <c r="I27" s="232">
        <v>5000000</v>
      </c>
      <c r="J27" s="204"/>
      <c r="K27" s="204"/>
      <c r="L27" s="291"/>
      <c r="M27" s="204">
        <v>1000000</v>
      </c>
      <c r="N27" s="204">
        <v>1000000</v>
      </c>
      <c r="O27" s="292">
        <f t="shared" si="54"/>
        <v>0</v>
      </c>
      <c r="P27" s="204">
        <v>1000000</v>
      </c>
      <c r="Q27" s="204">
        <v>1000000</v>
      </c>
      <c r="R27" s="292">
        <f t="shared" ref="R27:R41" si="64">+P27-Q27</f>
        <v>0</v>
      </c>
      <c r="S27" s="204">
        <v>1000000</v>
      </c>
      <c r="T27" s="204">
        <v>1000000</v>
      </c>
      <c r="U27" s="292">
        <f t="shared" ref="U27:U41" si="65">+S27-T27</f>
        <v>0</v>
      </c>
      <c r="V27" s="204">
        <v>1000000</v>
      </c>
      <c r="W27" s="204">
        <v>1000000</v>
      </c>
      <c r="X27" s="292">
        <f t="shared" ref="X27:X41" si="66">+V27-W27</f>
        <v>0</v>
      </c>
      <c r="Y27" s="204">
        <v>1000000</v>
      </c>
      <c r="Z27" s="204">
        <v>1000000</v>
      </c>
      <c r="AA27" s="292">
        <f t="shared" ref="AA27:AA41" si="67">+Y27-Z27</f>
        <v>0</v>
      </c>
      <c r="AB27" s="204">
        <v>1000000</v>
      </c>
      <c r="AC27" s="204"/>
      <c r="AD27" s="292">
        <f t="shared" ref="AD27:AD41" si="68">+AB27-AC27</f>
        <v>1000000</v>
      </c>
      <c r="AE27" s="204">
        <v>1000000</v>
      </c>
      <c r="AF27" s="204"/>
      <c r="AG27" s="292">
        <f t="shared" ref="AG27:AG41" si="69">+AE27-AF27</f>
        <v>1000000</v>
      </c>
      <c r="AH27" s="204">
        <v>1000000</v>
      </c>
      <c r="AI27" s="204"/>
      <c r="AJ27" s="292">
        <f t="shared" ref="AJ27:AJ41" si="70">+AH27-AI27</f>
        <v>1000000</v>
      </c>
      <c r="AK27" s="204">
        <v>1000000</v>
      </c>
      <c r="AL27" s="204"/>
      <c r="AM27" s="292">
        <f t="shared" ref="AM27:AM41" si="71">+AK27-AL27</f>
        <v>1000000</v>
      </c>
      <c r="AN27" s="204">
        <v>1000000</v>
      </c>
      <c r="AO27" s="204"/>
      <c r="AP27" s="292">
        <f t="shared" ref="AP27:AP41" si="72">+AN27-AO27</f>
        <v>1000000</v>
      </c>
      <c r="AQ27" s="204"/>
      <c r="AR27" s="204"/>
      <c r="AS27" s="292"/>
      <c r="AT27" s="232"/>
      <c r="AU27" s="204"/>
      <c r="AV27" s="232"/>
      <c r="AW27" s="204"/>
      <c r="AX27" s="204"/>
      <c r="AY27" s="232"/>
      <c r="AZ27" s="268">
        <f t="shared" si="0"/>
        <v>10000000</v>
      </c>
      <c r="BA27" s="173">
        <f t="shared" si="1"/>
        <v>5000000</v>
      </c>
      <c r="BB27" s="173">
        <f t="shared" si="2"/>
        <v>15000000</v>
      </c>
      <c r="BC27" s="173">
        <f t="shared" si="3"/>
        <v>15000000</v>
      </c>
      <c r="BD27" s="173">
        <f t="shared" si="4"/>
        <v>0</v>
      </c>
    </row>
    <row r="28" spans="1:56" s="223" customFormat="1" x14ac:dyDescent="0.2">
      <c r="A28" s="288">
        <v>22</v>
      </c>
      <c r="B28" s="306"/>
      <c r="C28" s="167" t="s">
        <v>416</v>
      </c>
      <c r="D28" s="350" t="s">
        <v>282</v>
      </c>
      <c r="E28" s="165">
        <v>15000000</v>
      </c>
      <c r="F28" s="213"/>
      <c r="G28" s="213"/>
      <c r="H28" s="257">
        <f t="shared" si="5"/>
        <v>15000000</v>
      </c>
      <c r="I28" s="257">
        <v>5000000</v>
      </c>
      <c r="J28" s="213"/>
      <c r="K28" s="213"/>
      <c r="L28" s="289"/>
      <c r="M28" s="213">
        <v>1000000</v>
      </c>
      <c r="N28" s="213">
        <v>1000000</v>
      </c>
      <c r="O28" s="290">
        <f t="shared" si="54"/>
        <v>0</v>
      </c>
      <c r="P28" s="213">
        <v>1000000</v>
      </c>
      <c r="Q28" s="213">
        <v>1000000</v>
      </c>
      <c r="R28" s="290">
        <f t="shared" si="64"/>
        <v>0</v>
      </c>
      <c r="S28" s="213">
        <v>1000000</v>
      </c>
      <c r="T28" s="213">
        <v>1000000</v>
      </c>
      <c r="U28" s="290">
        <f t="shared" si="65"/>
        <v>0</v>
      </c>
      <c r="V28" s="213">
        <v>1000000</v>
      </c>
      <c r="W28" s="213">
        <v>1000000</v>
      </c>
      <c r="X28" s="290">
        <f t="shared" si="66"/>
        <v>0</v>
      </c>
      <c r="Y28" s="213">
        <v>1000000</v>
      </c>
      <c r="Z28" s="213">
        <v>1000000</v>
      </c>
      <c r="AA28" s="290">
        <f t="shared" si="67"/>
        <v>0</v>
      </c>
      <c r="AB28" s="213">
        <v>1000000</v>
      </c>
      <c r="AC28" s="213">
        <v>1000000</v>
      </c>
      <c r="AD28" s="290">
        <f t="shared" si="68"/>
        <v>0</v>
      </c>
      <c r="AE28" s="213">
        <v>1000000</v>
      </c>
      <c r="AF28" s="213">
        <v>1000000</v>
      </c>
      <c r="AG28" s="290">
        <f t="shared" si="69"/>
        <v>0</v>
      </c>
      <c r="AH28" s="213">
        <v>1000000</v>
      </c>
      <c r="AI28" s="213">
        <v>1000000</v>
      </c>
      <c r="AJ28" s="290">
        <f t="shared" si="70"/>
        <v>0</v>
      </c>
      <c r="AK28" s="213">
        <v>1000000</v>
      </c>
      <c r="AL28" s="213">
        <v>1000000</v>
      </c>
      <c r="AM28" s="290">
        <f t="shared" si="71"/>
        <v>0</v>
      </c>
      <c r="AN28" s="213">
        <v>1000000</v>
      </c>
      <c r="AO28" s="213">
        <v>1000000</v>
      </c>
      <c r="AP28" s="290">
        <f t="shared" si="72"/>
        <v>0</v>
      </c>
      <c r="AQ28" s="213"/>
      <c r="AR28" s="213"/>
      <c r="AS28" s="290"/>
      <c r="AT28" s="257"/>
      <c r="AU28" s="213"/>
      <c r="AV28" s="257"/>
      <c r="AW28" s="213"/>
      <c r="AX28" s="213"/>
      <c r="AY28" s="257"/>
      <c r="AZ28" s="262">
        <f t="shared" si="0"/>
        <v>10000000</v>
      </c>
      <c r="BA28" s="223">
        <f t="shared" si="1"/>
        <v>5000000</v>
      </c>
      <c r="BB28" s="223">
        <f t="shared" si="2"/>
        <v>15000000</v>
      </c>
      <c r="BC28" s="223">
        <f t="shared" si="3"/>
        <v>15000000</v>
      </c>
      <c r="BD28" s="223">
        <f t="shared" si="4"/>
        <v>0</v>
      </c>
    </row>
    <row r="29" spans="1:56" x14ac:dyDescent="0.2">
      <c r="A29" s="230">
        <v>23</v>
      </c>
      <c r="B29" s="308" t="s">
        <v>169</v>
      </c>
      <c r="C29" s="309" t="s">
        <v>421</v>
      </c>
      <c r="D29" s="346" t="s">
        <v>282</v>
      </c>
      <c r="E29" s="162">
        <v>15000000</v>
      </c>
      <c r="F29" s="204"/>
      <c r="G29" s="204">
        <v>5000000</v>
      </c>
      <c r="H29" s="232">
        <f t="shared" si="5"/>
        <v>10000000</v>
      </c>
      <c r="I29" s="232">
        <v>2000000</v>
      </c>
      <c r="J29" s="204">
        <v>2000000</v>
      </c>
      <c r="K29" s="204">
        <v>2000000</v>
      </c>
      <c r="L29" s="291">
        <f>+J29-K29</f>
        <v>0</v>
      </c>
      <c r="M29" s="204">
        <v>500000</v>
      </c>
      <c r="N29" s="204">
        <v>500000</v>
      </c>
      <c r="O29" s="292">
        <f t="shared" si="54"/>
        <v>0</v>
      </c>
      <c r="P29" s="204">
        <v>500000</v>
      </c>
      <c r="Q29" s="204">
        <v>500000</v>
      </c>
      <c r="R29" s="292">
        <f t="shared" si="64"/>
        <v>0</v>
      </c>
      <c r="S29" s="204">
        <v>500000</v>
      </c>
      <c r="T29" s="204">
        <v>500000</v>
      </c>
      <c r="U29" s="292">
        <f t="shared" si="65"/>
        <v>0</v>
      </c>
      <c r="V29" s="204">
        <v>500000</v>
      </c>
      <c r="W29" s="204">
        <v>500000</v>
      </c>
      <c r="X29" s="292">
        <f t="shared" si="66"/>
        <v>0</v>
      </c>
      <c r="Y29" s="204">
        <v>500000</v>
      </c>
      <c r="Z29" s="204">
        <v>500000</v>
      </c>
      <c r="AA29" s="292">
        <f t="shared" si="67"/>
        <v>0</v>
      </c>
      <c r="AB29" s="204">
        <v>500000</v>
      </c>
      <c r="AC29" s="204">
        <v>500000</v>
      </c>
      <c r="AD29" s="292">
        <f t="shared" si="68"/>
        <v>0</v>
      </c>
      <c r="AE29" s="204">
        <v>500000</v>
      </c>
      <c r="AF29" s="204">
        <v>500000</v>
      </c>
      <c r="AG29" s="292">
        <f t="shared" si="69"/>
        <v>0</v>
      </c>
      <c r="AH29" s="204">
        <v>500000</v>
      </c>
      <c r="AI29" s="204">
        <v>500000</v>
      </c>
      <c r="AJ29" s="292">
        <f t="shared" si="70"/>
        <v>0</v>
      </c>
      <c r="AK29" s="204">
        <v>500000</v>
      </c>
      <c r="AL29" s="204">
        <v>500000</v>
      </c>
      <c r="AM29" s="292">
        <f t="shared" si="71"/>
        <v>0</v>
      </c>
      <c r="AN29" s="204">
        <v>500000</v>
      </c>
      <c r="AO29" s="204">
        <v>500000</v>
      </c>
      <c r="AP29" s="292">
        <f t="shared" si="72"/>
        <v>0</v>
      </c>
      <c r="AQ29" s="204">
        <v>500000</v>
      </c>
      <c r="AR29" s="204">
        <v>500000</v>
      </c>
      <c r="AS29" s="292">
        <f t="shared" ref="AS29" si="73">+AQ29-AR29</f>
        <v>0</v>
      </c>
      <c r="AT29" s="204">
        <v>500000</v>
      </c>
      <c r="AU29" s="204">
        <v>200000</v>
      </c>
      <c r="AV29" s="292">
        <f t="shared" ref="AV29" si="74">+AT29-AU29</f>
        <v>300000</v>
      </c>
      <c r="AW29" s="204"/>
      <c r="AX29" s="204"/>
      <c r="AY29" s="232"/>
      <c r="AZ29" s="268">
        <f t="shared" si="0"/>
        <v>8000000</v>
      </c>
      <c r="BA29" s="173">
        <f t="shared" si="1"/>
        <v>2000000</v>
      </c>
      <c r="BB29" s="173">
        <f t="shared" si="2"/>
        <v>10000000</v>
      </c>
      <c r="BC29" s="173">
        <f t="shared" si="3"/>
        <v>10000000</v>
      </c>
      <c r="BD29" s="173">
        <f t="shared" si="4"/>
        <v>0</v>
      </c>
    </row>
    <row r="30" spans="1:56" s="223" customFormat="1" x14ac:dyDescent="0.2">
      <c r="A30" s="288">
        <v>24</v>
      </c>
      <c r="B30" s="306"/>
      <c r="C30" s="167" t="s">
        <v>423</v>
      </c>
      <c r="D30" s="350" t="s">
        <v>282</v>
      </c>
      <c r="E30" s="165">
        <v>15000000</v>
      </c>
      <c r="F30" s="213"/>
      <c r="G30" s="213"/>
      <c r="H30" s="257">
        <f t="shared" si="5"/>
        <v>15000000</v>
      </c>
      <c r="I30" s="257">
        <v>5000000</v>
      </c>
      <c r="J30" s="213"/>
      <c r="K30" s="213"/>
      <c r="L30" s="289"/>
      <c r="M30" s="213">
        <v>1000000</v>
      </c>
      <c r="N30" s="213">
        <v>1000000</v>
      </c>
      <c r="O30" s="290">
        <f t="shared" si="54"/>
        <v>0</v>
      </c>
      <c r="P30" s="213">
        <v>1000000</v>
      </c>
      <c r="Q30" s="213">
        <v>1000000</v>
      </c>
      <c r="R30" s="290">
        <f t="shared" si="64"/>
        <v>0</v>
      </c>
      <c r="S30" s="213">
        <v>1000000</v>
      </c>
      <c r="T30" s="213">
        <v>1000000</v>
      </c>
      <c r="U30" s="290">
        <f t="shared" si="65"/>
        <v>0</v>
      </c>
      <c r="V30" s="213">
        <v>1000000</v>
      </c>
      <c r="W30" s="213">
        <v>1000000</v>
      </c>
      <c r="X30" s="290">
        <f t="shared" si="66"/>
        <v>0</v>
      </c>
      <c r="Y30" s="213">
        <v>1000000</v>
      </c>
      <c r="Z30" s="213">
        <v>1000000</v>
      </c>
      <c r="AA30" s="290">
        <f t="shared" si="67"/>
        <v>0</v>
      </c>
      <c r="AB30" s="213">
        <v>1000000</v>
      </c>
      <c r="AC30" s="213">
        <v>1000000</v>
      </c>
      <c r="AD30" s="290">
        <f t="shared" si="68"/>
        <v>0</v>
      </c>
      <c r="AE30" s="213">
        <v>1000000</v>
      </c>
      <c r="AF30" s="213">
        <v>1000000</v>
      </c>
      <c r="AG30" s="290">
        <f t="shared" si="69"/>
        <v>0</v>
      </c>
      <c r="AH30" s="213">
        <v>1000000</v>
      </c>
      <c r="AI30" s="213">
        <v>1000000</v>
      </c>
      <c r="AJ30" s="290">
        <f t="shared" si="70"/>
        <v>0</v>
      </c>
      <c r="AK30" s="213">
        <v>1000000</v>
      </c>
      <c r="AL30" s="213">
        <v>1000000</v>
      </c>
      <c r="AM30" s="290">
        <f t="shared" si="71"/>
        <v>0</v>
      </c>
      <c r="AN30" s="213">
        <v>1000000</v>
      </c>
      <c r="AO30" s="213">
        <v>1000000</v>
      </c>
      <c r="AP30" s="290">
        <f t="shared" si="72"/>
        <v>0</v>
      </c>
      <c r="AQ30" s="213"/>
      <c r="AR30" s="213"/>
      <c r="AS30" s="290"/>
      <c r="AT30" s="257"/>
      <c r="AU30" s="213"/>
      <c r="AV30" s="257"/>
      <c r="AW30" s="213"/>
      <c r="AX30" s="213"/>
      <c r="AY30" s="257"/>
      <c r="AZ30" s="262">
        <f t="shared" si="0"/>
        <v>10000000</v>
      </c>
      <c r="BA30" s="223">
        <f t="shared" si="1"/>
        <v>5000000</v>
      </c>
      <c r="BB30" s="223">
        <f t="shared" si="2"/>
        <v>15000000</v>
      </c>
      <c r="BC30" s="223">
        <f t="shared" si="3"/>
        <v>15000000</v>
      </c>
      <c r="BD30" s="223">
        <f t="shared" si="4"/>
        <v>0</v>
      </c>
    </row>
    <row r="31" spans="1:56" x14ac:dyDescent="0.2">
      <c r="A31" s="230">
        <v>25</v>
      </c>
      <c r="B31" s="308"/>
      <c r="C31" s="160" t="s">
        <v>424</v>
      </c>
      <c r="D31" s="346" t="s">
        <v>282</v>
      </c>
      <c r="E31" s="162">
        <v>15000000</v>
      </c>
      <c r="F31" s="204"/>
      <c r="G31" s="204"/>
      <c r="H31" s="232">
        <f t="shared" si="5"/>
        <v>15000000</v>
      </c>
      <c r="I31" s="232">
        <v>5000000</v>
      </c>
      <c r="J31" s="204"/>
      <c r="K31" s="204"/>
      <c r="L31" s="291"/>
      <c r="M31" s="204">
        <v>1000000</v>
      </c>
      <c r="N31" s="204">
        <v>1000000</v>
      </c>
      <c r="O31" s="292">
        <f t="shared" si="54"/>
        <v>0</v>
      </c>
      <c r="P31" s="204">
        <v>1000000</v>
      </c>
      <c r="Q31" s="204">
        <v>1000000</v>
      </c>
      <c r="R31" s="292">
        <f t="shared" si="64"/>
        <v>0</v>
      </c>
      <c r="S31" s="204">
        <v>1000000</v>
      </c>
      <c r="T31" s="204">
        <v>1000000</v>
      </c>
      <c r="U31" s="292">
        <f t="shared" si="65"/>
        <v>0</v>
      </c>
      <c r="V31" s="204">
        <v>1000000</v>
      </c>
      <c r="W31" s="204">
        <v>1000000</v>
      </c>
      <c r="X31" s="292">
        <f t="shared" si="66"/>
        <v>0</v>
      </c>
      <c r="Y31" s="204">
        <v>1000000</v>
      </c>
      <c r="Z31" s="204">
        <v>1000000</v>
      </c>
      <c r="AA31" s="292">
        <f t="shared" si="67"/>
        <v>0</v>
      </c>
      <c r="AB31" s="204">
        <v>1000000</v>
      </c>
      <c r="AC31" s="204">
        <v>1000000</v>
      </c>
      <c r="AD31" s="292">
        <f t="shared" si="68"/>
        <v>0</v>
      </c>
      <c r="AE31" s="204">
        <v>1000000</v>
      </c>
      <c r="AF31" s="204">
        <v>1000000</v>
      </c>
      <c r="AG31" s="292">
        <f t="shared" si="69"/>
        <v>0</v>
      </c>
      <c r="AH31" s="204">
        <v>1000000</v>
      </c>
      <c r="AI31" s="204">
        <v>1000000</v>
      </c>
      <c r="AJ31" s="292">
        <f t="shared" si="70"/>
        <v>0</v>
      </c>
      <c r="AK31" s="204">
        <v>1000000</v>
      </c>
      <c r="AL31" s="204">
        <v>1000000</v>
      </c>
      <c r="AM31" s="292">
        <f t="shared" si="71"/>
        <v>0</v>
      </c>
      <c r="AN31" s="204">
        <v>1000000</v>
      </c>
      <c r="AO31" s="204">
        <v>1000000</v>
      </c>
      <c r="AP31" s="292">
        <f t="shared" si="72"/>
        <v>0</v>
      </c>
      <c r="AQ31" s="204"/>
      <c r="AR31" s="204"/>
      <c r="AS31" s="292"/>
      <c r="AT31" s="232"/>
      <c r="AU31" s="204"/>
      <c r="AV31" s="232"/>
      <c r="AW31" s="204"/>
      <c r="AX31" s="204"/>
      <c r="AY31" s="232"/>
      <c r="AZ31" s="268">
        <f t="shared" si="0"/>
        <v>10000000</v>
      </c>
      <c r="BA31" s="173">
        <f t="shared" si="1"/>
        <v>5000000</v>
      </c>
      <c r="BB31" s="173">
        <f t="shared" si="2"/>
        <v>15000000</v>
      </c>
      <c r="BC31" s="173">
        <f t="shared" si="3"/>
        <v>15000000</v>
      </c>
      <c r="BD31" s="173">
        <f t="shared" si="4"/>
        <v>0</v>
      </c>
    </row>
    <row r="32" spans="1:56" s="223" customFormat="1" x14ac:dyDescent="0.2">
      <c r="A32" s="288">
        <v>26</v>
      </c>
      <c r="B32" s="367"/>
      <c r="C32" s="167" t="s">
        <v>442</v>
      </c>
      <c r="D32" s="350" t="s">
        <v>282</v>
      </c>
      <c r="E32" s="165">
        <v>15000000</v>
      </c>
      <c r="F32" s="352"/>
      <c r="G32" s="352"/>
      <c r="H32" s="257">
        <f t="shared" si="5"/>
        <v>15000000</v>
      </c>
      <c r="I32" s="165">
        <v>3000000</v>
      </c>
      <c r="J32" s="352">
        <v>2000000</v>
      </c>
      <c r="K32" s="352">
        <v>2000000</v>
      </c>
      <c r="L32" s="364">
        <f>+J32-K32</f>
        <v>0</v>
      </c>
      <c r="M32" s="213">
        <v>1000000</v>
      </c>
      <c r="N32" s="352">
        <v>1000000</v>
      </c>
      <c r="O32" s="290">
        <f t="shared" si="54"/>
        <v>0</v>
      </c>
      <c r="P32" s="213">
        <v>1000000</v>
      </c>
      <c r="Q32" s="352">
        <v>1000000</v>
      </c>
      <c r="R32" s="290">
        <f t="shared" si="64"/>
        <v>0</v>
      </c>
      <c r="S32" s="213">
        <v>1000000</v>
      </c>
      <c r="T32" s="352">
        <v>1000000</v>
      </c>
      <c r="U32" s="290">
        <f t="shared" si="65"/>
        <v>0</v>
      </c>
      <c r="V32" s="213">
        <v>1000000</v>
      </c>
      <c r="W32" s="352">
        <v>1000000</v>
      </c>
      <c r="X32" s="290">
        <f t="shared" si="66"/>
        <v>0</v>
      </c>
      <c r="Y32" s="213">
        <v>1000000</v>
      </c>
      <c r="Z32" s="352">
        <v>1000000</v>
      </c>
      <c r="AA32" s="290">
        <f t="shared" si="67"/>
        <v>0</v>
      </c>
      <c r="AB32" s="213">
        <v>1000000</v>
      </c>
      <c r="AC32" s="352">
        <v>1000000</v>
      </c>
      <c r="AD32" s="290">
        <f t="shared" si="68"/>
        <v>0</v>
      </c>
      <c r="AE32" s="213">
        <v>1000000</v>
      </c>
      <c r="AF32" s="352">
        <v>1000000</v>
      </c>
      <c r="AG32" s="290">
        <f t="shared" si="69"/>
        <v>0</v>
      </c>
      <c r="AH32" s="213">
        <v>1000000</v>
      </c>
      <c r="AI32" s="213">
        <v>1000000</v>
      </c>
      <c r="AJ32" s="290">
        <f t="shared" si="70"/>
        <v>0</v>
      </c>
      <c r="AK32" s="213">
        <v>1000000</v>
      </c>
      <c r="AL32" s="213">
        <v>1000000</v>
      </c>
      <c r="AM32" s="290">
        <f t="shared" si="71"/>
        <v>0</v>
      </c>
      <c r="AN32" s="213">
        <v>1000000</v>
      </c>
      <c r="AO32" s="213">
        <v>1000000</v>
      </c>
      <c r="AP32" s="290">
        <f t="shared" si="72"/>
        <v>0</v>
      </c>
      <c r="AQ32" s="352"/>
      <c r="AR32" s="352"/>
      <c r="AS32" s="352"/>
      <c r="AT32" s="352"/>
      <c r="AU32" s="352"/>
      <c r="AV32" s="352"/>
      <c r="AW32" s="352"/>
      <c r="AX32" s="352"/>
      <c r="AY32" s="352"/>
      <c r="AZ32" s="262">
        <f t="shared" si="0"/>
        <v>12000000</v>
      </c>
      <c r="BA32" s="223">
        <f t="shared" si="1"/>
        <v>3000000</v>
      </c>
      <c r="BB32" s="223">
        <f t="shared" si="2"/>
        <v>15000000</v>
      </c>
      <c r="BC32" s="223">
        <f t="shared" si="3"/>
        <v>15000000</v>
      </c>
      <c r="BD32" s="223">
        <f t="shared" si="4"/>
        <v>0</v>
      </c>
    </row>
    <row r="33" spans="1:56" x14ac:dyDescent="0.2">
      <c r="A33" s="230">
        <v>27</v>
      </c>
      <c r="B33" s="246"/>
      <c r="C33" s="160" t="s">
        <v>443</v>
      </c>
      <c r="D33" s="346" t="s">
        <v>282</v>
      </c>
      <c r="E33" s="162">
        <v>15000000</v>
      </c>
      <c r="F33" s="236"/>
      <c r="G33" s="236"/>
      <c r="H33" s="232">
        <f t="shared" si="5"/>
        <v>15000000</v>
      </c>
      <c r="I33" s="162">
        <v>5000000</v>
      </c>
      <c r="J33" s="236"/>
      <c r="K33" s="236"/>
      <c r="L33" s="293"/>
      <c r="M33" s="204">
        <v>1000000</v>
      </c>
      <c r="N33" s="236">
        <v>1000000</v>
      </c>
      <c r="O33" s="292">
        <f t="shared" si="54"/>
        <v>0</v>
      </c>
      <c r="P33" s="204">
        <v>1000000</v>
      </c>
      <c r="Q33" s="236">
        <v>1000000</v>
      </c>
      <c r="R33" s="292">
        <f t="shared" si="64"/>
        <v>0</v>
      </c>
      <c r="S33" s="204">
        <v>1000000</v>
      </c>
      <c r="T33" s="236">
        <v>1000000</v>
      </c>
      <c r="U33" s="292">
        <f t="shared" si="65"/>
        <v>0</v>
      </c>
      <c r="V33" s="204">
        <v>1000000</v>
      </c>
      <c r="W33" s="236">
        <v>1000000</v>
      </c>
      <c r="X33" s="292">
        <f t="shared" si="66"/>
        <v>0</v>
      </c>
      <c r="Y33" s="204">
        <v>1000000</v>
      </c>
      <c r="Z33" s="236">
        <v>1000000</v>
      </c>
      <c r="AA33" s="292">
        <f t="shared" si="67"/>
        <v>0</v>
      </c>
      <c r="AB33" s="204">
        <v>1000000</v>
      </c>
      <c r="AC33" s="236">
        <v>1000000</v>
      </c>
      <c r="AD33" s="292">
        <f>+AB33-AC33</f>
        <v>0</v>
      </c>
      <c r="AE33" s="204">
        <v>1000000</v>
      </c>
      <c r="AF33" s="236">
        <v>1000000</v>
      </c>
      <c r="AG33" s="292">
        <f t="shared" si="69"/>
        <v>0</v>
      </c>
      <c r="AH33" s="204">
        <v>1000000</v>
      </c>
      <c r="AI33" s="204">
        <v>1000000</v>
      </c>
      <c r="AJ33" s="292">
        <f t="shared" si="70"/>
        <v>0</v>
      </c>
      <c r="AK33" s="204">
        <v>1000000</v>
      </c>
      <c r="AL33" s="204">
        <v>1000000</v>
      </c>
      <c r="AM33" s="292">
        <f t="shared" si="71"/>
        <v>0</v>
      </c>
      <c r="AN33" s="204">
        <v>1000000</v>
      </c>
      <c r="AO33" s="204">
        <v>1000000</v>
      </c>
      <c r="AP33" s="292">
        <f t="shared" si="72"/>
        <v>0</v>
      </c>
      <c r="AQ33" s="236"/>
      <c r="AR33" s="236"/>
      <c r="AS33" s="236"/>
      <c r="AT33" s="236"/>
      <c r="AU33" s="236"/>
      <c r="AV33" s="236"/>
      <c r="AW33" s="236"/>
      <c r="AX33" s="236"/>
      <c r="AY33" s="236"/>
      <c r="AZ33" s="268">
        <f t="shared" si="0"/>
        <v>10000000</v>
      </c>
      <c r="BA33" s="173">
        <f t="shared" si="1"/>
        <v>5000000</v>
      </c>
      <c r="BB33" s="173">
        <f t="shared" si="2"/>
        <v>15000000</v>
      </c>
      <c r="BC33" s="173">
        <f t="shared" si="3"/>
        <v>15000000</v>
      </c>
      <c r="BD33" s="173">
        <f t="shared" si="4"/>
        <v>0</v>
      </c>
    </row>
    <row r="34" spans="1:56" x14ac:dyDescent="0.2">
      <c r="A34" s="230">
        <v>28</v>
      </c>
      <c r="B34" s="234"/>
      <c r="C34" s="160" t="s">
        <v>444</v>
      </c>
      <c r="D34" s="346" t="s">
        <v>282</v>
      </c>
      <c r="E34" s="162">
        <v>15000000</v>
      </c>
      <c r="F34" s="236"/>
      <c r="G34" s="236">
        <v>7500000</v>
      </c>
      <c r="H34" s="232">
        <f t="shared" si="5"/>
        <v>7500000</v>
      </c>
      <c r="I34" s="162">
        <v>2500000</v>
      </c>
      <c r="J34" s="236"/>
      <c r="K34" s="236"/>
      <c r="L34" s="293"/>
      <c r="M34" s="236">
        <v>500000</v>
      </c>
      <c r="N34" s="236">
        <v>500000</v>
      </c>
      <c r="O34" s="292">
        <f t="shared" si="54"/>
        <v>0</v>
      </c>
      <c r="P34" s="236">
        <v>500000</v>
      </c>
      <c r="Q34" s="236">
        <v>500000</v>
      </c>
      <c r="R34" s="292">
        <f t="shared" si="64"/>
        <v>0</v>
      </c>
      <c r="S34" s="236">
        <v>500000</v>
      </c>
      <c r="T34" s="236">
        <v>500000</v>
      </c>
      <c r="U34" s="292">
        <f t="shared" si="65"/>
        <v>0</v>
      </c>
      <c r="V34" s="236">
        <v>500000</v>
      </c>
      <c r="W34" s="236">
        <v>500000</v>
      </c>
      <c r="X34" s="292">
        <f t="shared" si="66"/>
        <v>0</v>
      </c>
      <c r="Y34" s="236">
        <v>500000</v>
      </c>
      <c r="Z34" s="236">
        <v>500000</v>
      </c>
      <c r="AA34" s="292">
        <f t="shared" si="67"/>
        <v>0</v>
      </c>
      <c r="AB34" s="236">
        <v>500000</v>
      </c>
      <c r="AC34" s="236">
        <v>500000</v>
      </c>
      <c r="AD34" s="292">
        <f t="shared" si="68"/>
        <v>0</v>
      </c>
      <c r="AE34" s="236">
        <v>500000</v>
      </c>
      <c r="AF34" s="236">
        <v>500000</v>
      </c>
      <c r="AG34" s="292">
        <f t="shared" si="69"/>
        <v>0</v>
      </c>
      <c r="AH34" s="236">
        <v>500000</v>
      </c>
      <c r="AI34" s="236">
        <v>500000</v>
      </c>
      <c r="AJ34" s="292">
        <f t="shared" si="70"/>
        <v>0</v>
      </c>
      <c r="AK34" s="236">
        <v>500000</v>
      </c>
      <c r="AL34" s="236"/>
      <c r="AM34" s="292">
        <f t="shared" si="71"/>
        <v>500000</v>
      </c>
      <c r="AN34" s="236">
        <v>500000</v>
      </c>
      <c r="AO34" s="236"/>
      <c r="AP34" s="292">
        <f t="shared" si="72"/>
        <v>500000</v>
      </c>
      <c r="AQ34" s="236"/>
      <c r="AR34" s="236"/>
      <c r="AS34" s="247"/>
      <c r="AT34" s="236"/>
      <c r="AU34" s="236"/>
      <c r="AV34" s="236"/>
      <c r="AW34" s="236"/>
      <c r="AX34" s="236"/>
      <c r="AY34" s="236"/>
      <c r="AZ34" s="268">
        <f t="shared" si="0"/>
        <v>5000000</v>
      </c>
      <c r="BA34" s="173">
        <f t="shared" si="1"/>
        <v>2500000</v>
      </c>
      <c r="BB34" s="173">
        <f t="shared" si="2"/>
        <v>7500000</v>
      </c>
      <c r="BC34" s="173">
        <f t="shared" si="3"/>
        <v>7500000</v>
      </c>
      <c r="BD34" s="173">
        <f t="shared" si="4"/>
        <v>0</v>
      </c>
    </row>
    <row r="35" spans="1:56" s="223" customFormat="1" x14ac:dyDescent="0.2">
      <c r="A35" s="288">
        <v>29</v>
      </c>
      <c r="B35" s="318"/>
      <c r="C35" s="167" t="s">
        <v>445</v>
      </c>
      <c r="D35" s="350" t="s">
        <v>282</v>
      </c>
      <c r="E35" s="165">
        <v>15000000</v>
      </c>
      <c r="F35" s="352"/>
      <c r="G35" s="352"/>
      <c r="H35" s="257">
        <f t="shared" si="5"/>
        <v>15000000</v>
      </c>
      <c r="I35" s="165">
        <v>1000000</v>
      </c>
      <c r="J35" s="352">
        <v>4000000</v>
      </c>
      <c r="K35" s="352">
        <v>4000000</v>
      </c>
      <c r="L35" s="364">
        <f>+J35-K35</f>
        <v>0</v>
      </c>
      <c r="M35" s="352">
        <v>1000000</v>
      </c>
      <c r="N35" s="352">
        <v>1000000</v>
      </c>
      <c r="O35" s="290">
        <f t="shared" si="54"/>
        <v>0</v>
      </c>
      <c r="P35" s="352">
        <v>1000000</v>
      </c>
      <c r="Q35" s="352">
        <v>1000000</v>
      </c>
      <c r="R35" s="290">
        <f t="shared" si="64"/>
        <v>0</v>
      </c>
      <c r="S35" s="352">
        <v>1000000</v>
      </c>
      <c r="T35" s="352">
        <v>1000000</v>
      </c>
      <c r="U35" s="290">
        <f t="shared" si="65"/>
        <v>0</v>
      </c>
      <c r="V35" s="352">
        <v>1000000</v>
      </c>
      <c r="W35" s="352">
        <v>1000000</v>
      </c>
      <c r="X35" s="290">
        <f t="shared" si="66"/>
        <v>0</v>
      </c>
      <c r="Y35" s="352">
        <v>1000000</v>
      </c>
      <c r="Z35" s="352">
        <v>1000000</v>
      </c>
      <c r="AA35" s="290">
        <f t="shared" si="67"/>
        <v>0</v>
      </c>
      <c r="AB35" s="352">
        <v>1000000</v>
      </c>
      <c r="AC35" s="352">
        <v>1000000</v>
      </c>
      <c r="AD35" s="290">
        <f t="shared" si="68"/>
        <v>0</v>
      </c>
      <c r="AE35" s="352">
        <v>1000000</v>
      </c>
      <c r="AF35" s="352">
        <v>1000000</v>
      </c>
      <c r="AG35" s="290">
        <f t="shared" si="69"/>
        <v>0</v>
      </c>
      <c r="AH35" s="352">
        <v>1000000</v>
      </c>
      <c r="AI35" s="352">
        <v>1000000</v>
      </c>
      <c r="AJ35" s="290">
        <f t="shared" si="70"/>
        <v>0</v>
      </c>
      <c r="AK35" s="352">
        <v>1000000</v>
      </c>
      <c r="AL35" s="352">
        <v>1000000</v>
      </c>
      <c r="AM35" s="290">
        <f t="shared" si="71"/>
        <v>0</v>
      </c>
      <c r="AN35" s="352">
        <v>1000000</v>
      </c>
      <c r="AO35" s="352">
        <v>1000000</v>
      </c>
      <c r="AP35" s="290">
        <f t="shared" si="72"/>
        <v>0</v>
      </c>
      <c r="AQ35" s="352"/>
      <c r="AR35" s="352"/>
      <c r="AS35" s="365"/>
      <c r="AT35" s="352"/>
      <c r="AU35" s="352"/>
      <c r="AV35" s="352"/>
      <c r="AW35" s="352"/>
      <c r="AX35" s="352"/>
      <c r="AY35" s="352"/>
      <c r="AZ35" s="262">
        <f t="shared" si="0"/>
        <v>14000000</v>
      </c>
      <c r="BA35" s="223">
        <f t="shared" si="1"/>
        <v>1000000</v>
      </c>
      <c r="BB35" s="223">
        <f t="shared" si="2"/>
        <v>15000000</v>
      </c>
      <c r="BC35" s="223">
        <f t="shared" si="3"/>
        <v>15000000</v>
      </c>
      <c r="BD35" s="223">
        <f t="shared" si="4"/>
        <v>0</v>
      </c>
    </row>
    <row r="36" spans="1:56" x14ac:dyDescent="0.2">
      <c r="A36" s="230">
        <v>30</v>
      </c>
      <c r="B36" s="308"/>
      <c r="C36" s="160" t="s">
        <v>446</v>
      </c>
      <c r="D36" s="346" t="s">
        <v>282</v>
      </c>
      <c r="E36" s="162">
        <v>15000000</v>
      </c>
      <c r="F36" s="204"/>
      <c r="G36" s="204">
        <v>4500000</v>
      </c>
      <c r="H36" s="232">
        <f t="shared" si="5"/>
        <v>10500000</v>
      </c>
      <c r="I36" s="162">
        <v>5000000</v>
      </c>
      <c r="J36" s="204"/>
      <c r="K36" s="204"/>
      <c r="L36" s="291"/>
      <c r="M36" s="204">
        <v>550000</v>
      </c>
      <c r="N36" s="204">
        <v>550000</v>
      </c>
      <c r="O36" s="292">
        <f t="shared" si="54"/>
        <v>0</v>
      </c>
      <c r="P36" s="204">
        <v>550000</v>
      </c>
      <c r="Q36" s="204">
        <v>550000</v>
      </c>
      <c r="R36" s="292">
        <f t="shared" si="64"/>
        <v>0</v>
      </c>
      <c r="S36" s="204">
        <v>550000</v>
      </c>
      <c r="T36" s="204">
        <v>550000</v>
      </c>
      <c r="U36" s="292">
        <f t="shared" si="65"/>
        <v>0</v>
      </c>
      <c r="V36" s="204">
        <v>550000</v>
      </c>
      <c r="W36" s="204">
        <v>550000</v>
      </c>
      <c r="X36" s="292">
        <f t="shared" si="66"/>
        <v>0</v>
      </c>
      <c r="Y36" s="204">
        <v>550000</v>
      </c>
      <c r="Z36" s="204">
        <v>550000</v>
      </c>
      <c r="AA36" s="292">
        <f t="shared" si="67"/>
        <v>0</v>
      </c>
      <c r="AB36" s="204">
        <v>550000</v>
      </c>
      <c r="AC36" s="204">
        <v>550000</v>
      </c>
      <c r="AD36" s="292">
        <f t="shared" si="68"/>
        <v>0</v>
      </c>
      <c r="AE36" s="204">
        <v>550000</v>
      </c>
      <c r="AF36" s="204">
        <v>550000</v>
      </c>
      <c r="AG36" s="292">
        <f t="shared" si="69"/>
        <v>0</v>
      </c>
      <c r="AH36" s="204">
        <v>550000</v>
      </c>
      <c r="AI36" s="204">
        <v>550000</v>
      </c>
      <c r="AJ36" s="292">
        <f t="shared" si="70"/>
        <v>0</v>
      </c>
      <c r="AK36" s="204">
        <v>550000</v>
      </c>
      <c r="AL36" s="204">
        <v>550000</v>
      </c>
      <c r="AM36" s="292">
        <f t="shared" si="71"/>
        <v>0</v>
      </c>
      <c r="AN36" s="204">
        <v>550000</v>
      </c>
      <c r="AO36" s="204">
        <v>550000</v>
      </c>
      <c r="AP36" s="292">
        <f t="shared" si="72"/>
        <v>0</v>
      </c>
      <c r="AQ36" s="204"/>
      <c r="AR36" s="204"/>
      <c r="AS36" s="292"/>
      <c r="AT36" s="232"/>
      <c r="AU36" s="204"/>
      <c r="AV36" s="232"/>
      <c r="AW36" s="204"/>
      <c r="AX36" s="204"/>
      <c r="AY36" s="232"/>
      <c r="AZ36" s="268">
        <f t="shared" si="0"/>
        <v>5500000</v>
      </c>
      <c r="BA36" s="173">
        <f t="shared" si="1"/>
        <v>5000000</v>
      </c>
      <c r="BB36" s="173">
        <f t="shared" si="2"/>
        <v>10500000</v>
      </c>
      <c r="BC36" s="173">
        <f t="shared" si="3"/>
        <v>10500000</v>
      </c>
      <c r="BD36" s="173">
        <f t="shared" si="4"/>
        <v>0</v>
      </c>
    </row>
    <row r="37" spans="1:56" s="223" customFormat="1" x14ac:dyDescent="0.2">
      <c r="A37" s="288">
        <v>31</v>
      </c>
      <c r="B37" s="306"/>
      <c r="C37" s="167" t="s">
        <v>447</v>
      </c>
      <c r="D37" s="350" t="s">
        <v>282</v>
      </c>
      <c r="E37" s="165">
        <v>15000000</v>
      </c>
      <c r="F37" s="213"/>
      <c r="G37" s="213"/>
      <c r="H37" s="257">
        <f t="shared" si="5"/>
        <v>15000000</v>
      </c>
      <c r="I37" s="165">
        <v>11000000</v>
      </c>
      <c r="J37" s="213"/>
      <c r="K37" s="213"/>
      <c r="L37" s="289"/>
      <c r="M37" s="213">
        <v>400000</v>
      </c>
      <c r="N37" s="213">
        <v>400000</v>
      </c>
      <c r="O37" s="290">
        <f t="shared" si="54"/>
        <v>0</v>
      </c>
      <c r="P37" s="213">
        <v>400000</v>
      </c>
      <c r="Q37" s="213">
        <v>400000</v>
      </c>
      <c r="R37" s="290">
        <f t="shared" si="64"/>
        <v>0</v>
      </c>
      <c r="S37" s="213">
        <v>400000</v>
      </c>
      <c r="T37" s="213">
        <v>400000</v>
      </c>
      <c r="U37" s="290">
        <f t="shared" si="65"/>
        <v>0</v>
      </c>
      <c r="V37" s="213">
        <v>400000</v>
      </c>
      <c r="W37" s="213">
        <v>400000</v>
      </c>
      <c r="X37" s="290">
        <f t="shared" si="66"/>
        <v>0</v>
      </c>
      <c r="Y37" s="213">
        <v>400000</v>
      </c>
      <c r="Z37" s="213">
        <v>400000</v>
      </c>
      <c r="AA37" s="290">
        <f t="shared" si="67"/>
        <v>0</v>
      </c>
      <c r="AB37" s="213">
        <v>400000</v>
      </c>
      <c r="AC37" s="213">
        <v>400000</v>
      </c>
      <c r="AD37" s="290">
        <f t="shared" si="68"/>
        <v>0</v>
      </c>
      <c r="AE37" s="213">
        <v>400000</v>
      </c>
      <c r="AF37" s="213">
        <v>400000</v>
      </c>
      <c r="AG37" s="290">
        <f t="shared" si="69"/>
        <v>0</v>
      </c>
      <c r="AH37" s="213">
        <v>400000</v>
      </c>
      <c r="AI37" s="213">
        <v>400000</v>
      </c>
      <c r="AJ37" s="290">
        <f t="shared" si="70"/>
        <v>0</v>
      </c>
      <c r="AK37" s="213">
        <v>400000</v>
      </c>
      <c r="AL37" s="213">
        <v>400000</v>
      </c>
      <c r="AM37" s="290">
        <f t="shared" si="71"/>
        <v>0</v>
      </c>
      <c r="AN37" s="213">
        <v>400000</v>
      </c>
      <c r="AO37" s="213">
        <v>400000</v>
      </c>
      <c r="AP37" s="290">
        <f t="shared" si="72"/>
        <v>0</v>
      </c>
      <c r="AQ37" s="213"/>
      <c r="AR37" s="213"/>
      <c r="AS37" s="290"/>
      <c r="AT37" s="257"/>
      <c r="AU37" s="213"/>
      <c r="AV37" s="257"/>
      <c r="AW37" s="213"/>
      <c r="AX37" s="213"/>
      <c r="AY37" s="257"/>
      <c r="AZ37" s="262">
        <f t="shared" si="0"/>
        <v>4000000</v>
      </c>
      <c r="BA37" s="223">
        <f t="shared" si="1"/>
        <v>11000000</v>
      </c>
      <c r="BB37" s="223">
        <f t="shared" si="2"/>
        <v>15000000</v>
      </c>
      <c r="BC37" s="223">
        <f t="shared" si="3"/>
        <v>15000000</v>
      </c>
      <c r="BD37" s="223">
        <f t="shared" si="4"/>
        <v>0</v>
      </c>
    </row>
    <row r="38" spans="1:56" x14ac:dyDescent="0.2">
      <c r="A38" s="230">
        <v>32</v>
      </c>
      <c r="B38" s="308"/>
      <c r="C38" s="160" t="s">
        <v>448</v>
      </c>
      <c r="D38" s="346" t="s">
        <v>282</v>
      </c>
      <c r="E38" s="162">
        <v>15000000</v>
      </c>
      <c r="F38" s="204"/>
      <c r="G38" s="204"/>
      <c r="H38" s="232">
        <f t="shared" si="5"/>
        <v>15000000</v>
      </c>
      <c r="I38" s="162">
        <v>3000000</v>
      </c>
      <c r="J38" s="204">
        <v>2000000</v>
      </c>
      <c r="K38" s="204">
        <v>2000000</v>
      </c>
      <c r="L38" s="291">
        <f>+J38-K38</f>
        <v>0</v>
      </c>
      <c r="M38" s="204">
        <v>1000000</v>
      </c>
      <c r="N38" s="204">
        <v>1000000</v>
      </c>
      <c r="O38" s="292">
        <f t="shared" si="54"/>
        <v>0</v>
      </c>
      <c r="P38" s="204">
        <v>1000000</v>
      </c>
      <c r="Q38" s="204">
        <v>1000000</v>
      </c>
      <c r="R38" s="292">
        <f t="shared" si="64"/>
        <v>0</v>
      </c>
      <c r="S38" s="204">
        <v>1000000</v>
      </c>
      <c r="T38" s="204">
        <v>1000000</v>
      </c>
      <c r="U38" s="292">
        <f t="shared" si="65"/>
        <v>0</v>
      </c>
      <c r="V38" s="204">
        <v>1000000</v>
      </c>
      <c r="W38" s="204">
        <v>1000000</v>
      </c>
      <c r="X38" s="292">
        <f t="shared" si="66"/>
        <v>0</v>
      </c>
      <c r="Y38" s="204">
        <v>1000000</v>
      </c>
      <c r="Z38" s="204">
        <v>1000000</v>
      </c>
      <c r="AA38" s="292">
        <f t="shared" si="67"/>
        <v>0</v>
      </c>
      <c r="AB38" s="204">
        <v>1000000</v>
      </c>
      <c r="AC38" s="204"/>
      <c r="AD38" s="292">
        <f t="shared" si="68"/>
        <v>1000000</v>
      </c>
      <c r="AE38" s="204">
        <v>1000000</v>
      </c>
      <c r="AF38" s="204"/>
      <c r="AG38" s="292">
        <f t="shared" si="69"/>
        <v>1000000</v>
      </c>
      <c r="AH38" s="204">
        <v>1000000</v>
      </c>
      <c r="AI38" s="204"/>
      <c r="AJ38" s="292">
        <f t="shared" si="70"/>
        <v>1000000</v>
      </c>
      <c r="AK38" s="204">
        <v>1000000</v>
      </c>
      <c r="AL38" s="204"/>
      <c r="AM38" s="292">
        <f t="shared" si="71"/>
        <v>1000000</v>
      </c>
      <c r="AN38" s="204">
        <v>1000000</v>
      </c>
      <c r="AO38" s="204"/>
      <c r="AP38" s="292">
        <f t="shared" si="72"/>
        <v>1000000</v>
      </c>
      <c r="AQ38" s="204"/>
      <c r="AR38" s="204"/>
      <c r="AS38" s="292"/>
      <c r="AT38" s="232"/>
      <c r="AU38" s="204"/>
      <c r="AV38" s="232"/>
      <c r="AW38" s="204"/>
      <c r="AX38" s="204"/>
      <c r="AY38" s="232"/>
      <c r="AZ38" s="268">
        <f t="shared" si="0"/>
        <v>12000000</v>
      </c>
      <c r="BA38" s="173">
        <f t="shared" si="1"/>
        <v>3000000</v>
      </c>
      <c r="BB38" s="173">
        <f t="shared" si="2"/>
        <v>15000000</v>
      </c>
      <c r="BC38" s="173">
        <f t="shared" si="3"/>
        <v>15000000</v>
      </c>
      <c r="BD38" s="173">
        <f t="shared" si="4"/>
        <v>0</v>
      </c>
    </row>
    <row r="39" spans="1:56" s="223" customFormat="1" x14ac:dyDescent="0.2">
      <c r="A39" s="288">
        <v>33</v>
      </c>
      <c r="B39" s="306"/>
      <c r="C39" s="167" t="s">
        <v>449</v>
      </c>
      <c r="D39" s="350" t="s">
        <v>282</v>
      </c>
      <c r="E39" s="165">
        <v>15000000</v>
      </c>
      <c r="F39" s="213"/>
      <c r="G39" s="213"/>
      <c r="H39" s="257">
        <f t="shared" si="5"/>
        <v>15000000</v>
      </c>
      <c r="I39" s="165">
        <v>5000000</v>
      </c>
      <c r="J39" s="213"/>
      <c r="K39" s="213"/>
      <c r="L39" s="289"/>
      <c r="M39" s="213">
        <v>1000000</v>
      </c>
      <c r="N39" s="213">
        <v>1000000</v>
      </c>
      <c r="O39" s="290">
        <f t="shared" si="54"/>
        <v>0</v>
      </c>
      <c r="P39" s="213">
        <v>1000000</v>
      </c>
      <c r="Q39" s="213">
        <v>1000000</v>
      </c>
      <c r="R39" s="290">
        <f t="shared" si="64"/>
        <v>0</v>
      </c>
      <c r="S39" s="213">
        <v>1000000</v>
      </c>
      <c r="T39" s="213">
        <v>1000000</v>
      </c>
      <c r="U39" s="290">
        <f t="shared" si="65"/>
        <v>0</v>
      </c>
      <c r="V39" s="213">
        <v>1000000</v>
      </c>
      <c r="W39" s="213">
        <v>1000000</v>
      </c>
      <c r="X39" s="290">
        <f t="shared" si="66"/>
        <v>0</v>
      </c>
      <c r="Y39" s="213">
        <v>1000000</v>
      </c>
      <c r="Z39" s="213">
        <v>1000000</v>
      </c>
      <c r="AA39" s="290">
        <f t="shared" si="67"/>
        <v>0</v>
      </c>
      <c r="AB39" s="213">
        <v>1000000</v>
      </c>
      <c r="AC39" s="213">
        <v>1000000</v>
      </c>
      <c r="AD39" s="290">
        <f t="shared" si="68"/>
        <v>0</v>
      </c>
      <c r="AE39" s="213">
        <v>1000000</v>
      </c>
      <c r="AF39" s="213">
        <v>1000000</v>
      </c>
      <c r="AG39" s="290">
        <f t="shared" si="69"/>
        <v>0</v>
      </c>
      <c r="AH39" s="213">
        <v>1000000</v>
      </c>
      <c r="AI39" s="213">
        <v>1000000</v>
      </c>
      <c r="AJ39" s="290">
        <f t="shared" si="70"/>
        <v>0</v>
      </c>
      <c r="AK39" s="213">
        <v>1000000</v>
      </c>
      <c r="AL39" s="213">
        <v>1000000</v>
      </c>
      <c r="AM39" s="290">
        <f t="shared" si="71"/>
        <v>0</v>
      </c>
      <c r="AN39" s="213">
        <v>1000000</v>
      </c>
      <c r="AO39" s="213">
        <v>1000000</v>
      </c>
      <c r="AP39" s="290">
        <f t="shared" si="72"/>
        <v>0</v>
      </c>
      <c r="AQ39" s="213"/>
      <c r="AR39" s="213"/>
      <c r="AS39" s="290"/>
      <c r="AT39" s="257"/>
      <c r="AU39" s="213"/>
      <c r="AV39" s="257"/>
      <c r="AW39" s="213"/>
      <c r="AX39" s="213"/>
      <c r="AY39" s="257"/>
      <c r="AZ39" s="262">
        <f t="shared" si="0"/>
        <v>10000000</v>
      </c>
      <c r="BA39" s="223">
        <f t="shared" si="1"/>
        <v>5000000</v>
      </c>
      <c r="BB39" s="223">
        <f t="shared" si="2"/>
        <v>15000000</v>
      </c>
      <c r="BC39" s="223">
        <f t="shared" si="3"/>
        <v>15000000</v>
      </c>
      <c r="BD39" s="223">
        <f t="shared" si="4"/>
        <v>0</v>
      </c>
    </row>
    <row r="40" spans="1:56" s="223" customFormat="1" x14ac:dyDescent="0.2">
      <c r="A40" s="288" t="s">
        <v>537</v>
      </c>
      <c r="B40" s="306"/>
      <c r="C40" s="167" t="s">
        <v>450</v>
      </c>
      <c r="D40" s="350" t="s">
        <v>282</v>
      </c>
      <c r="E40" s="165">
        <v>15000000</v>
      </c>
      <c r="F40" s="213"/>
      <c r="G40" s="213"/>
      <c r="H40" s="257">
        <f t="shared" si="5"/>
        <v>15000000</v>
      </c>
      <c r="I40" s="165">
        <v>7500000</v>
      </c>
      <c r="J40" s="213"/>
      <c r="K40" s="213"/>
      <c r="L40" s="289"/>
      <c r="M40" s="213">
        <v>750000</v>
      </c>
      <c r="N40" s="213">
        <v>750000</v>
      </c>
      <c r="O40" s="290">
        <f t="shared" si="54"/>
        <v>0</v>
      </c>
      <c r="P40" s="213">
        <v>750000</v>
      </c>
      <c r="Q40" s="213">
        <v>750000</v>
      </c>
      <c r="R40" s="290">
        <f t="shared" si="64"/>
        <v>0</v>
      </c>
      <c r="S40" s="213">
        <v>750000</v>
      </c>
      <c r="T40" s="213">
        <v>750000</v>
      </c>
      <c r="U40" s="290">
        <f t="shared" si="65"/>
        <v>0</v>
      </c>
      <c r="V40" s="213">
        <v>750000</v>
      </c>
      <c r="W40" s="213">
        <v>750000</v>
      </c>
      <c r="X40" s="290">
        <f t="shared" si="66"/>
        <v>0</v>
      </c>
      <c r="Y40" s="213">
        <v>750000</v>
      </c>
      <c r="Z40" s="213">
        <v>750000</v>
      </c>
      <c r="AA40" s="290">
        <f t="shared" si="67"/>
        <v>0</v>
      </c>
      <c r="AB40" s="213">
        <v>750000</v>
      </c>
      <c r="AC40" s="213">
        <v>750000</v>
      </c>
      <c r="AD40" s="290">
        <f t="shared" si="68"/>
        <v>0</v>
      </c>
      <c r="AE40" s="213">
        <v>750000</v>
      </c>
      <c r="AF40" s="213">
        <v>750000</v>
      </c>
      <c r="AG40" s="290">
        <f t="shared" si="69"/>
        <v>0</v>
      </c>
      <c r="AH40" s="213">
        <v>750000</v>
      </c>
      <c r="AI40" s="213">
        <v>750000</v>
      </c>
      <c r="AJ40" s="290">
        <f t="shared" si="70"/>
        <v>0</v>
      </c>
      <c r="AK40" s="213">
        <v>750000</v>
      </c>
      <c r="AL40" s="213">
        <v>750000</v>
      </c>
      <c r="AM40" s="290">
        <f t="shared" si="71"/>
        <v>0</v>
      </c>
      <c r="AN40" s="213">
        <v>750000</v>
      </c>
      <c r="AO40" s="213">
        <v>750000</v>
      </c>
      <c r="AP40" s="290">
        <f t="shared" si="72"/>
        <v>0</v>
      </c>
      <c r="AQ40" s="213"/>
      <c r="AR40" s="213"/>
      <c r="AS40" s="290"/>
      <c r="AT40" s="257"/>
      <c r="AU40" s="213"/>
      <c r="AV40" s="257"/>
      <c r="AW40" s="213"/>
      <c r="AX40" s="213"/>
      <c r="AY40" s="257"/>
      <c r="AZ40" s="262">
        <f t="shared" si="0"/>
        <v>7500000</v>
      </c>
      <c r="BA40" s="223">
        <f t="shared" si="1"/>
        <v>7500000</v>
      </c>
      <c r="BB40" s="223">
        <f t="shared" si="2"/>
        <v>15000000</v>
      </c>
      <c r="BC40" s="223">
        <f t="shared" si="3"/>
        <v>15000000</v>
      </c>
      <c r="BD40" s="223">
        <f t="shared" si="4"/>
        <v>0</v>
      </c>
    </row>
    <row r="41" spans="1:56" s="223" customFormat="1" x14ac:dyDescent="0.2">
      <c r="A41" s="288">
        <v>35</v>
      </c>
      <c r="B41" s="306"/>
      <c r="C41" s="167" t="s">
        <v>451</v>
      </c>
      <c r="D41" s="350" t="s">
        <v>282</v>
      </c>
      <c r="E41" s="165">
        <v>15000000</v>
      </c>
      <c r="F41" s="213"/>
      <c r="G41" s="213"/>
      <c r="H41" s="257">
        <f t="shared" si="5"/>
        <v>15000000</v>
      </c>
      <c r="I41" s="165">
        <v>4000000</v>
      </c>
      <c r="J41" s="213">
        <v>1000000</v>
      </c>
      <c r="K41" s="213">
        <v>1000000</v>
      </c>
      <c r="L41" s="289">
        <f>+J41-K41</f>
        <v>0</v>
      </c>
      <c r="M41" s="213">
        <v>1000000</v>
      </c>
      <c r="N41" s="213">
        <v>1000000</v>
      </c>
      <c r="O41" s="290">
        <f t="shared" si="54"/>
        <v>0</v>
      </c>
      <c r="P41" s="213">
        <v>1000000</v>
      </c>
      <c r="Q41" s="213">
        <v>1000000</v>
      </c>
      <c r="R41" s="290">
        <f t="shared" si="64"/>
        <v>0</v>
      </c>
      <c r="S41" s="213">
        <v>1000000</v>
      </c>
      <c r="T41" s="213">
        <v>1000000</v>
      </c>
      <c r="U41" s="290">
        <f t="shared" si="65"/>
        <v>0</v>
      </c>
      <c r="V41" s="213">
        <v>1000000</v>
      </c>
      <c r="W41" s="213">
        <v>1000000</v>
      </c>
      <c r="X41" s="290">
        <f t="shared" si="66"/>
        <v>0</v>
      </c>
      <c r="Y41" s="213">
        <v>1000000</v>
      </c>
      <c r="Z41" s="213">
        <v>1000000</v>
      </c>
      <c r="AA41" s="290">
        <f t="shared" si="67"/>
        <v>0</v>
      </c>
      <c r="AB41" s="213">
        <v>1000000</v>
      </c>
      <c r="AC41" s="213">
        <v>1000000</v>
      </c>
      <c r="AD41" s="290">
        <f t="shared" si="68"/>
        <v>0</v>
      </c>
      <c r="AE41" s="213">
        <v>1000000</v>
      </c>
      <c r="AF41" s="213">
        <v>1000000</v>
      </c>
      <c r="AG41" s="290">
        <f t="shared" si="69"/>
        <v>0</v>
      </c>
      <c r="AH41" s="213">
        <v>1000000</v>
      </c>
      <c r="AI41" s="213">
        <v>1000000</v>
      </c>
      <c r="AJ41" s="290">
        <f t="shared" si="70"/>
        <v>0</v>
      </c>
      <c r="AK41" s="213">
        <v>1000000</v>
      </c>
      <c r="AL41" s="213">
        <v>1000000</v>
      </c>
      <c r="AM41" s="290">
        <f t="shared" si="71"/>
        <v>0</v>
      </c>
      <c r="AN41" s="213">
        <v>1000000</v>
      </c>
      <c r="AO41" s="213">
        <v>1000000</v>
      </c>
      <c r="AP41" s="290">
        <f t="shared" si="72"/>
        <v>0</v>
      </c>
      <c r="AQ41" s="213"/>
      <c r="AR41" s="213"/>
      <c r="AS41" s="290"/>
      <c r="AT41" s="257"/>
      <c r="AU41" s="213"/>
      <c r="AV41" s="257"/>
      <c r="AW41" s="213"/>
      <c r="AX41" s="213"/>
      <c r="AY41" s="257"/>
      <c r="AZ41" s="262">
        <f t="shared" si="0"/>
        <v>11000000</v>
      </c>
      <c r="BA41" s="223">
        <f t="shared" si="1"/>
        <v>4000000</v>
      </c>
      <c r="BB41" s="223">
        <f t="shared" si="2"/>
        <v>15000000</v>
      </c>
      <c r="BC41" s="223">
        <f t="shared" si="3"/>
        <v>15000000</v>
      </c>
      <c r="BD41" s="223">
        <f t="shared" si="4"/>
        <v>0</v>
      </c>
    </row>
    <row r="42" spans="1:56" s="223" customFormat="1" x14ac:dyDescent="0.2">
      <c r="A42" s="288">
        <v>36</v>
      </c>
      <c r="B42" s="306"/>
      <c r="C42" s="167" t="s">
        <v>477</v>
      </c>
      <c r="D42" s="350" t="s">
        <v>282</v>
      </c>
      <c r="E42" s="165">
        <v>15000000</v>
      </c>
      <c r="F42" s="213"/>
      <c r="G42" s="213"/>
      <c r="H42" s="257">
        <f t="shared" si="5"/>
        <v>15000000</v>
      </c>
      <c r="I42" s="165">
        <v>5000000</v>
      </c>
      <c r="J42" s="213"/>
      <c r="K42" s="213"/>
      <c r="L42" s="289"/>
      <c r="M42" s="213">
        <v>1000000</v>
      </c>
      <c r="N42" s="213">
        <v>1000000</v>
      </c>
      <c r="O42" s="290">
        <f t="shared" ref="O42:O44" si="75">+M42-N42</f>
        <v>0</v>
      </c>
      <c r="P42" s="213">
        <v>1000000</v>
      </c>
      <c r="Q42" s="213">
        <v>1000000</v>
      </c>
      <c r="R42" s="290">
        <f t="shared" ref="R42:R44" si="76">+P42-Q42</f>
        <v>0</v>
      </c>
      <c r="S42" s="213">
        <v>1000000</v>
      </c>
      <c r="T42" s="213">
        <v>1000000</v>
      </c>
      <c r="U42" s="290">
        <f t="shared" ref="U42:U44" si="77">+S42-T42</f>
        <v>0</v>
      </c>
      <c r="V42" s="213">
        <v>1000000</v>
      </c>
      <c r="W42" s="213">
        <v>1000000</v>
      </c>
      <c r="X42" s="290">
        <f t="shared" ref="X42:X44" si="78">+V42-W42</f>
        <v>0</v>
      </c>
      <c r="Y42" s="213">
        <v>1000000</v>
      </c>
      <c r="Z42" s="213">
        <v>1000000</v>
      </c>
      <c r="AA42" s="290">
        <f t="shared" ref="AA42:AA44" si="79">+Y42-Z42</f>
        <v>0</v>
      </c>
      <c r="AB42" s="213">
        <v>1000000</v>
      </c>
      <c r="AC42" s="213">
        <v>1000000</v>
      </c>
      <c r="AD42" s="290">
        <f t="shared" ref="AD42:AD44" si="80">+AB42-AC42</f>
        <v>0</v>
      </c>
      <c r="AE42" s="213">
        <v>1000000</v>
      </c>
      <c r="AF42" s="213">
        <v>1000000</v>
      </c>
      <c r="AG42" s="290">
        <f t="shared" ref="AG42:AG44" si="81">+AE42-AF42</f>
        <v>0</v>
      </c>
      <c r="AH42" s="213">
        <v>1000000</v>
      </c>
      <c r="AI42" s="213">
        <v>1000000</v>
      </c>
      <c r="AJ42" s="290">
        <f t="shared" ref="AJ42:AJ44" si="82">+AH42-AI42</f>
        <v>0</v>
      </c>
      <c r="AK42" s="213">
        <v>1000000</v>
      </c>
      <c r="AL42" s="213">
        <v>1000000</v>
      </c>
      <c r="AM42" s="290">
        <f t="shared" ref="AM42:AM44" si="83">+AK42-AL42</f>
        <v>0</v>
      </c>
      <c r="AN42" s="213">
        <v>1000000</v>
      </c>
      <c r="AO42" s="213">
        <v>1000000</v>
      </c>
      <c r="AP42" s="290">
        <f t="shared" ref="AP42:AP44" si="84">+AN42-AO42</f>
        <v>0</v>
      </c>
      <c r="AQ42" s="213"/>
      <c r="AR42" s="213"/>
      <c r="AS42" s="290"/>
      <c r="AT42" s="257"/>
      <c r="AU42" s="213"/>
      <c r="AV42" s="257"/>
      <c r="AW42" s="213"/>
      <c r="AX42" s="213"/>
      <c r="AY42" s="257"/>
      <c r="AZ42" s="262">
        <f t="shared" si="0"/>
        <v>10000000</v>
      </c>
      <c r="BA42" s="223">
        <f t="shared" si="1"/>
        <v>5000000</v>
      </c>
      <c r="BB42" s="223">
        <f t="shared" si="2"/>
        <v>15000000</v>
      </c>
      <c r="BC42" s="223">
        <f t="shared" si="3"/>
        <v>15000000</v>
      </c>
      <c r="BD42" s="223">
        <f t="shared" si="4"/>
        <v>0</v>
      </c>
    </row>
    <row r="43" spans="1:56" x14ac:dyDescent="0.2">
      <c r="A43" s="230">
        <v>37</v>
      </c>
      <c r="B43" s="308"/>
      <c r="C43" s="160" t="s">
        <v>478</v>
      </c>
      <c r="D43" s="346" t="s">
        <v>282</v>
      </c>
      <c r="E43" s="162">
        <v>15000000</v>
      </c>
      <c r="F43" s="204"/>
      <c r="G43" s="204"/>
      <c r="H43" s="232">
        <f t="shared" si="5"/>
        <v>15000000</v>
      </c>
      <c r="I43" s="162">
        <v>2900000</v>
      </c>
      <c r="J43" s="204">
        <v>2100000</v>
      </c>
      <c r="K43" s="204">
        <v>2100000</v>
      </c>
      <c r="L43" s="291">
        <f>+J43-K43</f>
        <v>0</v>
      </c>
      <c r="M43" s="204">
        <v>1000000</v>
      </c>
      <c r="N43" s="204">
        <v>1000000</v>
      </c>
      <c r="O43" s="292">
        <f t="shared" si="75"/>
        <v>0</v>
      </c>
      <c r="P43" s="204">
        <v>1000000</v>
      </c>
      <c r="Q43" s="204">
        <v>1000000</v>
      </c>
      <c r="R43" s="292">
        <f t="shared" si="76"/>
        <v>0</v>
      </c>
      <c r="S43" s="204">
        <v>1000000</v>
      </c>
      <c r="T43" s="204">
        <v>1000000</v>
      </c>
      <c r="U43" s="292">
        <f t="shared" si="77"/>
        <v>0</v>
      </c>
      <c r="V43" s="204">
        <v>1000000</v>
      </c>
      <c r="W43" s="204">
        <v>1000000</v>
      </c>
      <c r="X43" s="292">
        <f t="shared" si="78"/>
        <v>0</v>
      </c>
      <c r="Y43" s="204">
        <v>1000000</v>
      </c>
      <c r="Z43" s="204">
        <v>1000000</v>
      </c>
      <c r="AA43" s="292">
        <f t="shared" si="79"/>
        <v>0</v>
      </c>
      <c r="AB43" s="204">
        <v>1000000</v>
      </c>
      <c r="AC43" s="204">
        <v>1000000</v>
      </c>
      <c r="AD43" s="292">
        <f t="shared" si="80"/>
        <v>0</v>
      </c>
      <c r="AE43" s="204">
        <v>1000000</v>
      </c>
      <c r="AF43" s="204">
        <v>1000000</v>
      </c>
      <c r="AG43" s="292">
        <f t="shared" si="81"/>
        <v>0</v>
      </c>
      <c r="AH43" s="204">
        <v>1000000</v>
      </c>
      <c r="AI43" s="204">
        <v>1000000</v>
      </c>
      <c r="AJ43" s="292">
        <f t="shared" si="82"/>
        <v>0</v>
      </c>
      <c r="AK43" s="204">
        <v>1000000</v>
      </c>
      <c r="AL43" s="204">
        <v>1000000</v>
      </c>
      <c r="AM43" s="292">
        <f t="shared" si="83"/>
        <v>0</v>
      </c>
      <c r="AN43" s="204">
        <v>1000000</v>
      </c>
      <c r="AO43" s="204">
        <v>1000000</v>
      </c>
      <c r="AP43" s="292">
        <f t="shared" si="84"/>
        <v>0</v>
      </c>
      <c r="AQ43" s="204"/>
      <c r="AR43" s="204"/>
      <c r="AS43" s="292"/>
      <c r="AT43" s="232"/>
      <c r="AU43" s="204"/>
      <c r="AV43" s="232"/>
      <c r="AW43" s="204"/>
      <c r="AX43" s="204"/>
      <c r="AY43" s="232"/>
      <c r="AZ43" s="268">
        <f t="shared" si="0"/>
        <v>12100000</v>
      </c>
      <c r="BA43" s="173">
        <f t="shared" si="1"/>
        <v>2900000</v>
      </c>
      <c r="BB43" s="173">
        <f t="shared" si="2"/>
        <v>15000000</v>
      </c>
      <c r="BC43" s="173">
        <f t="shared" si="3"/>
        <v>15000000</v>
      </c>
      <c r="BD43" s="173">
        <f t="shared" si="4"/>
        <v>0</v>
      </c>
    </row>
    <row r="44" spans="1:56" x14ac:dyDescent="0.2">
      <c r="A44" s="230">
        <v>38</v>
      </c>
      <c r="B44" s="308"/>
      <c r="C44" s="160" t="s">
        <v>479</v>
      </c>
      <c r="D44" s="346" t="s">
        <v>282</v>
      </c>
      <c r="E44" s="162">
        <v>15000000</v>
      </c>
      <c r="F44" s="204"/>
      <c r="G44" s="204"/>
      <c r="H44" s="232">
        <f t="shared" si="5"/>
        <v>15000000</v>
      </c>
      <c r="I44" s="162">
        <v>2000000</v>
      </c>
      <c r="J44" s="204">
        <v>3000000</v>
      </c>
      <c r="K44" s="204">
        <v>3000000</v>
      </c>
      <c r="L44" s="291">
        <f>+J44-K44</f>
        <v>0</v>
      </c>
      <c r="M44" s="204">
        <v>1000000</v>
      </c>
      <c r="N44" s="204">
        <v>1000000</v>
      </c>
      <c r="O44" s="292">
        <f t="shared" si="75"/>
        <v>0</v>
      </c>
      <c r="P44" s="204">
        <v>1000000</v>
      </c>
      <c r="Q44" s="204">
        <v>1000000</v>
      </c>
      <c r="R44" s="292">
        <f t="shared" si="76"/>
        <v>0</v>
      </c>
      <c r="S44" s="204">
        <v>1000000</v>
      </c>
      <c r="T44" s="204">
        <v>1000000</v>
      </c>
      <c r="U44" s="292">
        <f t="shared" si="77"/>
        <v>0</v>
      </c>
      <c r="V44" s="204">
        <v>1000000</v>
      </c>
      <c r="W44" s="204">
        <v>1000000</v>
      </c>
      <c r="X44" s="292">
        <f t="shared" si="78"/>
        <v>0</v>
      </c>
      <c r="Y44" s="204">
        <v>1000000</v>
      </c>
      <c r="Z44" s="204">
        <v>1000000</v>
      </c>
      <c r="AA44" s="292">
        <f t="shared" si="79"/>
        <v>0</v>
      </c>
      <c r="AB44" s="204">
        <v>1000000</v>
      </c>
      <c r="AC44" s="204">
        <v>1000000</v>
      </c>
      <c r="AD44" s="292">
        <f t="shared" si="80"/>
        <v>0</v>
      </c>
      <c r="AE44" s="204">
        <v>1000000</v>
      </c>
      <c r="AF44" s="204">
        <v>1000000</v>
      </c>
      <c r="AG44" s="292">
        <f t="shared" si="81"/>
        <v>0</v>
      </c>
      <c r="AH44" s="204">
        <v>1000000</v>
      </c>
      <c r="AI44" s="204">
        <v>1000000</v>
      </c>
      <c r="AJ44" s="292">
        <f t="shared" si="82"/>
        <v>0</v>
      </c>
      <c r="AK44" s="204">
        <v>1000000</v>
      </c>
      <c r="AL44" s="204">
        <v>1000000</v>
      </c>
      <c r="AM44" s="292">
        <f t="shared" si="83"/>
        <v>0</v>
      </c>
      <c r="AN44" s="204">
        <v>1000000</v>
      </c>
      <c r="AO44" s="204">
        <v>1000000</v>
      </c>
      <c r="AP44" s="292">
        <f t="shared" si="84"/>
        <v>0</v>
      </c>
      <c r="AQ44" s="204"/>
      <c r="AR44" s="204"/>
      <c r="AS44" s="292"/>
      <c r="AT44" s="232"/>
      <c r="AU44" s="204"/>
      <c r="AV44" s="232"/>
      <c r="AW44" s="204"/>
      <c r="AX44" s="204"/>
      <c r="AY44" s="232"/>
      <c r="AZ44" s="268">
        <f t="shared" si="0"/>
        <v>13000000</v>
      </c>
      <c r="BA44" s="173">
        <f t="shared" si="1"/>
        <v>2000000</v>
      </c>
      <c r="BB44" s="173">
        <f t="shared" si="2"/>
        <v>15000000</v>
      </c>
      <c r="BC44" s="173">
        <f t="shared" si="3"/>
        <v>15000000</v>
      </c>
      <c r="BD44" s="173">
        <f t="shared" si="4"/>
        <v>0</v>
      </c>
    </row>
    <row r="45" spans="1:56" s="223" customFormat="1" x14ac:dyDescent="0.2">
      <c r="A45" s="288">
        <v>39</v>
      </c>
      <c r="B45" s="306"/>
      <c r="C45" s="167" t="s">
        <v>480</v>
      </c>
      <c r="D45" s="350" t="s">
        <v>282</v>
      </c>
      <c r="E45" s="165">
        <v>15000000</v>
      </c>
      <c r="F45" s="213"/>
      <c r="G45" s="213"/>
      <c r="H45" s="257">
        <f t="shared" si="5"/>
        <v>15000000</v>
      </c>
      <c r="I45" s="165">
        <v>5000000</v>
      </c>
      <c r="J45" s="213"/>
      <c r="K45" s="213"/>
      <c r="L45" s="289"/>
      <c r="M45" s="213">
        <v>1000000</v>
      </c>
      <c r="N45" s="213">
        <v>1000000</v>
      </c>
      <c r="O45" s="290">
        <f t="shared" ref="O45:O47" si="85">+M45-N45</f>
        <v>0</v>
      </c>
      <c r="P45" s="213">
        <v>1000000</v>
      </c>
      <c r="Q45" s="213">
        <v>1000000</v>
      </c>
      <c r="R45" s="290">
        <f t="shared" ref="R45:R47" si="86">+P45-Q45</f>
        <v>0</v>
      </c>
      <c r="S45" s="213">
        <v>1000000</v>
      </c>
      <c r="T45" s="213">
        <v>1000000</v>
      </c>
      <c r="U45" s="290">
        <f t="shared" ref="U45:U47" si="87">+S45-T45</f>
        <v>0</v>
      </c>
      <c r="V45" s="213">
        <v>1000000</v>
      </c>
      <c r="W45" s="213">
        <v>1000000</v>
      </c>
      <c r="X45" s="290">
        <f t="shared" ref="X45:X47" si="88">+V45-W45</f>
        <v>0</v>
      </c>
      <c r="Y45" s="213">
        <v>1000000</v>
      </c>
      <c r="Z45" s="213">
        <v>1000000</v>
      </c>
      <c r="AA45" s="290">
        <f t="shared" ref="AA45:AA47" si="89">+Y45-Z45</f>
        <v>0</v>
      </c>
      <c r="AB45" s="213">
        <v>1000000</v>
      </c>
      <c r="AC45" s="213">
        <v>1000000</v>
      </c>
      <c r="AD45" s="290">
        <f t="shared" ref="AD45:AD46" si="90">+AB45-AC45</f>
        <v>0</v>
      </c>
      <c r="AE45" s="213">
        <v>1000000</v>
      </c>
      <c r="AF45" s="213">
        <v>1000000</v>
      </c>
      <c r="AG45" s="290">
        <f t="shared" ref="AG45:AG47" si="91">+AE45-AF45</f>
        <v>0</v>
      </c>
      <c r="AH45" s="213">
        <v>1000000</v>
      </c>
      <c r="AI45" s="213">
        <v>1000000</v>
      </c>
      <c r="AJ45" s="290">
        <f t="shared" ref="AJ45:AJ47" si="92">+AH45-AI45</f>
        <v>0</v>
      </c>
      <c r="AK45" s="213">
        <v>1000000</v>
      </c>
      <c r="AL45" s="213">
        <v>1000000</v>
      </c>
      <c r="AM45" s="290">
        <f t="shared" ref="AM45:AM47" si="93">+AK45-AL45</f>
        <v>0</v>
      </c>
      <c r="AN45" s="213">
        <v>1000000</v>
      </c>
      <c r="AO45" s="213">
        <v>1000000</v>
      </c>
      <c r="AP45" s="290">
        <f t="shared" ref="AP45:AP47" si="94">+AN45-AO45</f>
        <v>0</v>
      </c>
      <c r="AQ45" s="213"/>
      <c r="AR45" s="213"/>
      <c r="AS45" s="290"/>
      <c r="AT45" s="257"/>
      <c r="AU45" s="213"/>
      <c r="AV45" s="257"/>
      <c r="AW45" s="213"/>
      <c r="AX45" s="213"/>
      <c r="AY45" s="257"/>
      <c r="AZ45" s="262">
        <f t="shared" si="0"/>
        <v>10000000</v>
      </c>
      <c r="BA45" s="223">
        <f t="shared" si="1"/>
        <v>5000000</v>
      </c>
      <c r="BB45" s="223">
        <f t="shared" si="2"/>
        <v>15000000</v>
      </c>
      <c r="BC45" s="223">
        <f t="shared" si="3"/>
        <v>15000000</v>
      </c>
      <c r="BD45" s="223">
        <f t="shared" si="4"/>
        <v>0</v>
      </c>
    </row>
    <row r="46" spans="1:56" s="223" customFormat="1" x14ac:dyDescent="0.2">
      <c r="A46" s="288">
        <v>40</v>
      </c>
      <c r="B46" s="306"/>
      <c r="C46" s="167" t="s">
        <v>481</v>
      </c>
      <c r="D46" s="350" t="s">
        <v>282</v>
      </c>
      <c r="E46" s="165">
        <v>15000000</v>
      </c>
      <c r="F46" s="213"/>
      <c r="G46" s="213">
        <v>7500000</v>
      </c>
      <c r="H46" s="257">
        <f t="shared" si="5"/>
        <v>7500000</v>
      </c>
      <c r="I46" s="165">
        <v>2300000</v>
      </c>
      <c r="J46" s="213"/>
      <c r="K46" s="213"/>
      <c r="L46" s="289"/>
      <c r="M46" s="213">
        <v>520000</v>
      </c>
      <c r="N46" s="213">
        <v>520000</v>
      </c>
      <c r="O46" s="290">
        <f t="shared" si="85"/>
        <v>0</v>
      </c>
      <c r="P46" s="213">
        <v>520000</v>
      </c>
      <c r="Q46" s="213">
        <v>520000</v>
      </c>
      <c r="R46" s="290">
        <f t="shared" si="86"/>
        <v>0</v>
      </c>
      <c r="S46" s="213">
        <v>520000</v>
      </c>
      <c r="T46" s="213">
        <v>520000</v>
      </c>
      <c r="U46" s="290">
        <f t="shared" si="87"/>
        <v>0</v>
      </c>
      <c r="V46" s="213">
        <v>520000</v>
      </c>
      <c r="W46" s="213">
        <v>520000</v>
      </c>
      <c r="X46" s="290">
        <f t="shared" si="88"/>
        <v>0</v>
      </c>
      <c r="Y46" s="213">
        <v>520000</v>
      </c>
      <c r="Z46" s="213">
        <v>520000</v>
      </c>
      <c r="AA46" s="290">
        <f t="shared" si="89"/>
        <v>0</v>
      </c>
      <c r="AB46" s="213">
        <v>520000</v>
      </c>
      <c r="AC46" s="213">
        <v>520000</v>
      </c>
      <c r="AD46" s="290">
        <f t="shared" si="90"/>
        <v>0</v>
      </c>
      <c r="AE46" s="213">
        <v>520000</v>
      </c>
      <c r="AF46" s="213">
        <v>520000</v>
      </c>
      <c r="AG46" s="290">
        <f t="shared" si="91"/>
        <v>0</v>
      </c>
      <c r="AH46" s="213">
        <v>520000</v>
      </c>
      <c r="AI46" s="213">
        <v>520000</v>
      </c>
      <c r="AJ46" s="290">
        <f t="shared" si="92"/>
        <v>0</v>
      </c>
      <c r="AK46" s="213">
        <v>520000</v>
      </c>
      <c r="AL46" s="213">
        <v>520000</v>
      </c>
      <c r="AM46" s="290">
        <f t="shared" si="93"/>
        <v>0</v>
      </c>
      <c r="AN46" s="213">
        <v>520000</v>
      </c>
      <c r="AO46" s="213">
        <v>520000</v>
      </c>
      <c r="AP46" s="290">
        <f t="shared" si="94"/>
        <v>0</v>
      </c>
      <c r="AQ46" s="213"/>
      <c r="AR46" s="213"/>
      <c r="AS46" s="289"/>
      <c r="AT46" s="257"/>
      <c r="AU46" s="213"/>
      <c r="AV46" s="257"/>
      <c r="AW46" s="213"/>
      <c r="AX46" s="213"/>
      <c r="AY46" s="257"/>
      <c r="AZ46" s="262">
        <f t="shared" si="0"/>
        <v>5200000</v>
      </c>
      <c r="BA46" s="223">
        <f t="shared" si="1"/>
        <v>2300000</v>
      </c>
      <c r="BB46" s="223">
        <f t="shared" si="2"/>
        <v>7500000</v>
      </c>
      <c r="BC46" s="223">
        <f t="shared" si="3"/>
        <v>7500000</v>
      </c>
      <c r="BD46" s="223">
        <f t="shared" si="4"/>
        <v>0</v>
      </c>
    </row>
    <row r="47" spans="1:56" s="223" customFormat="1" x14ac:dyDescent="0.2">
      <c r="A47" s="288">
        <v>41</v>
      </c>
      <c r="B47" s="306"/>
      <c r="C47" s="167" t="s">
        <v>482</v>
      </c>
      <c r="D47" s="350" t="s">
        <v>282</v>
      </c>
      <c r="E47" s="165">
        <v>15000000</v>
      </c>
      <c r="F47" s="213"/>
      <c r="G47" s="213"/>
      <c r="H47" s="257">
        <f t="shared" si="5"/>
        <v>15000000</v>
      </c>
      <c r="I47" s="165">
        <v>5000000</v>
      </c>
      <c r="J47" s="213"/>
      <c r="K47" s="213"/>
      <c r="L47" s="289"/>
      <c r="M47" s="213">
        <v>1000000</v>
      </c>
      <c r="N47" s="213">
        <v>1000000</v>
      </c>
      <c r="O47" s="290">
        <f t="shared" si="85"/>
        <v>0</v>
      </c>
      <c r="P47" s="213">
        <v>1000000</v>
      </c>
      <c r="Q47" s="213">
        <v>1000000</v>
      </c>
      <c r="R47" s="290">
        <f t="shared" si="86"/>
        <v>0</v>
      </c>
      <c r="S47" s="213">
        <v>1000000</v>
      </c>
      <c r="T47" s="213">
        <v>1000000</v>
      </c>
      <c r="U47" s="290">
        <f t="shared" si="87"/>
        <v>0</v>
      </c>
      <c r="V47" s="213">
        <v>1000000</v>
      </c>
      <c r="W47" s="213">
        <v>1000000</v>
      </c>
      <c r="X47" s="290">
        <f t="shared" si="88"/>
        <v>0</v>
      </c>
      <c r="Y47" s="213">
        <v>1000000</v>
      </c>
      <c r="Z47" s="213">
        <v>1000000</v>
      </c>
      <c r="AA47" s="290">
        <f t="shared" si="89"/>
        <v>0</v>
      </c>
      <c r="AB47" s="213">
        <v>1000000</v>
      </c>
      <c r="AC47" s="213">
        <v>1000000</v>
      </c>
      <c r="AD47" s="290">
        <f>+AB47-AC47</f>
        <v>0</v>
      </c>
      <c r="AE47" s="213">
        <v>1000000</v>
      </c>
      <c r="AF47" s="213">
        <v>1000000</v>
      </c>
      <c r="AG47" s="290">
        <f t="shared" si="91"/>
        <v>0</v>
      </c>
      <c r="AH47" s="213">
        <v>1000000</v>
      </c>
      <c r="AI47" s="213">
        <v>1000000</v>
      </c>
      <c r="AJ47" s="290">
        <f t="shared" si="92"/>
        <v>0</v>
      </c>
      <c r="AK47" s="213">
        <v>1000000</v>
      </c>
      <c r="AL47" s="213">
        <v>1000000</v>
      </c>
      <c r="AM47" s="290">
        <f t="shared" si="93"/>
        <v>0</v>
      </c>
      <c r="AN47" s="213">
        <v>1000000</v>
      </c>
      <c r="AO47" s="213">
        <v>1000000</v>
      </c>
      <c r="AP47" s="290">
        <f t="shared" si="94"/>
        <v>0</v>
      </c>
      <c r="AQ47" s="213"/>
      <c r="AR47" s="213"/>
      <c r="AS47" s="290"/>
      <c r="AT47" s="257"/>
      <c r="AU47" s="213"/>
      <c r="AV47" s="257"/>
      <c r="AW47" s="213"/>
      <c r="AX47" s="213"/>
      <c r="AY47" s="257"/>
      <c r="AZ47" s="262">
        <f t="shared" si="0"/>
        <v>10000000</v>
      </c>
      <c r="BA47" s="223">
        <f t="shared" si="1"/>
        <v>5000000</v>
      </c>
      <c r="BB47" s="223">
        <f t="shared" si="2"/>
        <v>15000000</v>
      </c>
      <c r="BC47" s="223">
        <f t="shared" si="3"/>
        <v>15000000</v>
      </c>
      <c r="BD47" s="223">
        <f t="shared" si="4"/>
        <v>0</v>
      </c>
    </row>
    <row r="48" spans="1:56" x14ac:dyDescent="0.2">
      <c r="A48" s="230">
        <v>42</v>
      </c>
      <c r="B48" s="308"/>
      <c r="C48" s="160" t="s">
        <v>483</v>
      </c>
      <c r="D48" s="346" t="s">
        <v>282</v>
      </c>
      <c r="E48" s="162">
        <v>15000000</v>
      </c>
      <c r="F48" s="204"/>
      <c r="G48" s="204"/>
      <c r="H48" s="232">
        <f t="shared" si="5"/>
        <v>15000000</v>
      </c>
      <c r="I48" s="162">
        <v>2000000</v>
      </c>
      <c r="J48" s="204">
        <v>3000000</v>
      </c>
      <c r="K48" s="204">
        <v>3000000</v>
      </c>
      <c r="L48" s="291">
        <f>+J48-K48</f>
        <v>0</v>
      </c>
      <c r="M48" s="204">
        <v>1000000</v>
      </c>
      <c r="N48" s="204">
        <v>1000000</v>
      </c>
      <c r="O48" s="292">
        <f t="shared" ref="O48:O55" si="95">+M48-N48</f>
        <v>0</v>
      </c>
      <c r="P48" s="204">
        <v>1000000</v>
      </c>
      <c r="Q48" s="204">
        <v>1000000</v>
      </c>
      <c r="R48" s="292">
        <f t="shared" ref="R48:R67" si="96">+P48-Q48</f>
        <v>0</v>
      </c>
      <c r="S48" s="204">
        <v>1000000</v>
      </c>
      <c r="T48" s="204">
        <v>1000000</v>
      </c>
      <c r="U48" s="292">
        <f t="shared" ref="U48:U67" si="97">+S48-T48</f>
        <v>0</v>
      </c>
      <c r="V48" s="204">
        <v>1000000</v>
      </c>
      <c r="W48" s="204">
        <v>1000000</v>
      </c>
      <c r="X48" s="292">
        <f t="shared" ref="X48:X67" si="98">+V48-W48</f>
        <v>0</v>
      </c>
      <c r="Y48" s="204">
        <v>1000000</v>
      </c>
      <c r="Z48" s="204">
        <v>1000000</v>
      </c>
      <c r="AA48" s="292">
        <f t="shared" ref="AA48:AA67" si="99">+Y48-Z48</f>
        <v>0</v>
      </c>
      <c r="AB48" s="204">
        <v>1000000</v>
      </c>
      <c r="AC48" s="204">
        <v>1000000</v>
      </c>
      <c r="AD48" s="292">
        <f t="shared" ref="AD48:AD67" si="100">+AB48-AC48</f>
        <v>0</v>
      </c>
      <c r="AE48" s="204">
        <v>1000000</v>
      </c>
      <c r="AF48" s="204">
        <v>1000000</v>
      </c>
      <c r="AG48" s="292">
        <f t="shared" ref="AG48:AG67" si="101">+AE48-AF48</f>
        <v>0</v>
      </c>
      <c r="AH48" s="204">
        <v>1000000</v>
      </c>
      <c r="AI48" s="204">
        <v>1000000</v>
      </c>
      <c r="AJ48" s="292">
        <f t="shared" ref="AJ48:AJ67" si="102">+AH48-AI48</f>
        <v>0</v>
      </c>
      <c r="AK48" s="204">
        <v>1000000</v>
      </c>
      <c r="AL48" s="204">
        <v>1000000</v>
      </c>
      <c r="AM48" s="292">
        <f t="shared" ref="AM48:AM67" si="103">+AK48-AL48</f>
        <v>0</v>
      </c>
      <c r="AN48" s="204">
        <v>1000000</v>
      </c>
      <c r="AO48" s="204"/>
      <c r="AP48" s="292">
        <f t="shared" ref="AP48:AP67" si="104">+AN48-AO48</f>
        <v>1000000</v>
      </c>
      <c r="AQ48" s="204"/>
      <c r="AR48" s="204"/>
      <c r="AS48" s="292"/>
      <c r="AT48" s="232"/>
      <c r="AU48" s="204"/>
      <c r="AV48" s="232"/>
      <c r="AW48" s="204"/>
      <c r="AX48" s="204"/>
      <c r="AY48" s="232"/>
      <c r="AZ48" s="268">
        <f t="shared" si="0"/>
        <v>13000000</v>
      </c>
      <c r="BA48" s="173">
        <f t="shared" si="1"/>
        <v>2000000</v>
      </c>
      <c r="BB48" s="173">
        <f t="shared" si="2"/>
        <v>15000000</v>
      </c>
      <c r="BC48" s="173">
        <f t="shared" si="3"/>
        <v>15000000</v>
      </c>
      <c r="BD48" s="173">
        <f t="shared" si="4"/>
        <v>0</v>
      </c>
    </row>
    <row r="49" spans="1:56" s="223" customFormat="1" x14ac:dyDescent="0.2">
      <c r="A49" s="288">
        <v>43</v>
      </c>
      <c r="B49" s="306"/>
      <c r="C49" s="167" t="s">
        <v>484</v>
      </c>
      <c r="D49" s="350" t="s">
        <v>282</v>
      </c>
      <c r="E49" s="165">
        <v>15000000</v>
      </c>
      <c r="F49" s="213"/>
      <c r="G49" s="213">
        <v>6800000</v>
      </c>
      <c r="H49" s="257">
        <f t="shared" si="5"/>
        <v>8200000</v>
      </c>
      <c r="I49" s="165">
        <v>2500000</v>
      </c>
      <c r="J49" s="213"/>
      <c r="K49" s="213"/>
      <c r="L49" s="289"/>
      <c r="M49" s="213">
        <v>570000</v>
      </c>
      <c r="N49" s="213">
        <v>570000</v>
      </c>
      <c r="O49" s="290">
        <f t="shared" si="95"/>
        <v>0</v>
      </c>
      <c r="P49" s="213">
        <v>570000</v>
      </c>
      <c r="Q49" s="213">
        <v>570000</v>
      </c>
      <c r="R49" s="290">
        <f t="shared" si="96"/>
        <v>0</v>
      </c>
      <c r="S49" s="213">
        <v>570000</v>
      </c>
      <c r="T49" s="213">
        <v>570000</v>
      </c>
      <c r="U49" s="290">
        <f t="shared" si="97"/>
        <v>0</v>
      </c>
      <c r="V49" s="213">
        <v>570000</v>
      </c>
      <c r="W49" s="213">
        <v>570000</v>
      </c>
      <c r="X49" s="290">
        <f t="shared" si="98"/>
        <v>0</v>
      </c>
      <c r="Y49" s="213">
        <v>570000</v>
      </c>
      <c r="Z49" s="213">
        <v>570000</v>
      </c>
      <c r="AA49" s="290">
        <f t="shared" si="99"/>
        <v>0</v>
      </c>
      <c r="AB49" s="213">
        <v>570000</v>
      </c>
      <c r="AC49" s="213">
        <v>570000</v>
      </c>
      <c r="AD49" s="290">
        <f t="shared" si="100"/>
        <v>0</v>
      </c>
      <c r="AE49" s="213">
        <v>570000</v>
      </c>
      <c r="AF49" s="213">
        <v>570000</v>
      </c>
      <c r="AG49" s="290">
        <f t="shared" si="101"/>
        <v>0</v>
      </c>
      <c r="AH49" s="213">
        <v>570000</v>
      </c>
      <c r="AI49" s="213">
        <v>570000</v>
      </c>
      <c r="AJ49" s="290">
        <f t="shared" si="102"/>
        <v>0</v>
      </c>
      <c r="AK49" s="213">
        <v>570000</v>
      </c>
      <c r="AL49" s="213">
        <v>570000</v>
      </c>
      <c r="AM49" s="290">
        <f t="shared" si="103"/>
        <v>0</v>
      </c>
      <c r="AN49" s="213">
        <v>570000</v>
      </c>
      <c r="AO49" s="213">
        <v>570000</v>
      </c>
      <c r="AP49" s="290">
        <f t="shared" si="104"/>
        <v>0</v>
      </c>
      <c r="AQ49" s="213"/>
      <c r="AR49" s="213"/>
      <c r="AS49" s="290"/>
      <c r="AT49" s="257"/>
      <c r="AU49" s="213"/>
      <c r="AV49" s="257"/>
      <c r="AW49" s="213"/>
      <c r="AX49" s="213"/>
      <c r="AY49" s="257"/>
      <c r="AZ49" s="262">
        <f t="shared" si="0"/>
        <v>5700000</v>
      </c>
      <c r="BA49" s="223">
        <f t="shared" si="1"/>
        <v>2500000</v>
      </c>
      <c r="BB49" s="223">
        <f t="shared" si="2"/>
        <v>8200000</v>
      </c>
      <c r="BC49" s="223">
        <f t="shared" si="3"/>
        <v>8200000</v>
      </c>
      <c r="BD49" s="223">
        <f t="shared" si="4"/>
        <v>0</v>
      </c>
    </row>
    <row r="50" spans="1:56" s="223" customFormat="1" ht="11.25" customHeight="1" x14ac:dyDescent="0.2">
      <c r="A50" s="288">
        <v>44</v>
      </c>
      <c r="B50" s="306"/>
      <c r="C50" s="167" t="s">
        <v>485</v>
      </c>
      <c r="D50" s="350" t="s">
        <v>282</v>
      </c>
      <c r="E50" s="165">
        <v>15000000</v>
      </c>
      <c r="F50" s="213"/>
      <c r="G50" s="213"/>
      <c r="H50" s="257">
        <f t="shared" si="5"/>
        <v>15000000</v>
      </c>
      <c r="I50" s="165">
        <v>5000000</v>
      </c>
      <c r="J50" s="213"/>
      <c r="K50" s="213"/>
      <c r="L50" s="289"/>
      <c r="M50" s="213">
        <v>1000000</v>
      </c>
      <c r="N50" s="213">
        <v>1000000</v>
      </c>
      <c r="O50" s="290">
        <f t="shared" si="95"/>
        <v>0</v>
      </c>
      <c r="P50" s="213">
        <v>1000000</v>
      </c>
      <c r="Q50" s="213">
        <v>1000000</v>
      </c>
      <c r="R50" s="290">
        <f t="shared" si="96"/>
        <v>0</v>
      </c>
      <c r="S50" s="213">
        <v>1000000</v>
      </c>
      <c r="T50" s="213">
        <v>1000000</v>
      </c>
      <c r="U50" s="290">
        <f t="shared" si="97"/>
        <v>0</v>
      </c>
      <c r="V50" s="213">
        <v>1000000</v>
      </c>
      <c r="W50" s="213">
        <v>1000000</v>
      </c>
      <c r="X50" s="290">
        <f t="shared" si="98"/>
        <v>0</v>
      </c>
      <c r="Y50" s="213">
        <v>1000000</v>
      </c>
      <c r="Z50" s="213">
        <v>1000000</v>
      </c>
      <c r="AA50" s="290">
        <f t="shared" si="99"/>
        <v>0</v>
      </c>
      <c r="AB50" s="213">
        <v>1000000</v>
      </c>
      <c r="AC50" s="213">
        <v>1000000</v>
      </c>
      <c r="AD50" s="290">
        <f t="shared" si="100"/>
        <v>0</v>
      </c>
      <c r="AE50" s="213">
        <v>1000000</v>
      </c>
      <c r="AF50" s="213">
        <v>1000000</v>
      </c>
      <c r="AG50" s="290">
        <f t="shared" si="101"/>
        <v>0</v>
      </c>
      <c r="AH50" s="213">
        <v>1000000</v>
      </c>
      <c r="AI50" s="213">
        <v>1000000</v>
      </c>
      <c r="AJ50" s="290">
        <f t="shared" si="102"/>
        <v>0</v>
      </c>
      <c r="AK50" s="213">
        <v>1000000</v>
      </c>
      <c r="AL50" s="213">
        <v>1000000</v>
      </c>
      <c r="AM50" s="290">
        <f t="shared" si="103"/>
        <v>0</v>
      </c>
      <c r="AN50" s="213">
        <v>1000000</v>
      </c>
      <c r="AO50" s="213">
        <v>1000000</v>
      </c>
      <c r="AP50" s="290">
        <f t="shared" si="104"/>
        <v>0</v>
      </c>
      <c r="AQ50" s="213"/>
      <c r="AR50" s="213"/>
      <c r="AS50" s="289"/>
      <c r="AT50" s="257"/>
      <c r="AU50" s="213"/>
      <c r="AV50" s="257"/>
      <c r="AW50" s="213"/>
      <c r="AX50" s="213"/>
      <c r="AY50" s="257"/>
      <c r="AZ50" s="262">
        <f t="shared" si="0"/>
        <v>10000000</v>
      </c>
      <c r="BA50" s="223">
        <f t="shared" si="1"/>
        <v>5000000</v>
      </c>
      <c r="BB50" s="223">
        <f t="shared" si="2"/>
        <v>15000000</v>
      </c>
      <c r="BC50" s="223">
        <f t="shared" si="3"/>
        <v>15000000</v>
      </c>
      <c r="BD50" s="223">
        <f t="shared" si="4"/>
        <v>0</v>
      </c>
    </row>
    <row r="51" spans="1:56" x14ac:dyDescent="0.2">
      <c r="A51" s="230">
        <v>45</v>
      </c>
      <c r="B51" s="308"/>
      <c r="C51" s="160" t="s">
        <v>486</v>
      </c>
      <c r="D51" s="346" t="s">
        <v>282</v>
      </c>
      <c r="E51" s="162">
        <v>15000000</v>
      </c>
      <c r="F51" s="204"/>
      <c r="G51" s="204">
        <v>4500000</v>
      </c>
      <c r="H51" s="232">
        <f t="shared" si="5"/>
        <v>10500000</v>
      </c>
      <c r="I51" s="162">
        <v>4000000</v>
      </c>
      <c r="J51" s="204"/>
      <c r="K51" s="204"/>
      <c r="L51" s="291"/>
      <c r="M51" s="204">
        <v>650000</v>
      </c>
      <c r="N51" s="204">
        <v>650000</v>
      </c>
      <c r="O51" s="292">
        <f t="shared" si="95"/>
        <v>0</v>
      </c>
      <c r="P51" s="204">
        <v>650000</v>
      </c>
      <c r="Q51" s="204">
        <v>650000</v>
      </c>
      <c r="R51" s="292">
        <f t="shared" si="96"/>
        <v>0</v>
      </c>
      <c r="S51" s="204">
        <v>650000</v>
      </c>
      <c r="T51" s="204">
        <v>650000</v>
      </c>
      <c r="U51" s="292">
        <f t="shared" si="97"/>
        <v>0</v>
      </c>
      <c r="V51" s="204">
        <v>650000</v>
      </c>
      <c r="W51" s="204">
        <v>650000</v>
      </c>
      <c r="X51" s="292">
        <f t="shared" si="98"/>
        <v>0</v>
      </c>
      <c r="Y51" s="204">
        <v>650000</v>
      </c>
      <c r="Z51" s="204">
        <v>650000</v>
      </c>
      <c r="AA51" s="292">
        <f t="shared" si="99"/>
        <v>0</v>
      </c>
      <c r="AB51" s="204">
        <v>650000</v>
      </c>
      <c r="AC51" s="204">
        <v>650000</v>
      </c>
      <c r="AD51" s="292">
        <f t="shared" si="100"/>
        <v>0</v>
      </c>
      <c r="AE51" s="204">
        <v>650000</v>
      </c>
      <c r="AF51" s="204">
        <v>650000</v>
      </c>
      <c r="AG51" s="292">
        <f t="shared" si="101"/>
        <v>0</v>
      </c>
      <c r="AH51" s="204">
        <v>650000</v>
      </c>
      <c r="AI51" s="204">
        <v>650000</v>
      </c>
      <c r="AJ51" s="292">
        <f t="shared" si="102"/>
        <v>0</v>
      </c>
      <c r="AK51" s="204">
        <v>650000</v>
      </c>
      <c r="AL51" s="204"/>
      <c r="AM51" s="292">
        <f t="shared" si="103"/>
        <v>650000</v>
      </c>
      <c r="AN51" s="204">
        <v>650000</v>
      </c>
      <c r="AO51" s="204"/>
      <c r="AP51" s="292">
        <f t="shared" si="104"/>
        <v>650000</v>
      </c>
      <c r="AQ51" s="204"/>
      <c r="AR51" s="204"/>
      <c r="AS51" s="291"/>
      <c r="AT51" s="232"/>
      <c r="AU51" s="204"/>
      <c r="AV51" s="232"/>
      <c r="AW51" s="204"/>
      <c r="AX51" s="204"/>
      <c r="AY51" s="232"/>
      <c r="AZ51" s="268">
        <f t="shared" si="0"/>
        <v>6500000</v>
      </c>
      <c r="BA51" s="173">
        <f t="shared" si="1"/>
        <v>4000000</v>
      </c>
      <c r="BB51" s="173">
        <f t="shared" si="2"/>
        <v>10500000</v>
      </c>
      <c r="BC51" s="173">
        <f t="shared" si="3"/>
        <v>10500000</v>
      </c>
      <c r="BD51" s="173">
        <f t="shared" si="4"/>
        <v>0</v>
      </c>
    </row>
    <row r="52" spans="1:56" ht="11.25" customHeight="1" x14ac:dyDescent="0.2">
      <c r="A52" s="230">
        <v>46</v>
      </c>
      <c r="B52" s="308"/>
      <c r="C52" s="160" t="s">
        <v>487</v>
      </c>
      <c r="D52" s="346" t="s">
        <v>282</v>
      </c>
      <c r="E52" s="162">
        <v>15000000</v>
      </c>
      <c r="F52" s="204"/>
      <c r="G52" s="204"/>
      <c r="H52" s="232">
        <f t="shared" si="5"/>
        <v>15000000</v>
      </c>
      <c r="I52" s="162">
        <v>5000000</v>
      </c>
      <c r="J52" s="204"/>
      <c r="K52" s="204"/>
      <c r="L52" s="291"/>
      <c r="M52" s="204">
        <v>1000000</v>
      </c>
      <c r="N52" s="204">
        <v>1000000</v>
      </c>
      <c r="O52" s="292">
        <f t="shared" si="95"/>
        <v>0</v>
      </c>
      <c r="P52" s="204">
        <v>1000000</v>
      </c>
      <c r="Q52" s="204">
        <v>1000000</v>
      </c>
      <c r="R52" s="292">
        <f t="shared" si="96"/>
        <v>0</v>
      </c>
      <c r="S52" s="204">
        <v>1000000</v>
      </c>
      <c r="T52" s="204">
        <v>1000000</v>
      </c>
      <c r="U52" s="292">
        <f t="shared" si="97"/>
        <v>0</v>
      </c>
      <c r="V52" s="204">
        <v>1000000</v>
      </c>
      <c r="W52" s="204">
        <v>1000000</v>
      </c>
      <c r="X52" s="292">
        <f t="shared" si="98"/>
        <v>0</v>
      </c>
      <c r="Y52" s="204">
        <v>1000000</v>
      </c>
      <c r="Z52" s="204">
        <v>1000000</v>
      </c>
      <c r="AA52" s="292">
        <f t="shared" si="99"/>
        <v>0</v>
      </c>
      <c r="AB52" s="204">
        <v>1000000</v>
      </c>
      <c r="AC52" s="204">
        <v>1000000</v>
      </c>
      <c r="AD52" s="292">
        <f t="shared" si="100"/>
        <v>0</v>
      </c>
      <c r="AE52" s="204">
        <v>1000000</v>
      </c>
      <c r="AF52" s="204">
        <v>1000000</v>
      </c>
      <c r="AG52" s="292">
        <f t="shared" si="101"/>
        <v>0</v>
      </c>
      <c r="AH52" s="204">
        <v>1000000</v>
      </c>
      <c r="AI52" s="204">
        <v>1000000</v>
      </c>
      <c r="AJ52" s="292">
        <f t="shared" si="102"/>
        <v>0</v>
      </c>
      <c r="AK52" s="204">
        <v>1000000</v>
      </c>
      <c r="AL52" s="204">
        <v>1000000</v>
      </c>
      <c r="AM52" s="292">
        <f t="shared" si="103"/>
        <v>0</v>
      </c>
      <c r="AN52" s="204">
        <v>1000000</v>
      </c>
      <c r="AO52" s="204">
        <v>1000000</v>
      </c>
      <c r="AP52" s="292">
        <f t="shared" si="104"/>
        <v>0</v>
      </c>
      <c r="AQ52" s="204"/>
      <c r="AR52" s="204"/>
      <c r="AS52" s="292"/>
      <c r="AT52" s="232"/>
      <c r="AU52" s="204"/>
      <c r="AV52" s="232"/>
      <c r="AW52" s="204"/>
      <c r="AX52" s="204"/>
      <c r="AY52" s="232"/>
      <c r="AZ52" s="268">
        <f t="shared" si="0"/>
        <v>10000000</v>
      </c>
      <c r="BA52" s="173">
        <f t="shared" si="1"/>
        <v>5000000</v>
      </c>
      <c r="BB52" s="173">
        <f t="shared" si="2"/>
        <v>15000000</v>
      </c>
      <c r="BC52" s="173">
        <f t="shared" si="3"/>
        <v>15000000</v>
      </c>
      <c r="BD52" s="173">
        <f t="shared" si="4"/>
        <v>0</v>
      </c>
    </row>
    <row r="53" spans="1:56" s="223" customFormat="1" x14ac:dyDescent="0.2">
      <c r="A53" s="288">
        <v>47</v>
      </c>
      <c r="B53" s="306"/>
      <c r="C53" s="167" t="s">
        <v>488</v>
      </c>
      <c r="D53" s="350" t="s">
        <v>282</v>
      </c>
      <c r="E53" s="165">
        <v>15000000</v>
      </c>
      <c r="F53" s="213"/>
      <c r="G53" s="213"/>
      <c r="H53" s="257">
        <f t="shared" si="5"/>
        <v>15000000</v>
      </c>
      <c r="I53" s="165">
        <v>4000000</v>
      </c>
      <c r="J53" s="213">
        <v>1000000</v>
      </c>
      <c r="K53" s="213">
        <v>1000000</v>
      </c>
      <c r="L53" s="289">
        <f>+J53-K53</f>
        <v>0</v>
      </c>
      <c r="M53" s="213">
        <v>1000000</v>
      </c>
      <c r="N53" s="213">
        <v>1000000</v>
      </c>
      <c r="O53" s="290">
        <f t="shared" si="95"/>
        <v>0</v>
      </c>
      <c r="P53" s="213">
        <v>1000000</v>
      </c>
      <c r="Q53" s="213">
        <v>1000000</v>
      </c>
      <c r="R53" s="290">
        <f t="shared" si="96"/>
        <v>0</v>
      </c>
      <c r="S53" s="213">
        <v>1000000</v>
      </c>
      <c r="T53" s="213">
        <v>1000000</v>
      </c>
      <c r="U53" s="290">
        <f t="shared" si="97"/>
        <v>0</v>
      </c>
      <c r="V53" s="213">
        <v>1000000</v>
      </c>
      <c r="W53" s="213">
        <v>1000000</v>
      </c>
      <c r="X53" s="290">
        <f t="shared" si="98"/>
        <v>0</v>
      </c>
      <c r="Y53" s="213">
        <v>1000000</v>
      </c>
      <c r="Z53" s="213">
        <v>1000000</v>
      </c>
      <c r="AA53" s="290">
        <f t="shared" si="99"/>
        <v>0</v>
      </c>
      <c r="AB53" s="213">
        <v>1000000</v>
      </c>
      <c r="AC53" s="213">
        <v>1000000</v>
      </c>
      <c r="AD53" s="290">
        <f t="shared" si="100"/>
        <v>0</v>
      </c>
      <c r="AE53" s="213">
        <v>1000000</v>
      </c>
      <c r="AF53" s="213">
        <v>1000000</v>
      </c>
      <c r="AG53" s="290">
        <f t="shared" si="101"/>
        <v>0</v>
      </c>
      <c r="AH53" s="213">
        <v>1000000</v>
      </c>
      <c r="AI53" s="213">
        <v>1000000</v>
      </c>
      <c r="AJ53" s="290">
        <f t="shared" si="102"/>
        <v>0</v>
      </c>
      <c r="AK53" s="213">
        <v>1000000</v>
      </c>
      <c r="AL53" s="213">
        <v>1000000</v>
      </c>
      <c r="AM53" s="290">
        <f t="shared" si="103"/>
        <v>0</v>
      </c>
      <c r="AN53" s="213">
        <v>1000000</v>
      </c>
      <c r="AO53" s="213">
        <v>1000000</v>
      </c>
      <c r="AP53" s="290">
        <f t="shared" si="104"/>
        <v>0</v>
      </c>
      <c r="AQ53" s="213"/>
      <c r="AR53" s="213"/>
      <c r="AS53" s="289"/>
      <c r="AT53" s="257"/>
      <c r="AU53" s="213"/>
      <c r="AV53" s="257"/>
      <c r="AW53" s="213"/>
      <c r="AX53" s="213"/>
      <c r="AY53" s="257"/>
      <c r="AZ53" s="262">
        <f t="shared" si="0"/>
        <v>11000000</v>
      </c>
      <c r="BA53" s="223">
        <f t="shared" si="1"/>
        <v>4000000</v>
      </c>
      <c r="BB53" s="223">
        <f t="shared" si="2"/>
        <v>15000000</v>
      </c>
      <c r="BC53" s="223">
        <f t="shared" si="3"/>
        <v>15000000</v>
      </c>
      <c r="BD53" s="223">
        <f t="shared" si="4"/>
        <v>0</v>
      </c>
    </row>
    <row r="54" spans="1:56" s="223" customFormat="1" x14ac:dyDescent="0.2">
      <c r="A54" s="288">
        <v>48</v>
      </c>
      <c r="B54" s="306"/>
      <c r="C54" s="360" t="s">
        <v>489</v>
      </c>
      <c r="D54" s="350" t="s">
        <v>282</v>
      </c>
      <c r="E54" s="165">
        <v>15000000</v>
      </c>
      <c r="F54" s="213"/>
      <c r="G54" s="213"/>
      <c r="H54" s="257">
        <f t="shared" si="5"/>
        <v>15000000</v>
      </c>
      <c r="I54" s="165">
        <v>4500000</v>
      </c>
      <c r="J54" s="213">
        <v>500000</v>
      </c>
      <c r="K54" s="213">
        <v>500000</v>
      </c>
      <c r="L54" s="289">
        <f>+J54-K54</f>
        <v>0</v>
      </c>
      <c r="M54" s="213">
        <v>1000000</v>
      </c>
      <c r="N54" s="213">
        <v>1000000</v>
      </c>
      <c r="O54" s="290">
        <f t="shared" si="95"/>
        <v>0</v>
      </c>
      <c r="P54" s="213">
        <v>1000000</v>
      </c>
      <c r="Q54" s="213">
        <v>1000000</v>
      </c>
      <c r="R54" s="290">
        <f t="shared" si="96"/>
        <v>0</v>
      </c>
      <c r="S54" s="213">
        <v>1000000</v>
      </c>
      <c r="T54" s="213">
        <v>1000000</v>
      </c>
      <c r="U54" s="290">
        <f t="shared" si="97"/>
        <v>0</v>
      </c>
      <c r="V54" s="213">
        <v>1000000</v>
      </c>
      <c r="W54" s="213">
        <v>1000000</v>
      </c>
      <c r="X54" s="290">
        <f t="shared" si="98"/>
        <v>0</v>
      </c>
      <c r="Y54" s="213">
        <v>1000000</v>
      </c>
      <c r="Z54" s="213">
        <v>1000000</v>
      </c>
      <c r="AA54" s="290">
        <f t="shared" si="99"/>
        <v>0</v>
      </c>
      <c r="AB54" s="213">
        <v>1000000</v>
      </c>
      <c r="AC54" s="213">
        <v>1000000</v>
      </c>
      <c r="AD54" s="290">
        <f t="shared" si="100"/>
        <v>0</v>
      </c>
      <c r="AE54" s="213">
        <v>1000000</v>
      </c>
      <c r="AF54" s="213">
        <v>1000000</v>
      </c>
      <c r="AG54" s="290">
        <f t="shared" si="101"/>
        <v>0</v>
      </c>
      <c r="AH54" s="213">
        <v>1000000</v>
      </c>
      <c r="AI54" s="213">
        <v>1000000</v>
      </c>
      <c r="AJ54" s="290">
        <f t="shared" si="102"/>
        <v>0</v>
      </c>
      <c r="AK54" s="213">
        <v>1000000</v>
      </c>
      <c r="AL54" s="213">
        <v>1000000</v>
      </c>
      <c r="AM54" s="290">
        <f t="shared" si="103"/>
        <v>0</v>
      </c>
      <c r="AN54" s="213">
        <v>1000000</v>
      </c>
      <c r="AO54" s="213">
        <v>1000000</v>
      </c>
      <c r="AP54" s="290">
        <f t="shared" si="104"/>
        <v>0</v>
      </c>
      <c r="AQ54" s="213"/>
      <c r="AR54" s="213"/>
      <c r="AS54" s="289"/>
      <c r="AT54" s="257"/>
      <c r="AU54" s="213"/>
      <c r="AV54" s="257"/>
      <c r="AW54" s="213"/>
      <c r="AX54" s="213"/>
      <c r="AY54" s="257"/>
      <c r="AZ54" s="262">
        <f t="shared" si="0"/>
        <v>10500000</v>
      </c>
      <c r="BA54" s="223">
        <f t="shared" si="1"/>
        <v>4500000</v>
      </c>
      <c r="BB54" s="223">
        <f t="shared" si="2"/>
        <v>15000000</v>
      </c>
      <c r="BC54" s="223">
        <f t="shared" si="3"/>
        <v>15000000</v>
      </c>
      <c r="BD54" s="223">
        <f t="shared" si="4"/>
        <v>0</v>
      </c>
    </row>
    <row r="55" spans="1:56" s="223" customFormat="1" x14ac:dyDescent="0.2">
      <c r="A55" s="288">
        <v>49</v>
      </c>
      <c r="B55" s="306"/>
      <c r="C55" s="360" t="s">
        <v>490</v>
      </c>
      <c r="D55" s="350" t="s">
        <v>282</v>
      </c>
      <c r="E55" s="165">
        <v>15000000</v>
      </c>
      <c r="F55" s="213"/>
      <c r="G55" s="213">
        <v>4500000</v>
      </c>
      <c r="H55" s="257">
        <f t="shared" si="5"/>
        <v>10500000</v>
      </c>
      <c r="I55" s="165">
        <v>3000000</v>
      </c>
      <c r="J55" s="213"/>
      <c r="K55" s="213"/>
      <c r="L55" s="289"/>
      <c r="M55" s="213">
        <v>750000</v>
      </c>
      <c r="N55" s="213">
        <v>750000</v>
      </c>
      <c r="O55" s="290">
        <f t="shared" si="95"/>
        <v>0</v>
      </c>
      <c r="P55" s="213">
        <v>750000</v>
      </c>
      <c r="Q55" s="213">
        <v>750000</v>
      </c>
      <c r="R55" s="290">
        <f t="shared" si="96"/>
        <v>0</v>
      </c>
      <c r="S55" s="213">
        <v>750000</v>
      </c>
      <c r="T55" s="213">
        <v>750000</v>
      </c>
      <c r="U55" s="290">
        <f t="shared" si="97"/>
        <v>0</v>
      </c>
      <c r="V55" s="213">
        <v>750000</v>
      </c>
      <c r="W55" s="213">
        <v>750000</v>
      </c>
      <c r="X55" s="290">
        <f t="shared" si="98"/>
        <v>0</v>
      </c>
      <c r="Y55" s="213">
        <v>750000</v>
      </c>
      <c r="Z55" s="213">
        <v>750000</v>
      </c>
      <c r="AA55" s="290">
        <f t="shared" si="99"/>
        <v>0</v>
      </c>
      <c r="AB55" s="213">
        <v>750000</v>
      </c>
      <c r="AC55" s="213">
        <v>750000</v>
      </c>
      <c r="AD55" s="290">
        <f t="shared" si="100"/>
        <v>0</v>
      </c>
      <c r="AE55" s="213">
        <v>750000</v>
      </c>
      <c r="AF55" s="213">
        <v>750000</v>
      </c>
      <c r="AG55" s="290">
        <f t="shared" si="101"/>
        <v>0</v>
      </c>
      <c r="AH55" s="213">
        <v>750000</v>
      </c>
      <c r="AI55" s="213">
        <v>750000</v>
      </c>
      <c r="AJ55" s="290">
        <f t="shared" si="102"/>
        <v>0</v>
      </c>
      <c r="AK55" s="213">
        <v>750000</v>
      </c>
      <c r="AL55" s="213">
        <v>750000</v>
      </c>
      <c r="AM55" s="290">
        <f t="shared" si="103"/>
        <v>0</v>
      </c>
      <c r="AN55" s="213">
        <v>750000</v>
      </c>
      <c r="AO55" s="213">
        <v>750000</v>
      </c>
      <c r="AP55" s="290">
        <f t="shared" si="104"/>
        <v>0</v>
      </c>
      <c r="AQ55" s="213"/>
      <c r="AR55" s="213"/>
      <c r="AS55" s="289"/>
      <c r="AT55" s="257"/>
      <c r="AU55" s="213"/>
      <c r="AV55" s="257"/>
      <c r="AW55" s="213"/>
      <c r="AX55" s="213"/>
      <c r="AY55" s="257"/>
      <c r="AZ55" s="262">
        <f t="shared" si="0"/>
        <v>7500000</v>
      </c>
      <c r="BA55" s="223">
        <f t="shared" ref="BA55:BA61" si="105">+I55</f>
        <v>3000000</v>
      </c>
      <c r="BB55" s="223">
        <f t="shared" ref="BB55:BB61" si="106">+AZ55+BA55</f>
        <v>10500000</v>
      </c>
      <c r="BC55" s="223">
        <f t="shared" si="3"/>
        <v>10500000</v>
      </c>
      <c r="BD55" s="223">
        <f t="shared" si="4"/>
        <v>0</v>
      </c>
    </row>
    <row r="56" spans="1:56" s="223" customFormat="1" x14ac:dyDescent="0.2">
      <c r="A56" s="288">
        <v>50</v>
      </c>
      <c r="B56" s="306"/>
      <c r="C56" s="360" t="s">
        <v>511</v>
      </c>
      <c r="D56" s="350" t="s">
        <v>282</v>
      </c>
      <c r="E56" s="165">
        <v>15000000</v>
      </c>
      <c r="F56" s="213"/>
      <c r="G56" s="213"/>
      <c r="H56" s="257">
        <f t="shared" si="5"/>
        <v>15000000</v>
      </c>
      <c r="I56" s="356">
        <v>1500000</v>
      </c>
      <c r="J56" s="213">
        <v>3500000</v>
      </c>
      <c r="K56" s="213">
        <v>3500000</v>
      </c>
      <c r="L56" s="289">
        <f>+J56-K56</f>
        <v>0</v>
      </c>
      <c r="M56" s="213"/>
      <c r="N56" s="213"/>
      <c r="O56" s="290"/>
      <c r="P56" s="213">
        <v>1000000</v>
      </c>
      <c r="Q56" s="213">
        <v>1000000</v>
      </c>
      <c r="R56" s="289">
        <f t="shared" si="96"/>
        <v>0</v>
      </c>
      <c r="S56" s="213">
        <v>1000000</v>
      </c>
      <c r="T56" s="213">
        <v>1000000</v>
      </c>
      <c r="U56" s="289">
        <f t="shared" si="97"/>
        <v>0</v>
      </c>
      <c r="V56" s="213">
        <v>1000000</v>
      </c>
      <c r="W56" s="213">
        <v>1000000</v>
      </c>
      <c r="X56" s="289">
        <f t="shared" si="98"/>
        <v>0</v>
      </c>
      <c r="Y56" s="213">
        <v>1000000</v>
      </c>
      <c r="Z56" s="213">
        <v>1000000</v>
      </c>
      <c r="AA56" s="289">
        <f t="shared" si="99"/>
        <v>0</v>
      </c>
      <c r="AB56" s="213">
        <v>1000000</v>
      </c>
      <c r="AC56" s="213">
        <v>1000000</v>
      </c>
      <c r="AD56" s="289">
        <f t="shared" si="100"/>
        <v>0</v>
      </c>
      <c r="AE56" s="213">
        <v>1000000</v>
      </c>
      <c r="AF56" s="213">
        <v>1000000</v>
      </c>
      <c r="AG56" s="289">
        <f t="shared" si="101"/>
        <v>0</v>
      </c>
      <c r="AH56" s="213">
        <v>1000000</v>
      </c>
      <c r="AI56" s="213">
        <v>1000000</v>
      </c>
      <c r="AJ56" s="289">
        <f t="shared" si="102"/>
        <v>0</v>
      </c>
      <c r="AK56" s="213">
        <v>1000000</v>
      </c>
      <c r="AL56" s="213">
        <v>1000000</v>
      </c>
      <c r="AM56" s="289">
        <f t="shared" si="103"/>
        <v>0</v>
      </c>
      <c r="AN56" s="213">
        <v>1000000</v>
      </c>
      <c r="AO56" s="213">
        <v>1000000</v>
      </c>
      <c r="AP56" s="289">
        <f t="shared" si="104"/>
        <v>0</v>
      </c>
      <c r="AQ56" s="213">
        <v>1000000</v>
      </c>
      <c r="AR56" s="213">
        <v>1000000</v>
      </c>
      <c r="AS56" s="289">
        <f t="shared" ref="AS56:AS67" si="107">+AQ56-AR56</f>
        <v>0</v>
      </c>
      <c r="AT56" s="257"/>
      <c r="AU56" s="213"/>
      <c r="AV56" s="257"/>
      <c r="AW56" s="213"/>
      <c r="AX56" s="213"/>
      <c r="AY56" s="257"/>
      <c r="AZ56" s="262">
        <f t="shared" si="0"/>
        <v>13500000</v>
      </c>
      <c r="BA56" s="223">
        <f t="shared" si="105"/>
        <v>1500000</v>
      </c>
      <c r="BB56" s="223">
        <f t="shared" si="106"/>
        <v>15000000</v>
      </c>
      <c r="BC56" s="223">
        <f t="shared" si="3"/>
        <v>15000000</v>
      </c>
      <c r="BD56" s="223">
        <f t="shared" si="4"/>
        <v>0</v>
      </c>
    </row>
    <row r="57" spans="1:56" s="223" customFormat="1" x14ac:dyDescent="0.2">
      <c r="A57" s="288">
        <v>51</v>
      </c>
      <c r="B57" s="306"/>
      <c r="C57" s="360" t="s">
        <v>512</v>
      </c>
      <c r="D57" s="350" t="s">
        <v>282</v>
      </c>
      <c r="E57" s="165">
        <v>15000000</v>
      </c>
      <c r="F57" s="213"/>
      <c r="G57" s="213"/>
      <c r="H57" s="257">
        <f t="shared" si="5"/>
        <v>15000000</v>
      </c>
      <c r="I57" s="356">
        <v>5000000</v>
      </c>
      <c r="J57" s="213"/>
      <c r="K57" s="213"/>
      <c r="L57" s="289"/>
      <c r="M57" s="213"/>
      <c r="N57" s="213"/>
      <c r="O57" s="290"/>
      <c r="P57" s="213">
        <v>1000000</v>
      </c>
      <c r="Q57" s="213">
        <v>1000000</v>
      </c>
      <c r="R57" s="289">
        <f t="shared" si="96"/>
        <v>0</v>
      </c>
      <c r="S57" s="213">
        <v>1000000</v>
      </c>
      <c r="T57" s="213">
        <v>1000000</v>
      </c>
      <c r="U57" s="289">
        <f t="shared" si="97"/>
        <v>0</v>
      </c>
      <c r="V57" s="213">
        <v>1000000</v>
      </c>
      <c r="W57" s="213">
        <v>1000000</v>
      </c>
      <c r="X57" s="289">
        <f t="shared" si="98"/>
        <v>0</v>
      </c>
      <c r="Y57" s="213">
        <v>1000000</v>
      </c>
      <c r="Z57" s="213">
        <v>1000000</v>
      </c>
      <c r="AA57" s="289">
        <f t="shared" si="99"/>
        <v>0</v>
      </c>
      <c r="AB57" s="213">
        <v>1000000</v>
      </c>
      <c r="AC57" s="213">
        <v>1000000</v>
      </c>
      <c r="AD57" s="289">
        <f t="shared" si="100"/>
        <v>0</v>
      </c>
      <c r="AE57" s="213">
        <v>1000000</v>
      </c>
      <c r="AF57" s="213">
        <v>1000000</v>
      </c>
      <c r="AG57" s="289">
        <f t="shared" si="101"/>
        <v>0</v>
      </c>
      <c r="AH57" s="213">
        <v>1000000</v>
      </c>
      <c r="AI57" s="213">
        <v>1000000</v>
      </c>
      <c r="AJ57" s="289">
        <f t="shared" si="102"/>
        <v>0</v>
      </c>
      <c r="AK57" s="213">
        <v>1000000</v>
      </c>
      <c r="AL57" s="213">
        <v>1000000</v>
      </c>
      <c r="AM57" s="289">
        <f t="shared" si="103"/>
        <v>0</v>
      </c>
      <c r="AN57" s="213">
        <v>1000000</v>
      </c>
      <c r="AO57" s="213">
        <v>1000000</v>
      </c>
      <c r="AP57" s="289">
        <f t="shared" si="104"/>
        <v>0</v>
      </c>
      <c r="AQ57" s="213">
        <v>1000000</v>
      </c>
      <c r="AR57" s="213">
        <v>1000000</v>
      </c>
      <c r="AS57" s="289">
        <f t="shared" si="107"/>
        <v>0</v>
      </c>
      <c r="AT57" s="257"/>
      <c r="AU57" s="213"/>
      <c r="AV57" s="257"/>
      <c r="AW57" s="213"/>
      <c r="AX57" s="213"/>
      <c r="AY57" s="257"/>
      <c r="AZ57" s="262">
        <f t="shared" si="0"/>
        <v>10000000</v>
      </c>
      <c r="BA57" s="223">
        <f t="shared" si="105"/>
        <v>5000000</v>
      </c>
      <c r="BB57" s="223">
        <f t="shared" si="106"/>
        <v>15000000</v>
      </c>
      <c r="BC57" s="223">
        <f t="shared" si="3"/>
        <v>15000000</v>
      </c>
      <c r="BD57" s="223">
        <f t="shared" si="4"/>
        <v>0</v>
      </c>
    </row>
    <row r="58" spans="1:56" x14ac:dyDescent="0.2">
      <c r="A58" s="230">
        <v>52</v>
      </c>
      <c r="B58" s="308"/>
      <c r="C58" s="351" t="s">
        <v>513</v>
      </c>
      <c r="D58" s="346" t="s">
        <v>282</v>
      </c>
      <c r="E58" s="162">
        <v>15000000</v>
      </c>
      <c r="F58" s="204"/>
      <c r="G58" s="204"/>
      <c r="H58" s="232">
        <f t="shared" si="5"/>
        <v>15000000</v>
      </c>
      <c r="I58" s="276">
        <v>1000000</v>
      </c>
      <c r="J58" s="204">
        <v>4000000</v>
      </c>
      <c r="K58" s="204">
        <v>4000000</v>
      </c>
      <c r="L58" s="291">
        <f>+J58-K58</f>
        <v>0</v>
      </c>
      <c r="M58" s="204"/>
      <c r="N58" s="204"/>
      <c r="O58" s="292"/>
      <c r="P58" s="204">
        <v>1000000</v>
      </c>
      <c r="Q58" s="204">
        <v>1000000</v>
      </c>
      <c r="R58" s="291">
        <f t="shared" si="96"/>
        <v>0</v>
      </c>
      <c r="S58" s="204">
        <v>1000000</v>
      </c>
      <c r="T58" s="204">
        <v>1000000</v>
      </c>
      <c r="U58" s="291">
        <f t="shared" si="97"/>
        <v>0</v>
      </c>
      <c r="V58" s="204">
        <v>1000000</v>
      </c>
      <c r="W58" s="204">
        <v>1000000</v>
      </c>
      <c r="X58" s="291">
        <f t="shared" si="98"/>
        <v>0</v>
      </c>
      <c r="Y58" s="204">
        <v>1000000</v>
      </c>
      <c r="Z58" s="204">
        <v>1000000</v>
      </c>
      <c r="AA58" s="291">
        <f t="shared" si="99"/>
        <v>0</v>
      </c>
      <c r="AB58" s="204">
        <v>1000000</v>
      </c>
      <c r="AC58" s="204">
        <v>1000000</v>
      </c>
      <c r="AD58" s="291">
        <f t="shared" si="100"/>
        <v>0</v>
      </c>
      <c r="AE58" s="204">
        <v>1000000</v>
      </c>
      <c r="AF58" s="204">
        <v>1000000</v>
      </c>
      <c r="AG58" s="291">
        <f t="shared" si="101"/>
        <v>0</v>
      </c>
      <c r="AH58" s="204">
        <v>1000000</v>
      </c>
      <c r="AI58" s="204">
        <v>1000000</v>
      </c>
      <c r="AJ58" s="291">
        <f t="shared" si="102"/>
        <v>0</v>
      </c>
      <c r="AK58" s="204">
        <v>1000000</v>
      </c>
      <c r="AL58" s="204">
        <v>1000000</v>
      </c>
      <c r="AM58" s="291">
        <f t="shared" si="103"/>
        <v>0</v>
      </c>
      <c r="AN58" s="204">
        <v>1000000</v>
      </c>
      <c r="AO58" s="204"/>
      <c r="AP58" s="291">
        <f t="shared" si="104"/>
        <v>1000000</v>
      </c>
      <c r="AQ58" s="204">
        <v>1000000</v>
      </c>
      <c r="AR58" s="204"/>
      <c r="AS58" s="291">
        <f t="shared" si="107"/>
        <v>1000000</v>
      </c>
      <c r="AT58" s="232"/>
      <c r="AU58" s="204"/>
      <c r="AV58" s="232"/>
      <c r="AW58" s="204"/>
      <c r="AX58" s="204"/>
      <c r="AY58" s="232"/>
      <c r="AZ58" s="268">
        <f t="shared" si="0"/>
        <v>14000000</v>
      </c>
      <c r="BA58" s="173">
        <f t="shared" si="105"/>
        <v>1000000</v>
      </c>
      <c r="BB58" s="173">
        <f t="shared" si="106"/>
        <v>15000000</v>
      </c>
      <c r="BC58" s="173">
        <f t="shared" si="3"/>
        <v>15000000</v>
      </c>
      <c r="BD58" s="173">
        <f t="shared" si="4"/>
        <v>0</v>
      </c>
    </row>
    <row r="59" spans="1:56" s="223" customFormat="1" x14ac:dyDescent="0.2">
      <c r="A59" s="288">
        <v>53</v>
      </c>
      <c r="B59" s="306"/>
      <c r="C59" s="360" t="s">
        <v>514</v>
      </c>
      <c r="D59" s="350" t="s">
        <v>282</v>
      </c>
      <c r="E59" s="165">
        <v>15000000</v>
      </c>
      <c r="F59" s="213"/>
      <c r="G59" s="213"/>
      <c r="H59" s="257">
        <f t="shared" si="5"/>
        <v>15000000</v>
      </c>
      <c r="I59" s="356">
        <v>2000000</v>
      </c>
      <c r="J59" s="213"/>
      <c r="K59" s="213"/>
      <c r="L59" s="289"/>
      <c r="M59" s="213"/>
      <c r="N59" s="213"/>
      <c r="O59" s="290"/>
      <c r="P59" s="213">
        <v>1300000</v>
      </c>
      <c r="Q59" s="213">
        <v>1300000</v>
      </c>
      <c r="R59" s="289">
        <f t="shared" si="96"/>
        <v>0</v>
      </c>
      <c r="S59" s="213">
        <v>1300000</v>
      </c>
      <c r="T59" s="213">
        <v>1300000</v>
      </c>
      <c r="U59" s="289">
        <f t="shared" si="97"/>
        <v>0</v>
      </c>
      <c r="V59" s="213">
        <v>1300000</v>
      </c>
      <c r="W59" s="213">
        <v>1300000</v>
      </c>
      <c r="X59" s="289">
        <f t="shared" si="98"/>
        <v>0</v>
      </c>
      <c r="Y59" s="213">
        <v>1300000</v>
      </c>
      <c r="Z59" s="213">
        <v>1300000</v>
      </c>
      <c r="AA59" s="289">
        <f t="shared" si="99"/>
        <v>0</v>
      </c>
      <c r="AB59" s="213">
        <v>1300000</v>
      </c>
      <c r="AC59" s="213">
        <v>1300000</v>
      </c>
      <c r="AD59" s="289">
        <f t="shared" si="100"/>
        <v>0</v>
      </c>
      <c r="AE59" s="213">
        <v>1300000</v>
      </c>
      <c r="AF59" s="213">
        <v>1300000</v>
      </c>
      <c r="AG59" s="289">
        <f t="shared" si="101"/>
        <v>0</v>
      </c>
      <c r="AH59" s="213">
        <v>1300000</v>
      </c>
      <c r="AI59" s="213">
        <v>1300000</v>
      </c>
      <c r="AJ59" s="289">
        <f t="shared" si="102"/>
        <v>0</v>
      </c>
      <c r="AK59" s="213">
        <v>1300000</v>
      </c>
      <c r="AL59" s="213">
        <v>1300000</v>
      </c>
      <c r="AM59" s="289">
        <f t="shared" si="103"/>
        <v>0</v>
      </c>
      <c r="AN59" s="213">
        <v>1300000</v>
      </c>
      <c r="AO59" s="213">
        <v>1300000</v>
      </c>
      <c r="AP59" s="289">
        <f t="shared" si="104"/>
        <v>0</v>
      </c>
      <c r="AQ59" s="213">
        <v>1300000</v>
      </c>
      <c r="AR59" s="213">
        <v>1300000</v>
      </c>
      <c r="AS59" s="289">
        <f t="shared" si="107"/>
        <v>0</v>
      </c>
      <c r="AT59" s="257"/>
      <c r="AU59" s="213"/>
      <c r="AV59" s="257"/>
      <c r="AW59" s="213"/>
      <c r="AX59" s="213"/>
      <c r="AY59" s="257"/>
      <c r="AZ59" s="262">
        <f t="shared" si="0"/>
        <v>13000000</v>
      </c>
      <c r="BA59" s="223">
        <f t="shared" si="105"/>
        <v>2000000</v>
      </c>
      <c r="BB59" s="223">
        <f t="shared" si="106"/>
        <v>15000000</v>
      </c>
      <c r="BC59" s="223">
        <f t="shared" si="3"/>
        <v>15000000</v>
      </c>
      <c r="BD59" s="223">
        <f t="shared" si="4"/>
        <v>0</v>
      </c>
    </row>
    <row r="60" spans="1:56" s="223" customFormat="1" x14ac:dyDescent="0.2">
      <c r="A60" s="288">
        <v>54</v>
      </c>
      <c r="B60" s="306"/>
      <c r="C60" s="360" t="s">
        <v>516</v>
      </c>
      <c r="D60" s="350" t="s">
        <v>282</v>
      </c>
      <c r="E60" s="356">
        <v>15000000</v>
      </c>
      <c r="F60" s="213"/>
      <c r="G60" s="213"/>
      <c r="H60" s="257">
        <f t="shared" si="5"/>
        <v>15000000</v>
      </c>
      <c r="I60" s="356">
        <v>5000000</v>
      </c>
      <c r="J60" s="213"/>
      <c r="K60" s="213"/>
      <c r="L60" s="289"/>
      <c r="M60" s="213"/>
      <c r="N60" s="213"/>
      <c r="O60" s="290"/>
      <c r="P60" s="213">
        <v>1000000</v>
      </c>
      <c r="Q60" s="213">
        <v>1000000</v>
      </c>
      <c r="R60" s="289">
        <f t="shared" si="96"/>
        <v>0</v>
      </c>
      <c r="S60" s="213">
        <v>1000000</v>
      </c>
      <c r="T60" s="213">
        <v>1000000</v>
      </c>
      <c r="U60" s="289">
        <f t="shared" si="97"/>
        <v>0</v>
      </c>
      <c r="V60" s="213">
        <v>1000000</v>
      </c>
      <c r="W60" s="213">
        <v>1000000</v>
      </c>
      <c r="X60" s="289">
        <f t="shared" si="98"/>
        <v>0</v>
      </c>
      <c r="Y60" s="213">
        <v>1000000</v>
      </c>
      <c r="Z60" s="213">
        <v>1000000</v>
      </c>
      <c r="AA60" s="289">
        <f t="shared" si="99"/>
        <v>0</v>
      </c>
      <c r="AB60" s="213">
        <v>1000000</v>
      </c>
      <c r="AC60" s="213">
        <v>1000000</v>
      </c>
      <c r="AD60" s="289">
        <f t="shared" si="100"/>
        <v>0</v>
      </c>
      <c r="AE60" s="213">
        <v>1000000</v>
      </c>
      <c r="AF60" s="213">
        <v>1000000</v>
      </c>
      <c r="AG60" s="289">
        <f t="shared" si="101"/>
        <v>0</v>
      </c>
      <c r="AH60" s="213">
        <v>1000000</v>
      </c>
      <c r="AI60" s="213">
        <v>1000000</v>
      </c>
      <c r="AJ60" s="289">
        <f t="shared" si="102"/>
        <v>0</v>
      </c>
      <c r="AK60" s="213">
        <v>1000000</v>
      </c>
      <c r="AL60" s="213">
        <v>1000000</v>
      </c>
      <c r="AM60" s="289">
        <f t="shared" si="103"/>
        <v>0</v>
      </c>
      <c r="AN60" s="213">
        <v>1000000</v>
      </c>
      <c r="AO60" s="213">
        <v>1000000</v>
      </c>
      <c r="AP60" s="289">
        <f t="shared" si="104"/>
        <v>0</v>
      </c>
      <c r="AQ60" s="213">
        <v>1000000</v>
      </c>
      <c r="AR60" s="213">
        <v>1000000</v>
      </c>
      <c r="AS60" s="289">
        <f t="shared" si="107"/>
        <v>0</v>
      </c>
      <c r="AT60" s="213"/>
      <c r="AU60" s="213"/>
      <c r="AV60" s="289"/>
      <c r="AW60" s="213"/>
      <c r="AX60" s="213"/>
      <c r="AY60" s="257"/>
      <c r="AZ60" s="262">
        <f t="shared" si="0"/>
        <v>10000000</v>
      </c>
      <c r="BA60" s="223">
        <f t="shared" si="105"/>
        <v>5000000</v>
      </c>
      <c r="BB60" s="223">
        <f t="shared" si="106"/>
        <v>15000000</v>
      </c>
      <c r="BC60" s="223">
        <f t="shared" si="3"/>
        <v>15000000</v>
      </c>
      <c r="BD60" s="223">
        <f t="shared" si="4"/>
        <v>0</v>
      </c>
    </row>
    <row r="61" spans="1:56" s="223" customFormat="1" x14ac:dyDescent="0.2">
      <c r="A61" s="288">
        <v>55</v>
      </c>
      <c r="B61" s="306"/>
      <c r="C61" s="360" t="s">
        <v>517</v>
      </c>
      <c r="D61" s="350" t="s">
        <v>282</v>
      </c>
      <c r="E61" s="356">
        <v>15000000</v>
      </c>
      <c r="F61" s="213"/>
      <c r="G61" s="213"/>
      <c r="H61" s="257">
        <f t="shared" si="5"/>
        <v>15000000</v>
      </c>
      <c r="I61" s="356">
        <v>2000000</v>
      </c>
      <c r="J61" s="213">
        <v>3000000</v>
      </c>
      <c r="K61" s="213">
        <v>3000000</v>
      </c>
      <c r="L61" s="289">
        <f>+J61-K61</f>
        <v>0</v>
      </c>
      <c r="M61" s="213"/>
      <c r="N61" s="213"/>
      <c r="O61" s="290"/>
      <c r="P61" s="213">
        <v>1000000</v>
      </c>
      <c r="Q61" s="213">
        <v>1000000</v>
      </c>
      <c r="R61" s="289">
        <f t="shared" si="96"/>
        <v>0</v>
      </c>
      <c r="S61" s="213">
        <v>1000000</v>
      </c>
      <c r="T61" s="213">
        <v>1000000</v>
      </c>
      <c r="U61" s="289">
        <f t="shared" si="97"/>
        <v>0</v>
      </c>
      <c r="V61" s="213">
        <v>1000000</v>
      </c>
      <c r="W61" s="213">
        <v>1000000</v>
      </c>
      <c r="X61" s="289">
        <f t="shared" si="98"/>
        <v>0</v>
      </c>
      <c r="Y61" s="213">
        <v>1000000</v>
      </c>
      <c r="Z61" s="213">
        <v>1000000</v>
      </c>
      <c r="AA61" s="289">
        <f t="shared" si="99"/>
        <v>0</v>
      </c>
      <c r="AB61" s="213">
        <v>1000000</v>
      </c>
      <c r="AC61" s="213">
        <v>1000000</v>
      </c>
      <c r="AD61" s="289">
        <f t="shared" si="100"/>
        <v>0</v>
      </c>
      <c r="AE61" s="213">
        <v>1000000</v>
      </c>
      <c r="AF61" s="213">
        <v>1000000</v>
      </c>
      <c r="AG61" s="289">
        <f t="shared" si="101"/>
        <v>0</v>
      </c>
      <c r="AH61" s="213">
        <v>1000000</v>
      </c>
      <c r="AI61" s="213">
        <v>1000000</v>
      </c>
      <c r="AJ61" s="289">
        <f t="shared" si="102"/>
        <v>0</v>
      </c>
      <c r="AK61" s="213">
        <v>1000000</v>
      </c>
      <c r="AL61" s="213">
        <v>1000000</v>
      </c>
      <c r="AM61" s="289">
        <f t="shared" si="103"/>
        <v>0</v>
      </c>
      <c r="AN61" s="213">
        <v>1000000</v>
      </c>
      <c r="AO61" s="213">
        <v>1000000</v>
      </c>
      <c r="AP61" s="289">
        <f t="shared" si="104"/>
        <v>0</v>
      </c>
      <c r="AQ61" s="213">
        <v>1000000</v>
      </c>
      <c r="AR61" s="213">
        <v>1000000</v>
      </c>
      <c r="AS61" s="289">
        <f t="shared" si="107"/>
        <v>0</v>
      </c>
      <c r="AT61" s="213"/>
      <c r="AU61" s="213"/>
      <c r="AV61" s="289"/>
      <c r="AW61" s="213"/>
      <c r="AX61" s="213"/>
      <c r="AY61" s="257"/>
      <c r="AZ61" s="262">
        <f t="shared" si="0"/>
        <v>13000000</v>
      </c>
      <c r="BA61" s="223">
        <f t="shared" si="105"/>
        <v>2000000</v>
      </c>
      <c r="BB61" s="223">
        <f t="shared" si="106"/>
        <v>15000000</v>
      </c>
      <c r="BC61" s="223">
        <f t="shared" si="3"/>
        <v>15000000</v>
      </c>
      <c r="BD61" s="223">
        <f t="shared" si="4"/>
        <v>0</v>
      </c>
    </row>
    <row r="62" spans="1:56" s="223" customFormat="1" ht="15" x14ac:dyDescent="0.25">
      <c r="A62" s="230">
        <v>56</v>
      </c>
      <c r="B62" s="306"/>
      <c r="C62" s="357" t="s">
        <v>518</v>
      </c>
      <c r="D62" s="350" t="s">
        <v>282</v>
      </c>
      <c r="E62" s="356">
        <v>15000000</v>
      </c>
      <c r="F62" s="213"/>
      <c r="G62" s="213"/>
      <c r="H62" s="257">
        <f t="shared" si="5"/>
        <v>15000000</v>
      </c>
      <c r="I62" s="356">
        <v>5000000</v>
      </c>
      <c r="J62" s="213"/>
      <c r="K62" s="213"/>
      <c r="L62" s="289"/>
      <c r="M62" s="213"/>
      <c r="N62" s="213"/>
      <c r="O62" s="290"/>
      <c r="P62" s="213">
        <v>1000000</v>
      </c>
      <c r="Q62" s="213">
        <v>1000000</v>
      </c>
      <c r="R62" s="289">
        <f t="shared" si="96"/>
        <v>0</v>
      </c>
      <c r="S62" s="213">
        <v>1000000</v>
      </c>
      <c r="T62" s="213">
        <v>1000000</v>
      </c>
      <c r="U62" s="289">
        <f t="shared" si="97"/>
        <v>0</v>
      </c>
      <c r="V62" s="213">
        <v>1000000</v>
      </c>
      <c r="W62" s="213">
        <v>1000000</v>
      </c>
      <c r="X62" s="289">
        <f t="shared" si="98"/>
        <v>0</v>
      </c>
      <c r="Y62" s="213">
        <v>1000000</v>
      </c>
      <c r="Z62" s="213">
        <v>1000000</v>
      </c>
      <c r="AA62" s="289">
        <f t="shared" si="99"/>
        <v>0</v>
      </c>
      <c r="AB62" s="213">
        <v>1000000</v>
      </c>
      <c r="AC62" s="213">
        <v>1000000</v>
      </c>
      <c r="AD62" s="289">
        <f t="shared" si="100"/>
        <v>0</v>
      </c>
      <c r="AE62" s="213">
        <v>1000000</v>
      </c>
      <c r="AF62" s="213">
        <v>1000000</v>
      </c>
      <c r="AG62" s="289">
        <f t="shared" si="101"/>
        <v>0</v>
      </c>
      <c r="AH62" s="213">
        <v>1000000</v>
      </c>
      <c r="AI62" s="213">
        <v>1000000</v>
      </c>
      <c r="AJ62" s="289">
        <f t="shared" si="102"/>
        <v>0</v>
      </c>
      <c r="AK62" s="213">
        <v>1000000</v>
      </c>
      <c r="AL62" s="213">
        <v>1000000</v>
      </c>
      <c r="AM62" s="289">
        <f t="shared" si="103"/>
        <v>0</v>
      </c>
      <c r="AN62" s="213">
        <v>1000000</v>
      </c>
      <c r="AO62" s="213">
        <v>1000000</v>
      </c>
      <c r="AP62" s="289">
        <f t="shared" si="104"/>
        <v>0</v>
      </c>
      <c r="AQ62" s="213">
        <v>1000000</v>
      </c>
      <c r="AR62" s="213">
        <v>1000000</v>
      </c>
      <c r="AS62" s="289">
        <f t="shared" si="107"/>
        <v>0</v>
      </c>
      <c r="AT62" s="213"/>
      <c r="AU62" s="213"/>
      <c r="AV62" s="289"/>
      <c r="AW62" s="213"/>
      <c r="AX62" s="213"/>
      <c r="AY62" s="257"/>
      <c r="AZ62" s="262">
        <f t="shared" si="0"/>
        <v>10000000</v>
      </c>
      <c r="BC62" s="223">
        <f t="shared" si="3"/>
        <v>15000000</v>
      </c>
      <c r="BD62" s="223">
        <f t="shared" si="4"/>
        <v>-15000000</v>
      </c>
    </row>
    <row r="63" spans="1:56" x14ac:dyDescent="0.2">
      <c r="A63" s="230">
        <v>57</v>
      </c>
      <c r="B63" s="308"/>
      <c r="C63" s="351" t="s">
        <v>519</v>
      </c>
      <c r="D63" s="346" t="s">
        <v>282</v>
      </c>
      <c r="E63" s="276">
        <v>15000000</v>
      </c>
      <c r="F63" s="204"/>
      <c r="G63" s="204"/>
      <c r="H63" s="232">
        <f t="shared" si="5"/>
        <v>15000000</v>
      </c>
      <c r="I63" s="276">
        <v>2000000</v>
      </c>
      <c r="J63" s="204">
        <v>3000000</v>
      </c>
      <c r="K63" s="204">
        <v>3000000</v>
      </c>
      <c r="L63" s="291">
        <f>+J63-K63</f>
        <v>0</v>
      </c>
      <c r="M63" s="204"/>
      <c r="N63" s="204"/>
      <c r="O63" s="292"/>
      <c r="P63" s="204">
        <v>1000000</v>
      </c>
      <c r="Q63" s="204"/>
      <c r="R63" s="291">
        <f t="shared" si="96"/>
        <v>1000000</v>
      </c>
      <c r="S63" s="204">
        <v>1000000</v>
      </c>
      <c r="T63" s="204"/>
      <c r="U63" s="291">
        <f t="shared" si="97"/>
        <v>1000000</v>
      </c>
      <c r="V63" s="204">
        <v>1000000</v>
      </c>
      <c r="W63" s="204"/>
      <c r="X63" s="291">
        <f t="shared" si="98"/>
        <v>1000000</v>
      </c>
      <c r="Y63" s="204">
        <v>1000000</v>
      </c>
      <c r="Z63" s="204"/>
      <c r="AA63" s="291">
        <f t="shared" si="99"/>
        <v>1000000</v>
      </c>
      <c r="AB63" s="204">
        <v>1000000</v>
      </c>
      <c r="AC63" s="204"/>
      <c r="AD63" s="291">
        <f t="shared" si="100"/>
        <v>1000000</v>
      </c>
      <c r="AE63" s="204">
        <v>1000000</v>
      </c>
      <c r="AF63" s="204"/>
      <c r="AG63" s="291">
        <f t="shared" si="101"/>
        <v>1000000</v>
      </c>
      <c r="AH63" s="204">
        <v>1000000</v>
      </c>
      <c r="AI63" s="204"/>
      <c r="AJ63" s="291">
        <f t="shared" si="102"/>
        <v>1000000</v>
      </c>
      <c r="AK63" s="204">
        <v>1000000</v>
      </c>
      <c r="AL63" s="204"/>
      <c r="AM63" s="291">
        <f t="shared" si="103"/>
        <v>1000000</v>
      </c>
      <c r="AN63" s="204">
        <v>1000000</v>
      </c>
      <c r="AO63" s="204"/>
      <c r="AP63" s="291">
        <f t="shared" si="104"/>
        <v>1000000</v>
      </c>
      <c r="AQ63" s="204">
        <v>1000000</v>
      </c>
      <c r="AR63" s="204"/>
      <c r="AS63" s="291">
        <f t="shared" si="107"/>
        <v>1000000</v>
      </c>
      <c r="AT63" s="204"/>
      <c r="AU63" s="204"/>
      <c r="AV63" s="291"/>
      <c r="AW63" s="204"/>
      <c r="AX63" s="204"/>
      <c r="AY63" s="232"/>
      <c r="AZ63" s="268">
        <f t="shared" si="0"/>
        <v>13000000</v>
      </c>
      <c r="BC63" s="173">
        <f t="shared" si="3"/>
        <v>15000000</v>
      </c>
      <c r="BD63" s="173">
        <f t="shared" si="4"/>
        <v>-15000000</v>
      </c>
    </row>
    <row r="64" spans="1:56" s="223" customFormat="1" x14ac:dyDescent="0.2">
      <c r="A64" s="288">
        <v>58</v>
      </c>
      <c r="B64" s="306"/>
      <c r="C64" s="360" t="s">
        <v>520</v>
      </c>
      <c r="D64" s="350" t="s">
        <v>282</v>
      </c>
      <c r="E64" s="356">
        <v>15000000</v>
      </c>
      <c r="F64" s="213"/>
      <c r="G64" s="213"/>
      <c r="H64" s="257">
        <f t="shared" si="5"/>
        <v>15000000</v>
      </c>
      <c r="I64" s="356">
        <v>6000000</v>
      </c>
      <c r="J64" s="213"/>
      <c r="K64" s="213"/>
      <c r="L64" s="289"/>
      <c r="M64" s="213"/>
      <c r="N64" s="213"/>
      <c r="O64" s="290"/>
      <c r="P64" s="213">
        <v>900000</v>
      </c>
      <c r="Q64" s="213">
        <v>900000</v>
      </c>
      <c r="R64" s="289">
        <f t="shared" si="96"/>
        <v>0</v>
      </c>
      <c r="S64" s="213">
        <v>900000</v>
      </c>
      <c r="T64" s="213">
        <v>900000</v>
      </c>
      <c r="U64" s="289">
        <f t="shared" si="97"/>
        <v>0</v>
      </c>
      <c r="V64" s="213">
        <v>900000</v>
      </c>
      <c r="W64" s="213">
        <v>900000</v>
      </c>
      <c r="X64" s="289">
        <f t="shared" si="98"/>
        <v>0</v>
      </c>
      <c r="Y64" s="213">
        <v>900000</v>
      </c>
      <c r="Z64" s="213">
        <v>900000</v>
      </c>
      <c r="AA64" s="289">
        <f t="shared" si="99"/>
        <v>0</v>
      </c>
      <c r="AB64" s="213">
        <v>900000</v>
      </c>
      <c r="AC64" s="213">
        <v>900000</v>
      </c>
      <c r="AD64" s="289">
        <f t="shared" si="100"/>
        <v>0</v>
      </c>
      <c r="AE64" s="213">
        <v>900000</v>
      </c>
      <c r="AF64" s="213">
        <v>900000</v>
      </c>
      <c r="AG64" s="289">
        <f t="shared" si="101"/>
        <v>0</v>
      </c>
      <c r="AH64" s="213">
        <v>900000</v>
      </c>
      <c r="AI64" s="213">
        <v>900000</v>
      </c>
      <c r="AJ64" s="289">
        <f t="shared" si="102"/>
        <v>0</v>
      </c>
      <c r="AK64" s="213">
        <v>900000</v>
      </c>
      <c r="AL64" s="213">
        <v>900000</v>
      </c>
      <c r="AM64" s="289">
        <f t="shared" si="103"/>
        <v>0</v>
      </c>
      <c r="AN64" s="213">
        <v>900000</v>
      </c>
      <c r="AO64" s="213">
        <v>900000</v>
      </c>
      <c r="AP64" s="289">
        <f t="shared" si="104"/>
        <v>0</v>
      </c>
      <c r="AQ64" s="213">
        <v>900000</v>
      </c>
      <c r="AR64" s="213">
        <v>900000</v>
      </c>
      <c r="AS64" s="289">
        <f t="shared" si="107"/>
        <v>0</v>
      </c>
      <c r="AT64" s="213"/>
      <c r="AU64" s="213"/>
      <c r="AV64" s="289"/>
      <c r="AW64" s="213"/>
      <c r="AX64" s="213"/>
      <c r="AY64" s="257"/>
      <c r="AZ64" s="262">
        <f t="shared" si="0"/>
        <v>9000000</v>
      </c>
      <c r="BC64" s="223">
        <f t="shared" si="3"/>
        <v>15000000</v>
      </c>
      <c r="BD64" s="223">
        <f t="shared" si="4"/>
        <v>-15000000</v>
      </c>
    </row>
    <row r="65" spans="1:56" x14ac:dyDescent="0.2">
      <c r="A65" s="230">
        <v>59</v>
      </c>
      <c r="B65" s="308"/>
      <c r="C65" s="351" t="s">
        <v>521</v>
      </c>
      <c r="D65" s="346" t="s">
        <v>282</v>
      </c>
      <c r="E65" s="276">
        <v>15000000</v>
      </c>
      <c r="F65" s="204"/>
      <c r="G65" s="204"/>
      <c r="H65" s="232">
        <f t="shared" si="5"/>
        <v>15000000</v>
      </c>
      <c r="I65" s="276">
        <v>2000000</v>
      </c>
      <c r="J65" s="204">
        <v>3000000</v>
      </c>
      <c r="K65" s="204">
        <v>3000000</v>
      </c>
      <c r="L65" s="291">
        <f>+J65-K65</f>
        <v>0</v>
      </c>
      <c r="M65" s="204"/>
      <c r="N65" s="204"/>
      <c r="O65" s="292"/>
      <c r="P65" s="204">
        <v>1000000</v>
      </c>
      <c r="Q65" s="204">
        <v>1000000</v>
      </c>
      <c r="R65" s="291">
        <f t="shared" si="96"/>
        <v>0</v>
      </c>
      <c r="S65" s="204">
        <v>1000000</v>
      </c>
      <c r="T65" s="204">
        <v>1000000</v>
      </c>
      <c r="U65" s="291">
        <f t="shared" si="97"/>
        <v>0</v>
      </c>
      <c r="V65" s="204">
        <v>1000000</v>
      </c>
      <c r="W65" s="204">
        <v>1000000</v>
      </c>
      <c r="X65" s="291">
        <f t="shared" si="98"/>
        <v>0</v>
      </c>
      <c r="Y65" s="204">
        <v>1000000</v>
      </c>
      <c r="Z65" s="204">
        <v>1000000</v>
      </c>
      <c r="AA65" s="291">
        <f t="shared" si="99"/>
        <v>0</v>
      </c>
      <c r="AB65" s="204">
        <v>1000000</v>
      </c>
      <c r="AC65" s="204">
        <v>1000000</v>
      </c>
      <c r="AD65" s="291">
        <f t="shared" si="100"/>
        <v>0</v>
      </c>
      <c r="AE65" s="204">
        <v>1000000</v>
      </c>
      <c r="AF65" s="204">
        <v>1000000</v>
      </c>
      <c r="AG65" s="291">
        <f t="shared" si="101"/>
        <v>0</v>
      </c>
      <c r="AH65" s="204">
        <v>1000000</v>
      </c>
      <c r="AI65" s="204">
        <v>550000</v>
      </c>
      <c r="AJ65" s="291">
        <f t="shared" si="102"/>
        <v>450000</v>
      </c>
      <c r="AK65" s="204">
        <v>1000000</v>
      </c>
      <c r="AL65" s="204"/>
      <c r="AM65" s="291">
        <f t="shared" si="103"/>
        <v>1000000</v>
      </c>
      <c r="AN65" s="204">
        <v>1000000</v>
      </c>
      <c r="AO65" s="204"/>
      <c r="AP65" s="291">
        <f t="shared" si="104"/>
        <v>1000000</v>
      </c>
      <c r="AQ65" s="204">
        <v>1000000</v>
      </c>
      <c r="AR65" s="204"/>
      <c r="AS65" s="291">
        <f t="shared" si="107"/>
        <v>1000000</v>
      </c>
      <c r="AT65" s="204"/>
      <c r="AU65" s="204"/>
      <c r="AV65" s="291"/>
      <c r="AW65" s="204"/>
      <c r="AX65" s="204"/>
      <c r="AY65" s="232"/>
      <c r="AZ65" s="268">
        <f t="shared" si="0"/>
        <v>13000000</v>
      </c>
      <c r="BD65" s="173">
        <f t="shared" si="4"/>
        <v>0</v>
      </c>
    </row>
    <row r="66" spans="1:56" x14ac:dyDescent="0.2">
      <c r="A66" s="230">
        <v>60</v>
      </c>
      <c r="B66" s="308"/>
      <c r="C66" s="309" t="s">
        <v>532</v>
      </c>
      <c r="D66" s="346" t="s">
        <v>282</v>
      </c>
      <c r="E66" s="276">
        <v>15000000</v>
      </c>
      <c r="F66" s="204"/>
      <c r="G66" s="204"/>
      <c r="H66" s="232">
        <f t="shared" si="5"/>
        <v>15000000</v>
      </c>
      <c r="I66" s="232">
        <v>1000000</v>
      </c>
      <c r="J66" s="204">
        <v>4000000</v>
      </c>
      <c r="K66" s="204">
        <v>4000000</v>
      </c>
      <c r="L66" s="291">
        <f>+J66-K66</f>
        <v>0</v>
      </c>
      <c r="M66" s="204"/>
      <c r="N66" s="204"/>
      <c r="O66" s="292"/>
      <c r="P66" s="204">
        <v>1000000</v>
      </c>
      <c r="Q66" s="204">
        <v>1000000</v>
      </c>
      <c r="R66" s="291">
        <f t="shared" si="96"/>
        <v>0</v>
      </c>
      <c r="S66" s="204">
        <v>1000000</v>
      </c>
      <c r="T66" s="204">
        <v>1000000</v>
      </c>
      <c r="U66" s="291">
        <f t="shared" si="97"/>
        <v>0</v>
      </c>
      <c r="V66" s="204">
        <v>1000000</v>
      </c>
      <c r="W66" s="204">
        <v>1000000</v>
      </c>
      <c r="X66" s="291">
        <f t="shared" si="98"/>
        <v>0</v>
      </c>
      <c r="Y66" s="204">
        <v>1000000</v>
      </c>
      <c r="Z66" s="204">
        <v>1000000</v>
      </c>
      <c r="AA66" s="291">
        <f t="shared" si="99"/>
        <v>0</v>
      </c>
      <c r="AB66" s="204">
        <v>1000000</v>
      </c>
      <c r="AC66" s="204">
        <v>1000000</v>
      </c>
      <c r="AD66" s="291">
        <f t="shared" si="100"/>
        <v>0</v>
      </c>
      <c r="AE66" s="204">
        <v>1000000</v>
      </c>
      <c r="AF66" s="204">
        <v>1000000</v>
      </c>
      <c r="AG66" s="291">
        <f t="shared" si="101"/>
        <v>0</v>
      </c>
      <c r="AH66" s="204">
        <v>1000000</v>
      </c>
      <c r="AI66" s="204">
        <v>100000</v>
      </c>
      <c r="AJ66" s="291">
        <f t="shared" si="102"/>
        <v>900000</v>
      </c>
      <c r="AK66" s="204">
        <v>1000000</v>
      </c>
      <c r="AL66" s="204"/>
      <c r="AM66" s="291">
        <f t="shared" si="103"/>
        <v>1000000</v>
      </c>
      <c r="AN66" s="204">
        <v>1000000</v>
      </c>
      <c r="AO66" s="204"/>
      <c r="AP66" s="291">
        <f t="shared" si="104"/>
        <v>1000000</v>
      </c>
      <c r="AQ66" s="204">
        <v>1000000</v>
      </c>
      <c r="AR66" s="204"/>
      <c r="AS66" s="291">
        <f t="shared" si="107"/>
        <v>1000000</v>
      </c>
      <c r="AT66" s="232"/>
      <c r="AU66" s="204"/>
      <c r="AV66" s="232"/>
      <c r="AW66" s="204"/>
      <c r="AX66" s="204"/>
      <c r="AY66" s="232"/>
      <c r="AZ66" s="268">
        <f t="shared" si="0"/>
        <v>14000000</v>
      </c>
      <c r="BD66" s="173">
        <f t="shared" si="4"/>
        <v>0</v>
      </c>
    </row>
    <row r="67" spans="1:56" x14ac:dyDescent="0.2">
      <c r="A67" s="230"/>
      <c r="B67" s="234"/>
      <c r="C67" s="351" t="s">
        <v>534</v>
      </c>
      <c r="D67" s="354" t="s">
        <v>282</v>
      </c>
      <c r="E67" s="276">
        <v>15000000</v>
      </c>
      <c r="F67" s="236"/>
      <c r="G67" s="236"/>
      <c r="H67" s="232">
        <f t="shared" si="5"/>
        <v>15000000</v>
      </c>
      <c r="I67" s="232">
        <v>2000000</v>
      </c>
      <c r="J67" s="236">
        <v>3000000</v>
      </c>
      <c r="K67" s="236">
        <v>3000000</v>
      </c>
      <c r="L67" s="291">
        <f>+J67-K67</f>
        <v>0</v>
      </c>
      <c r="M67" s="204"/>
      <c r="N67" s="204"/>
      <c r="O67" s="292"/>
      <c r="P67" s="204">
        <v>1000000</v>
      </c>
      <c r="Q67" s="204">
        <v>1000000</v>
      </c>
      <c r="R67" s="291">
        <f t="shared" si="96"/>
        <v>0</v>
      </c>
      <c r="S67" s="204">
        <v>1000000</v>
      </c>
      <c r="T67" s="204">
        <v>1000000</v>
      </c>
      <c r="U67" s="291">
        <f t="shared" si="97"/>
        <v>0</v>
      </c>
      <c r="V67" s="204">
        <v>1000000</v>
      </c>
      <c r="W67" s="204">
        <v>1000000</v>
      </c>
      <c r="X67" s="291">
        <f t="shared" si="98"/>
        <v>0</v>
      </c>
      <c r="Y67" s="204">
        <v>1000000</v>
      </c>
      <c r="Z67" s="204">
        <v>1000000</v>
      </c>
      <c r="AA67" s="291">
        <f t="shared" si="99"/>
        <v>0</v>
      </c>
      <c r="AB67" s="204">
        <v>1000000</v>
      </c>
      <c r="AC67" s="204">
        <v>1000000</v>
      </c>
      <c r="AD67" s="291">
        <f t="shared" si="100"/>
        <v>0</v>
      </c>
      <c r="AE67" s="204">
        <v>1000000</v>
      </c>
      <c r="AF67" s="204">
        <v>1000000</v>
      </c>
      <c r="AG67" s="291">
        <f t="shared" si="101"/>
        <v>0</v>
      </c>
      <c r="AH67" s="204">
        <v>1000000</v>
      </c>
      <c r="AI67" s="204">
        <v>1000000</v>
      </c>
      <c r="AJ67" s="291">
        <f t="shared" si="102"/>
        <v>0</v>
      </c>
      <c r="AK67" s="204">
        <v>1000000</v>
      </c>
      <c r="AL67" s="204"/>
      <c r="AM67" s="291">
        <f t="shared" si="103"/>
        <v>1000000</v>
      </c>
      <c r="AN67" s="204">
        <v>1000000</v>
      </c>
      <c r="AO67" s="204"/>
      <c r="AP67" s="291">
        <f t="shared" si="104"/>
        <v>1000000</v>
      </c>
      <c r="AQ67" s="204">
        <v>1000000</v>
      </c>
      <c r="AR67" s="204"/>
      <c r="AS67" s="291">
        <f t="shared" si="107"/>
        <v>1000000</v>
      </c>
      <c r="AT67" s="232"/>
      <c r="AU67" s="236"/>
      <c r="AV67" s="232"/>
      <c r="AW67" s="236"/>
      <c r="AX67" s="236"/>
      <c r="AY67" s="232"/>
      <c r="AZ67" s="268">
        <f t="shared" si="0"/>
        <v>13000000</v>
      </c>
    </row>
    <row r="68" spans="1:56" x14ac:dyDescent="0.2">
      <c r="A68" s="294"/>
      <c r="B68" s="234"/>
      <c r="C68" s="236"/>
      <c r="D68" s="227"/>
      <c r="E68" s="236"/>
      <c r="F68" s="236"/>
      <c r="G68" s="236"/>
      <c r="H68" s="232"/>
      <c r="I68" s="232"/>
      <c r="J68" s="236"/>
      <c r="K68" s="236"/>
      <c r="L68" s="291"/>
      <c r="M68" s="204"/>
      <c r="N68" s="204"/>
      <c r="O68" s="292"/>
      <c r="P68" s="204"/>
      <c r="Q68" s="204"/>
      <c r="R68" s="291"/>
      <c r="S68" s="204"/>
      <c r="T68" s="204"/>
      <c r="U68" s="291"/>
      <c r="V68" s="204"/>
      <c r="W68" s="204"/>
      <c r="X68" s="291"/>
      <c r="Y68" s="204"/>
      <c r="Z68" s="204"/>
      <c r="AA68" s="291"/>
      <c r="AB68" s="204"/>
      <c r="AC68" s="204"/>
      <c r="AD68" s="291"/>
      <c r="AE68" s="204"/>
      <c r="AF68" s="204"/>
      <c r="AG68" s="291"/>
      <c r="AH68" s="204"/>
      <c r="AI68" s="204"/>
      <c r="AJ68" s="291"/>
      <c r="AK68" s="204"/>
      <c r="AL68" s="204"/>
      <c r="AM68" s="291"/>
      <c r="AN68" s="204"/>
      <c r="AO68" s="204"/>
      <c r="AP68" s="292"/>
      <c r="AQ68" s="236"/>
      <c r="AR68" s="236"/>
      <c r="AS68" s="292"/>
      <c r="AT68" s="232"/>
      <c r="AU68" s="236"/>
      <c r="AV68" s="232"/>
      <c r="AW68" s="236"/>
      <c r="AX68" s="236"/>
      <c r="AY68" s="232"/>
      <c r="AZ68" s="268">
        <f t="shared" si="0"/>
        <v>0</v>
      </c>
    </row>
    <row r="69" spans="1:56" x14ac:dyDescent="0.2">
      <c r="A69" s="230"/>
      <c r="B69" s="234"/>
      <c r="C69" s="236"/>
      <c r="D69" s="227"/>
      <c r="E69" s="236"/>
      <c r="F69" s="236"/>
      <c r="G69" s="236"/>
      <c r="H69" s="232"/>
      <c r="I69" s="232"/>
      <c r="J69" s="236"/>
      <c r="K69" s="236"/>
      <c r="L69" s="291"/>
      <c r="M69" s="204"/>
      <c r="N69" s="204"/>
      <c r="O69" s="292"/>
      <c r="P69" s="204"/>
      <c r="Q69" s="204"/>
      <c r="R69" s="291"/>
      <c r="S69" s="204"/>
      <c r="T69" s="204"/>
      <c r="U69" s="291"/>
      <c r="V69" s="204"/>
      <c r="W69" s="204"/>
      <c r="X69" s="291"/>
      <c r="Y69" s="204"/>
      <c r="Z69" s="204"/>
      <c r="AA69" s="291"/>
      <c r="AB69" s="204"/>
      <c r="AC69" s="204"/>
      <c r="AD69" s="291"/>
      <c r="AE69" s="204"/>
      <c r="AF69" s="204"/>
      <c r="AG69" s="291"/>
      <c r="AH69" s="204"/>
      <c r="AI69" s="204"/>
      <c r="AJ69" s="291"/>
      <c r="AK69" s="204"/>
      <c r="AL69" s="204"/>
      <c r="AM69" s="291"/>
      <c r="AN69" s="204"/>
      <c r="AO69" s="204"/>
      <c r="AP69" s="292"/>
      <c r="AQ69" s="236"/>
      <c r="AR69" s="236"/>
      <c r="AS69" s="292"/>
      <c r="AT69" s="232"/>
      <c r="AU69" s="236"/>
      <c r="AV69" s="232"/>
      <c r="AW69" s="236"/>
      <c r="AX69" s="236"/>
      <c r="AY69" s="232"/>
      <c r="AZ69" s="268">
        <f t="shared" si="0"/>
        <v>0</v>
      </c>
    </row>
    <row r="70" spans="1:56" x14ac:dyDescent="0.2">
      <c r="A70" s="294"/>
      <c r="B70" s="234"/>
      <c r="C70" s="236"/>
      <c r="D70" s="227"/>
      <c r="E70" s="236"/>
      <c r="F70" s="236"/>
      <c r="G70" s="236"/>
      <c r="H70" s="232"/>
      <c r="I70" s="232"/>
      <c r="J70" s="236"/>
      <c r="K70" s="236"/>
      <c r="L70" s="291"/>
      <c r="M70" s="236"/>
      <c r="N70" s="236"/>
      <c r="O70" s="292"/>
      <c r="P70" s="236"/>
      <c r="Q70" s="236"/>
      <c r="R70" s="291"/>
      <c r="S70" s="236"/>
      <c r="T70" s="236"/>
      <c r="U70" s="291"/>
      <c r="V70" s="236"/>
      <c r="W70" s="236"/>
      <c r="X70" s="291"/>
      <c r="Y70" s="236"/>
      <c r="Z70" s="236"/>
      <c r="AA70" s="291"/>
      <c r="AB70" s="236"/>
      <c r="AC70" s="236"/>
      <c r="AD70" s="291"/>
      <c r="AE70" s="236"/>
      <c r="AF70" s="236"/>
      <c r="AG70" s="291"/>
      <c r="AH70" s="236"/>
      <c r="AI70" s="236"/>
      <c r="AJ70" s="291"/>
      <c r="AK70" s="236"/>
      <c r="AL70" s="236"/>
      <c r="AM70" s="291"/>
      <c r="AN70" s="236"/>
      <c r="AO70" s="236"/>
      <c r="AP70" s="292"/>
      <c r="AQ70" s="236"/>
      <c r="AR70" s="236"/>
      <c r="AS70" s="292"/>
      <c r="AT70" s="232"/>
      <c r="AU70" s="236"/>
      <c r="AV70" s="232"/>
      <c r="AW70" s="236"/>
      <c r="AX70" s="236"/>
      <c r="AY70" s="232"/>
      <c r="AZ70" s="268">
        <f t="shared" si="0"/>
        <v>0</v>
      </c>
    </row>
    <row r="71" spans="1:56" x14ac:dyDescent="0.2">
      <c r="A71" s="230"/>
      <c r="B71" s="234"/>
      <c r="C71" s="236"/>
      <c r="D71" s="227"/>
      <c r="E71" s="236"/>
      <c r="F71" s="236"/>
      <c r="G71" s="236"/>
      <c r="H71" s="232"/>
      <c r="I71" s="232"/>
      <c r="J71" s="236"/>
      <c r="K71" s="236"/>
      <c r="L71" s="291"/>
      <c r="M71" s="236"/>
      <c r="N71" s="236"/>
      <c r="O71" s="292"/>
      <c r="P71" s="236"/>
      <c r="Q71" s="236"/>
      <c r="R71" s="291"/>
      <c r="S71" s="236"/>
      <c r="T71" s="236"/>
      <c r="U71" s="291"/>
      <c r="V71" s="236"/>
      <c r="W71" s="236"/>
      <c r="X71" s="291"/>
      <c r="Y71" s="236"/>
      <c r="Z71" s="236"/>
      <c r="AA71" s="291"/>
      <c r="AB71" s="236"/>
      <c r="AC71" s="236"/>
      <c r="AD71" s="291"/>
      <c r="AE71" s="236"/>
      <c r="AF71" s="236"/>
      <c r="AG71" s="291"/>
      <c r="AH71" s="236"/>
      <c r="AI71" s="236"/>
      <c r="AJ71" s="291"/>
      <c r="AK71" s="236"/>
      <c r="AL71" s="236"/>
      <c r="AM71" s="291"/>
      <c r="AN71" s="236"/>
      <c r="AO71" s="236"/>
      <c r="AP71" s="292"/>
      <c r="AQ71" s="236"/>
      <c r="AR71" s="236"/>
      <c r="AS71" s="292"/>
      <c r="AT71" s="232"/>
      <c r="AU71" s="236"/>
      <c r="AV71" s="232"/>
      <c r="AW71" s="236"/>
      <c r="AX71" s="236"/>
      <c r="AY71" s="232"/>
      <c r="AZ71" s="268">
        <f t="shared" si="0"/>
        <v>0</v>
      </c>
    </row>
    <row r="72" spans="1:56" x14ac:dyDescent="0.2">
      <c r="A72" s="294"/>
      <c r="B72" s="234"/>
      <c r="C72" s="236"/>
      <c r="D72" s="227"/>
      <c r="E72" s="236"/>
      <c r="F72" s="236"/>
      <c r="G72" s="236"/>
      <c r="H72" s="232"/>
      <c r="I72" s="232"/>
      <c r="J72" s="236"/>
      <c r="K72" s="236"/>
      <c r="L72" s="291"/>
      <c r="M72" s="236"/>
      <c r="N72" s="236"/>
      <c r="O72" s="292"/>
      <c r="P72" s="236"/>
      <c r="Q72" s="236"/>
      <c r="R72" s="291"/>
      <c r="S72" s="236"/>
      <c r="T72" s="236"/>
      <c r="U72" s="291"/>
      <c r="V72" s="236"/>
      <c r="W72" s="236"/>
      <c r="X72" s="291"/>
      <c r="Y72" s="236"/>
      <c r="Z72" s="236"/>
      <c r="AA72" s="291"/>
      <c r="AB72" s="236"/>
      <c r="AC72" s="236"/>
      <c r="AD72" s="291"/>
      <c r="AE72" s="236"/>
      <c r="AF72" s="236"/>
      <c r="AG72" s="291"/>
      <c r="AH72" s="236"/>
      <c r="AI72" s="236"/>
      <c r="AJ72" s="291"/>
      <c r="AK72" s="236"/>
      <c r="AL72" s="236"/>
      <c r="AM72" s="291"/>
      <c r="AN72" s="236"/>
      <c r="AO72" s="236"/>
      <c r="AP72" s="292"/>
      <c r="AQ72" s="236"/>
      <c r="AR72" s="236"/>
      <c r="AS72" s="292"/>
      <c r="AT72" s="232"/>
      <c r="AU72" s="236"/>
      <c r="AV72" s="232"/>
      <c r="AW72" s="236"/>
      <c r="AX72" s="236"/>
      <c r="AY72" s="232"/>
      <c r="AZ72" s="268">
        <f t="shared" ref="AZ72:AZ120" si="108">+J72+M72+P72+S72+V72+Y72+AB72+AE72+AH72+AK72+AN72+AQ72+AT72+AW72</f>
        <v>0</v>
      </c>
    </row>
    <row r="73" spans="1:56" x14ac:dyDescent="0.2">
      <c r="A73" s="230"/>
      <c r="B73" s="234"/>
      <c r="C73" s="236"/>
      <c r="D73" s="227"/>
      <c r="E73" s="236"/>
      <c r="F73" s="236"/>
      <c r="G73" s="236"/>
      <c r="H73" s="232"/>
      <c r="I73" s="232"/>
      <c r="J73" s="236"/>
      <c r="K73" s="236"/>
      <c r="L73" s="291"/>
      <c r="M73" s="236"/>
      <c r="N73" s="236"/>
      <c r="O73" s="292"/>
      <c r="P73" s="236"/>
      <c r="Q73" s="236"/>
      <c r="R73" s="291"/>
      <c r="S73" s="236"/>
      <c r="T73" s="236"/>
      <c r="U73" s="291"/>
      <c r="V73" s="236"/>
      <c r="W73" s="236"/>
      <c r="X73" s="291"/>
      <c r="Y73" s="236"/>
      <c r="Z73" s="236"/>
      <c r="AA73" s="291"/>
      <c r="AB73" s="236"/>
      <c r="AC73" s="236"/>
      <c r="AD73" s="291"/>
      <c r="AE73" s="236"/>
      <c r="AF73" s="236"/>
      <c r="AG73" s="291"/>
      <c r="AH73" s="236"/>
      <c r="AI73" s="236"/>
      <c r="AJ73" s="291"/>
      <c r="AK73" s="236"/>
      <c r="AL73" s="236"/>
      <c r="AM73" s="291"/>
      <c r="AN73" s="236"/>
      <c r="AO73" s="236"/>
      <c r="AP73" s="292"/>
      <c r="AQ73" s="236"/>
      <c r="AR73" s="236"/>
      <c r="AS73" s="292"/>
      <c r="AT73" s="232"/>
      <c r="AU73" s="236"/>
      <c r="AV73" s="232"/>
      <c r="AW73" s="236"/>
      <c r="AX73" s="236"/>
      <c r="AY73" s="232"/>
      <c r="AZ73" s="268">
        <f t="shared" si="108"/>
        <v>0</v>
      </c>
    </row>
    <row r="74" spans="1:56" x14ac:dyDescent="0.2">
      <c r="A74" s="294"/>
      <c r="B74" s="234"/>
      <c r="C74" s="236"/>
      <c r="D74" s="227"/>
      <c r="E74" s="236"/>
      <c r="F74" s="236"/>
      <c r="G74" s="236"/>
      <c r="H74" s="232"/>
      <c r="I74" s="232"/>
      <c r="J74" s="236"/>
      <c r="K74" s="236"/>
      <c r="L74" s="291"/>
      <c r="M74" s="236"/>
      <c r="N74" s="236"/>
      <c r="O74" s="292"/>
      <c r="P74" s="236"/>
      <c r="Q74" s="236"/>
      <c r="R74" s="291"/>
      <c r="S74" s="236"/>
      <c r="T74" s="236"/>
      <c r="U74" s="291"/>
      <c r="V74" s="236"/>
      <c r="W74" s="236"/>
      <c r="X74" s="291"/>
      <c r="Y74" s="236"/>
      <c r="Z74" s="236"/>
      <c r="AA74" s="291"/>
      <c r="AB74" s="236"/>
      <c r="AC74" s="236"/>
      <c r="AD74" s="291"/>
      <c r="AE74" s="236"/>
      <c r="AF74" s="236"/>
      <c r="AG74" s="291"/>
      <c r="AH74" s="236"/>
      <c r="AI74" s="236"/>
      <c r="AJ74" s="291"/>
      <c r="AK74" s="236"/>
      <c r="AL74" s="236"/>
      <c r="AM74" s="291"/>
      <c r="AN74" s="236"/>
      <c r="AO74" s="236"/>
      <c r="AP74" s="292"/>
      <c r="AQ74" s="236"/>
      <c r="AR74" s="236"/>
      <c r="AS74" s="292"/>
      <c r="AT74" s="232"/>
      <c r="AU74" s="236"/>
      <c r="AV74" s="232"/>
      <c r="AW74" s="236"/>
      <c r="AX74" s="236"/>
      <c r="AY74" s="232"/>
      <c r="AZ74" s="268">
        <f t="shared" si="108"/>
        <v>0</v>
      </c>
    </row>
    <row r="75" spans="1:56" x14ac:dyDescent="0.2">
      <c r="A75" s="230"/>
      <c r="B75" s="234"/>
      <c r="C75" s="236"/>
      <c r="D75" s="227"/>
      <c r="E75" s="236"/>
      <c r="F75" s="236"/>
      <c r="G75" s="236"/>
      <c r="H75" s="232"/>
      <c r="I75" s="232"/>
      <c r="J75" s="236"/>
      <c r="K75" s="236"/>
      <c r="L75" s="291"/>
      <c r="M75" s="236"/>
      <c r="N75" s="236"/>
      <c r="O75" s="292"/>
      <c r="P75" s="236"/>
      <c r="Q75" s="236"/>
      <c r="R75" s="291"/>
      <c r="S75" s="236"/>
      <c r="T75" s="236"/>
      <c r="U75" s="291"/>
      <c r="V75" s="236"/>
      <c r="W75" s="236"/>
      <c r="X75" s="291"/>
      <c r="Y75" s="236"/>
      <c r="Z75" s="236"/>
      <c r="AA75" s="291"/>
      <c r="AB75" s="236"/>
      <c r="AC75" s="236"/>
      <c r="AD75" s="291"/>
      <c r="AE75" s="236"/>
      <c r="AF75" s="236"/>
      <c r="AG75" s="291"/>
      <c r="AH75" s="236"/>
      <c r="AI75" s="236"/>
      <c r="AJ75" s="291"/>
      <c r="AK75" s="236"/>
      <c r="AL75" s="236"/>
      <c r="AM75" s="291"/>
      <c r="AN75" s="236"/>
      <c r="AO75" s="236"/>
      <c r="AP75" s="292"/>
      <c r="AQ75" s="236"/>
      <c r="AR75" s="236"/>
      <c r="AS75" s="292"/>
      <c r="AT75" s="232"/>
      <c r="AU75" s="236"/>
      <c r="AV75" s="232"/>
      <c r="AW75" s="236"/>
      <c r="AX75" s="236"/>
      <c r="AY75" s="232"/>
      <c r="AZ75" s="268">
        <f t="shared" si="108"/>
        <v>0</v>
      </c>
    </row>
    <row r="76" spans="1:56" x14ac:dyDescent="0.2">
      <c r="A76" s="294"/>
      <c r="B76" s="234"/>
      <c r="C76" s="236"/>
      <c r="D76" s="227"/>
      <c r="E76" s="236"/>
      <c r="F76" s="236"/>
      <c r="G76" s="236"/>
      <c r="H76" s="232"/>
      <c r="I76" s="232"/>
      <c r="J76" s="236"/>
      <c r="K76" s="236"/>
      <c r="L76" s="291"/>
      <c r="M76" s="236"/>
      <c r="N76" s="236"/>
      <c r="O76" s="292"/>
      <c r="P76" s="236"/>
      <c r="Q76" s="236"/>
      <c r="R76" s="291"/>
      <c r="S76" s="236"/>
      <c r="T76" s="236"/>
      <c r="U76" s="291"/>
      <c r="V76" s="236"/>
      <c r="W76" s="236"/>
      <c r="X76" s="291"/>
      <c r="Y76" s="236"/>
      <c r="Z76" s="236"/>
      <c r="AA76" s="291"/>
      <c r="AB76" s="236"/>
      <c r="AC76" s="236"/>
      <c r="AD76" s="291"/>
      <c r="AE76" s="236"/>
      <c r="AF76" s="236"/>
      <c r="AG76" s="291"/>
      <c r="AH76" s="236"/>
      <c r="AI76" s="236"/>
      <c r="AJ76" s="291"/>
      <c r="AK76" s="236"/>
      <c r="AL76" s="236"/>
      <c r="AM76" s="291"/>
      <c r="AN76" s="236"/>
      <c r="AO76" s="236"/>
      <c r="AP76" s="292"/>
      <c r="AQ76" s="236"/>
      <c r="AR76" s="236"/>
      <c r="AS76" s="292"/>
      <c r="AT76" s="232"/>
      <c r="AU76" s="236"/>
      <c r="AV76" s="232"/>
      <c r="AW76" s="236"/>
      <c r="AX76" s="236"/>
      <c r="AY76" s="232"/>
      <c r="AZ76" s="268">
        <f t="shared" si="108"/>
        <v>0</v>
      </c>
    </row>
    <row r="77" spans="1:56" x14ac:dyDescent="0.2">
      <c r="A77" s="230"/>
      <c r="B77" s="234"/>
      <c r="C77" s="236"/>
      <c r="D77" s="227"/>
      <c r="E77" s="236"/>
      <c r="F77" s="236"/>
      <c r="G77" s="236"/>
      <c r="H77" s="232"/>
      <c r="I77" s="232"/>
      <c r="J77" s="236"/>
      <c r="K77" s="236"/>
      <c r="L77" s="291"/>
      <c r="M77" s="236"/>
      <c r="N77" s="236"/>
      <c r="O77" s="292"/>
      <c r="P77" s="236"/>
      <c r="Q77" s="236"/>
      <c r="R77" s="291"/>
      <c r="S77" s="236"/>
      <c r="T77" s="236"/>
      <c r="U77" s="291"/>
      <c r="V77" s="236"/>
      <c r="W77" s="236"/>
      <c r="X77" s="291"/>
      <c r="Y77" s="236"/>
      <c r="Z77" s="236"/>
      <c r="AA77" s="291"/>
      <c r="AB77" s="236"/>
      <c r="AC77" s="236"/>
      <c r="AD77" s="291"/>
      <c r="AE77" s="236"/>
      <c r="AF77" s="236"/>
      <c r="AG77" s="291"/>
      <c r="AH77" s="236"/>
      <c r="AI77" s="236"/>
      <c r="AJ77" s="291"/>
      <c r="AK77" s="236"/>
      <c r="AL77" s="236"/>
      <c r="AM77" s="291"/>
      <c r="AN77" s="236"/>
      <c r="AO77" s="236"/>
      <c r="AP77" s="292"/>
      <c r="AQ77" s="236"/>
      <c r="AR77" s="236"/>
      <c r="AS77" s="292"/>
      <c r="AT77" s="232"/>
      <c r="AU77" s="236"/>
      <c r="AV77" s="232"/>
      <c r="AW77" s="236"/>
      <c r="AX77" s="236"/>
      <c r="AY77" s="232"/>
      <c r="AZ77" s="268">
        <f t="shared" si="108"/>
        <v>0</v>
      </c>
    </row>
    <row r="78" spans="1:56" x14ac:dyDescent="0.2">
      <c r="A78" s="294"/>
      <c r="B78" s="234"/>
      <c r="C78" s="236"/>
      <c r="D78" s="227"/>
      <c r="E78" s="236"/>
      <c r="F78" s="236"/>
      <c r="G78" s="236"/>
      <c r="H78" s="232"/>
      <c r="I78" s="232"/>
      <c r="J78" s="236"/>
      <c r="K78" s="236"/>
      <c r="L78" s="291"/>
      <c r="M78" s="236"/>
      <c r="N78" s="236"/>
      <c r="O78" s="292"/>
      <c r="P78" s="236"/>
      <c r="Q78" s="236"/>
      <c r="R78" s="291"/>
      <c r="S78" s="236"/>
      <c r="T78" s="236"/>
      <c r="U78" s="291"/>
      <c r="V78" s="236"/>
      <c r="W78" s="236"/>
      <c r="X78" s="291"/>
      <c r="Y78" s="236"/>
      <c r="Z78" s="236"/>
      <c r="AA78" s="291"/>
      <c r="AB78" s="236"/>
      <c r="AC78" s="236"/>
      <c r="AD78" s="291"/>
      <c r="AE78" s="236"/>
      <c r="AF78" s="236"/>
      <c r="AG78" s="291"/>
      <c r="AH78" s="236"/>
      <c r="AI78" s="236"/>
      <c r="AJ78" s="291"/>
      <c r="AK78" s="236"/>
      <c r="AL78" s="236"/>
      <c r="AM78" s="291"/>
      <c r="AN78" s="236"/>
      <c r="AO78" s="236"/>
      <c r="AP78" s="292"/>
      <c r="AQ78" s="236"/>
      <c r="AR78" s="236"/>
      <c r="AS78" s="292"/>
      <c r="AT78" s="232"/>
      <c r="AU78" s="236"/>
      <c r="AV78" s="232"/>
      <c r="AW78" s="236"/>
      <c r="AX78" s="236"/>
      <c r="AY78" s="232"/>
      <c r="AZ78" s="268">
        <f t="shared" si="108"/>
        <v>0</v>
      </c>
    </row>
    <row r="79" spans="1:56" x14ac:dyDescent="0.2">
      <c r="A79" s="230"/>
      <c r="B79" s="234"/>
      <c r="C79" s="276"/>
      <c r="D79" s="227"/>
      <c r="E79" s="236"/>
      <c r="F79" s="236"/>
      <c r="G79" s="236"/>
      <c r="H79" s="232"/>
      <c r="I79" s="232"/>
      <c r="J79" s="236"/>
      <c r="K79" s="236"/>
      <c r="L79" s="291"/>
      <c r="M79" s="236"/>
      <c r="N79" s="236"/>
      <c r="O79" s="292"/>
      <c r="P79" s="236"/>
      <c r="Q79" s="236"/>
      <c r="R79" s="291"/>
      <c r="S79" s="236"/>
      <c r="T79" s="236"/>
      <c r="U79" s="291"/>
      <c r="V79" s="236"/>
      <c r="W79" s="236"/>
      <c r="X79" s="291"/>
      <c r="Y79" s="236"/>
      <c r="Z79" s="236"/>
      <c r="AA79" s="291"/>
      <c r="AB79" s="236"/>
      <c r="AC79" s="236"/>
      <c r="AD79" s="291"/>
      <c r="AE79" s="236"/>
      <c r="AF79" s="236"/>
      <c r="AG79" s="291"/>
      <c r="AH79" s="236"/>
      <c r="AI79" s="236"/>
      <c r="AJ79" s="291"/>
      <c r="AK79" s="236"/>
      <c r="AL79" s="236"/>
      <c r="AM79" s="291"/>
      <c r="AN79" s="236"/>
      <c r="AO79" s="236"/>
      <c r="AP79" s="292"/>
      <c r="AQ79" s="236"/>
      <c r="AR79" s="236"/>
      <c r="AS79" s="292"/>
      <c r="AT79" s="232"/>
      <c r="AU79" s="236"/>
      <c r="AV79" s="232"/>
      <c r="AW79" s="236"/>
      <c r="AX79" s="236"/>
      <c r="AY79" s="232"/>
      <c r="AZ79" s="268">
        <f t="shared" si="108"/>
        <v>0</v>
      </c>
    </row>
    <row r="80" spans="1:56" x14ac:dyDescent="0.2">
      <c r="A80" s="294"/>
      <c r="B80" s="234"/>
      <c r="C80" s="236"/>
      <c r="D80" s="227"/>
      <c r="E80" s="236"/>
      <c r="F80" s="236"/>
      <c r="G80" s="236"/>
      <c r="H80" s="232"/>
      <c r="I80" s="232"/>
      <c r="J80" s="236"/>
      <c r="K80" s="236"/>
      <c r="L80" s="291"/>
      <c r="M80" s="236"/>
      <c r="N80" s="236"/>
      <c r="O80" s="292"/>
      <c r="P80" s="236"/>
      <c r="Q80" s="236"/>
      <c r="R80" s="291"/>
      <c r="S80" s="236"/>
      <c r="T80" s="236"/>
      <c r="U80" s="291"/>
      <c r="V80" s="236"/>
      <c r="W80" s="236"/>
      <c r="X80" s="291"/>
      <c r="Y80" s="236"/>
      <c r="Z80" s="236"/>
      <c r="AA80" s="291"/>
      <c r="AB80" s="236"/>
      <c r="AC80" s="236"/>
      <c r="AD80" s="291"/>
      <c r="AE80" s="236"/>
      <c r="AF80" s="236"/>
      <c r="AG80" s="291"/>
      <c r="AH80" s="236"/>
      <c r="AI80" s="236"/>
      <c r="AJ80" s="291"/>
      <c r="AK80" s="236"/>
      <c r="AL80" s="236"/>
      <c r="AM80" s="291"/>
      <c r="AN80" s="236"/>
      <c r="AO80" s="236"/>
      <c r="AP80" s="292"/>
      <c r="AQ80" s="236"/>
      <c r="AR80" s="236"/>
      <c r="AS80" s="292"/>
      <c r="AT80" s="232"/>
      <c r="AU80" s="236"/>
      <c r="AV80" s="232"/>
      <c r="AW80" s="236"/>
      <c r="AX80" s="236"/>
      <c r="AY80" s="232"/>
      <c r="AZ80" s="268">
        <f t="shared" si="108"/>
        <v>0</v>
      </c>
    </row>
    <row r="81" spans="1:52" x14ac:dyDescent="0.2">
      <c r="A81" s="230"/>
      <c r="B81" s="234"/>
      <c r="C81" s="236"/>
      <c r="D81" s="227"/>
      <c r="E81" s="236"/>
      <c r="F81" s="236"/>
      <c r="G81" s="236"/>
      <c r="H81" s="232"/>
      <c r="I81" s="232"/>
      <c r="J81" s="236"/>
      <c r="K81" s="236"/>
      <c r="L81" s="291"/>
      <c r="M81" s="236"/>
      <c r="N81" s="236"/>
      <c r="O81" s="292"/>
      <c r="P81" s="236"/>
      <c r="Q81" s="236"/>
      <c r="R81" s="291"/>
      <c r="S81" s="236"/>
      <c r="T81" s="236"/>
      <c r="U81" s="291"/>
      <c r="V81" s="236"/>
      <c r="W81" s="236"/>
      <c r="X81" s="291"/>
      <c r="Y81" s="236"/>
      <c r="Z81" s="236"/>
      <c r="AA81" s="291"/>
      <c r="AB81" s="236"/>
      <c r="AC81" s="236"/>
      <c r="AD81" s="291"/>
      <c r="AE81" s="236"/>
      <c r="AF81" s="236"/>
      <c r="AG81" s="291"/>
      <c r="AH81" s="236"/>
      <c r="AI81" s="236"/>
      <c r="AJ81" s="291"/>
      <c r="AK81" s="236"/>
      <c r="AL81" s="236"/>
      <c r="AM81" s="291"/>
      <c r="AN81" s="236"/>
      <c r="AO81" s="236"/>
      <c r="AP81" s="292"/>
      <c r="AQ81" s="236"/>
      <c r="AR81" s="236"/>
      <c r="AS81" s="292"/>
      <c r="AT81" s="232"/>
      <c r="AU81" s="236"/>
      <c r="AV81" s="232"/>
      <c r="AW81" s="236"/>
      <c r="AX81" s="236"/>
      <c r="AY81" s="232"/>
      <c r="AZ81" s="268">
        <f t="shared" si="108"/>
        <v>0</v>
      </c>
    </row>
    <row r="82" spans="1:52" x14ac:dyDescent="0.2">
      <c r="A82" s="294"/>
      <c r="B82" s="234"/>
      <c r="C82" s="236"/>
      <c r="D82" s="227"/>
      <c r="E82" s="236"/>
      <c r="F82" s="236"/>
      <c r="G82" s="236"/>
      <c r="H82" s="232"/>
      <c r="I82" s="232"/>
      <c r="J82" s="236"/>
      <c r="K82" s="236"/>
      <c r="L82" s="291"/>
      <c r="M82" s="236"/>
      <c r="N82" s="236"/>
      <c r="O82" s="292"/>
      <c r="P82" s="236"/>
      <c r="Q82" s="236"/>
      <c r="R82" s="291"/>
      <c r="S82" s="236"/>
      <c r="T82" s="236"/>
      <c r="U82" s="291"/>
      <c r="V82" s="236"/>
      <c r="W82" s="236"/>
      <c r="X82" s="291"/>
      <c r="Y82" s="236"/>
      <c r="Z82" s="236"/>
      <c r="AA82" s="291"/>
      <c r="AB82" s="236"/>
      <c r="AC82" s="236"/>
      <c r="AD82" s="291"/>
      <c r="AE82" s="236"/>
      <c r="AF82" s="236"/>
      <c r="AG82" s="291"/>
      <c r="AH82" s="236"/>
      <c r="AI82" s="236"/>
      <c r="AJ82" s="291"/>
      <c r="AK82" s="236"/>
      <c r="AL82" s="236"/>
      <c r="AM82" s="291"/>
      <c r="AN82" s="236"/>
      <c r="AO82" s="236"/>
      <c r="AP82" s="292"/>
      <c r="AQ82" s="236"/>
      <c r="AR82" s="236"/>
      <c r="AS82" s="292"/>
      <c r="AT82" s="232"/>
      <c r="AU82" s="236"/>
      <c r="AV82" s="232"/>
      <c r="AW82" s="236"/>
      <c r="AX82" s="236"/>
      <c r="AY82" s="232"/>
      <c r="AZ82" s="268">
        <f t="shared" si="108"/>
        <v>0</v>
      </c>
    </row>
    <row r="83" spans="1:52" x14ac:dyDescent="0.2">
      <c r="A83" s="230"/>
      <c r="B83" s="234"/>
      <c r="C83" s="236"/>
      <c r="D83" s="227"/>
      <c r="E83" s="236"/>
      <c r="F83" s="236"/>
      <c r="G83" s="236"/>
      <c r="H83" s="232"/>
      <c r="I83" s="232"/>
      <c r="J83" s="236"/>
      <c r="K83" s="236"/>
      <c r="L83" s="291"/>
      <c r="M83" s="236"/>
      <c r="N83" s="236"/>
      <c r="O83" s="292"/>
      <c r="P83" s="236"/>
      <c r="Q83" s="236"/>
      <c r="R83" s="291"/>
      <c r="S83" s="236"/>
      <c r="T83" s="236"/>
      <c r="U83" s="291"/>
      <c r="V83" s="236"/>
      <c r="W83" s="236"/>
      <c r="X83" s="291"/>
      <c r="Y83" s="236"/>
      <c r="Z83" s="236"/>
      <c r="AA83" s="291"/>
      <c r="AB83" s="236"/>
      <c r="AC83" s="236"/>
      <c r="AD83" s="291"/>
      <c r="AE83" s="236"/>
      <c r="AF83" s="236"/>
      <c r="AG83" s="291"/>
      <c r="AH83" s="236"/>
      <c r="AI83" s="236"/>
      <c r="AJ83" s="291"/>
      <c r="AK83" s="236"/>
      <c r="AL83" s="236"/>
      <c r="AM83" s="291"/>
      <c r="AN83" s="236"/>
      <c r="AO83" s="236"/>
      <c r="AP83" s="292"/>
      <c r="AQ83" s="236"/>
      <c r="AR83" s="236"/>
      <c r="AS83" s="292"/>
      <c r="AT83" s="232"/>
      <c r="AU83" s="236"/>
      <c r="AV83" s="232"/>
      <c r="AW83" s="236"/>
      <c r="AX83" s="236"/>
      <c r="AY83" s="232"/>
      <c r="AZ83" s="268">
        <f t="shared" si="108"/>
        <v>0</v>
      </c>
    </row>
    <row r="84" spans="1:52" x14ac:dyDescent="0.2">
      <c r="A84" s="294"/>
      <c r="B84" s="234"/>
      <c r="C84" s="236"/>
      <c r="D84" s="227"/>
      <c r="E84" s="236"/>
      <c r="F84" s="236"/>
      <c r="G84" s="236"/>
      <c r="H84" s="232"/>
      <c r="I84" s="232"/>
      <c r="J84" s="236"/>
      <c r="K84" s="236"/>
      <c r="L84" s="291"/>
      <c r="M84" s="236"/>
      <c r="N84" s="236"/>
      <c r="O84" s="292"/>
      <c r="P84" s="236"/>
      <c r="Q84" s="236"/>
      <c r="R84" s="291"/>
      <c r="S84" s="236"/>
      <c r="T84" s="236"/>
      <c r="U84" s="291"/>
      <c r="V84" s="236"/>
      <c r="W84" s="236"/>
      <c r="X84" s="291"/>
      <c r="Y84" s="236"/>
      <c r="Z84" s="236"/>
      <c r="AA84" s="291"/>
      <c r="AB84" s="236"/>
      <c r="AC84" s="236"/>
      <c r="AD84" s="291"/>
      <c r="AE84" s="236"/>
      <c r="AF84" s="236"/>
      <c r="AG84" s="291"/>
      <c r="AH84" s="236"/>
      <c r="AI84" s="236"/>
      <c r="AJ84" s="291"/>
      <c r="AK84" s="236"/>
      <c r="AL84" s="236"/>
      <c r="AM84" s="291"/>
      <c r="AN84" s="236"/>
      <c r="AO84" s="236"/>
      <c r="AP84" s="292"/>
      <c r="AQ84" s="236"/>
      <c r="AR84" s="236"/>
      <c r="AS84" s="292"/>
      <c r="AT84" s="232"/>
      <c r="AU84" s="236"/>
      <c r="AV84" s="232"/>
      <c r="AW84" s="236"/>
      <c r="AX84" s="236"/>
      <c r="AY84" s="232"/>
      <c r="AZ84" s="268">
        <f t="shared" si="108"/>
        <v>0</v>
      </c>
    </row>
    <row r="85" spans="1:52" x14ac:dyDescent="0.2">
      <c r="A85" s="230"/>
      <c r="B85" s="234"/>
      <c r="C85" s="236"/>
      <c r="D85" s="227"/>
      <c r="E85" s="236"/>
      <c r="F85" s="236"/>
      <c r="G85" s="236"/>
      <c r="H85" s="232"/>
      <c r="I85" s="232"/>
      <c r="J85" s="236"/>
      <c r="K85" s="236"/>
      <c r="L85" s="291"/>
      <c r="M85" s="236"/>
      <c r="N85" s="236"/>
      <c r="O85" s="292"/>
      <c r="P85" s="236"/>
      <c r="Q85" s="236"/>
      <c r="R85" s="291"/>
      <c r="S85" s="236"/>
      <c r="T85" s="236"/>
      <c r="U85" s="291"/>
      <c r="V85" s="236"/>
      <c r="W85" s="236"/>
      <c r="X85" s="291"/>
      <c r="Y85" s="236"/>
      <c r="Z85" s="236"/>
      <c r="AA85" s="291"/>
      <c r="AB85" s="236"/>
      <c r="AC85" s="236"/>
      <c r="AD85" s="291"/>
      <c r="AE85" s="236"/>
      <c r="AF85" s="236"/>
      <c r="AG85" s="291"/>
      <c r="AH85" s="236"/>
      <c r="AI85" s="236"/>
      <c r="AJ85" s="291"/>
      <c r="AK85" s="236"/>
      <c r="AL85" s="236"/>
      <c r="AM85" s="291"/>
      <c r="AN85" s="236"/>
      <c r="AO85" s="236"/>
      <c r="AP85" s="292"/>
      <c r="AQ85" s="236"/>
      <c r="AR85" s="236"/>
      <c r="AS85" s="292"/>
      <c r="AT85" s="232"/>
      <c r="AU85" s="236"/>
      <c r="AV85" s="232"/>
      <c r="AW85" s="236"/>
      <c r="AX85" s="236"/>
      <c r="AY85" s="232"/>
      <c r="AZ85" s="268">
        <f t="shared" si="108"/>
        <v>0</v>
      </c>
    </row>
    <row r="86" spans="1:52" x14ac:dyDescent="0.2">
      <c r="A86" s="294"/>
      <c r="B86" s="234"/>
      <c r="C86" s="236"/>
      <c r="D86" s="227"/>
      <c r="E86" s="236"/>
      <c r="F86" s="236"/>
      <c r="G86" s="236"/>
      <c r="H86" s="232"/>
      <c r="I86" s="232"/>
      <c r="J86" s="236"/>
      <c r="K86" s="236"/>
      <c r="L86" s="291"/>
      <c r="M86" s="236"/>
      <c r="N86" s="236"/>
      <c r="O86" s="292"/>
      <c r="P86" s="236"/>
      <c r="Q86" s="236"/>
      <c r="R86" s="291"/>
      <c r="S86" s="236"/>
      <c r="T86" s="236"/>
      <c r="U86" s="291"/>
      <c r="V86" s="236"/>
      <c r="W86" s="236"/>
      <c r="X86" s="291"/>
      <c r="Y86" s="236"/>
      <c r="Z86" s="236"/>
      <c r="AA86" s="291"/>
      <c r="AB86" s="236"/>
      <c r="AC86" s="236"/>
      <c r="AD86" s="291"/>
      <c r="AE86" s="236"/>
      <c r="AF86" s="236"/>
      <c r="AG86" s="291"/>
      <c r="AH86" s="236"/>
      <c r="AI86" s="236"/>
      <c r="AJ86" s="291"/>
      <c r="AK86" s="236"/>
      <c r="AL86" s="236"/>
      <c r="AM86" s="291"/>
      <c r="AN86" s="236"/>
      <c r="AO86" s="236"/>
      <c r="AP86" s="292"/>
      <c r="AQ86" s="236"/>
      <c r="AR86" s="236"/>
      <c r="AS86" s="292"/>
      <c r="AT86" s="232"/>
      <c r="AU86" s="236"/>
      <c r="AV86" s="232"/>
      <c r="AW86" s="236"/>
      <c r="AX86" s="236"/>
      <c r="AY86" s="232"/>
      <c r="AZ86" s="268">
        <f t="shared" si="108"/>
        <v>0</v>
      </c>
    </row>
    <row r="87" spans="1:52" x14ac:dyDescent="0.2">
      <c r="A87" s="230"/>
      <c r="B87" s="234"/>
      <c r="C87" s="236"/>
      <c r="D87" s="227"/>
      <c r="E87" s="236"/>
      <c r="F87" s="236"/>
      <c r="G87" s="236"/>
      <c r="H87" s="232"/>
      <c r="I87" s="232"/>
      <c r="J87" s="236"/>
      <c r="K87" s="236"/>
      <c r="L87" s="291"/>
      <c r="M87" s="236"/>
      <c r="N87" s="236"/>
      <c r="O87" s="292"/>
      <c r="P87" s="236"/>
      <c r="Q87" s="236"/>
      <c r="R87" s="291"/>
      <c r="S87" s="236"/>
      <c r="T87" s="236"/>
      <c r="U87" s="291"/>
      <c r="V87" s="236"/>
      <c r="W87" s="236"/>
      <c r="X87" s="291"/>
      <c r="Y87" s="236"/>
      <c r="Z87" s="236"/>
      <c r="AA87" s="291"/>
      <c r="AB87" s="236"/>
      <c r="AC87" s="236"/>
      <c r="AD87" s="291"/>
      <c r="AE87" s="236"/>
      <c r="AF87" s="236"/>
      <c r="AG87" s="291"/>
      <c r="AH87" s="236"/>
      <c r="AI87" s="236"/>
      <c r="AJ87" s="291"/>
      <c r="AK87" s="236"/>
      <c r="AL87" s="236"/>
      <c r="AM87" s="291"/>
      <c r="AN87" s="236"/>
      <c r="AO87" s="236"/>
      <c r="AP87" s="292"/>
      <c r="AQ87" s="236"/>
      <c r="AR87" s="236"/>
      <c r="AS87" s="292"/>
      <c r="AT87" s="232"/>
      <c r="AU87" s="236"/>
      <c r="AV87" s="232"/>
      <c r="AW87" s="236"/>
      <c r="AX87" s="236"/>
      <c r="AY87" s="232"/>
      <c r="AZ87" s="268">
        <f t="shared" si="108"/>
        <v>0</v>
      </c>
    </row>
    <row r="88" spans="1:52" x14ac:dyDescent="0.2">
      <c r="A88" s="294"/>
      <c r="B88" s="234"/>
      <c r="C88" s="236"/>
      <c r="D88" s="227"/>
      <c r="E88" s="236"/>
      <c r="F88" s="236"/>
      <c r="G88" s="236"/>
      <c r="H88" s="232"/>
      <c r="I88" s="232"/>
      <c r="J88" s="236"/>
      <c r="K88" s="236"/>
      <c r="L88" s="291"/>
      <c r="M88" s="236"/>
      <c r="N88" s="236"/>
      <c r="O88" s="292"/>
      <c r="P88" s="236"/>
      <c r="Q88" s="236"/>
      <c r="R88" s="291"/>
      <c r="S88" s="236"/>
      <c r="T88" s="236"/>
      <c r="U88" s="291"/>
      <c r="V88" s="236"/>
      <c r="W88" s="236"/>
      <c r="X88" s="291"/>
      <c r="Y88" s="236"/>
      <c r="Z88" s="236"/>
      <c r="AA88" s="291"/>
      <c r="AB88" s="236"/>
      <c r="AC88" s="236"/>
      <c r="AD88" s="291"/>
      <c r="AE88" s="236"/>
      <c r="AF88" s="236"/>
      <c r="AG88" s="291"/>
      <c r="AH88" s="236"/>
      <c r="AI88" s="236"/>
      <c r="AJ88" s="291"/>
      <c r="AK88" s="236"/>
      <c r="AL88" s="236"/>
      <c r="AM88" s="291"/>
      <c r="AN88" s="236"/>
      <c r="AO88" s="236"/>
      <c r="AP88" s="292"/>
      <c r="AQ88" s="236"/>
      <c r="AR88" s="236"/>
      <c r="AS88" s="292"/>
      <c r="AT88" s="232"/>
      <c r="AU88" s="236"/>
      <c r="AV88" s="232"/>
      <c r="AW88" s="236"/>
      <c r="AX88" s="236"/>
      <c r="AY88" s="232"/>
      <c r="AZ88" s="268">
        <f t="shared" si="108"/>
        <v>0</v>
      </c>
    </row>
    <row r="89" spans="1:52" x14ac:dyDescent="0.2">
      <c r="A89" s="230"/>
      <c r="B89" s="234"/>
      <c r="C89" s="236"/>
      <c r="D89" s="227"/>
      <c r="E89" s="236"/>
      <c r="F89" s="236"/>
      <c r="G89" s="236"/>
      <c r="H89" s="232"/>
      <c r="I89" s="232"/>
      <c r="J89" s="236"/>
      <c r="K89" s="236"/>
      <c r="L89" s="291"/>
      <c r="M89" s="236"/>
      <c r="N89" s="236"/>
      <c r="O89" s="292"/>
      <c r="P89" s="236"/>
      <c r="Q89" s="236"/>
      <c r="R89" s="291"/>
      <c r="S89" s="236"/>
      <c r="T89" s="236"/>
      <c r="U89" s="291"/>
      <c r="V89" s="236"/>
      <c r="W89" s="236"/>
      <c r="X89" s="291"/>
      <c r="Y89" s="236"/>
      <c r="Z89" s="236"/>
      <c r="AA89" s="291"/>
      <c r="AB89" s="236"/>
      <c r="AC89" s="236"/>
      <c r="AD89" s="291"/>
      <c r="AE89" s="236"/>
      <c r="AF89" s="236"/>
      <c r="AG89" s="291"/>
      <c r="AH89" s="236"/>
      <c r="AI89" s="236"/>
      <c r="AJ89" s="291"/>
      <c r="AK89" s="236"/>
      <c r="AL89" s="236"/>
      <c r="AM89" s="291"/>
      <c r="AN89" s="236"/>
      <c r="AO89" s="236"/>
      <c r="AP89" s="292"/>
      <c r="AQ89" s="236"/>
      <c r="AR89" s="236"/>
      <c r="AS89" s="292"/>
      <c r="AT89" s="232"/>
      <c r="AU89" s="236"/>
      <c r="AV89" s="232"/>
      <c r="AW89" s="236"/>
      <c r="AX89" s="236"/>
      <c r="AY89" s="232"/>
      <c r="AZ89" s="268">
        <f t="shared" si="108"/>
        <v>0</v>
      </c>
    </row>
    <row r="90" spans="1:52" x14ac:dyDescent="0.2">
      <c r="A90" s="294"/>
      <c r="B90" s="234"/>
      <c r="C90" s="236"/>
      <c r="D90" s="227"/>
      <c r="E90" s="236"/>
      <c r="F90" s="236"/>
      <c r="G90" s="236"/>
      <c r="H90" s="232"/>
      <c r="I90" s="232"/>
      <c r="J90" s="236"/>
      <c r="K90" s="236"/>
      <c r="L90" s="291"/>
      <c r="M90" s="236"/>
      <c r="N90" s="236"/>
      <c r="O90" s="292"/>
      <c r="P90" s="236"/>
      <c r="Q90" s="236"/>
      <c r="R90" s="291"/>
      <c r="S90" s="236"/>
      <c r="T90" s="236"/>
      <c r="U90" s="291"/>
      <c r="V90" s="236"/>
      <c r="W90" s="236"/>
      <c r="X90" s="291"/>
      <c r="Y90" s="236"/>
      <c r="Z90" s="236"/>
      <c r="AA90" s="291"/>
      <c r="AB90" s="236"/>
      <c r="AC90" s="236"/>
      <c r="AD90" s="291"/>
      <c r="AE90" s="236"/>
      <c r="AF90" s="236"/>
      <c r="AG90" s="291"/>
      <c r="AH90" s="236"/>
      <c r="AI90" s="236"/>
      <c r="AJ90" s="291"/>
      <c r="AK90" s="236"/>
      <c r="AL90" s="236"/>
      <c r="AM90" s="291"/>
      <c r="AN90" s="236"/>
      <c r="AO90" s="236"/>
      <c r="AP90" s="292"/>
      <c r="AQ90" s="236"/>
      <c r="AR90" s="236"/>
      <c r="AS90" s="292"/>
      <c r="AT90" s="232"/>
      <c r="AU90" s="236"/>
      <c r="AV90" s="232"/>
      <c r="AW90" s="236"/>
      <c r="AX90" s="236"/>
      <c r="AY90" s="232"/>
      <c r="AZ90" s="268">
        <f t="shared" si="108"/>
        <v>0</v>
      </c>
    </row>
    <row r="91" spans="1:52" x14ac:dyDescent="0.2">
      <c r="A91" s="230"/>
      <c r="B91" s="234"/>
      <c r="C91" s="236"/>
      <c r="D91" s="227"/>
      <c r="E91" s="236"/>
      <c r="F91" s="236"/>
      <c r="G91" s="236"/>
      <c r="H91" s="232"/>
      <c r="I91" s="232"/>
      <c r="J91" s="236"/>
      <c r="K91" s="236"/>
      <c r="L91" s="291"/>
      <c r="M91" s="236"/>
      <c r="N91" s="236"/>
      <c r="O91" s="292"/>
      <c r="P91" s="236"/>
      <c r="Q91" s="236"/>
      <c r="R91" s="291"/>
      <c r="S91" s="236"/>
      <c r="T91" s="236"/>
      <c r="U91" s="291"/>
      <c r="V91" s="236"/>
      <c r="W91" s="236"/>
      <c r="X91" s="291"/>
      <c r="Y91" s="236"/>
      <c r="Z91" s="236"/>
      <c r="AA91" s="291"/>
      <c r="AB91" s="236"/>
      <c r="AC91" s="236"/>
      <c r="AD91" s="291"/>
      <c r="AE91" s="236"/>
      <c r="AF91" s="236"/>
      <c r="AG91" s="291"/>
      <c r="AH91" s="236"/>
      <c r="AI91" s="236"/>
      <c r="AJ91" s="291"/>
      <c r="AK91" s="236"/>
      <c r="AL91" s="236"/>
      <c r="AM91" s="291"/>
      <c r="AN91" s="236"/>
      <c r="AO91" s="236"/>
      <c r="AP91" s="292"/>
      <c r="AQ91" s="236"/>
      <c r="AR91" s="236"/>
      <c r="AS91" s="292"/>
      <c r="AT91" s="232"/>
      <c r="AU91" s="236"/>
      <c r="AV91" s="232"/>
      <c r="AW91" s="236"/>
      <c r="AX91" s="236"/>
      <c r="AY91" s="232"/>
      <c r="AZ91" s="268">
        <f t="shared" si="108"/>
        <v>0</v>
      </c>
    </row>
    <row r="92" spans="1:52" x14ac:dyDescent="0.2">
      <c r="A92" s="294"/>
      <c r="B92" s="234"/>
      <c r="C92" s="236"/>
      <c r="D92" s="227"/>
      <c r="E92" s="236"/>
      <c r="F92" s="236"/>
      <c r="G92" s="236"/>
      <c r="H92" s="232"/>
      <c r="I92" s="232"/>
      <c r="J92" s="236"/>
      <c r="K92" s="236"/>
      <c r="L92" s="291"/>
      <c r="M92" s="236"/>
      <c r="N92" s="236"/>
      <c r="O92" s="292"/>
      <c r="P92" s="236"/>
      <c r="Q92" s="236"/>
      <c r="R92" s="291"/>
      <c r="S92" s="236"/>
      <c r="T92" s="236"/>
      <c r="U92" s="291"/>
      <c r="V92" s="236"/>
      <c r="W92" s="236"/>
      <c r="X92" s="291"/>
      <c r="Y92" s="236"/>
      <c r="Z92" s="236"/>
      <c r="AA92" s="291"/>
      <c r="AB92" s="236"/>
      <c r="AC92" s="236"/>
      <c r="AD92" s="291"/>
      <c r="AE92" s="236"/>
      <c r="AF92" s="236"/>
      <c r="AG92" s="291"/>
      <c r="AH92" s="236"/>
      <c r="AI92" s="236"/>
      <c r="AJ92" s="291"/>
      <c r="AK92" s="236"/>
      <c r="AL92" s="236"/>
      <c r="AM92" s="291"/>
      <c r="AN92" s="236"/>
      <c r="AO92" s="236"/>
      <c r="AP92" s="292"/>
      <c r="AQ92" s="236"/>
      <c r="AR92" s="236"/>
      <c r="AS92" s="292"/>
      <c r="AT92" s="232"/>
      <c r="AU92" s="236"/>
      <c r="AV92" s="232"/>
      <c r="AW92" s="236"/>
      <c r="AX92" s="236"/>
      <c r="AY92" s="232"/>
      <c r="AZ92" s="268">
        <f t="shared" si="108"/>
        <v>0</v>
      </c>
    </row>
    <row r="93" spans="1:52" x14ac:dyDescent="0.2">
      <c r="A93" s="230"/>
      <c r="B93" s="234"/>
      <c r="C93" s="236"/>
      <c r="D93" s="227"/>
      <c r="E93" s="236"/>
      <c r="F93" s="236"/>
      <c r="G93" s="236"/>
      <c r="H93" s="232"/>
      <c r="I93" s="232"/>
      <c r="J93" s="236"/>
      <c r="K93" s="236"/>
      <c r="L93" s="291"/>
      <c r="M93" s="236"/>
      <c r="N93" s="236"/>
      <c r="O93" s="292"/>
      <c r="P93" s="236"/>
      <c r="Q93" s="236"/>
      <c r="R93" s="291"/>
      <c r="S93" s="236"/>
      <c r="T93" s="236"/>
      <c r="U93" s="291"/>
      <c r="V93" s="236"/>
      <c r="W93" s="236"/>
      <c r="X93" s="291"/>
      <c r="Y93" s="236"/>
      <c r="Z93" s="236"/>
      <c r="AA93" s="291"/>
      <c r="AB93" s="236"/>
      <c r="AC93" s="236"/>
      <c r="AD93" s="291"/>
      <c r="AE93" s="236"/>
      <c r="AF93" s="236"/>
      <c r="AG93" s="291"/>
      <c r="AH93" s="236"/>
      <c r="AI93" s="236"/>
      <c r="AJ93" s="291"/>
      <c r="AK93" s="236"/>
      <c r="AL93" s="236"/>
      <c r="AM93" s="291"/>
      <c r="AN93" s="236"/>
      <c r="AO93" s="236"/>
      <c r="AP93" s="292"/>
      <c r="AQ93" s="236"/>
      <c r="AR93" s="236"/>
      <c r="AS93" s="292"/>
      <c r="AT93" s="232"/>
      <c r="AU93" s="236"/>
      <c r="AV93" s="232"/>
      <c r="AW93" s="236"/>
      <c r="AX93" s="236"/>
      <c r="AY93" s="232"/>
      <c r="AZ93" s="268">
        <f t="shared" si="108"/>
        <v>0</v>
      </c>
    </row>
    <row r="94" spans="1:52" x14ac:dyDescent="0.2">
      <c r="A94" s="294"/>
      <c r="B94" s="234"/>
      <c r="C94" s="236"/>
      <c r="D94" s="227"/>
      <c r="E94" s="236"/>
      <c r="F94" s="236"/>
      <c r="G94" s="236"/>
      <c r="H94" s="232"/>
      <c r="I94" s="232"/>
      <c r="J94" s="236"/>
      <c r="K94" s="236"/>
      <c r="L94" s="291"/>
      <c r="M94" s="236"/>
      <c r="N94" s="236"/>
      <c r="O94" s="292"/>
      <c r="P94" s="236"/>
      <c r="Q94" s="236"/>
      <c r="R94" s="291"/>
      <c r="S94" s="236"/>
      <c r="T94" s="236"/>
      <c r="U94" s="291"/>
      <c r="V94" s="236"/>
      <c r="W94" s="236"/>
      <c r="X94" s="291"/>
      <c r="Y94" s="236"/>
      <c r="Z94" s="236"/>
      <c r="AA94" s="291"/>
      <c r="AB94" s="236"/>
      <c r="AC94" s="236"/>
      <c r="AD94" s="291"/>
      <c r="AE94" s="236"/>
      <c r="AF94" s="236"/>
      <c r="AG94" s="291"/>
      <c r="AH94" s="236"/>
      <c r="AI94" s="236"/>
      <c r="AJ94" s="291"/>
      <c r="AK94" s="236"/>
      <c r="AL94" s="236"/>
      <c r="AM94" s="291"/>
      <c r="AN94" s="236"/>
      <c r="AO94" s="236"/>
      <c r="AP94" s="292"/>
      <c r="AQ94" s="236"/>
      <c r="AR94" s="236"/>
      <c r="AS94" s="292"/>
      <c r="AT94" s="232"/>
      <c r="AU94" s="236"/>
      <c r="AV94" s="232"/>
      <c r="AW94" s="236"/>
      <c r="AX94" s="236"/>
      <c r="AY94" s="232"/>
      <c r="AZ94" s="268">
        <f t="shared" si="108"/>
        <v>0</v>
      </c>
    </row>
    <row r="95" spans="1:52" x14ac:dyDescent="0.2">
      <c r="A95" s="294"/>
      <c r="B95" s="234"/>
      <c r="C95" s="236"/>
      <c r="D95" s="227"/>
      <c r="E95" s="236"/>
      <c r="F95" s="236"/>
      <c r="G95" s="236"/>
      <c r="H95" s="232"/>
      <c r="I95" s="232"/>
      <c r="J95" s="236"/>
      <c r="K95" s="236"/>
      <c r="L95" s="291"/>
      <c r="M95" s="236"/>
      <c r="N95" s="236"/>
      <c r="O95" s="292"/>
      <c r="P95" s="236"/>
      <c r="Q95" s="236"/>
      <c r="R95" s="291"/>
      <c r="S95" s="236"/>
      <c r="T95" s="236"/>
      <c r="U95" s="291"/>
      <c r="V95" s="236"/>
      <c r="W95" s="236"/>
      <c r="X95" s="291"/>
      <c r="Y95" s="236"/>
      <c r="Z95" s="236"/>
      <c r="AA95" s="291"/>
      <c r="AB95" s="236"/>
      <c r="AC95" s="236"/>
      <c r="AD95" s="291"/>
      <c r="AE95" s="236"/>
      <c r="AF95" s="236"/>
      <c r="AG95" s="291"/>
      <c r="AH95" s="236"/>
      <c r="AI95" s="236"/>
      <c r="AJ95" s="291"/>
      <c r="AK95" s="236"/>
      <c r="AL95" s="236"/>
      <c r="AM95" s="291"/>
      <c r="AN95" s="236"/>
      <c r="AO95" s="236"/>
      <c r="AP95" s="292"/>
      <c r="AQ95" s="236"/>
      <c r="AR95" s="236"/>
      <c r="AS95" s="292"/>
      <c r="AT95" s="232"/>
      <c r="AU95" s="236"/>
      <c r="AV95" s="232"/>
      <c r="AW95" s="236"/>
      <c r="AX95" s="236"/>
      <c r="AY95" s="232"/>
      <c r="AZ95" s="268">
        <f t="shared" si="108"/>
        <v>0</v>
      </c>
    </row>
    <row r="96" spans="1:52" x14ac:dyDescent="0.2">
      <c r="A96" s="294"/>
      <c r="B96" s="234"/>
      <c r="C96" s="236"/>
      <c r="D96" s="227"/>
      <c r="E96" s="236"/>
      <c r="F96" s="236"/>
      <c r="G96" s="236"/>
      <c r="H96" s="232"/>
      <c r="I96" s="232"/>
      <c r="J96" s="236"/>
      <c r="K96" s="236"/>
      <c r="L96" s="291"/>
      <c r="M96" s="236"/>
      <c r="N96" s="236"/>
      <c r="O96" s="292"/>
      <c r="P96" s="236"/>
      <c r="Q96" s="236"/>
      <c r="R96" s="291"/>
      <c r="S96" s="236"/>
      <c r="T96" s="236"/>
      <c r="U96" s="291"/>
      <c r="V96" s="236"/>
      <c r="W96" s="236"/>
      <c r="X96" s="291"/>
      <c r="Y96" s="236"/>
      <c r="Z96" s="236"/>
      <c r="AA96" s="291"/>
      <c r="AB96" s="236"/>
      <c r="AC96" s="236"/>
      <c r="AD96" s="291"/>
      <c r="AE96" s="236"/>
      <c r="AF96" s="236"/>
      <c r="AG96" s="291"/>
      <c r="AH96" s="236"/>
      <c r="AI96" s="236"/>
      <c r="AJ96" s="291"/>
      <c r="AK96" s="236"/>
      <c r="AL96" s="236"/>
      <c r="AM96" s="291"/>
      <c r="AN96" s="236"/>
      <c r="AO96" s="236"/>
      <c r="AP96" s="292"/>
      <c r="AQ96" s="236"/>
      <c r="AR96" s="236"/>
      <c r="AS96" s="292"/>
      <c r="AT96" s="232"/>
      <c r="AU96" s="236"/>
      <c r="AV96" s="232"/>
      <c r="AW96" s="236"/>
      <c r="AX96" s="236"/>
      <c r="AY96" s="232"/>
      <c r="AZ96" s="268">
        <f t="shared" si="108"/>
        <v>0</v>
      </c>
    </row>
    <row r="97" spans="1:52" x14ac:dyDescent="0.2">
      <c r="A97" s="294"/>
      <c r="B97" s="234"/>
      <c r="C97" s="236"/>
      <c r="D97" s="227"/>
      <c r="E97" s="236"/>
      <c r="F97" s="236"/>
      <c r="G97" s="236"/>
      <c r="H97" s="232"/>
      <c r="I97" s="232"/>
      <c r="J97" s="236"/>
      <c r="K97" s="236"/>
      <c r="L97" s="291"/>
      <c r="M97" s="236"/>
      <c r="N97" s="236"/>
      <c r="O97" s="292"/>
      <c r="P97" s="236"/>
      <c r="Q97" s="236"/>
      <c r="R97" s="291"/>
      <c r="S97" s="236"/>
      <c r="T97" s="236"/>
      <c r="U97" s="291"/>
      <c r="V97" s="236"/>
      <c r="W97" s="236"/>
      <c r="X97" s="291"/>
      <c r="Y97" s="236"/>
      <c r="Z97" s="236"/>
      <c r="AA97" s="291"/>
      <c r="AB97" s="236"/>
      <c r="AC97" s="236"/>
      <c r="AD97" s="291"/>
      <c r="AE97" s="236"/>
      <c r="AF97" s="236"/>
      <c r="AG97" s="291"/>
      <c r="AH97" s="236"/>
      <c r="AI97" s="236"/>
      <c r="AJ97" s="291"/>
      <c r="AK97" s="236"/>
      <c r="AL97" s="236"/>
      <c r="AM97" s="291"/>
      <c r="AN97" s="236"/>
      <c r="AO97" s="236"/>
      <c r="AP97" s="292"/>
      <c r="AQ97" s="236"/>
      <c r="AR97" s="236"/>
      <c r="AS97" s="292"/>
      <c r="AT97" s="232"/>
      <c r="AU97" s="236"/>
      <c r="AV97" s="232"/>
      <c r="AW97" s="236"/>
      <c r="AX97" s="236"/>
      <c r="AY97" s="232"/>
      <c r="AZ97" s="268">
        <f t="shared" si="108"/>
        <v>0</v>
      </c>
    </row>
    <row r="98" spans="1:52" x14ac:dyDescent="0.2">
      <c r="A98" s="294"/>
      <c r="B98" s="234"/>
      <c r="C98" s="236"/>
      <c r="D98" s="227"/>
      <c r="E98" s="236"/>
      <c r="F98" s="236"/>
      <c r="G98" s="236"/>
      <c r="H98" s="232"/>
      <c r="I98" s="232"/>
      <c r="J98" s="236"/>
      <c r="K98" s="236"/>
      <c r="L98" s="291"/>
      <c r="M98" s="236"/>
      <c r="N98" s="236"/>
      <c r="O98" s="292"/>
      <c r="P98" s="236"/>
      <c r="Q98" s="236"/>
      <c r="R98" s="291"/>
      <c r="S98" s="236"/>
      <c r="T98" s="236"/>
      <c r="U98" s="291"/>
      <c r="V98" s="236"/>
      <c r="W98" s="236"/>
      <c r="X98" s="291"/>
      <c r="Y98" s="236"/>
      <c r="Z98" s="236"/>
      <c r="AA98" s="291"/>
      <c r="AB98" s="236"/>
      <c r="AC98" s="236"/>
      <c r="AD98" s="291"/>
      <c r="AE98" s="236"/>
      <c r="AF98" s="236"/>
      <c r="AG98" s="291"/>
      <c r="AH98" s="236"/>
      <c r="AI98" s="236"/>
      <c r="AJ98" s="291"/>
      <c r="AK98" s="236"/>
      <c r="AL98" s="236"/>
      <c r="AM98" s="291"/>
      <c r="AN98" s="236"/>
      <c r="AO98" s="236"/>
      <c r="AP98" s="292"/>
      <c r="AQ98" s="236"/>
      <c r="AR98" s="236"/>
      <c r="AS98" s="292"/>
      <c r="AT98" s="232"/>
      <c r="AU98" s="236"/>
      <c r="AV98" s="232"/>
      <c r="AW98" s="236"/>
      <c r="AX98" s="236"/>
      <c r="AY98" s="232"/>
      <c r="AZ98" s="268">
        <f t="shared" si="108"/>
        <v>0</v>
      </c>
    </row>
    <row r="99" spans="1:52" x14ac:dyDescent="0.2">
      <c r="A99" s="294"/>
      <c r="B99" s="234"/>
      <c r="C99" s="236"/>
      <c r="D99" s="227"/>
      <c r="E99" s="236"/>
      <c r="F99" s="236"/>
      <c r="G99" s="236"/>
      <c r="H99" s="232"/>
      <c r="I99" s="232"/>
      <c r="J99" s="236"/>
      <c r="K99" s="236"/>
      <c r="L99" s="291"/>
      <c r="M99" s="236"/>
      <c r="N99" s="236"/>
      <c r="O99" s="292"/>
      <c r="P99" s="236"/>
      <c r="Q99" s="236"/>
      <c r="R99" s="291"/>
      <c r="S99" s="236"/>
      <c r="T99" s="236"/>
      <c r="U99" s="291"/>
      <c r="V99" s="236"/>
      <c r="W99" s="236"/>
      <c r="X99" s="291"/>
      <c r="Y99" s="236"/>
      <c r="Z99" s="236"/>
      <c r="AA99" s="291"/>
      <c r="AB99" s="236"/>
      <c r="AC99" s="236"/>
      <c r="AD99" s="291"/>
      <c r="AE99" s="236"/>
      <c r="AF99" s="236"/>
      <c r="AG99" s="291"/>
      <c r="AH99" s="236"/>
      <c r="AI99" s="236"/>
      <c r="AJ99" s="291"/>
      <c r="AK99" s="236"/>
      <c r="AL99" s="236"/>
      <c r="AM99" s="291"/>
      <c r="AN99" s="236"/>
      <c r="AO99" s="236"/>
      <c r="AP99" s="292"/>
      <c r="AQ99" s="236"/>
      <c r="AR99" s="236"/>
      <c r="AS99" s="292"/>
      <c r="AT99" s="232"/>
      <c r="AU99" s="236"/>
      <c r="AV99" s="232"/>
      <c r="AW99" s="236"/>
      <c r="AX99" s="236"/>
      <c r="AY99" s="232"/>
      <c r="AZ99" s="268">
        <f t="shared" si="108"/>
        <v>0</v>
      </c>
    </row>
    <row r="100" spans="1:52" x14ac:dyDescent="0.2">
      <c r="A100" s="294"/>
      <c r="B100" s="234"/>
      <c r="C100" s="236"/>
      <c r="D100" s="227"/>
      <c r="E100" s="236"/>
      <c r="F100" s="236"/>
      <c r="G100" s="236"/>
      <c r="H100" s="232"/>
      <c r="I100" s="232"/>
      <c r="J100" s="236"/>
      <c r="K100" s="236"/>
      <c r="L100" s="291"/>
      <c r="M100" s="236"/>
      <c r="N100" s="236"/>
      <c r="O100" s="292"/>
      <c r="P100" s="236"/>
      <c r="Q100" s="236"/>
      <c r="R100" s="291"/>
      <c r="S100" s="236"/>
      <c r="T100" s="236"/>
      <c r="U100" s="291"/>
      <c r="V100" s="236"/>
      <c r="W100" s="236"/>
      <c r="X100" s="291"/>
      <c r="Y100" s="236"/>
      <c r="Z100" s="236"/>
      <c r="AA100" s="291"/>
      <c r="AB100" s="236"/>
      <c r="AC100" s="236"/>
      <c r="AD100" s="291"/>
      <c r="AE100" s="236"/>
      <c r="AF100" s="236"/>
      <c r="AG100" s="291"/>
      <c r="AH100" s="236"/>
      <c r="AI100" s="236"/>
      <c r="AJ100" s="291"/>
      <c r="AK100" s="236"/>
      <c r="AL100" s="236"/>
      <c r="AM100" s="291"/>
      <c r="AN100" s="236"/>
      <c r="AO100" s="236"/>
      <c r="AP100" s="292"/>
      <c r="AQ100" s="236"/>
      <c r="AR100" s="236"/>
      <c r="AS100" s="292"/>
      <c r="AT100" s="232"/>
      <c r="AU100" s="236"/>
      <c r="AV100" s="232"/>
      <c r="AW100" s="236"/>
      <c r="AX100" s="236"/>
      <c r="AY100" s="232"/>
      <c r="AZ100" s="268">
        <f t="shared" si="108"/>
        <v>0</v>
      </c>
    </row>
    <row r="101" spans="1:52" x14ac:dyDescent="0.2">
      <c r="A101" s="294"/>
      <c r="B101" s="234"/>
      <c r="C101" s="236"/>
      <c r="D101" s="227"/>
      <c r="E101" s="236"/>
      <c r="F101" s="236"/>
      <c r="G101" s="236"/>
      <c r="H101" s="232"/>
      <c r="I101" s="232"/>
      <c r="J101" s="236"/>
      <c r="K101" s="236"/>
      <c r="L101" s="291"/>
      <c r="M101" s="236"/>
      <c r="N101" s="236"/>
      <c r="O101" s="292"/>
      <c r="P101" s="236"/>
      <c r="Q101" s="236"/>
      <c r="R101" s="291"/>
      <c r="S101" s="236"/>
      <c r="T101" s="236"/>
      <c r="U101" s="291"/>
      <c r="V101" s="236"/>
      <c r="W101" s="236"/>
      <c r="X101" s="291"/>
      <c r="Y101" s="236"/>
      <c r="Z101" s="236"/>
      <c r="AA101" s="291"/>
      <c r="AB101" s="236"/>
      <c r="AC101" s="236"/>
      <c r="AD101" s="291"/>
      <c r="AE101" s="236"/>
      <c r="AF101" s="236"/>
      <c r="AG101" s="291"/>
      <c r="AH101" s="236"/>
      <c r="AI101" s="236"/>
      <c r="AJ101" s="291"/>
      <c r="AK101" s="236"/>
      <c r="AL101" s="236"/>
      <c r="AM101" s="291"/>
      <c r="AN101" s="236"/>
      <c r="AO101" s="236"/>
      <c r="AP101" s="292"/>
      <c r="AQ101" s="236"/>
      <c r="AR101" s="236"/>
      <c r="AS101" s="292"/>
      <c r="AT101" s="232"/>
      <c r="AU101" s="236"/>
      <c r="AV101" s="232"/>
      <c r="AW101" s="236"/>
      <c r="AX101" s="236"/>
      <c r="AY101" s="232"/>
      <c r="AZ101" s="268">
        <f t="shared" si="108"/>
        <v>0</v>
      </c>
    </row>
    <row r="102" spans="1:52" x14ac:dyDescent="0.2">
      <c r="A102" s="294"/>
      <c r="B102" s="234"/>
      <c r="C102" s="236"/>
      <c r="D102" s="227"/>
      <c r="E102" s="236"/>
      <c r="F102" s="236"/>
      <c r="G102" s="236"/>
      <c r="H102" s="232"/>
      <c r="I102" s="232"/>
      <c r="J102" s="236"/>
      <c r="K102" s="236"/>
      <c r="L102" s="291"/>
      <c r="M102" s="236"/>
      <c r="N102" s="236"/>
      <c r="O102" s="292"/>
      <c r="P102" s="236"/>
      <c r="Q102" s="236"/>
      <c r="R102" s="291"/>
      <c r="S102" s="236"/>
      <c r="T102" s="236"/>
      <c r="U102" s="291"/>
      <c r="V102" s="236"/>
      <c r="W102" s="236"/>
      <c r="X102" s="291"/>
      <c r="Y102" s="236"/>
      <c r="Z102" s="236"/>
      <c r="AA102" s="291"/>
      <c r="AB102" s="236"/>
      <c r="AC102" s="236"/>
      <c r="AD102" s="291"/>
      <c r="AE102" s="236"/>
      <c r="AF102" s="236"/>
      <c r="AG102" s="291"/>
      <c r="AH102" s="236"/>
      <c r="AI102" s="236"/>
      <c r="AJ102" s="291"/>
      <c r="AK102" s="236"/>
      <c r="AL102" s="236"/>
      <c r="AM102" s="291"/>
      <c r="AN102" s="236"/>
      <c r="AO102" s="236"/>
      <c r="AP102" s="292"/>
      <c r="AQ102" s="236"/>
      <c r="AR102" s="236"/>
      <c r="AS102" s="292"/>
      <c r="AT102" s="232"/>
      <c r="AU102" s="236"/>
      <c r="AV102" s="232"/>
      <c r="AW102" s="236"/>
      <c r="AX102" s="236"/>
      <c r="AY102" s="232"/>
      <c r="AZ102" s="268">
        <f t="shared" si="108"/>
        <v>0</v>
      </c>
    </row>
    <row r="103" spans="1:52" x14ac:dyDescent="0.2">
      <c r="A103" s="294"/>
      <c r="B103" s="234"/>
      <c r="C103" s="236"/>
      <c r="D103" s="227"/>
      <c r="E103" s="236"/>
      <c r="F103" s="236"/>
      <c r="G103" s="236"/>
      <c r="H103" s="232"/>
      <c r="I103" s="232"/>
      <c r="J103" s="236"/>
      <c r="K103" s="236"/>
      <c r="L103" s="291"/>
      <c r="M103" s="236"/>
      <c r="N103" s="236"/>
      <c r="O103" s="292"/>
      <c r="P103" s="236"/>
      <c r="Q103" s="236"/>
      <c r="R103" s="291"/>
      <c r="S103" s="236"/>
      <c r="T103" s="236"/>
      <c r="U103" s="291"/>
      <c r="V103" s="236"/>
      <c r="W103" s="236"/>
      <c r="X103" s="291"/>
      <c r="Y103" s="236"/>
      <c r="Z103" s="236"/>
      <c r="AA103" s="291"/>
      <c r="AB103" s="236"/>
      <c r="AC103" s="236"/>
      <c r="AD103" s="291"/>
      <c r="AE103" s="236"/>
      <c r="AF103" s="236"/>
      <c r="AG103" s="291"/>
      <c r="AH103" s="236"/>
      <c r="AI103" s="236"/>
      <c r="AJ103" s="291"/>
      <c r="AK103" s="236"/>
      <c r="AL103" s="236"/>
      <c r="AM103" s="291"/>
      <c r="AN103" s="236"/>
      <c r="AO103" s="236"/>
      <c r="AP103" s="292"/>
      <c r="AQ103" s="236"/>
      <c r="AR103" s="236"/>
      <c r="AS103" s="292"/>
      <c r="AT103" s="232"/>
      <c r="AU103" s="236"/>
      <c r="AV103" s="232"/>
      <c r="AW103" s="236"/>
      <c r="AX103" s="236"/>
      <c r="AY103" s="232"/>
      <c r="AZ103" s="268">
        <f t="shared" si="108"/>
        <v>0</v>
      </c>
    </row>
    <row r="104" spans="1:52" x14ac:dyDescent="0.2">
      <c r="A104" s="294"/>
      <c r="B104" s="234"/>
      <c r="C104" s="236"/>
      <c r="D104" s="227"/>
      <c r="E104" s="236"/>
      <c r="F104" s="236"/>
      <c r="G104" s="236"/>
      <c r="H104" s="232"/>
      <c r="I104" s="232"/>
      <c r="J104" s="236"/>
      <c r="K104" s="236"/>
      <c r="L104" s="291"/>
      <c r="M104" s="236"/>
      <c r="N104" s="236"/>
      <c r="O104" s="292"/>
      <c r="P104" s="236"/>
      <c r="Q104" s="236"/>
      <c r="R104" s="291"/>
      <c r="S104" s="236"/>
      <c r="T104" s="236"/>
      <c r="U104" s="291"/>
      <c r="V104" s="236"/>
      <c r="W104" s="236"/>
      <c r="X104" s="291"/>
      <c r="Y104" s="236"/>
      <c r="Z104" s="236"/>
      <c r="AA104" s="291"/>
      <c r="AB104" s="236"/>
      <c r="AC104" s="236"/>
      <c r="AD104" s="291"/>
      <c r="AE104" s="236"/>
      <c r="AF104" s="236"/>
      <c r="AG104" s="291"/>
      <c r="AH104" s="236"/>
      <c r="AI104" s="236"/>
      <c r="AJ104" s="291"/>
      <c r="AK104" s="236"/>
      <c r="AL104" s="236"/>
      <c r="AM104" s="291"/>
      <c r="AN104" s="236"/>
      <c r="AO104" s="236"/>
      <c r="AP104" s="292"/>
      <c r="AQ104" s="236"/>
      <c r="AR104" s="236"/>
      <c r="AS104" s="292"/>
      <c r="AT104" s="232"/>
      <c r="AU104" s="236"/>
      <c r="AV104" s="232"/>
      <c r="AW104" s="236"/>
      <c r="AX104" s="236"/>
      <c r="AY104" s="232"/>
      <c r="AZ104" s="268">
        <f t="shared" si="108"/>
        <v>0</v>
      </c>
    </row>
    <row r="105" spans="1:52" x14ac:dyDescent="0.2">
      <c r="A105" s="294"/>
      <c r="B105" s="234"/>
      <c r="C105" s="236"/>
      <c r="D105" s="227"/>
      <c r="E105" s="236"/>
      <c r="F105" s="236"/>
      <c r="G105" s="236"/>
      <c r="H105" s="232"/>
      <c r="I105" s="232"/>
      <c r="J105" s="236"/>
      <c r="K105" s="236"/>
      <c r="L105" s="291"/>
      <c r="M105" s="236"/>
      <c r="N105" s="236"/>
      <c r="O105" s="292"/>
      <c r="P105" s="236"/>
      <c r="Q105" s="236"/>
      <c r="R105" s="291"/>
      <c r="S105" s="236"/>
      <c r="T105" s="236"/>
      <c r="U105" s="291"/>
      <c r="V105" s="236"/>
      <c r="W105" s="236"/>
      <c r="X105" s="291"/>
      <c r="Y105" s="236"/>
      <c r="Z105" s="236"/>
      <c r="AA105" s="291"/>
      <c r="AB105" s="236"/>
      <c r="AC105" s="236"/>
      <c r="AD105" s="291"/>
      <c r="AE105" s="236"/>
      <c r="AF105" s="236"/>
      <c r="AG105" s="291"/>
      <c r="AH105" s="236"/>
      <c r="AI105" s="236"/>
      <c r="AJ105" s="291"/>
      <c r="AK105" s="236"/>
      <c r="AL105" s="236"/>
      <c r="AM105" s="291"/>
      <c r="AN105" s="236"/>
      <c r="AO105" s="236"/>
      <c r="AP105" s="292"/>
      <c r="AQ105" s="236"/>
      <c r="AR105" s="236"/>
      <c r="AS105" s="292"/>
      <c r="AT105" s="232"/>
      <c r="AU105" s="236"/>
      <c r="AV105" s="232"/>
      <c r="AW105" s="236"/>
      <c r="AX105" s="236"/>
      <c r="AY105" s="232"/>
      <c r="AZ105" s="268">
        <f t="shared" si="108"/>
        <v>0</v>
      </c>
    </row>
    <row r="106" spans="1:52" x14ac:dyDescent="0.2">
      <c r="A106" s="294"/>
      <c r="B106" s="234"/>
      <c r="C106" s="236"/>
      <c r="D106" s="227"/>
      <c r="E106" s="236"/>
      <c r="F106" s="236"/>
      <c r="G106" s="236"/>
      <c r="H106" s="232"/>
      <c r="I106" s="232"/>
      <c r="J106" s="236"/>
      <c r="K106" s="236"/>
      <c r="L106" s="291"/>
      <c r="M106" s="236"/>
      <c r="N106" s="236"/>
      <c r="O106" s="292"/>
      <c r="P106" s="236"/>
      <c r="Q106" s="236"/>
      <c r="R106" s="291"/>
      <c r="S106" s="236"/>
      <c r="T106" s="236"/>
      <c r="U106" s="291"/>
      <c r="V106" s="236"/>
      <c r="W106" s="236"/>
      <c r="X106" s="291"/>
      <c r="Y106" s="236"/>
      <c r="Z106" s="236"/>
      <c r="AA106" s="291"/>
      <c r="AB106" s="236"/>
      <c r="AC106" s="236"/>
      <c r="AD106" s="291"/>
      <c r="AE106" s="236"/>
      <c r="AF106" s="236"/>
      <c r="AG106" s="291"/>
      <c r="AH106" s="236"/>
      <c r="AI106" s="236"/>
      <c r="AJ106" s="291"/>
      <c r="AK106" s="236"/>
      <c r="AL106" s="236"/>
      <c r="AM106" s="291"/>
      <c r="AN106" s="236"/>
      <c r="AO106" s="236"/>
      <c r="AP106" s="292"/>
      <c r="AQ106" s="236"/>
      <c r="AR106" s="236"/>
      <c r="AS106" s="292"/>
      <c r="AT106" s="232"/>
      <c r="AU106" s="236"/>
      <c r="AV106" s="232"/>
      <c r="AW106" s="236"/>
      <c r="AX106" s="236"/>
      <c r="AY106" s="232"/>
      <c r="AZ106" s="268">
        <f t="shared" si="108"/>
        <v>0</v>
      </c>
    </row>
    <row r="107" spans="1:52" x14ac:dyDescent="0.2">
      <c r="A107" s="294"/>
      <c r="B107" s="234"/>
      <c r="C107" s="236"/>
      <c r="D107" s="227"/>
      <c r="E107" s="236"/>
      <c r="F107" s="236"/>
      <c r="G107" s="236"/>
      <c r="H107" s="232"/>
      <c r="I107" s="232"/>
      <c r="J107" s="236"/>
      <c r="K107" s="236"/>
      <c r="L107" s="291"/>
      <c r="M107" s="236"/>
      <c r="N107" s="236"/>
      <c r="O107" s="292"/>
      <c r="P107" s="236"/>
      <c r="Q107" s="236"/>
      <c r="R107" s="291"/>
      <c r="S107" s="236"/>
      <c r="T107" s="236"/>
      <c r="U107" s="291"/>
      <c r="V107" s="236"/>
      <c r="W107" s="236"/>
      <c r="X107" s="291"/>
      <c r="Y107" s="236"/>
      <c r="Z107" s="236"/>
      <c r="AA107" s="291"/>
      <c r="AB107" s="236"/>
      <c r="AC107" s="236"/>
      <c r="AD107" s="291"/>
      <c r="AE107" s="236"/>
      <c r="AF107" s="236"/>
      <c r="AG107" s="291"/>
      <c r="AH107" s="236"/>
      <c r="AI107" s="236"/>
      <c r="AJ107" s="291"/>
      <c r="AK107" s="236"/>
      <c r="AL107" s="236"/>
      <c r="AM107" s="291"/>
      <c r="AN107" s="236"/>
      <c r="AO107" s="236"/>
      <c r="AP107" s="292"/>
      <c r="AQ107" s="236"/>
      <c r="AR107" s="236"/>
      <c r="AS107" s="292"/>
      <c r="AT107" s="232"/>
      <c r="AU107" s="236"/>
      <c r="AV107" s="232"/>
      <c r="AW107" s="236"/>
      <c r="AX107" s="236"/>
      <c r="AY107" s="232"/>
      <c r="AZ107" s="268">
        <f t="shared" si="108"/>
        <v>0</v>
      </c>
    </row>
    <row r="108" spans="1:52" x14ac:dyDescent="0.2">
      <c r="A108" s="294"/>
      <c r="B108" s="234"/>
      <c r="C108" s="236"/>
      <c r="D108" s="227"/>
      <c r="E108" s="236"/>
      <c r="F108" s="236"/>
      <c r="G108" s="236"/>
      <c r="H108" s="232"/>
      <c r="I108" s="232"/>
      <c r="J108" s="236"/>
      <c r="K108" s="236"/>
      <c r="L108" s="291"/>
      <c r="M108" s="236"/>
      <c r="N108" s="236"/>
      <c r="O108" s="292"/>
      <c r="P108" s="236"/>
      <c r="Q108" s="236"/>
      <c r="R108" s="291"/>
      <c r="S108" s="236"/>
      <c r="T108" s="236"/>
      <c r="U108" s="291"/>
      <c r="V108" s="236"/>
      <c r="W108" s="236"/>
      <c r="X108" s="291"/>
      <c r="Y108" s="236"/>
      <c r="Z108" s="236"/>
      <c r="AA108" s="291"/>
      <c r="AB108" s="236"/>
      <c r="AC108" s="236"/>
      <c r="AD108" s="291"/>
      <c r="AE108" s="236"/>
      <c r="AF108" s="236"/>
      <c r="AG108" s="291"/>
      <c r="AH108" s="236"/>
      <c r="AI108" s="236"/>
      <c r="AJ108" s="291"/>
      <c r="AK108" s="236"/>
      <c r="AL108" s="236"/>
      <c r="AM108" s="291"/>
      <c r="AN108" s="236"/>
      <c r="AO108" s="236"/>
      <c r="AP108" s="292"/>
      <c r="AQ108" s="236"/>
      <c r="AR108" s="236"/>
      <c r="AS108" s="292"/>
      <c r="AT108" s="232"/>
      <c r="AU108" s="236"/>
      <c r="AV108" s="232"/>
      <c r="AW108" s="236"/>
      <c r="AX108" s="236"/>
      <c r="AY108" s="232"/>
      <c r="AZ108" s="268">
        <f t="shared" si="108"/>
        <v>0</v>
      </c>
    </row>
    <row r="109" spans="1:52" x14ac:dyDescent="0.2">
      <c r="A109" s="294"/>
      <c r="B109" s="234"/>
      <c r="C109" s="236"/>
      <c r="D109" s="227"/>
      <c r="E109" s="236"/>
      <c r="F109" s="236"/>
      <c r="G109" s="236"/>
      <c r="H109" s="232"/>
      <c r="I109" s="232"/>
      <c r="J109" s="236"/>
      <c r="K109" s="236"/>
      <c r="L109" s="291"/>
      <c r="M109" s="236"/>
      <c r="N109" s="236"/>
      <c r="O109" s="292"/>
      <c r="P109" s="236"/>
      <c r="Q109" s="236"/>
      <c r="R109" s="291"/>
      <c r="S109" s="236"/>
      <c r="T109" s="236"/>
      <c r="U109" s="291"/>
      <c r="V109" s="236"/>
      <c r="W109" s="236"/>
      <c r="X109" s="291"/>
      <c r="Y109" s="236"/>
      <c r="Z109" s="236"/>
      <c r="AA109" s="291"/>
      <c r="AB109" s="236"/>
      <c r="AC109" s="236"/>
      <c r="AD109" s="291"/>
      <c r="AE109" s="236"/>
      <c r="AF109" s="236"/>
      <c r="AG109" s="291"/>
      <c r="AH109" s="236"/>
      <c r="AI109" s="236"/>
      <c r="AJ109" s="291"/>
      <c r="AK109" s="236"/>
      <c r="AL109" s="236"/>
      <c r="AM109" s="291"/>
      <c r="AN109" s="236"/>
      <c r="AO109" s="236"/>
      <c r="AP109" s="292"/>
      <c r="AQ109" s="236"/>
      <c r="AR109" s="236"/>
      <c r="AS109" s="292"/>
      <c r="AT109" s="232"/>
      <c r="AU109" s="236"/>
      <c r="AV109" s="232"/>
      <c r="AW109" s="236"/>
      <c r="AX109" s="236"/>
      <c r="AY109" s="232"/>
      <c r="AZ109" s="268">
        <f t="shared" si="108"/>
        <v>0</v>
      </c>
    </row>
    <row r="110" spans="1:52" x14ac:dyDescent="0.2">
      <c r="A110" s="294"/>
      <c r="B110" s="234"/>
      <c r="C110" s="236"/>
      <c r="D110" s="227"/>
      <c r="E110" s="236"/>
      <c r="F110" s="236"/>
      <c r="G110" s="236"/>
      <c r="H110" s="232"/>
      <c r="I110" s="232"/>
      <c r="J110" s="236"/>
      <c r="K110" s="236"/>
      <c r="L110" s="291"/>
      <c r="M110" s="236"/>
      <c r="N110" s="236"/>
      <c r="O110" s="292"/>
      <c r="P110" s="236"/>
      <c r="Q110" s="236"/>
      <c r="R110" s="291"/>
      <c r="S110" s="236"/>
      <c r="T110" s="236"/>
      <c r="U110" s="291"/>
      <c r="V110" s="236"/>
      <c r="W110" s="236"/>
      <c r="X110" s="291"/>
      <c r="Y110" s="236"/>
      <c r="Z110" s="236"/>
      <c r="AA110" s="291"/>
      <c r="AB110" s="236"/>
      <c r="AC110" s="236"/>
      <c r="AD110" s="291"/>
      <c r="AE110" s="236"/>
      <c r="AF110" s="236"/>
      <c r="AG110" s="291"/>
      <c r="AH110" s="236"/>
      <c r="AI110" s="236"/>
      <c r="AJ110" s="291"/>
      <c r="AK110" s="236"/>
      <c r="AL110" s="236"/>
      <c r="AM110" s="291"/>
      <c r="AN110" s="236"/>
      <c r="AO110" s="236"/>
      <c r="AP110" s="292"/>
      <c r="AQ110" s="236"/>
      <c r="AR110" s="236"/>
      <c r="AS110" s="292"/>
      <c r="AT110" s="232"/>
      <c r="AU110" s="236"/>
      <c r="AV110" s="232"/>
      <c r="AW110" s="236"/>
      <c r="AX110" s="236"/>
      <c r="AY110" s="232"/>
      <c r="AZ110" s="268">
        <f t="shared" si="108"/>
        <v>0</v>
      </c>
    </row>
    <row r="111" spans="1:52" x14ac:dyDescent="0.2">
      <c r="A111" s="230"/>
      <c r="B111" s="234"/>
      <c r="C111" s="236"/>
      <c r="D111" s="227"/>
      <c r="E111" s="236"/>
      <c r="F111" s="236"/>
      <c r="G111" s="236"/>
      <c r="H111" s="232"/>
      <c r="I111" s="232"/>
      <c r="J111" s="236"/>
      <c r="K111" s="236"/>
      <c r="L111" s="291"/>
      <c r="M111" s="236"/>
      <c r="N111" s="236"/>
      <c r="O111" s="292"/>
      <c r="P111" s="236"/>
      <c r="Q111" s="236"/>
      <c r="R111" s="291"/>
      <c r="S111" s="236"/>
      <c r="T111" s="236"/>
      <c r="U111" s="291"/>
      <c r="V111" s="236"/>
      <c r="W111" s="236"/>
      <c r="X111" s="291"/>
      <c r="Y111" s="236"/>
      <c r="Z111" s="236"/>
      <c r="AA111" s="291"/>
      <c r="AB111" s="236"/>
      <c r="AC111" s="236"/>
      <c r="AD111" s="291"/>
      <c r="AE111" s="236"/>
      <c r="AF111" s="236"/>
      <c r="AG111" s="291"/>
      <c r="AH111" s="236"/>
      <c r="AI111" s="236"/>
      <c r="AJ111" s="291"/>
      <c r="AK111" s="236"/>
      <c r="AL111" s="236"/>
      <c r="AM111" s="291"/>
      <c r="AN111" s="236"/>
      <c r="AO111" s="236"/>
      <c r="AP111" s="292"/>
      <c r="AQ111" s="236"/>
      <c r="AR111" s="236"/>
      <c r="AS111" s="292"/>
      <c r="AT111" s="232"/>
      <c r="AU111" s="236"/>
      <c r="AV111" s="232"/>
      <c r="AW111" s="236"/>
      <c r="AX111" s="236"/>
      <c r="AY111" s="232"/>
      <c r="AZ111" s="268">
        <f t="shared" si="108"/>
        <v>0</v>
      </c>
    </row>
    <row r="112" spans="1:52" x14ac:dyDescent="0.2">
      <c r="A112" s="230"/>
      <c r="B112" s="234"/>
      <c r="C112" s="236"/>
      <c r="D112" s="227"/>
      <c r="E112" s="236"/>
      <c r="F112" s="236"/>
      <c r="G112" s="236"/>
      <c r="H112" s="232"/>
      <c r="I112" s="232"/>
      <c r="J112" s="236"/>
      <c r="K112" s="236"/>
      <c r="L112" s="291"/>
      <c r="M112" s="236"/>
      <c r="N112" s="236"/>
      <c r="O112" s="292"/>
      <c r="P112" s="236"/>
      <c r="Q112" s="236"/>
      <c r="R112" s="291"/>
      <c r="S112" s="236"/>
      <c r="T112" s="236"/>
      <c r="U112" s="291"/>
      <c r="V112" s="236"/>
      <c r="W112" s="236"/>
      <c r="X112" s="291"/>
      <c r="Y112" s="236"/>
      <c r="Z112" s="236"/>
      <c r="AA112" s="291"/>
      <c r="AB112" s="236"/>
      <c r="AC112" s="236"/>
      <c r="AD112" s="291"/>
      <c r="AE112" s="236"/>
      <c r="AF112" s="236"/>
      <c r="AG112" s="291"/>
      <c r="AH112" s="236"/>
      <c r="AI112" s="236"/>
      <c r="AJ112" s="291"/>
      <c r="AK112" s="236"/>
      <c r="AL112" s="236"/>
      <c r="AM112" s="291"/>
      <c r="AN112" s="236"/>
      <c r="AO112" s="236"/>
      <c r="AP112" s="292"/>
      <c r="AQ112" s="236"/>
      <c r="AR112" s="236"/>
      <c r="AS112" s="292"/>
      <c r="AT112" s="232"/>
      <c r="AU112" s="236"/>
      <c r="AV112" s="232"/>
      <c r="AW112" s="236"/>
      <c r="AX112" s="236"/>
      <c r="AY112" s="232"/>
      <c r="AZ112" s="268">
        <f t="shared" si="108"/>
        <v>0</v>
      </c>
    </row>
    <row r="113" spans="1:52" x14ac:dyDescent="0.2">
      <c r="A113" s="230"/>
      <c r="B113" s="234"/>
      <c r="C113" s="236"/>
      <c r="D113" s="227"/>
      <c r="E113" s="236"/>
      <c r="F113" s="236"/>
      <c r="G113" s="236"/>
      <c r="H113" s="232"/>
      <c r="I113" s="232"/>
      <c r="J113" s="236"/>
      <c r="K113" s="236"/>
      <c r="L113" s="291"/>
      <c r="M113" s="236"/>
      <c r="N113" s="236"/>
      <c r="O113" s="292"/>
      <c r="P113" s="236"/>
      <c r="Q113" s="236"/>
      <c r="R113" s="291"/>
      <c r="S113" s="236"/>
      <c r="T113" s="236"/>
      <c r="U113" s="291"/>
      <c r="V113" s="236"/>
      <c r="W113" s="236"/>
      <c r="X113" s="291"/>
      <c r="Y113" s="236"/>
      <c r="Z113" s="236"/>
      <c r="AA113" s="291"/>
      <c r="AB113" s="236"/>
      <c r="AC113" s="236"/>
      <c r="AD113" s="291"/>
      <c r="AE113" s="236"/>
      <c r="AF113" s="236"/>
      <c r="AG113" s="291"/>
      <c r="AH113" s="236"/>
      <c r="AI113" s="236"/>
      <c r="AJ113" s="291"/>
      <c r="AK113" s="236"/>
      <c r="AL113" s="236"/>
      <c r="AM113" s="291"/>
      <c r="AN113" s="236"/>
      <c r="AO113" s="236"/>
      <c r="AP113" s="292"/>
      <c r="AQ113" s="236"/>
      <c r="AR113" s="236"/>
      <c r="AS113" s="292"/>
      <c r="AT113" s="232"/>
      <c r="AU113" s="236"/>
      <c r="AV113" s="232"/>
      <c r="AW113" s="236"/>
      <c r="AX113" s="236"/>
      <c r="AY113" s="232"/>
      <c r="AZ113" s="268">
        <f t="shared" si="108"/>
        <v>0</v>
      </c>
    </row>
    <row r="114" spans="1:52" x14ac:dyDescent="0.2">
      <c r="A114" s="230"/>
      <c r="B114" s="234"/>
      <c r="C114" s="236"/>
      <c r="D114" s="227"/>
      <c r="E114" s="236"/>
      <c r="F114" s="236"/>
      <c r="G114" s="236"/>
      <c r="H114" s="232"/>
      <c r="I114" s="232"/>
      <c r="J114" s="236"/>
      <c r="K114" s="236"/>
      <c r="L114" s="291"/>
      <c r="M114" s="236"/>
      <c r="N114" s="236"/>
      <c r="O114" s="292"/>
      <c r="P114" s="236"/>
      <c r="Q114" s="236"/>
      <c r="R114" s="291"/>
      <c r="S114" s="236"/>
      <c r="T114" s="236"/>
      <c r="U114" s="291"/>
      <c r="V114" s="236"/>
      <c r="W114" s="236"/>
      <c r="X114" s="291"/>
      <c r="Y114" s="236"/>
      <c r="Z114" s="236"/>
      <c r="AA114" s="291"/>
      <c r="AB114" s="236"/>
      <c r="AC114" s="236"/>
      <c r="AD114" s="291"/>
      <c r="AE114" s="236"/>
      <c r="AF114" s="236"/>
      <c r="AG114" s="291"/>
      <c r="AH114" s="236"/>
      <c r="AI114" s="236"/>
      <c r="AJ114" s="291"/>
      <c r="AK114" s="236"/>
      <c r="AL114" s="236"/>
      <c r="AM114" s="291"/>
      <c r="AN114" s="236"/>
      <c r="AO114" s="236"/>
      <c r="AP114" s="292"/>
      <c r="AQ114" s="236"/>
      <c r="AR114" s="236"/>
      <c r="AS114" s="292"/>
      <c r="AT114" s="232"/>
      <c r="AU114" s="236"/>
      <c r="AV114" s="232"/>
      <c r="AW114" s="236"/>
      <c r="AX114" s="236"/>
      <c r="AY114" s="232"/>
      <c r="AZ114" s="268">
        <f t="shared" si="108"/>
        <v>0</v>
      </c>
    </row>
    <row r="115" spans="1:52" x14ac:dyDescent="0.2">
      <c r="A115" s="230"/>
      <c r="B115" s="234"/>
      <c r="C115" s="236"/>
      <c r="D115" s="227"/>
      <c r="E115" s="236"/>
      <c r="F115" s="236"/>
      <c r="G115" s="236"/>
      <c r="H115" s="232"/>
      <c r="I115" s="232"/>
      <c r="J115" s="236"/>
      <c r="K115" s="236"/>
      <c r="L115" s="291"/>
      <c r="M115" s="236"/>
      <c r="N115" s="236"/>
      <c r="O115" s="292"/>
      <c r="P115" s="236"/>
      <c r="Q115" s="236"/>
      <c r="R115" s="291"/>
      <c r="S115" s="236"/>
      <c r="T115" s="236"/>
      <c r="U115" s="291"/>
      <c r="V115" s="236"/>
      <c r="W115" s="236"/>
      <c r="X115" s="291"/>
      <c r="Y115" s="236"/>
      <c r="Z115" s="236"/>
      <c r="AA115" s="291"/>
      <c r="AB115" s="236"/>
      <c r="AC115" s="236"/>
      <c r="AD115" s="291"/>
      <c r="AE115" s="236"/>
      <c r="AF115" s="236"/>
      <c r="AG115" s="291"/>
      <c r="AH115" s="236"/>
      <c r="AI115" s="236"/>
      <c r="AJ115" s="291"/>
      <c r="AK115" s="236"/>
      <c r="AL115" s="236"/>
      <c r="AM115" s="291"/>
      <c r="AN115" s="236"/>
      <c r="AO115" s="236"/>
      <c r="AP115" s="292"/>
      <c r="AQ115" s="236"/>
      <c r="AR115" s="236"/>
      <c r="AS115" s="292"/>
      <c r="AT115" s="232"/>
      <c r="AU115" s="236"/>
      <c r="AV115" s="232"/>
      <c r="AW115" s="236"/>
      <c r="AX115" s="236"/>
      <c r="AY115" s="232"/>
      <c r="AZ115" s="268">
        <f t="shared" si="108"/>
        <v>0</v>
      </c>
    </row>
    <row r="116" spans="1:52" x14ac:dyDescent="0.2">
      <c r="A116" s="230"/>
      <c r="B116" s="234"/>
      <c r="C116" s="236"/>
      <c r="D116" s="227"/>
      <c r="E116" s="236"/>
      <c r="F116" s="236"/>
      <c r="G116" s="236"/>
      <c r="H116" s="232"/>
      <c r="I116" s="232"/>
      <c r="J116" s="236"/>
      <c r="K116" s="236"/>
      <c r="L116" s="291"/>
      <c r="M116" s="236"/>
      <c r="N116" s="236"/>
      <c r="O116" s="292"/>
      <c r="P116" s="236"/>
      <c r="Q116" s="236"/>
      <c r="R116" s="291"/>
      <c r="S116" s="236"/>
      <c r="T116" s="236"/>
      <c r="U116" s="291"/>
      <c r="V116" s="236"/>
      <c r="W116" s="236"/>
      <c r="X116" s="291"/>
      <c r="Y116" s="236"/>
      <c r="Z116" s="236"/>
      <c r="AA116" s="291"/>
      <c r="AB116" s="236"/>
      <c r="AC116" s="236"/>
      <c r="AD116" s="291"/>
      <c r="AE116" s="236"/>
      <c r="AF116" s="236"/>
      <c r="AG116" s="291"/>
      <c r="AH116" s="236"/>
      <c r="AI116" s="236"/>
      <c r="AJ116" s="291"/>
      <c r="AK116" s="236"/>
      <c r="AL116" s="236"/>
      <c r="AM116" s="291"/>
      <c r="AN116" s="236"/>
      <c r="AO116" s="236"/>
      <c r="AP116" s="292"/>
      <c r="AQ116" s="236"/>
      <c r="AR116" s="236"/>
      <c r="AS116" s="292"/>
      <c r="AT116" s="232"/>
      <c r="AU116" s="236"/>
      <c r="AV116" s="232"/>
      <c r="AW116" s="236"/>
      <c r="AX116" s="236"/>
      <c r="AY116" s="232"/>
      <c r="AZ116" s="268">
        <f t="shared" si="108"/>
        <v>0</v>
      </c>
    </row>
    <row r="117" spans="1:52" x14ac:dyDescent="0.2">
      <c r="A117" s="230"/>
      <c r="B117" s="234"/>
      <c r="C117" s="236"/>
      <c r="D117" s="227"/>
      <c r="E117" s="236"/>
      <c r="F117" s="236"/>
      <c r="G117" s="236"/>
      <c r="H117" s="232"/>
      <c r="I117" s="232"/>
      <c r="J117" s="236"/>
      <c r="K117" s="236"/>
      <c r="L117" s="291"/>
      <c r="M117" s="236"/>
      <c r="N117" s="236"/>
      <c r="O117" s="292"/>
      <c r="P117" s="236"/>
      <c r="Q117" s="236"/>
      <c r="R117" s="291"/>
      <c r="S117" s="236"/>
      <c r="T117" s="236"/>
      <c r="U117" s="291"/>
      <c r="V117" s="236"/>
      <c r="W117" s="236"/>
      <c r="X117" s="291"/>
      <c r="Y117" s="236"/>
      <c r="Z117" s="236"/>
      <c r="AA117" s="291"/>
      <c r="AB117" s="236"/>
      <c r="AC117" s="236"/>
      <c r="AD117" s="291"/>
      <c r="AE117" s="236"/>
      <c r="AF117" s="236"/>
      <c r="AG117" s="291"/>
      <c r="AH117" s="236"/>
      <c r="AI117" s="236"/>
      <c r="AJ117" s="291"/>
      <c r="AK117" s="236"/>
      <c r="AL117" s="236"/>
      <c r="AM117" s="291"/>
      <c r="AN117" s="236"/>
      <c r="AO117" s="236"/>
      <c r="AP117" s="292"/>
      <c r="AQ117" s="236"/>
      <c r="AR117" s="236"/>
      <c r="AS117" s="292"/>
      <c r="AT117" s="232"/>
      <c r="AU117" s="236"/>
      <c r="AV117" s="232"/>
      <c r="AW117" s="236"/>
      <c r="AX117" s="236"/>
      <c r="AY117" s="232"/>
      <c r="AZ117" s="268">
        <f t="shared" si="108"/>
        <v>0</v>
      </c>
    </row>
    <row r="118" spans="1:52" x14ac:dyDescent="0.2">
      <c r="A118" s="230"/>
      <c r="B118" s="234"/>
      <c r="C118" s="236"/>
      <c r="D118" s="227"/>
      <c r="E118" s="236"/>
      <c r="F118" s="236"/>
      <c r="G118" s="236"/>
      <c r="H118" s="232"/>
      <c r="I118" s="232"/>
      <c r="J118" s="236"/>
      <c r="K118" s="236"/>
      <c r="L118" s="291"/>
      <c r="M118" s="236"/>
      <c r="N118" s="236"/>
      <c r="O118" s="292"/>
      <c r="P118" s="236"/>
      <c r="Q118" s="236"/>
      <c r="R118" s="291"/>
      <c r="S118" s="236"/>
      <c r="T118" s="236"/>
      <c r="U118" s="291"/>
      <c r="V118" s="236"/>
      <c r="W118" s="236"/>
      <c r="X118" s="291"/>
      <c r="Y118" s="236"/>
      <c r="Z118" s="236"/>
      <c r="AA118" s="291"/>
      <c r="AB118" s="236"/>
      <c r="AC118" s="236"/>
      <c r="AD118" s="291"/>
      <c r="AE118" s="236"/>
      <c r="AF118" s="236"/>
      <c r="AG118" s="291"/>
      <c r="AH118" s="236"/>
      <c r="AI118" s="236"/>
      <c r="AJ118" s="291"/>
      <c r="AK118" s="236"/>
      <c r="AL118" s="236"/>
      <c r="AM118" s="291"/>
      <c r="AN118" s="236"/>
      <c r="AO118" s="236"/>
      <c r="AP118" s="292"/>
      <c r="AQ118" s="236"/>
      <c r="AR118" s="236"/>
      <c r="AS118" s="292"/>
      <c r="AT118" s="232"/>
      <c r="AU118" s="236"/>
      <c r="AV118" s="232"/>
      <c r="AW118" s="236"/>
      <c r="AX118" s="236"/>
      <c r="AY118" s="232"/>
      <c r="AZ118" s="268">
        <f t="shared" si="108"/>
        <v>0</v>
      </c>
    </row>
    <row r="119" spans="1:52" x14ac:dyDescent="0.2">
      <c r="A119" s="230"/>
      <c r="B119" s="234"/>
      <c r="C119" s="236"/>
      <c r="D119" s="227"/>
      <c r="E119" s="236"/>
      <c r="F119" s="236"/>
      <c r="G119" s="236"/>
      <c r="H119" s="232"/>
      <c r="I119" s="232"/>
      <c r="J119" s="236"/>
      <c r="K119" s="236"/>
      <c r="L119" s="291"/>
      <c r="M119" s="236"/>
      <c r="N119" s="236"/>
      <c r="O119" s="292"/>
      <c r="P119" s="236"/>
      <c r="Q119" s="236"/>
      <c r="R119" s="291"/>
      <c r="S119" s="236"/>
      <c r="T119" s="236"/>
      <c r="U119" s="291"/>
      <c r="V119" s="236"/>
      <c r="W119" s="236"/>
      <c r="X119" s="291"/>
      <c r="Y119" s="236"/>
      <c r="Z119" s="236"/>
      <c r="AA119" s="291"/>
      <c r="AB119" s="236"/>
      <c r="AC119" s="236"/>
      <c r="AD119" s="291"/>
      <c r="AE119" s="236"/>
      <c r="AF119" s="236"/>
      <c r="AG119" s="291"/>
      <c r="AH119" s="236"/>
      <c r="AI119" s="236"/>
      <c r="AJ119" s="291"/>
      <c r="AK119" s="236"/>
      <c r="AL119" s="236"/>
      <c r="AM119" s="291"/>
      <c r="AN119" s="236"/>
      <c r="AO119" s="236"/>
      <c r="AP119" s="292"/>
      <c r="AQ119" s="236"/>
      <c r="AR119" s="236"/>
      <c r="AS119" s="292"/>
      <c r="AT119" s="232"/>
      <c r="AU119" s="236"/>
      <c r="AV119" s="232"/>
      <c r="AW119" s="236"/>
      <c r="AX119" s="236"/>
      <c r="AY119" s="232"/>
      <c r="AZ119" s="268">
        <f t="shared" si="108"/>
        <v>0</v>
      </c>
    </row>
    <row r="120" spans="1:52" x14ac:dyDescent="0.2">
      <c r="A120" s="230"/>
      <c r="B120" s="234"/>
      <c r="C120" s="236"/>
      <c r="D120" s="227"/>
      <c r="E120" s="236"/>
      <c r="F120" s="236"/>
      <c r="G120" s="236"/>
      <c r="H120" s="232"/>
      <c r="I120" s="232"/>
      <c r="J120" s="236"/>
      <c r="K120" s="236"/>
      <c r="L120" s="291"/>
      <c r="M120" s="236"/>
      <c r="N120" s="236"/>
      <c r="O120" s="292"/>
      <c r="P120" s="236"/>
      <c r="Q120" s="236"/>
      <c r="R120" s="291"/>
      <c r="S120" s="236"/>
      <c r="T120" s="236"/>
      <c r="U120" s="291"/>
      <c r="V120" s="236"/>
      <c r="W120" s="236"/>
      <c r="X120" s="291"/>
      <c r="Y120" s="236"/>
      <c r="Z120" s="236"/>
      <c r="AA120" s="291"/>
      <c r="AB120" s="236"/>
      <c r="AC120" s="236"/>
      <c r="AD120" s="291"/>
      <c r="AE120" s="236"/>
      <c r="AF120" s="236"/>
      <c r="AG120" s="291"/>
      <c r="AH120" s="236"/>
      <c r="AI120" s="236"/>
      <c r="AJ120" s="291"/>
      <c r="AK120" s="236"/>
      <c r="AL120" s="236"/>
      <c r="AM120" s="291"/>
      <c r="AN120" s="236"/>
      <c r="AO120" s="236"/>
      <c r="AP120" s="292"/>
      <c r="AQ120" s="236"/>
      <c r="AR120" s="236"/>
      <c r="AS120" s="292"/>
      <c r="AT120" s="232"/>
      <c r="AU120" s="236"/>
      <c r="AV120" s="232"/>
      <c r="AW120" s="236"/>
      <c r="AX120" s="236"/>
      <c r="AY120" s="232"/>
      <c r="AZ120" s="268">
        <f t="shared" si="108"/>
        <v>0</v>
      </c>
    </row>
    <row r="121" spans="1:52" x14ac:dyDescent="0.2">
      <c r="A121" s="230"/>
      <c r="B121" s="234"/>
      <c r="C121" s="236"/>
      <c r="D121" s="227"/>
      <c r="E121" s="236"/>
      <c r="F121" s="236"/>
      <c r="G121" s="236"/>
      <c r="H121" s="232"/>
      <c r="I121" s="232"/>
      <c r="J121" s="236"/>
      <c r="K121" s="236"/>
      <c r="L121" s="291"/>
      <c r="M121" s="236"/>
      <c r="N121" s="236"/>
      <c r="O121" s="292"/>
      <c r="P121" s="236"/>
      <c r="Q121" s="236"/>
      <c r="R121" s="291"/>
      <c r="S121" s="236"/>
      <c r="T121" s="236"/>
      <c r="U121" s="291"/>
      <c r="V121" s="236"/>
      <c r="W121" s="236"/>
      <c r="X121" s="291"/>
      <c r="Y121" s="236"/>
      <c r="Z121" s="236"/>
      <c r="AA121" s="291"/>
      <c r="AB121" s="236"/>
      <c r="AC121" s="236"/>
      <c r="AD121" s="291"/>
      <c r="AE121" s="236"/>
      <c r="AF121" s="236"/>
      <c r="AG121" s="291"/>
      <c r="AH121" s="236"/>
      <c r="AI121" s="236"/>
      <c r="AJ121" s="291"/>
      <c r="AK121" s="236"/>
      <c r="AL121" s="236"/>
      <c r="AM121" s="291"/>
      <c r="AN121" s="236"/>
      <c r="AO121" s="236"/>
      <c r="AP121" s="292"/>
      <c r="AQ121" s="236"/>
      <c r="AR121" s="236"/>
      <c r="AS121" s="292"/>
      <c r="AT121" s="232"/>
      <c r="AU121" s="236"/>
      <c r="AV121" s="232"/>
      <c r="AW121" s="236"/>
      <c r="AX121" s="236"/>
      <c r="AY121" s="232"/>
      <c r="AZ121" s="268"/>
    </row>
    <row r="122" spans="1:52" x14ac:dyDescent="0.2">
      <c r="A122" s="230"/>
      <c r="B122" s="234"/>
      <c r="C122" s="236"/>
      <c r="D122" s="227"/>
      <c r="E122" s="236"/>
      <c r="F122" s="236"/>
      <c r="G122" s="236"/>
      <c r="H122" s="232"/>
      <c r="I122" s="232"/>
      <c r="J122" s="236"/>
      <c r="K122" s="236"/>
      <c r="L122" s="291"/>
      <c r="M122" s="236"/>
      <c r="N122" s="236"/>
      <c r="O122" s="292"/>
      <c r="P122" s="236"/>
      <c r="Q122" s="236"/>
      <c r="R122" s="291"/>
      <c r="S122" s="236"/>
      <c r="T122" s="236"/>
      <c r="U122" s="291"/>
      <c r="V122" s="236"/>
      <c r="W122" s="236"/>
      <c r="X122" s="291"/>
      <c r="Y122" s="236"/>
      <c r="Z122" s="236"/>
      <c r="AA122" s="291"/>
      <c r="AB122" s="236"/>
      <c r="AC122" s="236"/>
      <c r="AD122" s="291"/>
      <c r="AE122" s="236"/>
      <c r="AF122" s="236"/>
      <c r="AG122" s="291"/>
      <c r="AH122" s="236"/>
      <c r="AI122" s="236"/>
      <c r="AJ122" s="291"/>
      <c r="AK122" s="236"/>
      <c r="AL122" s="236"/>
      <c r="AM122" s="291"/>
      <c r="AN122" s="236"/>
      <c r="AO122" s="236"/>
      <c r="AP122" s="292"/>
      <c r="AQ122" s="236"/>
      <c r="AR122" s="236"/>
      <c r="AS122" s="292"/>
      <c r="AT122" s="232"/>
      <c r="AU122" s="236"/>
      <c r="AV122" s="232"/>
      <c r="AW122" s="236"/>
      <c r="AX122" s="236"/>
      <c r="AY122" s="232"/>
      <c r="AZ122" s="268"/>
    </row>
    <row r="123" spans="1:52" x14ac:dyDescent="0.2">
      <c r="A123" s="230"/>
      <c r="B123" s="234"/>
      <c r="C123" s="236"/>
      <c r="D123" s="227"/>
      <c r="E123" s="236"/>
      <c r="F123" s="236"/>
      <c r="G123" s="236"/>
      <c r="H123" s="232"/>
      <c r="I123" s="232"/>
      <c r="J123" s="236"/>
      <c r="K123" s="236"/>
      <c r="L123" s="291"/>
      <c r="M123" s="236"/>
      <c r="N123" s="236"/>
      <c r="O123" s="292"/>
      <c r="P123" s="236"/>
      <c r="Q123" s="236"/>
      <c r="R123" s="291"/>
      <c r="S123" s="236"/>
      <c r="T123" s="236"/>
      <c r="U123" s="291"/>
      <c r="V123" s="236"/>
      <c r="W123" s="236"/>
      <c r="X123" s="291"/>
      <c r="Y123" s="236"/>
      <c r="Z123" s="236"/>
      <c r="AA123" s="291"/>
      <c r="AB123" s="236"/>
      <c r="AC123" s="236"/>
      <c r="AD123" s="291"/>
      <c r="AE123" s="236"/>
      <c r="AF123" s="236"/>
      <c r="AG123" s="291"/>
      <c r="AH123" s="236"/>
      <c r="AI123" s="236"/>
      <c r="AJ123" s="291"/>
      <c r="AK123" s="236"/>
      <c r="AL123" s="236"/>
      <c r="AM123" s="291"/>
      <c r="AN123" s="236"/>
      <c r="AO123" s="236"/>
      <c r="AP123" s="292"/>
      <c r="AQ123" s="236"/>
      <c r="AR123" s="236"/>
      <c r="AS123" s="292"/>
      <c r="AT123" s="232"/>
      <c r="AU123" s="236"/>
      <c r="AV123" s="232"/>
      <c r="AW123" s="236"/>
      <c r="AX123" s="236"/>
      <c r="AY123" s="232"/>
      <c r="AZ123" s="268"/>
    </row>
    <row r="124" spans="1:52" x14ac:dyDescent="0.2">
      <c r="A124" s="230"/>
      <c r="B124" s="234"/>
      <c r="C124" s="236"/>
      <c r="D124" s="227"/>
      <c r="E124" s="236"/>
      <c r="F124" s="236"/>
      <c r="G124" s="236"/>
      <c r="H124" s="232"/>
      <c r="I124" s="232"/>
      <c r="J124" s="236"/>
      <c r="K124" s="236"/>
      <c r="L124" s="291"/>
      <c r="M124" s="236"/>
      <c r="N124" s="236"/>
      <c r="O124" s="292"/>
      <c r="P124" s="236"/>
      <c r="Q124" s="236"/>
      <c r="R124" s="291"/>
      <c r="S124" s="236"/>
      <c r="T124" s="236"/>
      <c r="U124" s="291"/>
      <c r="V124" s="236"/>
      <c r="W124" s="236"/>
      <c r="X124" s="291"/>
      <c r="Y124" s="236"/>
      <c r="Z124" s="236"/>
      <c r="AA124" s="291"/>
      <c r="AB124" s="236"/>
      <c r="AC124" s="236"/>
      <c r="AD124" s="291"/>
      <c r="AE124" s="236"/>
      <c r="AF124" s="236"/>
      <c r="AG124" s="291"/>
      <c r="AH124" s="236"/>
      <c r="AI124" s="236"/>
      <c r="AJ124" s="291"/>
      <c r="AK124" s="236"/>
      <c r="AL124" s="236"/>
      <c r="AM124" s="291"/>
      <c r="AN124" s="236"/>
      <c r="AO124" s="236"/>
      <c r="AP124" s="292"/>
      <c r="AQ124" s="236"/>
      <c r="AR124" s="236"/>
      <c r="AS124" s="292"/>
      <c r="AT124" s="232"/>
      <c r="AU124" s="236"/>
      <c r="AV124" s="232"/>
      <c r="AW124" s="236"/>
      <c r="AX124" s="236"/>
      <c r="AY124" s="232"/>
      <c r="AZ124" s="268"/>
    </row>
    <row r="125" spans="1:52" x14ac:dyDescent="0.2">
      <c r="A125" s="230"/>
      <c r="B125" s="234"/>
      <c r="C125" s="236"/>
      <c r="D125" s="227"/>
      <c r="E125" s="236"/>
      <c r="F125" s="236"/>
      <c r="G125" s="236"/>
      <c r="H125" s="232"/>
      <c r="I125" s="232"/>
      <c r="J125" s="236"/>
      <c r="K125" s="236"/>
      <c r="L125" s="291"/>
      <c r="M125" s="236"/>
      <c r="N125" s="236"/>
      <c r="O125" s="292"/>
      <c r="P125" s="236"/>
      <c r="Q125" s="236"/>
      <c r="R125" s="291"/>
      <c r="S125" s="236"/>
      <c r="T125" s="236"/>
      <c r="U125" s="291"/>
      <c r="V125" s="236"/>
      <c r="W125" s="236"/>
      <c r="X125" s="291"/>
      <c r="Y125" s="236"/>
      <c r="Z125" s="236"/>
      <c r="AA125" s="291"/>
      <c r="AB125" s="236"/>
      <c r="AC125" s="236"/>
      <c r="AD125" s="291"/>
      <c r="AE125" s="236"/>
      <c r="AF125" s="236"/>
      <c r="AG125" s="291"/>
      <c r="AH125" s="236"/>
      <c r="AI125" s="236"/>
      <c r="AJ125" s="291"/>
      <c r="AK125" s="236"/>
      <c r="AL125" s="236"/>
      <c r="AM125" s="291"/>
      <c r="AN125" s="236"/>
      <c r="AO125" s="236"/>
      <c r="AP125" s="292"/>
      <c r="AQ125" s="236"/>
      <c r="AR125" s="236"/>
      <c r="AS125" s="292"/>
      <c r="AT125" s="232"/>
      <c r="AU125" s="236"/>
      <c r="AV125" s="232"/>
      <c r="AW125" s="236"/>
      <c r="AX125" s="236"/>
      <c r="AY125" s="232"/>
      <c r="AZ125" s="268"/>
    </row>
    <row r="126" spans="1:52" x14ac:dyDescent="0.2">
      <c r="A126" s="230"/>
      <c r="B126" s="234"/>
      <c r="C126" s="236"/>
      <c r="D126" s="227"/>
      <c r="E126" s="236"/>
      <c r="F126" s="236"/>
      <c r="G126" s="236"/>
      <c r="H126" s="232"/>
      <c r="I126" s="232"/>
      <c r="J126" s="236"/>
      <c r="K126" s="236"/>
      <c r="L126" s="291"/>
      <c r="M126" s="236"/>
      <c r="N126" s="236"/>
      <c r="O126" s="292"/>
      <c r="P126" s="236"/>
      <c r="Q126" s="236"/>
      <c r="R126" s="291"/>
      <c r="S126" s="236"/>
      <c r="T126" s="236"/>
      <c r="U126" s="291"/>
      <c r="V126" s="236"/>
      <c r="W126" s="236"/>
      <c r="X126" s="291"/>
      <c r="Y126" s="236"/>
      <c r="Z126" s="236"/>
      <c r="AA126" s="291"/>
      <c r="AB126" s="236"/>
      <c r="AC126" s="236"/>
      <c r="AD126" s="291"/>
      <c r="AE126" s="236"/>
      <c r="AF126" s="236"/>
      <c r="AG126" s="291"/>
      <c r="AH126" s="236"/>
      <c r="AI126" s="236"/>
      <c r="AJ126" s="291"/>
      <c r="AK126" s="236"/>
      <c r="AL126" s="236"/>
      <c r="AM126" s="291"/>
      <c r="AN126" s="236"/>
      <c r="AO126" s="236"/>
      <c r="AP126" s="292"/>
      <c r="AQ126" s="236"/>
      <c r="AR126" s="236"/>
      <c r="AS126" s="292"/>
      <c r="AT126" s="232"/>
      <c r="AU126" s="236"/>
      <c r="AV126" s="232"/>
      <c r="AW126" s="236"/>
      <c r="AX126" s="236"/>
      <c r="AY126" s="232"/>
      <c r="AZ126" s="268"/>
    </row>
    <row r="127" spans="1:52" x14ac:dyDescent="0.2">
      <c r="A127" s="230"/>
      <c r="B127" s="234"/>
      <c r="C127" s="236"/>
      <c r="D127" s="227"/>
      <c r="E127" s="236"/>
      <c r="F127" s="236"/>
      <c r="G127" s="236"/>
      <c r="H127" s="232"/>
      <c r="I127" s="232"/>
      <c r="J127" s="236"/>
      <c r="K127" s="236"/>
      <c r="L127" s="291"/>
      <c r="M127" s="236"/>
      <c r="N127" s="236"/>
      <c r="O127" s="292"/>
      <c r="P127" s="236"/>
      <c r="Q127" s="236"/>
      <c r="R127" s="291"/>
      <c r="S127" s="236"/>
      <c r="T127" s="236"/>
      <c r="U127" s="291"/>
      <c r="V127" s="236"/>
      <c r="W127" s="236"/>
      <c r="X127" s="291"/>
      <c r="Y127" s="236"/>
      <c r="Z127" s="236"/>
      <c r="AA127" s="291"/>
      <c r="AB127" s="236"/>
      <c r="AC127" s="236"/>
      <c r="AD127" s="291"/>
      <c r="AE127" s="236"/>
      <c r="AF127" s="236"/>
      <c r="AG127" s="291"/>
      <c r="AH127" s="236"/>
      <c r="AI127" s="236"/>
      <c r="AJ127" s="291"/>
      <c r="AK127" s="236"/>
      <c r="AL127" s="236"/>
      <c r="AM127" s="291"/>
      <c r="AN127" s="236"/>
      <c r="AO127" s="236"/>
      <c r="AP127" s="292"/>
      <c r="AQ127" s="236"/>
      <c r="AR127" s="236"/>
      <c r="AS127" s="292"/>
      <c r="AT127" s="232"/>
      <c r="AU127" s="236"/>
      <c r="AV127" s="232"/>
      <c r="AW127" s="236"/>
      <c r="AX127" s="236"/>
      <c r="AY127" s="232"/>
      <c r="AZ127" s="268"/>
    </row>
    <row r="128" spans="1:52" x14ac:dyDescent="0.2">
      <c r="A128" s="230"/>
      <c r="B128" s="234"/>
      <c r="C128" s="236"/>
      <c r="D128" s="227"/>
      <c r="E128" s="236"/>
      <c r="F128" s="236"/>
      <c r="G128" s="236"/>
      <c r="H128" s="232"/>
      <c r="I128" s="232"/>
      <c r="J128" s="236"/>
      <c r="K128" s="236"/>
      <c r="L128" s="291"/>
      <c r="M128" s="236"/>
      <c r="N128" s="236"/>
      <c r="O128" s="292"/>
      <c r="P128" s="236"/>
      <c r="Q128" s="236"/>
      <c r="R128" s="291"/>
      <c r="S128" s="236"/>
      <c r="T128" s="236"/>
      <c r="U128" s="291"/>
      <c r="V128" s="236"/>
      <c r="W128" s="236"/>
      <c r="X128" s="291"/>
      <c r="Y128" s="236"/>
      <c r="Z128" s="236"/>
      <c r="AA128" s="291"/>
      <c r="AB128" s="236"/>
      <c r="AC128" s="236"/>
      <c r="AD128" s="291"/>
      <c r="AE128" s="236"/>
      <c r="AF128" s="236"/>
      <c r="AG128" s="291"/>
      <c r="AH128" s="236"/>
      <c r="AI128" s="236"/>
      <c r="AJ128" s="291"/>
      <c r="AK128" s="236"/>
      <c r="AL128" s="236"/>
      <c r="AM128" s="291"/>
      <c r="AN128" s="236"/>
      <c r="AO128" s="236"/>
      <c r="AP128" s="292"/>
      <c r="AQ128" s="236"/>
      <c r="AR128" s="236"/>
      <c r="AS128" s="292"/>
      <c r="AT128" s="232"/>
      <c r="AU128" s="236"/>
      <c r="AV128" s="232"/>
      <c r="AW128" s="236"/>
      <c r="AX128" s="236"/>
      <c r="AY128" s="232"/>
      <c r="AZ128" s="268"/>
    </row>
    <row r="129" spans="1:53" x14ac:dyDescent="0.2">
      <c r="A129" s="230"/>
      <c r="B129" s="234"/>
      <c r="C129" s="236"/>
      <c r="D129" s="227"/>
      <c r="E129" s="236"/>
      <c r="F129" s="236"/>
      <c r="G129" s="236"/>
      <c r="H129" s="232"/>
      <c r="I129" s="232"/>
      <c r="J129" s="236"/>
      <c r="K129" s="236"/>
      <c r="L129" s="291"/>
      <c r="M129" s="236"/>
      <c r="N129" s="236"/>
      <c r="O129" s="292"/>
      <c r="P129" s="236"/>
      <c r="Q129" s="236"/>
      <c r="R129" s="291"/>
      <c r="S129" s="236"/>
      <c r="T129" s="236"/>
      <c r="U129" s="291"/>
      <c r="V129" s="236"/>
      <c r="W129" s="236"/>
      <c r="X129" s="291"/>
      <c r="Y129" s="236"/>
      <c r="Z129" s="236"/>
      <c r="AA129" s="291"/>
      <c r="AB129" s="236"/>
      <c r="AC129" s="236"/>
      <c r="AD129" s="291"/>
      <c r="AE129" s="236"/>
      <c r="AF129" s="236"/>
      <c r="AG129" s="291"/>
      <c r="AH129" s="236"/>
      <c r="AI129" s="236"/>
      <c r="AJ129" s="291"/>
      <c r="AK129" s="236"/>
      <c r="AL129" s="236"/>
      <c r="AM129" s="291"/>
      <c r="AN129" s="236"/>
      <c r="AO129" s="236"/>
      <c r="AP129" s="292"/>
      <c r="AQ129" s="236"/>
      <c r="AR129" s="236"/>
      <c r="AS129" s="292"/>
      <c r="AT129" s="232"/>
      <c r="AU129" s="236"/>
      <c r="AV129" s="232"/>
      <c r="AW129" s="236"/>
      <c r="AX129" s="236"/>
      <c r="AY129" s="232"/>
      <c r="AZ129" s="268"/>
    </row>
    <row r="130" spans="1:53" x14ac:dyDescent="0.2">
      <c r="A130" s="230"/>
      <c r="B130" s="234"/>
      <c r="C130" s="236"/>
      <c r="D130" s="227"/>
      <c r="E130" s="236"/>
      <c r="F130" s="236"/>
      <c r="G130" s="236"/>
      <c r="H130" s="232"/>
      <c r="I130" s="232"/>
      <c r="J130" s="236"/>
      <c r="K130" s="236"/>
      <c r="L130" s="291"/>
      <c r="M130" s="236"/>
      <c r="N130" s="236"/>
      <c r="O130" s="292"/>
      <c r="P130" s="236"/>
      <c r="Q130" s="236"/>
      <c r="R130" s="291"/>
      <c r="S130" s="236"/>
      <c r="T130" s="236"/>
      <c r="U130" s="291"/>
      <c r="V130" s="236"/>
      <c r="W130" s="236"/>
      <c r="X130" s="291"/>
      <c r="Y130" s="236"/>
      <c r="Z130" s="236"/>
      <c r="AA130" s="291"/>
      <c r="AB130" s="236"/>
      <c r="AC130" s="236"/>
      <c r="AD130" s="291"/>
      <c r="AE130" s="236"/>
      <c r="AF130" s="236"/>
      <c r="AG130" s="291"/>
      <c r="AH130" s="236"/>
      <c r="AI130" s="236"/>
      <c r="AJ130" s="291"/>
      <c r="AK130" s="236"/>
      <c r="AL130" s="236"/>
      <c r="AM130" s="291"/>
      <c r="AN130" s="236"/>
      <c r="AO130" s="236"/>
      <c r="AP130" s="292"/>
      <c r="AQ130" s="236"/>
      <c r="AR130" s="236"/>
      <c r="AS130" s="292"/>
      <c r="AT130" s="232"/>
      <c r="AU130" s="236"/>
      <c r="AV130" s="232"/>
      <c r="AW130" s="236"/>
      <c r="AX130" s="236"/>
      <c r="AY130" s="232"/>
      <c r="AZ130" s="268"/>
    </row>
    <row r="131" spans="1:53" x14ac:dyDescent="0.2">
      <c r="A131" s="230"/>
      <c r="B131" s="234"/>
      <c r="C131" s="236"/>
      <c r="D131" s="227"/>
      <c r="E131" s="236"/>
      <c r="F131" s="236"/>
      <c r="G131" s="236"/>
      <c r="H131" s="232"/>
      <c r="I131" s="232"/>
      <c r="J131" s="236"/>
      <c r="K131" s="236"/>
      <c r="L131" s="291"/>
      <c r="M131" s="236"/>
      <c r="N131" s="236"/>
      <c r="O131" s="292"/>
      <c r="P131" s="236"/>
      <c r="Q131" s="236"/>
      <c r="R131" s="291"/>
      <c r="S131" s="236"/>
      <c r="T131" s="236"/>
      <c r="U131" s="291"/>
      <c r="V131" s="236"/>
      <c r="W131" s="236"/>
      <c r="X131" s="291"/>
      <c r="Y131" s="236"/>
      <c r="Z131" s="236"/>
      <c r="AA131" s="291"/>
      <c r="AB131" s="236"/>
      <c r="AC131" s="236"/>
      <c r="AD131" s="291"/>
      <c r="AE131" s="236"/>
      <c r="AF131" s="236"/>
      <c r="AG131" s="291"/>
      <c r="AH131" s="236"/>
      <c r="AI131" s="236"/>
      <c r="AJ131" s="291"/>
      <c r="AK131" s="236"/>
      <c r="AL131" s="236"/>
      <c r="AM131" s="291"/>
      <c r="AN131" s="236"/>
      <c r="AO131" s="236"/>
      <c r="AP131" s="292"/>
      <c r="AQ131" s="236"/>
      <c r="AR131" s="236"/>
      <c r="AS131" s="292"/>
      <c r="AT131" s="232"/>
      <c r="AU131" s="236"/>
      <c r="AV131" s="232"/>
      <c r="AW131" s="236"/>
      <c r="AX131" s="236"/>
      <c r="AY131" s="232"/>
      <c r="AZ131" s="268"/>
    </row>
    <row r="132" spans="1:53" x14ac:dyDescent="0.2">
      <c r="A132" s="230"/>
      <c r="B132" s="234"/>
      <c r="C132" s="236"/>
      <c r="D132" s="227"/>
      <c r="E132" s="236"/>
      <c r="F132" s="236"/>
      <c r="G132" s="236"/>
      <c r="H132" s="232"/>
      <c r="I132" s="232"/>
      <c r="J132" s="236"/>
      <c r="K132" s="236"/>
      <c r="L132" s="291"/>
      <c r="M132" s="236"/>
      <c r="N132" s="236"/>
      <c r="O132" s="292"/>
      <c r="P132" s="236"/>
      <c r="Q132" s="236"/>
      <c r="R132" s="291"/>
      <c r="S132" s="236"/>
      <c r="T132" s="236"/>
      <c r="U132" s="291"/>
      <c r="V132" s="236"/>
      <c r="W132" s="236"/>
      <c r="X132" s="291"/>
      <c r="Y132" s="236"/>
      <c r="Z132" s="236"/>
      <c r="AA132" s="291"/>
      <c r="AB132" s="236"/>
      <c r="AC132" s="236"/>
      <c r="AD132" s="291"/>
      <c r="AE132" s="236"/>
      <c r="AF132" s="236"/>
      <c r="AG132" s="291"/>
      <c r="AH132" s="236"/>
      <c r="AI132" s="236"/>
      <c r="AJ132" s="291"/>
      <c r="AK132" s="236"/>
      <c r="AL132" s="236"/>
      <c r="AM132" s="291"/>
      <c r="AN132" s="236"/>
      <c r="AO132" s="236"/>
      <c r="AP132" s="292"/>
      <c r="AQ132" s="236"/>
      <c r="AR132" s="236"/>
      <c r="AS132" s="292"/>
      <c r="AT132" s="232"/>
      <c r="AU132" s="236"/>
      <c r="AV132" s="232"/>
      <c r="AW132" s="236"/>
      <c r="AX132" s="236"/>
      <c r="AY132" s="232"/>
      <c r="AZ132" s="268"/>
    </row>
    <row r="133" spans="1:53" x14ac:dyDescent="0.2">
      <c r="A133" s="230"/>
      <c r="B133" s="234"/>
      <c r="C133" s="236"/>
      <c r="D133" s="227"/>
      <c r="E133" s="236"/>
      <c r="F133" s="236"/>
      <c r="G133" s="236"/>
      <c r="H133" s="232"/>
      <c r="I133" s="232"/>
      <c r="J133" s="236"/>
      <c r="K133" s="236"/>
      <c r="L133" s="291"/>
      <c r="M133" s="236"/>
      <c r="N133" s="236"/>
      <c r="O133" s="292"/>
      <c r="P133" s="236"/>
      <c r="Q133" s="236"/>
      <c r="R133" s="291"/>
      <c r="S133" s="236"/>
      <c r="T133" s="236"/>
      <c r="U133" s="291"/>
      <c r="V133" s="236"/>
      <c r="W133" s="236"/>
      <c r="X133" s="291"/>
      <c r="Y133" s="236"/>
      <c r="Z133" s="236"/>
      <c r="AA133" s="291"/>
      <c r="AB133" s="236"/>
      <c r="AC133" s="236"/>
      <c r="AD133" s="291"/>
      <c r="AE133" s="236"/>
      <c r="AF133" s="236"/>
      <c r="AG133" s="291"/>
      <c r="AH133" s="236"/>
      <c r="AI133" s="236"/>
      <c r="AJ133" s="291"/>
      <c r="AK133" s="236"/>
      <c r="AL133" s="236"/>
      <c r="AM133" s="291"/>
      <c r="AN133" s="236"/>
      <c r="AO133" s="236"/>
      <c r="AP133" s="292"/>
      <c r="AQ133" s="236"/>
      <c r="AR133" s="236"/>
      <c r="AS133" s="292"/>
      <c r="AT133" s="232"/>
      <c r="AU133" s="236"/>
      <c r="AV133" s="232"/>
      <c r="AW133" s="236"/>
      <c r="AX133" s="236"/>
      <c r="AY133" s="232"/>
      <c r="AZ133" s="268"/>
    </row>
    <row r="134" spans="1:53" x14ac:dyDescent="0.2">
      <c r="A134" s="230"/>
      <c r="B134" s="234"/>
      <c r="C134" s="236"/>
      <c r="D134" s="227"/>
      <c r="E134" s="236"/>
      <c r="F134" s="236"/>
      <c r="G134" s="236"/>
      <c r="H134" s="232"/>
      <c r="I134" s="232"/>
      <c r="J134" s="236"/>
      <c r="K134" s="236"/>
      <c r="L134" s="291"/>
      <c r="M134" s="236"/>
      <c r="N134" s="236"/>
      <c r="O134" s="292"/>
      <c r="P134" s="236"/>
      <c r="Q134" s="236"/>
      <c r="R134" s="291"/>
      <c r="S134" s="236"/>
      <c r="T134" s="236"/>
      <c r="U134" s="291"/>
      <c r="V134" s="236"/>
      <c r="W134" s="236"/>
      <c r="X134" s="291"/>
      <c r="Y134" s="236"/>
      <c r="Z134" s="236"/>
      <c r="AA134" s="291"/>
      <c r="AB134" s="236"/>
      <c r="AC134" s="236"/>
      <c r="AD134" s="291"/>
      <c r="AE134" s="236"/>
      <c r="AF134" s="236"/>
      <c r="AG134" s="291"/>
      <c r="AH134" s="236"/>
      <c r="AI134" s="236"/>
      <c r="AJ134" s="291"/>
      <c r="AK134" s="236"/>
      <c r="AL134" s="236"/>
      <c r="AM134" s="291"/>
      <c r="AN134" s="236"/>
      <c r="AO134" s="236"/>
      <c r="AP134" s="292"/>
      <c r="AQ134" s="236"/>
      <c r="AR134" s="236"/>
      <c r="AS134" s="292"/>
      <c r="AT134" s="232"/>
      <c r="AU134" s="236"/>
      <c r="AV134" s="232"/>
      <c r="AW134" s="236"/>
      <c r="AX134" s="236"/>
      <c r="AY134" s="232"/>
      <c r="AZ134" s="268"/>
    </row>
    <row r="135" spans="1:53" x14ac:dyDescent="0.2">
      <c r="A135" s="230"/>
      <c r="B135" s="234"/>
      <c r="C135" s="236"/>
      <c r="D135" s="227"/>
      <c r="E135" s="236"/>
      <c r="F135" s="236"/>
      <c r="G135" s="236"/>
      <c r="H135" s="232"/>
      <c r="I135" s="232"/>
      <c r="J135" s="236"/>
      <c r="K135" s="236"/>
      <c r="L135" s="291"/>
      <c r="M135" s="236"/>
      <c r="N135" s="236"/>
      <c r="O135" s="292"/>
      <c r="P135" s="236"/>
      <c r="Q135" s="236"/>
      <c r="R135" s="291"/>
      <c r="S135" s="236"/>
      <c r="T135" s="236"/>
      <c r="U135" s="291"/>
      <c r="V135" s="236"/>
      <c r="W135" s="236"/>
      <c r="X135" s="291"/>
      <c r="Y135" s="236"/>
      <c r="Z135" s="236"/>
      <c r="AA135" s="291"/>
      <c r="AB135" s="236"/>
      <c r="AC135" s="236"/>
      <c r="AD135" s="291"/>
      <c r="AE135" s="236"/>
      <c r="AF135" s="236"/>
      <c r="AG135" s="291"/>
      <c r="AH135" s="236"/>
      <c r="AI135" s="236"/>
      <c r="AJ135" s="291"/>
      <c r="AK135" s="236"/>
      <c r="AL135" s="236"/>
      <c r="AM135" s="291"/>
      <c r="AN135" s="236"/>
      <c r="AO135" s="236"/>
      <c r="AP135" s="292"/>
      <c r="AQ135" s="236"/>
      <c r="AR135" s="236"/>
      <c r="AS135" s="292"/>
      <c r="AT135" s="232"/>
      <c r="AU135" s="236"/>
      <c r="AV135" s="232"/>
      <c r="AW135" s="236"/>
      <c r="AX135" s="236"/>
      <c r="AY135" s="232"/>
      <c r="AZ135" s="268"/>
    </row>
    <row r="136" spans="1:53" x14ac:dyDescent="0.2">
      <c r="A136" s="230"/>
      <c r="B136" s="234"/>
      <c r="C136" s="236"/>
      <c r="D136" s="227"/>
      <c r="E136" s="236"/>
      <c r="F136" s="236"/>
      <c r="G136" s="236"/>
      <c r="H136" s="232"/>
      <c r="I136" s="232"/>
      <c r="J136" s="236"/>
      <c r="K136" s="236"/>
      <c r="L136" s="291"/>
      <c r="M136" s="236"/>
      <c r="N136" s="236"/>
      <c r="O136" s="292"/>
      <c r="P136" s="236"/>
      <c r="Q136" s="236"/>
      <c r="R136" s="291"/>
      <c r="S136" s="236"/>
      <c r="T136" s="236"/>
      <c r="U136" s="291"/>
      <c r="V136" s="236"/>
      <c r="W136" s="236"/>
      <c r="X136" s="291"/>
      <c r="Y136" s="236"/>
      <c r="Z136" s="236"/>
      <c r="AA136" s="291"/>
      <c r="AB136" s="236"/>
      <c r="AC136" s="236"/>
      <c r="AD136" s="291"/>
      <c r="AE136" s="236"/>
      <c r="AF136" s="236"/>
      <c r="AG136" s="291"/>
      <c r="AH136" s="236"/>
      <c r="AI136" s="236"/>
      <c r="AJ136" s="291"/>
      <c r="AK136" s="236"/>
      <c r="AL136" s="236"/>
      <c r="AM136" s="291"/>
      <c r="AN136" s="236"/>
      <c r="AO136" s="236"/>
      <c r="AP136" s="292"/>
      <c r="AQ136" s="236"/>
      <c r="AR136" s="236"/>
      <c r="AS136" s="292"/>
      <c r="AT136" s="232"/>
      <c r="AU136" s="236"/>
      <c r="AV136" s="232"/>
      <c r="AW136" s="236"/>
      <c r="AX136" s="236"/>
      <c r="AY136" s="232"/>
      <c r="AZ136" s="268"/>
    </row>
    <row r="137" spans="1:53" x14ac:dyDescent="0.2">
      <c r="A137" s="230"/>
      <c r="B137" s="234"/>
      <c r="C137" s="236"/>
      <c r="D137" s="227"/>
      <c r="E137" s="236"/>
      <c r="F137" s="236"/>
      <c r="G137" s="236"/>
      <c r="H137" s="232"/>
      <c r="I137" s="232"/>
      <c r="J137" s="236"/>
      <c r="K137" s="236"/>
      <c r="L137" s="291"/>
      <c r="M137" s="236"/>
      <c r="N137" s="236"/>
      <c r="O137" s="292"/>
      <c r="P137" s="236"/>
      <c r="Q137" s="236"/>
      <c r="R137" s="291"/>
      <c r="S137" s="236"/>
      <c r="T137" s="236"/>
      <c r="U137" s="291"/>
      <c r="V137" s="236"/>
      <c r="W137" s="236"/>
      <c r="X137" s="291"/>
      <c r="Y137" s="236"/>
      <c r="Z137" s="236"/>
      <c r="AA137" s="291"/>
      <c r="AB137" s="236"/>
      <c r="AC137" s="236"/>
      <c r="AD137" s="291"/>
      <c r="AE137" s="236"/>
      <c r="AF137" s="236"/>
      <c r="AG137" s="291"/>
      <c r="AH137" s="236"/>
      <c r="AI137" s="236"/>
      <c r="AJ137" s="291"/>
      <c r="AK137" s="236"/>
      <c r="AL137" s="236"/>
      <c r="AM137" s="291"/>
      <c r="AN137" s="236"/>
      <c r="AO137" s="236"/>
      <c r="AP137" s="292"/>
      <c r="AQ137" s="236"/>
      <c r="AR137" s="236"/>
      <c r="AS137" s="292"/>
      <c r="AT137" s="232"/>
      <c r="AU137" s="236"/>
      <c r="AV137" s="232"/>
      <c r="AW137" s="236"/>
      <c r="AX137" s="236"/>
      <c r="AY137" s="232"/>
      <c r="AZ137" s="268"/>
    </row>
    <row r="138" spans="1:53" x14ac:dyDescent="0.2">
      <c r="A138" s="294"/>
      <c r="B138" s="203"/>
      <c r="C138" s="310"/>
      <c r="D138" s="227"/>
      <c r="E138" s="204"/>
      <c r="F138" s="204"/>
      <c r="G138" s="204"/>
      <c r="H138" s="232"/>
      <c r="I138" s="232"/>
      <c r="J138" s="236"/>
      <c r="K138" s="204"/>
      <c r="L138" s="291"/>
      <c r="M138" s="204"/>
      <c r="N138" s="204"/>
      <c r="O138" s="292"/>
      <c r="P138" s="204"/>
      <c r="Q138" s="204"/>
      <c r="R138" s="291"/>
      <c r="S138" s="204"/>
      <c r="T138" s="204"/>
      <c r="U138" s="291"/>
      <c r="V138" s="204"/>
      <c r="W138" s="204"/>
      <c r="X138" s="291"/>
      <c r="Y138" s="204"/>
      <c r="Z138" s="204"/>
      <c r="AA138" s="291"/>
      <c r="AB138" s="204"/>
      <c r="AC138" s="204"/>
      <c r="AD138" s="291"/>
      <c r="AE138" s="204"/>
      <c r="AF138" s="204"/>
      <c r="AG138" s="291"/>
      <c r="AH138" s="204"/>
      <c r="AI138" s="204"/>
      <c r="AJ138" s="291"/>
      <c r="AK138" s="204"/>
      <c r="AL138" s="204"/>
      <c r="AM138" s="291"/>
      <c r="AN138" s="204"/>
      <c r="AO138" s="204"/>
      <c r="AP138" s="292"/>
      <c r="AQ138" s="204"/>
      <c r="AR138" s="204"/>
      <c r="AS138" s="292"/>
      <c r="AT138" s="232"/>
      <c r="AU138" s="204"/>
      <c r="AV138" s="232"/>
      <c r="AW138" s="204"/>
      <c r="AX138" s="204"/>
      <c r="AY138" s="232"/>
      <c r="AZ138" s="268">
        <f t="shared" ref="AZ138" si="109">+J138+M138+P138+S138+V138+Y138+AB138+AE138+AH138+AK138+AN138</f>
        <v>0</v>
      </c>
      <c r="BA138" s="204"/>
    </row>
    <row r="139" spans="1:53" ht="13.5" thickBot="1" x14ac:dyDescent="0.25">
      <c r="A139" s="230"/>
      <c r="B139" s="311"/>
      <c r="C139" s="295"/>
      <c r="D139" s="303"/>
      <c r="E139" s="295"/>
      <c r="F139" s="295"/>
      <c r="G139" s="295"/>
      <c r="H139" s="232"/>
      <c r="I139" s="232"/>
      <c r="J139" s="295"/>
      <c r="K139" s="295"/>
      <c r="L139" s="291"/>
      <c r="M139" s="295"/>
      <c r="N139" s="295"/>
      <c r="O139" s="292"/>
      <c r="P139" s="295"/>
      <c r="Q139" s="295"/>
      <c r="R139" s="291"/>
      <c r="S139" s="295"/>
      <c r="T139" s="295"/>
      <c r="U139" s="291"/>
      <c r="V139" s="295"/>
      <c r="W139" s="295"/>
      <c r="X139" s="291"/>
      <c r="Y139" s="295"/>
      <c r="Z139" s="295"/>
      <c r="AA139" s="291"/>
      <c r="AB139" s="295"/>
      <c r="AC139" s="295"/>
      <c r="AD139" s="291"/>
      <c r="AE139" s="295"/>
      <c r="AF139" s="295"/>
      <c r="AG139" s="291"/>
      <c r="AH139" s="295"/>
      <c r="AI139" s="295"/>
      <c r="AJ139" s="291"/>
      <c r="AK139" s="295"/>
      <c r="AL139" s="295"/>
      <c r="AM139" s="291"/>
      <c r="AN139" s="295"/>
      <c r="AO139" s="295"/>
      <c r="AP139" s="292"/>
      <c r="AQ139" s="295"/>
      <c r="AR139" s="295"/>
      <c r="AS139" s="292"/>
      <c r="AT139" s="295"/>
      <c r="AU139" s="295"/>
      <c r="AV139" s="232"/>
      <c r="AW139" s="295"/>
      <c r="AX139" s="295"/>
      <c r="AY139" s="232"/>
      <c r="AZ139" s="268">
        <f>+J139+M139+P139+S139+V139+Y139+AB139+AE139+AH139+AK139+AN139</f>
        <v>0</v>
      </c>
    </row>
    <row r="140" spans="1:53" s="312" customFormat="1" ht="19.5" customHeight="1" thickBot="1" x14ac:dyDescent="0.25">
      <c r="A140" s="425" t="s">
        <v>28</v>
      </c>
      <c r="B140" s="426"/>
      <c r="C140" s="426"/>
      <c r="D140" s="427"/>
      <c r="E140" s="312">
        <f>SUM(E7:E139)</f>
        <v>915000000</v>
      </c>
      <c r="F140" s="312">
        <f>SUM(F7:F139)</f>
        <v>8400000</v>
      </c>
      <c r="G140" s="312">
        <f>SUM(G7:G139)</f>
        <v>57800000</v>
      </c>
      <c r="H140" s="312">
        <f t="shared" ref="H140:AY140" si="110">SUM(H7:H139)</f>
        <v>848800000</v>
      </c>
      <c r="I140" s="312">
        <f>SUM(I7:I139)</f>
        <v>293200000</v>
      </c>
      <c r="J140" s="312">
        <f t="shared" si="110"/>
        <v>52200000</v>
      </c>
      <c r="K140" s="312">
        <f t="shared" si="110"/>
        <v>52200000</v>
      </c>
      <c r="L140" s="312">
        <f t="shared" si="110"/>
        <v>0</v>
      </c>
      <c r="M140" s="312">
        <f t="shared" si="110"/>
        <v>38040000</v>
      </c>
      <c r="N140" s="312">
        <f t="shared" si="110"/>
        <v>38040000</v>
      </c>
      <c r="O140" s="312">
        <f t="shared" si="110"/>
        <v>0</v>
      </c>
      <c r="P140" s="312">
        <f t="shared" si="110"/>
        <v>50240000</v>
      </c>
      <c r="Q140" s="312">
        <f t="shared" si="110"/>
        <v>49240000</v>
      </c>
      <c r="R140" s="312">
        <f t="shared" si="110"/>
        <v>1000000</v>
      </c>
      <c r="S140" s="312">
        <f t="shared" si="110"/>
        <v>50240000</v>
      </c>
      <c r="T140" s="312">
        <f t="shared" si="110"/>
        <v>49240000</v>
      </c>
      <c r="U140" s="312">
        <f t="shared" si="110"/>
        <v>1000000</v>
      </c>
      <c r="V140" s="312">
        <f t="shared" si="110"/>
        <v>50240000</v>
      </c>
      <c r="W140" s="312">
        <f t="shared" si="110"/>
        <v>49240000</v>
      </c>
      <c r="X140" s="312">
        <f t="shared" si="110"/>
        <v>1000000</v>
      </c>
      <c r="Y140" s="312">
        <f t="shared" si="110"/>
        <v>50240000</v>
      </c>
      <c r="Z140" s="312">
        <f t="shared" si="110"/>
        <v>49240000</v>
      </c>
      <c r="AA140" s="312">
        <f t="shared" si="110"/>
        <v>1000000</v>
      </c>
      <c r="AB140" s="312">
        <f t="shared" si="110"/>
        <v>50240000</v>
      </c>
      <c r="AC140" s="312">
        <f t="shared" si="110"/>
        <v>46440000</v>
      </c>
      <c r="AD140" s="312">
        <f t="shared" si="110"/>
        <v>3800000</v>
      </c>
      <c r="AE140" s="312">
        <f t="shared" si="110"/>
        <v>50240000</v>
      </c>
      <c r="AF140" s="312">
        <f t="shared" si="110"/>
        <v>46340000</v>
      </c>
      <c r="AG140" s="312">
        <f t="shared" si="110"/>
        <v>3900000</v>
      </c>
      <c r="AH140" s="312">
        <f t="shared" si="110"/>
        <v>50240000</v>
      </c>
      <c r="AI140" s="312">
        <f t="shared" si="110"/>
        <v>44990000</v>
      </c>
      <c r="AJ140" s="312">
        <f t="shared" si="110"/>
        <v>5250000</v>
      </c>
      <c r="AK140" s="312">
        <f t="shared" si="110"/>
        <v>50240000</v>
      </c>
      <c r="AL140" s="312">
        <f t="shared" si="110"/>
        <v>42140000</v>
      </c>
      <c r="AM140" s="312">
        <f t="shared" si="110"/>
        <v>8100000</v>
      </c>
      <c r="AN140" s="312">
        <f t="shared" si="110"/>
        <v>50240000</v>
      </c>
      <c r="AO140" s="312">
        <f t="shared" si="110"/>
        <v>39240000</v>
      </c>
      <c r="AP140" s="312">
        <f t="shared" si="110"/>
        <v>11000000</v>
      </c>
      <c r="AQ140" s="312">
        <f t="shared" si="110"/>
        <v>12700000</v>
      </c>
      <c r="AR140" s="312">
        <f t="shared" si="110"/>
        <v>7700000</v>
      </c>
      <c r="AS140" s="312">
        <f t="shared" si="110"/>
        <v>5000000</v>
      </c>
      <c r="AT140" s="312">
        <f t="shared" si="110"/>
        <v>500000</v>
      </c>
      <c r="AU140" s="312">
        <f t="shared" si="110"/>
        <v>200000</v>
      </c>
      <c r="AV140" s="312">
        <f t="shared" si="110"/>
        <v>300000</v>
      </c>
      <c r="AW140" s="312">
        <f t="shared" si="110"/>
        <v>0</v>
      </c>
      <c r="AX140" s="312">
        <f t="shared" si="110"/>
        <v>0</v>
      </c>
      <c r="AY140" s="312">
        <f t="shared" si="110"/>
        <v>0</v>
      </c>
      <c r="AZ140" s="312">
        <f t="shared" ref="AZ140" si="111">SUM(AZ7:AZ139)</f>
        <v>555600000</v>
      </c>
    </row>
    <row r="141" spans="1:53" x14ac:dyDescent="0.2">
      <c r="A141" s="296"/>
      <c r="B141" s="313"/>
      <c r="C141" s="314"/>
      <c r="D141" s="315"/>
      <c r="E141" s="268"/>
    </row>
    <row r="142" spans="1:53" ht="15" customHeight="1" x14ac:dyDescent="0.2">
      <c r="A142" s="407" t="s">
        <v>308</v>
      </c>
      <c r="B142" s="407"/>
      <c r="C142" s="407"/>
      <c r="D142" s="241" t="str">
        <f>+BA!D43</f>
        <v>MEI</v>
      </c>
      <c r="E142" s="241"/>
    </row>
    <row r="143" spans="1:53" ht="25.5" x14ac:dyDescent="0.2">
      <c r="A143" s="242" t="s">
        <v>293</v>
      </c>
      <c r="B143" s="242" t="s">
        <v>2</v>
      </c>
      <c r="C143" s="242" t="s">
        <v>268</v>
      </c>
      <c r="D143" s="242" t="s">
        <v>278</v>
      </c>
      <c r="E143" s="244" t="s">
        <v>294</v>
      </c>
      <c r="G143" s="172" t="s">
        <v>310</v>
      </c>
    </row>
    <row r="144" spans="1:53" x14ac:dyDescent="0.2">
      <c r="A144" s="236">
        <v>1</v>
      </c>
      <c r="B144" s="236"/>
      <c r="C144" s="236" t="str">
        <f>+C7</f>
        <v>Ajeng Wiedhia</v>
      </c>
      <c r="D144" s="227" t="str">
        <f>+D7</f>
        <v>OM</v>
      </c>
      <c r="E144" s="236">
        <f>+L7+O7+R7+U7+X7+AA7+AD7+AG7+AJ7+AM7+AP7+AS7+AV7+AY7</f>
        <v>0</v>
      </c>
    </row>
    <row r="145" spans="1:7" x14ac:dyDescent="0.2">
      <c r="A145" s="236">
        <v>2</v>
      </c>
      <c r="B145" s="236"/>
      <c r="C145" s="236" t="str">
        <f t="shared" ref="C145:C208" si="112">+C8</f>
        <v>Vini Nur baiti</v>
      </c>
      <c r="D145" s="227" t="str">
        <f t="shared" ref="D145:D162" si="113">+D8</f>
        <v>OM</v>
      </c>
      <c r="E145" s="236">
        <f t="shared" ref="E145:E208" si="114">+L8+O8+R8+U8+X8+AA8+AD8+AG8+AJ8+AM8+AP8+AS8+AV8+AY8</f>
        <v>0</v>
      </c>
    </row>
    <row r="146" spans="1:7" x14ac:dyDescent="0.2">
      <c r="A146" s="236">
        <v>3</v>
      </c>
      <c r="B146" s="236"/>
      <c r="C146" s="236" t="str">
        <f t="shared" si="112"/>
        <v>Angel</v>
      </c>
      <c r="D146" s="227" t="str">
        <f t="shared" si="113"/>
        <v>OM</v>
      </c>
      <c r="E146" s="236">
        <f t="shared" si="114"/>
        <v>0</v>
      </c>
    </row>
    <row r="147" spans="1:7" x14ac:dyDescent="0.2">
      <c r="A147" s="236">
        <v>4</v>
      </c>
      <c r="B147" s="236"/>
      <c r="C147" s="236" t="str">
        <f t="shared" si="112"/>
        <v>Miftahul Manan</v>
      </c>
      <c r="D147" s="227" t="str">
        <f t="shared" si="113"/>
        <v>OM</v>
      </c>
      <c r="E147" s="236">
        <f t="shared" si="114"/>
        <v>0</v>
      </c>
      <c r="G147" s="173">
        <f>REKAP!R19/78</f>
        <v>10351923.076923076</v>
      </c>
    </row>
    <row r="148" spans="1:7" x14ac:dyDescent="0.2">
      <c r="A148" s="236">
        <v>5</v>
      </c>
      <c r="B148" s="236"/>
      <c r="C148" s="236" t="str">
        <f t="shared" si="112"/>
        <v>Lilim Halimah</v>
      </c>
      <c r="D148" s="227" t="str">
        <f t="shared" si="113"/>
        <v>OM</v>
      </c>
      <c r="E148" s="236">
        <f t="shared" si="114"/>
        <v>0</v>
      </c>
    </row>
    <row r="149" spans="1:7" x14ac:dyDescent="0.2">
      <c r="A149" s="236">
        <v>6</v>
      </c>
      <c r="B149" s="236"/>
      <c r="C149" s="236" t="str">
        <f t="shared" si="112"/>
        <v xml:space="preserve">Lareta </v>
      </c>
      <c r="D149" s="227" t="str">
        <f t="shared" si="113"/>
        <v>OM</v>
      </c>
      <c r="E149" s="236">
        <f t="shared" si="114"/>
        <v>0</v>
      </c>
    </row>
    <row r="150" spans="1:7" x14ac:dyDescent="0.2">
      <c r="A150" s="236">
        <v>7</v>
      </c>
      <c r="B150" s="236"/>
      <c r="C150" s="236" t="str">
        <f t="shared" si="112"/>
        <v>Robi Indra yana</v>
      </c>
      <c r="D150" s="227" t="str">
        <f t="shared" si="113"/>
        <v>OM</v>
      </c>
      <c r="E150" s="236">
        <f t="shared" si="114"/>
        <v>0</v>
      </c>
    </row>
    <row r="151" spans="1:7" x14ac:dyDescent="0.2">
      <c r="A151" s="236">
        <v>8</v>
      </c>
      <c r="B151" s="236"/>
      <c r="C151" s="236" t="str">
        <f t="shared" si="112"/>
        <v>Ali Akbar</v>
      </c>
      <c r="D151" s="227" t="str">
        <f t="shared" si="113"/>
        <v>OM</v>
      </c>
      <c r="E151" s="236">
        <f t="shared" si="114"/>
        <v>0</v>
      </c>
    </row>
    <row r="152" spans="1:7" x14ac:dyDescent="0.2">
      <c r="A152" s="236">
        <v>9</v>
      </c>
      <c r="B152" s="236"/>
      <c r="C152" s="236" t="str">
        <f t="shared" si="112"/>
        <v>Riska Mustika</v>
      </c>
      <c r="D152" s="227" t="str">
        <f t="shared" si="113"/>
        <v>OM</v>
      </c>
      <c r="E152" s="236">
        <f t="shared" si="114"/>
        <v>0</v>
      </c>
    </row>
    <row r="153" spans="1:7" x14ac:dyDescent="0.2">
      <c r="A153" s="236">
        <v>10</v>
      </c>
      <c r="B153" s="236"/>
      <c r="C153" s="236" t="str">
        <f t="shared" si="112"/>
        <v>Ubaidillah Assidiq</v>
      </c>
      <c r="D153" s="227" t="str">
        <f t="shared" si="113"/>
        <v>OM</v>
      </c>
      <c r="E153" s="236">
        <f t="shared" si="114"/>
        <v>0</v>
      </c>
    </row>
    <row r="154" spans="1:7" x14ac:dyDescent="0.2">
      <c r="A154" s="236">
        <v>11</v>
      </c>
      <c r="B154" s="236"/>
      <c r="C154" s="236" t="str">
        <f t="shared" si="112"/>
        <v>Febi Ismail</v>
      </c>
      <c r="D154" s="227" t="str">
        <f t="shared" si="113"/>
        <v>OM</v>
      </c>
      <c r="E154" s="236">
        <f t="shared" si="114"/>
        <v>4400000</v>
      </c>
    </row>
    <row r="155" spans="1:7" x14ac:dyDescent="0.2">
      <c r="A155" s="236">
        <v>12</v>
      </c>
      <c r="B155" s="236"/>
      <c r="C155" s="236" t="str">
        <f t="shared" si="112"/>
        <v>Ria Rahmawati</v>
      </c>
      <c r="D155" s="227" t="str">
        <f t="shared" si="113"/>
        <v>OM</v>
      </c>
      <c r="E155" s="236">
        <f t="shared" si="114"/>
        <v>1000000</v>
      </c>
    </row>
    <row r="156" spans="1:7" x14ac:dyDescent="0.2">
      <c r="A156" s="236">
        <v>13</v>
      </c>
      <c r="B156" s="236"/>
      <c r="C156" s="236" t="str">
        <f t="shared" si="112"/>
        <v>Agung Maulana</v>
      </c>
      <c r="D156" s="227" t="str">
        <f t="shared" si="113"/>
        <v>OM</v>
      </c>
      <c r="E156" s="236">
        <f t="shared" si="114"/>
        <v>0</v>
      </c>
    </row>
    <row r="157" spans="1:7" x14ac:dyDescent="0.2">
      <c r="A157" s="236">
        <v>14</v>
      </c>
      <c r="B157" s="236"/>
      <c r="C157" s="236" t="str">
        <f t="shared" si="112"/>
        <v>M Nizar F</v>
      </c>
      <c r="D157" s="227" t="str">
        <f t="shared" si="113"/>
        <v>OM</v>
      </c>
      <c r="E157" s="236">
        <f t="shared" si="114"/>
        <v>0</v>
      </c>
    </row>
    <row r="158" spans="1:7" x14ac:dyDescent="0.2">
      <c r="A158" s="236">
        <v>15</v>
      </c>
      <c r="B158" s="236"/>
      <c r="C158" s="236" t="str">
        <f t="shared" si="112"/>
        <v>IA Irna S</v>
      </c>
      <c r="D158" s="227" t="str">
        <f t="shared" si="113"/>
        <v>OM</v>
      </c>
      <c r="E158" s="236">
        <f t="shared" si="114"/>
        <v>0</v>
      </c>
    </row>
    <row r="159" spans="1:7" x14ac:dyDescent="0.2">
      <c r="A159" s="236">
        <v>16</v>
      </c>
      <c r="B159" s="236"/>
      <c r="C159" s="236" t="str">
        <f t="shared" si="112"/>
        <v>Pujangga R</v>
      </c>
      <c r="D159" s="227" t="str">
        <f t="shared" si="113"/>
        <v>OM</v>
      </c>
      <c r="E159" s="236">
        <f t="shared" si="114"/>
        <v>0</v>
      </c>
    </row>
    <row r="160" spans="1:7" x14ac:dyDescent="0.2">
      <c r="A160" s="236">
        <v>17</v>
      </c>
      <c r="B160" s="236"/>
      <c r="C160" s="236" t="str">
        <f t="shared" si="112"/>
        <v>Atep Salman Witular</v>
      </c>
      <c r="D160" s="227" t="str">
        <f t="shared" si="113"/>
        <v>OM</v>
      </c>
      <c r="E160" s="236">
        <f t="shared" si="114"/>
        <v>0</v>
      </c>
    </row>
    <row r="161" spans="1:5" x14ac:dyDescent="0.2">
      <c r="A161" s="236">
        <v>18</v>
      </c>
      <c r="B161" s="236"/>
      <c r="C161" s="236" t="str">
        <f t="shared" si="112"/>
        <v>Farid Ferdiansyah</v>
      </c>
      <c r="D161" s="227" t="str">
        <f t="shared" si="113"/>
        <v>OM</v>
      </c>
      <c r="E161" s="236">
        <f t="shared" si="114"/>
        <v>0</v>
      </c>
    </row>
    <row r="162" spans="1:5" x14ac:dyDescent="0.2">
      <c r="A162" s="236">
        <v>19</v>
      </c>
      <c r="B162" s="236"/>
      <c r="C162" s="236" t="str">
        <f t="shared" si="112"/>
        <v>Shintia Karina Jauhari</v>
      </c>
      <c r="D162" s="227" t="str">
        <f t="shared" si="113"/>
        <v>OM</v>
      </c>
      <c r="E162" s="236">
        <f t="shared" si="114"/>
        <v>0</v>
      </c>
    </row>
    <row r="163" spans="1:5" x14ac:dyDescent="0.2">
      <c r="A163" s="236">
        <v>20</v>
      </c>
      <c r="B163" s="236"/>
      <c r="C163" s="236" t="str">
        <f t="shared" si="112"/>
        <v>Maria Ulfa</v>
      </c>
      <c r="D163" s="227" t="str">
        <f t="shared" ref="D163:D176" si="115">+D26</f>
        <v>OM</v>
      </c>
      <c r="E163" s="236">
        <f t="shared" si="114"/>
        <v>0</v>
      </c>
    </row>
    <row r="164" spans="1:5" x14ac:dyDescent="0.2">
      <c r="A164" s="236">
        <v>21</v>
      </c>
      <c r="B164" s="236"/>
      <c r="C164" s="236" t="str">
        <f t="shared" si="112"/>
        <v>Rika Haya</v>
      </c>
      <c r="D164" s="227" t="str">
        <f t="shared" si="115"/>
        <v>OM</v>
      </c>
      <c r="E164" s="236">
        <f t="shared" si="114"/>
        <v>5000000</v>
      </c>
    </row>
    <row r="165" spans="1:5" x14ac:dyDescent="0.2">
      <c r="A165" s="236">
        <v>22</v>
      </c>
      <c r="B165" s="236"/>
      <c r="C165" s="236" t="str">
        <f t="shared" si="112"/>
        <v>Anisa Nurlaila</v>
      </c>
      <c r="D165" s="227" t="str">
        <f t="shared" si="115"/>
        <v>OM</v>
      </c>
      <c r="E165" s="236">
        <f t="shared" si="114"/>
        <v>0</v>
      </c>
    </row>
    <row r="166" spans="1:5" x14ac:dyDescent="0.2">
      <c r="A166" s="236">
        <v>23</v>
      </c>
      <c r="B166" s="236"/>
      <c r="C166" s="236" t="str">
        <f t="shared" si="112"/>
        <v xml:space="preserve">Ari Agus </v>
      </c>
      <c r="D166" s="227" t="str">
        <f t="shared" si="115"/>
        <v>OM</v>
      </c>
      <c r="E166" s="236">
        <f t="shared" si="114"/>
        <v>300000</v>
      </c>
    </row>
    <row r="167" spans="1:5" x14ac:dyDescent="0.2">
      <c r="A167" s="236">
        <v>24</v>
      </c>
      <c r="B167" s="236"/>
      <c r="C167" s="236" t="str">
        <f t="shared" si="112"/>
        <v>Wedia Warsilah</v>
      </c>
      <c r="D167" s="227" t="str">
        <f t="shared" si="115"/>
        <v>OM</v>
      </c>
      <c r="E167" s="236">
        <f t="shared" si="114"/>
        <v>0</v>
      </c>
    </row>
    <row r="168" spans="1:5" x14ac:dyDescent="0.2">
      <c r="A168" s="236">
        <v>25</v>
      </c>
      <c r="B168" s="236"/>
      <c r="C168" s="236" t="str">
        <f t="shared" si="112"/>
        <v xml:space="preserve">Yara Nurjarina </v>
      </c>
      <c r="D168" s="227" t="str">
        <f t="shared" si="115"/>
        <v>OM</v>
      </c>
      <c r="E168" s="236">
        <f t="shared" si="114"/>
        <v>0</v>
      </c>
    </row>
    <row r="169" spans="1:5" x14ac:dyDescent="0.2">
      <c r="A169" s="236">
        <v>26</v>
      </c>
      <c r="B169" s="236"/>
      <c r="C169" s="236" t="str">
        <f t="shared" si="112"/>
        <v>Dhiya Siti Saodah</v>
      </c>
      <c r="D169" s="227" t="str">
        <f t="shared" si="115"/>
        <v>OM</v>
      </c>
      <c r="E169" s="236">
        <f t="shared" si="114"/>
        <v>0</v>
      </c>
    </row>
    <row r="170" spans="1:5" x14ac:dyDescent="0.2">
      <c r="A170" s="236">
        <v>27</v>
      </c>
      <c r="B170" s="236"/>
      <c r="C170" s="236" t="str">
        <f t="shared" si="112"/>
        <v>Rosita Anggara</v>
      </c>
      <c r="D170" s="227" t="str">
        <f t="shared" si="115"/>
        <v>OM</v>
      </c>
      <c r="E170" s="236">
        <f t="shared" si="114"/>
        <v>0</v>
      </c>
    </row>
    <row r="171" spans="1:5" x14ac:dyDescent="0.2">
      <c r="A171" s="236">
        <v>28</v>
      </c>
      <c r="B171" s="236"/>
      <c r="C171" s="236" t="str">
        <f t="shared" si="112"/>
        <v>Aisyah Risma Juliani</v>
      </c>
      <c r="D171" s="227" t="str">
        <f t="shared" si="115"/>
        <v>OM</v>
      </c>
      <c r="E171" s="236">
        <f t="shared" si="114"/>
        <v>1000000</v>
      </c>
    </row>
    <row r="172" spans="1:5" x14ac:dyDescent="0.2">
      <c r="A172" s="236">
        <v>29</v>
      </c>
      <c r="B172" s="236"/>
      <c r="C172" s="236" t="str">
        <f t="shared" si="112"/>
        <v>Ai Karmilah</v>
      </c>
      <c r="D172" s="227" t="str">
        <f t="shared" si="115"/>
        <v>OM</v>
      </c>
      <c r="E172" s="236">
        <f t="shared" si="114"/>
        <v>0</v>
      </c>
    </row>
    <row r="173" spans="1:5" x14ac:dyDescent="0.2">
      <c r="A173" s="236">
        <v>30</v>
      </c>
      <c r="B173" s="236"/>
      <c r="C173" s="236" t="str">
        <f t="shared" si="112"/>
        <v>Dina Mardiana</v>
      </c>
      <c r="D173" s="227" t="str">
        <f t="shared" si="115"/>
        <v>OM</v>
      </c>
      <c r="E173" s="236">
        <f t="shared" si="114"/>
        <v>0</v>
      </c>
    </row>
    <row r="174" spans="1:5" x14ac:dyDescent="0.2">
      <c r="A174" s="236">
        <v>31</v>
      </c>
      <c r="B174" s="236"/>
      <c r="C174" s="236" t="str">
        <f t="shared" si="112"/>
        <v>Lelyana Fadhilatul M</v>
      </c>
      <c r="D174" s="227" t="str">
        <f t="shared" si="115"/>
        <v>OM</v>
      </c>
      <c r="E174" s="236">
        <f t="shared" si="114"/>
        <v>0</v>
      </c>
    </row>
    <row r="175" spans="1:5" x14ac:dyDescent="0.2">
      <c r="A175" s="236">
        <v>32</v>
      </c>
      <c r="B175" s="236"/>
      <c r="C175" s="236" t="str">
        <f t="shared" si="112"/>
        <v>Dwiki Anggara</v>
      </c>
      <c r="D175" s="227" t="str">
        <f t="shared" si="115"/>
        <v>OM</v>
      </c>
      <c r="E175" s="236">
        <f t="shared" si="114"/>
        <v>5000000</v>
      </c>
    </row>
    <row r="176" spans="1:5" x14ac:dyDescent="0.2">
      <c r="A176" s="236">
        <v>33</v>
      </c>
      <c r="B176" s="236"/>
      <c r="C176" s="236" t="str">
        <f t="shared" si="112"/>
        <v>Tresia Adeliasari</v>
      </c>
      <c r="D176" s="227" t="str">
        <f t="shared" si="115"/>
        <v>OM</v>
      </c>
      <c r="E176" s="236">
        <f t="shared" si="114"/>
        <v>0</v>
      </c>
    </row>
    <row r="177" spans="1:5" x14ac:dyDescent="0.2">
      <c r="A177" s="236">
        <v>34</v>
      </c>
      <c r="B177" s="236"/>
      <c r="C177" s="236" t="str">
        <f t="shared" si="112"/>
        <v>Moyyani Nababan</v>
      </c>
      <c r="D177" s="227" t="str">
        <f t="shared" ref="D177:D208" si="116">D40</f>
        <v>OM</v>
      </c>
      <c r="E177" s="236">
        <f t="shared" si="114"/>
        <v>0</v>
      </c>
    </row>
    <row r="178" spans="1:5" x14ac:dyDescent="0.2">
      <c r="A178" s="236">
        <v>35</v>
      </c>
      <c r="B178" s="236"/>
      <c r="C178" s="236" t="str">
        <f t="shared" si="112"/>
        <v>Moch nizar Nazari</v>
      </c>
      <c r="D178" s="227" t="str">
        <f t="shared" si="116"/>
        <v>OM</v>
      </c>
      <c r="E178" s="236">
        <f t="shared" si="114"/>
        <v>0</v>
      </c>
    </row>
    <row r="179" spans="1:5" x14ac:dyDescent="0.2">
      <c r="A179" s="236">
        <v>36</v>
      </c>
      <c r="B179" s="236"/>
      <c r="C179" s="236" t="str">
        <f t="shared" si="112"/>
        <v>Sofi Miftahul Munir</v>
      </c>
      <c r="D179" s="227" t="str">
        <f t="shared" si="116"/>
        <v>OM</v>
      </c>
      <c r="E179" s="236">
        <f t="shared" si="114"/>
        <v>0</v>
      </c>
    </row>
    <row r="180" spans="1:5" x14ac:dyDescent="0.2">
      <c r="A180" s="236">
        <v>37</v>
      </c>
      <c r="B180" s="236"/>
      <c r="C180" s="236" t="str">
        <f t="shared" si="112"/>
        <v>Yusi Salsabila</v>
      </c>
      <c r="D180" s="227" t="str">
        <f t="shared" si="116"/>
        <v>OM</v>
      </c>
      <c r="E180" s="236">
        <f t="shared" si="114"/>
        <v>0</v>
      </c>
    </row>
    <row r="181" spans="1:5" x14ac:dyDescent="0.2">
      <c r="A181" s="236">
        <v>38</v>
      </c>
      <c r="B181" s="236"/>
      <c r="C181" s="236" t="str">
        <f t="shared" si="112"/>
        <v>Dina Alma</v>
      </c>
      <c r="D181" s="227" t="str">
        <f t="shared" si="116"/>
        <v>OM</v>
      </c>
      <c r="E181" s="236">
        <f t="shared" si="114"/>
        <v>0</v>
      </c>
    </row>
    <row r="182" spans="1:5" x14ac:dyDescent="0.2">
      <c r="A182" s="236">
        <v>39</v>
      </c>
      <c r="B182" s="236"/>
      <c r="C182" s="236" t="str">
        <f t="shared" si="112"/>
        <v>Hafez Shidiq</v>
      </c>
      <c r="D182" s="227" t="str">
        <f t="shared" si="116"/>
        <v>OM</v>
      </c>
      <c r="E182" s="236">
        <f t="shared" si="114"/>
        <v>0</v>
      </c>
    </row>
    <row r="183" spans="1:5" x14ac:dyDescent="0.2">
      <c r="A183" s="236">
        <v>40</v>
      </c>
      <c r="B183" s="236"/>
      <c r="C183" s="236" t="str">
        <f t="shared" si="112"/>
        <v>Elip Maulani Yusup</v>
      </c>
      <c r="D183" s="227" t="str">
        <f t="shared" si="116"/>
        <v>OM</v>
      </c>
      <c r="E183" s="236">
        <f t="shared" si="114"/>
        <v>0</v>
      </c>
    </row>
    <row r="184" spans="1:5" x14ac:dyDescent="0.2">
      <c r="A184" s="236">
        <v>41</v>
      </c>
      <c r="B184" s="236"/>
      <c r="C184" s="236" t="str">
        <f t="shared" si="112"/>
        <v>Deni Husniati</v>
      </c>
      <c r="D184" s="227" t="str">
        <f t="shared" si="116"/>
        <v>OM</v>
      </c>
      <c r="E184" s="236">
        <f t="shared" si="114"/>
        <v>0</v>
      </c>
    </row>
    <row r="185" spans="1:5" x14ac:dyDescent="0.2">
      <c r="A185" s="236">
        <v>42</v>
      </c>
      <c r="B185" s="236"/>
      <c r="C185" s="236" t="str">
        <f t="shared" si="112"/>
        <v>Fikri F</v>
      </c>
      <c r="D185" s="227" t="str">
        <f t="shared" si="116"/>
        <v>OM</v>
      </c>
      <c r="E185" s="236">
        <f t="shared" si="114"/>
        <v>1000000</v>
      </c>
    </row>
    <row r="186" spans="1:5" x14ac:dyDescent="0.2">
      <c r="A186" s="236">
        <v>43</v>
      </c>
      <c r="B186" s="236"/>
      <c r="C186" s="236" t="str">
        <f t="shared" si="112"/>
        <v>Anisa Karmila Sarah</v>
      </c>
      <c r="D186" s="227" t="str">
        <f t="shared" si="116"/>
        <v>OM</v>
      </c>
      <c r="E186" s="236">
        <f t="shared" si="114"/>
        <v>0</v>
      </c>
    </row>
    <row r="187" spans="1:5" x14ac:dyDescent="0.2">
      <c r="A187" s="236">
        <v>44</v>
      </c>
      <c r="B187" s="236"/>
      <c r="C187" s="236" t="str">
        <f t="shared" si="112"/>
        <v xml:space="preserve">Sherin </v>
      </c>
      <c r="D187" s="227" t="str">
        <f t="shared" si="116"/>
        <v>OM</v>
      </c>
      <c r="E187" s="236">
        <f t="shared" si="114"/>
        <v>0</v>
      </c>
    </row>
    <row r="188" spans="1:5" x14ac:dyDescent="0.2">
      <c r="A188" s="236">
        <v>45</v>
      </c>
      <c r="B188" s="236"/>
      <c r="C188" s="236" t="str">
        <f t="shared" si="112"/>
        <v xml:space="preserve">Aditia Anggara </v>
      </c>
      <c r="D188" s="227" t="str">
        <f t="shared" si="116"/>
        <v>OM</v>
      </c>
      <c r="E188" s="236">
        <f t="shared" si="114"/>
        <v>1300000</v>
      </c>
    </row>
    <row r="189" spans="1:5" x14ac:dyDescent="0.2">
      <c r="A189" s="236">
        <v>46</v>
      </c>
      <c r="B189" s="236"/>
      <c r="C189" s="236" t="str">
        <f t="shared" si="112"/>
        <v>Tarhani Sila Solehudin</v>
      </c>
      <c r="D189" s="227" t="str">
        <f t="shared" si="116"/>
        <v>OM</v>
      </c>
      <c r="E189" s="236">
        <f t="shared" si="114"/>
        <v>0</v>
      </c>
    </row>
    <row r="190" spans="1:5" x14ac:dyDescent="0.2">
      <c r="A190" s="236">
        <v>47</v>
      </c>
      <c r="B190" s="236"/>
      <c r="C190" s="236" t="str">
        <f t="shared" si="112"/>
        <v>Rosi Siti N</v>
      </c>
      <c r="D190" s="227" t="str">
        <f t="shared" si="116"/>
        <v>OM</v>
      </c>
      <c r="E190" s="236">
        <f t="shared" si="114"/>
        <v>0</v>
      </c>
    </row>
    <row r="191" spans="1:5" x14ac:dyDescent="0.2">
      <c r="A191" s="236">
        <v>48</v>
      </c>
      <c r="B191" s="236"/>
      <c r="C191" s="236" t="str">
        <f t="shared" si="112"/>
        <v>Indri Sherliana</v>
      </c>
      <c r="D191" s="227" t="str">
        <f t="shared" si="116"/>
        <v>OM</v>
      </c>
      <c r="E191" s="236">
        <f t="shared" si="114"/>
        <v>0</v>
      </c>
    </row>
    <row r="192" spans="1:5" x14ac:dyDescent="0.2">
      <c r="A192" s="236">
        <v>49</v>
      </c>
      <c r="B192" s="236"/>
      <c r="C192" s="236" t="str">
        <f t="shared" si="112"/>
        <v>Fathia Anzala</v>
      </c>
      <c r="D192" s="227" t="str">
        <f t="shared" si="116"/>
        <v>OM</v>
      </c>
      <c r="E192" s="236">
        <f t="shared" si="114"/>
        <v>0</v>
      </c>
    </row>
    <row r="193" spans="1:5" x14ac:dyDescent="0.2">
      <c r="A193" s="236">
        <v>50</v>
      </c>
      <c r="B193" s="236"/>
      <c r="C193" s="236" t="str">
        <f t="shared" si="112"/>
        <v>Angel Monica Nugraha</v>
      </c>
      <c r="D193" s="227" t="str">
        <f t="shared" si="116"/>
        <v>OM</v>
      </c>
      <c r="E193" s="236">
        <f t="shared" si="114"/>
        <v>0</v>
      </c>
    </row>
    <row r="194" spans="1:5" x14ac:dyDescent="0.2">
      <c r="A194" s="236">
        <v>51</v>
      </c>
      <c r="B194" s="236"/>
      <c r="C194" s="236" t="str">
        <f t="shared" si="112"/>
        <v xml:space="preserve">Deris Rismawan </v>
      </c>
      <c r="D194" s="227" t="str">
        <f t="shared" si="116"/>
        <v>OM</v>
      </c>
      <c r="E194" s="236">
        <f t="shared" si="114"/>
        <v>0</v>
      </c>
    </row>
    <row r="195" spans="1:5" x14ac:dyDescent="0.2">
      <c r="A195" s="236">
        <v>52</v>
      </c>
      <c r="B195" s="236"/>
      <c r="C195" s="236" t="str">
        <f t="shared" si="112"/>
        <v>Elsa Nadyya</v>
      </c>
      <c r="D195" s="227" t="str">
        <f t="shared" si="116"/>
        <v>OM</v>
      </c>
      <c r="E195" s="236">
        <f t="shared" si="114"/>
        <v>2000000</v>
      </c>
    </row>
    <row r="196" spans="1:5" x14ac:dyDescent="0.2">
      <c r="A196" s="236">
        <v>53</v>
      </c>
      <c r="B196" s="236"/>
      <c r="C196" s="236" t="str">
        <f t="shared" si="112"/>
        <v>Anfasa Alfarisi</v>
      </c>
      <c r="D196" s="227" t="str">
        <f t="shared" si="116"/>
        <v>OM</v>
      </c>
      <c r="E196" s="236">
        <f t="shared" si="114"/>
        <v>0</v>
      </c>
    </row>
    <row r="197" spans="1:5" x14ac:dyDescent="0.2">
      <c r="A197" s="236">
        <v>54</v>
      </c>
      <c r="B197" s="236"/>
      <c r="C197" s="236" t="str">
        <f t="shared" si="112"/>
        <v>Anisa Rahmansyah</v>
      </c>
      <c r="D197" s="227" t="str">
        <f t="shared" si="116"/>
        <v>OM</v>
      </c>
      <c r="E197" s="236">
        <f t="shared" si="114"/>
        <v>0</v>
      </c>
    </row>
    <row r="198" spans="1:5" x14ac:dyDescent="0.2">
      <c r="A198" s="236">
        <v>55</v>
      </c>
      <c r="B198" s="236"/>
      <c r="C198" s="236" t="str">
        <f t="shared" si="112"/>
        <v>Santy Oktaviani</v>
      </c>
      <c r="D198" s="227" t="str">
        <f t="shared" si="116"/>
        <v>OM</v>
      </c>
      <c r="E198" s="236">
        <f t="shared" si="114"/>
        <v>0</v>
      </c>
    </row>
    <row r="199" spans="1:5" x14ac:dyDescent="0.2">
      <c r="A199" s="236">
        <v>56</v>
      </c>
      <c r="B199" s="236"/>
      <c r="C199" s="236" t="str">
        <f t="shared" si="112"/>
        <v>Mukhlis</v>
      </c>
      <c r="D199" s="227" t="str">
        <f t="shared" si="116"/>
        <v>OM</v>
      </c>
      <c r="E199" s="236">
        <f t="shared" si="114"/>
        <v>0</v>
      </c>
    </row>
    <row r="200" spans="1:5" x14ac:dyDescent="0.2">
      <c r="A200" s="236">
        <v>57</v>
      </c>
      <c r="B200" s="236"/>
      <c r="C200" s="236" t="str">
        <f t="shared" si="112"/>
        <v>Yuli Yulianti</v>
      </c>
      <c r="D200" s="227" t="str">
        <f t="shared" si="116"/>
        <v>OM</v>
      </c>
      <c r="E200" s="236">
        <f t="shared" si="114"/>
        <v>10000000</v>
      </c>
    </row>
    <row r="201" spans="1:5" x14ac:dyDescent="0.2">
      <c r="A201" s="236">
        <v>58</v>
      </c>
      <c r="B201" s="236"/>
      <c r="C201" s="236" t="str">
        <f t="shared" si="112"/>
        <v>Sri Rahayu</v>
      </c>
      <c r="D201" s="227" t="str">
        <f t="shared" si="116"/>
        <v>OM</v>
      </c>
      <c r="E201" s="236">
        <f t="shared" si="114"/>
        <v>0</v>
      </c>
    </row>
    <row r="202" spans="1:5" x14ac:dyDescent="0.2">
      <c r="A202" s="236">
        <v>59</v>
      </c>
      <c r="B202" s="236"/>
      <c r="C202" s="236" t="str">
        <f t="shared" si="112"/>
        <v>Azis Ginanjar</v>
      </c>
      <c r="D202" s="227" t="str">
        <f t="shared" si="116"/>
        <v>OM</v>
      </c>
      <c r="E202" s="236">
        <f t="shared" si="114"/>
        <v>3450000</v>
      </c>
    </row>
    <row r="203" spans="1:5" x14ac:dyDescent="0.2">
      <c r="A203" s="236">
        <v>60</v>
      </c>
      <c r="B203" s="236"/>
      <c r="C203" s="236" t="str">
        <f t="shared" si="112"/>
        <v xml:space="preserve">M Fashul </v>
      </c>
      <c r="D203" s="227" t="str">
        <f t="shared" si="116"/>
        <v>OM</v>
      </c>
      <c r="E203" s="236">
        <f t="shared" si="114"/>
        <v>3900000</v>
      </c>
    </row>
    <row r="204" spans="1:5" x14ac:dyDescent="0.2">
      <c r="A204" s="236">
        <v>61</v>
      </c>
      <c r="B204" s="236"/>
      <c r="C204" s="236" t="str">
        <f t="shared" si="112"/>
        <v>Afif Miftahul Fauz</v>
      </c>
      <c r="D204" s="227" t="str">
        <f t="shared" si="116"/>
        <v>OM</v>
      </c>
      <c r="E204" s="236">
        <f t="shared" si="114"/>
        <v>3000000</v>
      </c>
    </row>
    <row r="205" spans="1:5" x14ac:dyDescent="0.2">
      <c r="A205" s="236">
        <v>62</v>
      </c>
      <c r="B205" s="236"/>
      <c r="C205" s="236">
        <f t="shared" si="112"/>
        <v>0</v>
      </c>
      <c r="D205" s="227">
        <f t="shared" si="116"/>
        <v>0</v>
      </c>
      <c r="E205" s="236">
        <f t="shared" si="114"/>
        <v>0</v>
      </c>
    </row>
    <row r="206" spans="1:5" x14ac:dyDescent="0.2">
      <c r="A206" s="236">
        <v>63</v>
      </c>
      <c r="B206" s="236"/>
      <c r="C206" s="236">
        <f t="shared" si="112"/>
        <v>0</v>
      </c>
      <c r="D206" s="227">
        <f t="shared" si="116"/>
        <v>0</v>
      </c>
      <c r="E206" s="236">
        <f t="shared" si="114"/>
        <v>0</v>
      </c>
    </row>
    <row r="207" spans="1:5" x14ac:dyDescent="0.2">
      <c r="A207" s="236">
        <v>64</v>
      </c>
      <c r="B207" s="236"/>
      <c r="C207" s="236">
        <f t="shared" si="112"/>
        <v>0</v>
      </c>
      <c r="D207" s="227">
        <f t="shared" si="116"/>
        <v>0</v>
      </c>
      <c r="E207" s="236">
        <f t="shared" si="114"/>
        <v>0</v>
      </c>
    </row>
    <row r="208" spans="1:5" x14ac:dyDescent="0.2">
      <c r="A208" s="236">
        <v>65</v>
      </c>
      <c r="B208" s="236"/>
      <c r="C208" s="236">
        <f t="shared" si="112"/>
        <v>0</v>
      </c>
      <c r="D208" s="227">
        <f t="shared" si="116"/>
        <v>0</v>
      </c>
      <c r="E208" s="236">
        <f t="shared" si="114"/>
        <v>0</v>
      </c>
    </row>
    <row r="209" spans="1:5" x14ac:dyDescent="0.2">
      <c r="A209" s="236">
        <v>66</v>
      </c>
      <c r="B209" s="236"/>
      <c r="C209" s="236">
        <f t="shared" ref="C209:C218" si="117">+C72</f>
        <v>0</v>
      </c>
      <c r="D209" s="227">
        <f t="shared" ref="C209:D231" si="118">D72</f>
        <v>0</v>
      </c>
      <c r="E209" s="236">
        <f t="shared" ref="E209:E219" si="119">+L72+O72+R72+U72+X72+AA72+AD72+AG72+AJ72+AM72+AP72+AS72+AV72+AY72</f>
        <v>0</v>
      </c>
    </row>
    <row r="210" spans="1:5" x14ac:dyDescent="0.2">
      <c r="A210" s="236">
        <v>67</v>
      </c>
      <c r="B210" s="236"/>
      <c r="C210" s="236">
        <f t="shared" si="117"/>
        <v>0</v>
      </c>
      <c r="D210" s="227">
        <f t="shared" si="118"/>
        <v>0</v>
      </c>
      <c r="E210" s="236">
        <f t="shared" si="119"/>
        <v>0</v>
      </c>
    </row>
    <row r="211" spans="1:5" x14ac:dyDescent="0.2">
      <c r="A211" s="236">
        <v>68</v>
      </c>
      <c r="B211" s="236"/>
      <c r="C211" s="236">
        <f t="shared" si="117"/>
        <v>0</v>
      </c>
      <c r="D211" s="227">
        <f t="shared" si="118"/>
        <v>0</v>
      </c>
      <c r="E211" s="236">
        <f t="shared" si="119"/>
        <v>0</v>
      </c>
    </row>
    <row r="212" spans="1:5" x14ac:dyDescent="0.2">
      <c r="A212" s="236">
        <v>69</v>
      </c>
      <c r="B212" s="236"/>
      <c r="C212" s="236">
        <f t="shared" si="117"/>
        <v>0</v>
      </c>
      <c r="D212" s="227">
        <f t="shared" si="118"/>
        <v>0</v>
      </c>
      <c r="E212" s="236">
        <f t="shared" si="119"/>
        <v>0</v>
      </c>
    </row>
    <row r="213" spans="1:5" x14ac:dyDescent="0.2">
      <c r="A213" s="236">
        <v>70</v>
      </c>
      <c r="B213" s="236"/>
      <c r="C213" s="236">
        <f t="shared" si="117"/>
        <v>0</v>
      </c>
      <c r="D213" s="227">
        <f t="shared" si="118"/>
        <v>0</v>
      </c>
      <c r="E213" s="236">
        <f t="shared" si="119"/>
        <v>0</v>
      </c>
    </row>
    <row r="214" spans="1:5" x14ac:dyDescent="0.2">
      <c r="A214" s="236">
        <v>71</v>
      </c>
      <c r="B214" s="236"/>
      <c r="C214" s="236">
        <f t="shared" si="117"/>
        <v>0</v>
      </c>
      <c r="D214" s="227">
        <f t="shared" si="118"/>
        <v>0</v>
      </c>
      <c r="E214" s="236">
        <f t="shared" si="119"/>
        <v>0</v>
      </c>
    </row>
    <row r="215" spans="1:5" x14ac:dyDescent="0.2">
      <c r="A215" s="236">
        <v>72</v>
      </c>
      <c r="B215" s="236"/>
      <c r="C215" s="236">
        <f t="shared" si="117"/>
        <v>0</v>
      </c>
      <c r="D215" s="227">
        <f t="shared" si="118"/>
        <v>0</v>
      </c>
      <c r="E215" s="236">
        <f t="shared" si="119"/>
        <v>0</v>
      </c>
    </row>
    <row r="216" spans="1:5" x14ac:dyDescent="0.2">
      <c r="A216" s="236">
        <v>73</v>
      </c>
      <c r="B216" s="236"/>
      <c r="C216" s="236">
        <f t="shared" si="117"/>
        <v>0</v>
      </c>
      <c r="D216" s="227">
        <f t="shared" si="118"/>
        <v>0</v>
      </c>
      <c r="E216" s="236">
        <f t="shared" si="119"/>
        <v>0</v>
      </c>
    </row>
    <row r="217" spans="1:5" x14ac:dyDescent="0.2">
      <c r="A217" s="236">
        <v>74</v>
      </c>
      <c r="B217" s="236"/>
      <c r="C217" s="236">
        <f t="shared" si="117"/>
        <v>0</v>
      </c>
      <c r="D217" s="227">
        <f t="shared" si="118"/>
        <v>0</v>
      </c>
      <c r="E217" s="236">
        <f t="shared" si="119"/>
        <v>0</v>
      </c>
    </row>
    <row r="218" spans="1:5" x14ac:dyDescent="0.2">
      <c r="A218" s="236">
        <v>75</v>
      </c>
      <c r="B218" s="236"/>
      <c r="C218" s="236">
        <f t="shared" si="117"/>
        <v>0</v>
      </c>
      <c r="D218" s="227">
        <f t="shared" si="118"/>
        <v>0</v>
      </c>
      <c r="E218" s="236">
        <f t="shared" si="119"/>
        <v>0</v>
      </c>
    </row>
    <row r="219" spans="1:5" x14ac:dyDescent="0.2">
      <c r="A219" s="236">
        <v>76</v>
      </c>
      <c r="B219" s="236"/>
      <c r="C219" s="236">
        <f t="shared" si="118"/>
        <v>0</v>
      </c>
      <c r="D219" s="227">
        <f t="shared" si="118"/>
        <v>0</v>
      </c>
      <c r="E219" s="236">
        <f t="shared" si="119"/>
        <v>0</v>
      </c>
    </row>
    <row r="220" spans="1:5" x14ac:dyDescent="0.2">
      <c r="A220" s="236">
        <v>77</v>
      </c>
      <c r="B220" s="236"/>
      <c r="C220" s="236">
        <f t="shared" si="118"/>
        <v>0</v>
      </c>
      <c r="D220" s="227">
        <f t="shared" si="118"/>
        <v>0</v>
      </c>
      <c r="E220" s="236">
        <f t="shared" ref="E220:E231" si="120">L83+O83+R83+U83+X83+AA83+AD83+AG83+AJ83+AM83+AP83+AS83</f>
        <v>0</v>
      </c>
    </row>
    <row r="221" spans="1:5" x14ac:dyDescent="0.2">
      <c r="A221" s="236">
        <v>78</v>
      </c>
      <c r="B221" s="236"/>
      <c r="C221" s="236">
        <f t="shared" si="118"/>
        <v>0</v>
      </c>
      <c r="D221" s="227">
        <f t="shared" si="118"/>
        <v>0</v>
      </c>
      <c r="E221" s="236">
        <f t="shared" si="120"/>
        <v>0</v>
      </c>
    </row>
    <row r="222" spans="1:5" x14ac:dyDescent="0.2">
      <c r="A222" s="236">
        <v>79</v>
      </c>
      <c r="B222" s="236"/>
      <c r="C222" s="236">
        <f t="shared" si="118"/>
        <v>0</v>
      </c>
      <c r="D222" s="227">
        <f t="shared" si="118"/>
        <v>0</v>
      </c>
      <c r="E222" s="236">
        <f t="shared" si="120"/>
        <v>0</v>
      </c>
    </row>
    <row r="223" spans="1:5" x14ac:dyDescent="0.2">
      <c r="A223" s="236">
        <v>80</v>
      </c>
      <c r="B223" s="236"/>
      <c r="C223" s="236">
        <f t="shared" si="118"/>
        <v>0</v>
      </c>
      <c r="D223" s="227">
        <f t="shared" si="118"/>
        <v>0</v>
      </c>
      <c r="E223" s="236">
        <f t="shared" si="120"/>
        <v>0</v>
      </c>
    </row>
    <row r="224" spans="1:5" x14ac:dyDescent="0.2">
      <c r="A224" s="236">
        <v>81</v>
      </c>
      <c r="B224" s="236"/>
      <c r="C224" s="236">
        <f t="shared" si="118"/>
        <v>0</v>
      </c>
      <c r="D224" s="227">
        <f t="shared" si="118"/>
        <v>0</v>
      </c>
      <c r="E224" s="236">
        <f t="shared" si="120"/>
        <v>0</v>
      </c>
    </row>
    <row r="225" spans="1:5" x14ac:dyDescent="0.2">
      <c r="A225" s="236">
        <v>82</v>
      </c>
      <c r="B225" s="236"/>
      <c r="C225" s="236">
        <f t="shared" si="118"/>
        <v>0</v>
      </c>
      <c r="D225" s="227">
        <f t="shared" si="118"/>
        <v>0</v>
      </c>
      <c r="E225" s="236">
        <f t="shared" si="120"/>
        <v>0</v>
      </c>
    </row>
    <row r="226" spans="1:5" x14ac:dyDescent="0.2">
      <c r="A226" s="236">
        <v>83</v>
      </c>
      <c r="B226" s="236"/>
      <c r="C226" s="236">
        <f t="shared" si="118"/>
        <v>0</v>
      </c>
      <c r="D226" s="227">
        <f t="shared" si="118"/>
        <v>0</v>
      </c>
      <c r="E226" s="236">
        <f t="shared" si="120"/>
        <v>0</v>
      </c>
    </row>
    <row r="227" spans="1:5" x14ac:dyDescent="0.2">
      <c r="A227" s="236">
        <v>84</v>
      </c>
      <c r="B227" s="236"/>
      <c r="C227" s="236">
        <f t="shared" si="118"/>
        <v>0</v>
      </c>
      <c r="D227" s="227">
        <f t="shared" si="118"/>
        <v>0</v>
      </c>
      <c r="E227" s="236">
        <f t="shared" si="120"/>
        <v>0</v>
      </c>
    </row>
    <row r="228" spans="1:5" x14ac:dyDescent="0.2">
      <c r="A228" s="236">
        <v>85</v>
      </c>
      <c r="B228" s="236"/>
      <c r="C228" s="236">
        <f t="shared" si="118"/>
        <v>0</v>
      </c>
      <c r="D228" s="227">
        <f t="shared" si="118"/>
        <v>0</v>
      </c>
      <c r="E228" s="236">
        <f t="shared" si="120"/>
        <v>0</v>
      </c>
    </row>
    <row r="229" spans="1:5" x14ac:dyDescent="0.2">
      <c r="A229" s="236">
        <v>86</v>
      </c>
      <c r="B229" s="236"/>
      <c r="C229" s="236">
        <f t="shared" si="118"/>
        <v>0</v>
      </c>
      <c r="D229" s="227">
        <f t="shared" si="118"/>
        <v>0</v>
      </c>
      <c r="E229" s="236">
        <f t="shared" si="120"/>
        <v>0</v>
      </c>
    </row>
    <row r="230" spans="1:5" x14ac:dyDescent="0.2">
      <c r="A230" s="236">
        <v>87</v>
      </c>
      <c r="B230" s="236"/>
      <c r="C230" s="236">
        <f t="shared" si="118"/>
        <v>0</v>
      </c>
      <c r="D230" s="227">
        <f t="shared" si="118"/>
        <v>0</v>
      </c>
      <c r="E230" s="236">
        <f>+SUM(E144:E198)</f>
        <v>21000000</v>
      </c>
    </row>
    <row r="231" spans="1:5" x14ac:dyDescent="0.2">
      <c r="A231" s="236">
        <v>88</v>
      </c>
      <c r="B231" s="236"/>
      <c r="C231" s="236">
        <f t="shared" si="118"/>
        <v>0</v>
      </c>
      <c r="D231" s="227">
        <f t="shared" si="118"/>
        <v>0</v>
      </c>
      <c r="E231" s="236">
        <f t="shared" si="120"/>
        <v>0</v>
      </c>
    </row>
    <row r="232" spans="1:5" x14ac:dyDescent="0.2">
      <c r="A232" s="236">
        <v>89</v>
      </c>
      <c r="B232" s="236"/>
      <c r="C232" s="236">
        <f>C111</f>
        <v>0</v>
      </c>
      <c r="D232" s="227">
        <f>D111</f>
        <v>0</v>
      </c>
      <c r="E232" s="236">
        <f>L111+O111+R111+U111+X111+AA111+AD111+AG111+AJ111+AM111+AP111+AS111</f>
        <v>0</v>
      </c>
    </row>
    <row r="233" spans="1:5" x14ac:dyDescent="0.2">
      <c r="A233" s="236">
        <v>90</v>
      </c>
      <c r="B233" s="236"/>
      <c r="C233" s="236">
        <f t="shared" ref="C233:C234" si="121">C138</f>
        <v>0</v>
      </c>
      <c r="D233" s="227">
        <f t="shared" ref="D233" si="122">D138</f>
        <v>0</v>
      </c>
      <c r="E233" s="236">
        <f t="shared" ref="E233:E234" si="123">L138+O138+R138+U138+X138+AA138+AD138+AG138+AJ138+AM138+AP138+AS138</f>
        <v>0</v>
      </c>
    </row>
    <row r="234" spans="1:5" x14ac:dyDescent="0.2">
      <c r="A234" s="236">
        <v>91</v>
      </c>
      <c r="B234" s="297"/>
      <c r="C234" s="236">
        <f t="shared" si="121"/>
        <v>0</v>
      </c>
      <c r="D234" s="227">
        <f>D139</f>
        <v>0</v>
      </c>
      <c r="E234" s="236">
        <f t="shared" si="123"/>
        <v>0</v>
      </c>
    </row>
    <row r="235" spans="1:5" ht="15" customHeight="1" x14ac:dyDescent="0.2">
      <c r="A235" s="418" t="s">
        <v>28</v>
      </c>
      <c r="B235" s="419"/>
      <c r="C235" s="420"/>
      <c r="D235" s="236"/>
      <c r="E235" s="236"/>
    </row>
    <row r="236" spans="1:5" x14ac:dyDescent="0.2">
      <c r="A236" s="173"/>
      <c r="B236" s="173"/>
      <c r="C236" s="268">
        <f>C141</f>
        <v>0</v>
      </c>
      <c r="D236" s="173"/>
      <c r="E236" s="236"/>
    </row>
    <row r="237" spans="1:5" x14ac:dyDescent="0.2">
      <c r="A237" s="173"/>
      <c r="B237" s="173"/>
      <c r="C237" s="268"/>
      <c r="D237" s="173"/>
    </row>
    <row r="238" spans="1:5" x14ac:dyDescent="0.2">
      <c r="A238" s="173"/>
      <c r="B238" s="173"/>
      <c r="D238" s="173" t="s">
        <v>327</v>
      </c>
      <c r="E238" s="173">
        <f>+E144+E145+E146+E147+E148+E149+E150+E152+E153+E154+E157++E158+E163+E165+E166+E168+E170+E178+E182+E183+E185+E186+E189+E190+E193+E196+E197</f>
        <v>5700000</v>
      </c>
    </row>
    <row r="239" spans="1:5" x14ac:dyDescent="0.2">
      <c r="A239" s="173"/>
      <c r="B239" s="173"/>
      <c r="D239" s="173" t="s">
        <v>328</v>
      </c>
      <c r="E239" s="173">
        <f>+E151+E156+E155+E159+E160+E161+E162+E164+E167+E169+E171+E172+E173+E174+E175+E176+E177+E179+E180+E181+E184+E187+E188+E191+E192+E194+E195+E198</f>
        <v>15300000</v>
      </c>
    </row>
    <row r="240" spans="1:5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  <row r="506" spans="1:4" x14ac:dyDescent="0.2">
      <c r="A506" s="173"/>
      <c r="B506" s="173"/>
      <c r="D506" s="173"/>
    </row>
    <row r="507" spans="1:4" x14ac:dyDescent="0.2">
      <c r="A507" s="173"/>
      <c r="B507" s="173"/>
      <c r="D507" s="173"/>
    </row>
    <row r="508" spans="1:4" x14ac:dyDescent="0.2">
      <c r="A508" s="173"/>
      <c r="B508" s="173"/>
      <c r="D508" s="173"/>
    </row>
    <row r="509" spans="1:4" x14ac:dyDescent="0.2">
      <c r="A509" s="173"/>
      <c r="B509" s="173"/>
      <c r="D509" s="173"/>
    </row>
    <row r="510" spans="1:4" x14ac:dyDescent="0.2">
      <c r="A510" s="173"/>
      <c r="B510" s="173"/>
      <c r="D510" s="173"/>
    </row>
    <row r="511" spans="1:4" x14ac:dyDescent="0.2">
      <c r="A511" s="173"/>
      <c r="B511" s="173"/>
      <c r="D511" s="173"/>
    </row>
    <row r="512" spans="1:4" x14ac:dyDescent="0.2">
      <c r="A512" s="173"/>
      <c r="B512" s="173"/>
      <c r="D512" s="173"/>
    </row>
    <row r="513" spans="1:4" x14ac:dyDescent="0.2">
      <c r="A513" s="173"/>
      <c r="B513" s="173"/>
      <c r="D513" s="173"/>
    </row>
    <row r="514" spans="1:4" x14ac:dyDescent="0.2">
      <c r="A514" s="173"/>
      <c r="B514" s="173"/>
      <c r="D514" s="173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I1" zoomScaleNormal="100" workbookViewId="0">
      <pane ySplit="6" topLeftCell="A21" activePane="bottomLeft" state="frozen"/>
      <selection pane="bottomLeft" activeCell="AI32" sqref="A32:XFD32"/>
    </sheetView>
  </sheetViews>
  <sheetFormatPr defaultRowHeight="12.75" x14ac:dyDescent="0.2"/>
  <cols>
    <col min="1" max="1" width="6" style="168" customWidth="1"/>
    <col min="2" max="2" width="6.140625" style="169" customWidth="1"/>
    <col min="3" max="3" width="22.85546875" style="177" customWidth="1"/>
    <col min="4" max="4" width="9.7109375" style="168" customWidth="1"/>
    <col min="5" max="5" width="15" style="173" bestFit="1" customWidth="1"/>
    <col min="6" max="7" width="11.28515625" style="173" customWidth="1"/>
    <col min="8" max="8" width="14.7109375" style="173" customWidth="1"/>
    <col min="9" max="9" width="12.42578125" style="173" customWidth="1"/>
    <col min="10" max="11" width="12.42578125" style="174" customWidth="1"/>
    <col min="12" max="12" width="12.42578125" style="196" customWidth="1"/>
    <col min="13" max="13" width="14.42578125" style="174" customWidth="1"/>
    <col min="14" max="14" width="12.42578125" style="174" customWidth="1"/>
    <col min="15" max="15" width="11.85546875" style="176" customWidth="1"/>
    <col min="16" max="16" width="13" style="174" customWidth="1"/>
    <col min="17" max="17" width="11.140625" style="174" customWidth="1"/>
    <col min="18" max="18" width="11.7109375" style="176" customWidth="1"/>
    <col min="19" max="20" width="12" style="174" customWidth="1"/>
    <col min="21" max="21" width="11.85546875" style="176" customWidth="1"/>
    <col min="22" max="22" width="12.140625" style="174" customWidth="1"/>
    <col min="23" max="23" width="12.28515625" style="174" customWidth="1"/>
    <col min="24" max="24" width="12.28515625" style="176" customWidth="1"/>
    <col min="25" max="25" width="12.5703125" style="174" customWidth="1"/>
    <col min="26" max="26" width="12.28515625" style="174" customWidth="1"/>
    <col min="27" max="27" width="12.140625" style="176" customWidth="1"/>
    <col min="28" max="28" width="12.5703125" style="174" customWidth="1"/>
    <col min="29" max="29" width="12.140625" style="174" customWidth="1"/>
    <col min="30" max="30" width="14" style="176" customWidth="1"/>
    <col min="31" max="31" width="12.5703125" style="174" customWidth="1"/>
    <col min="32" max="32" width="12.85546875" style="174" customWidth="1"/>
    <col min="33" max="33" width="12.7109375" style="176" customWidth="1"/>
    <col min="34" max="34" width="13.140625" style="174" customWidth="1"/>
    <col min="35" max="35" width="12.85546875" style="174" customWidth="1"/>
    <col min="36" max="36" width="13.42578125" style="176" customWidth="1"/>
    <col min="37" max="37" width="13.28515625" style="174" customWidth="1"/>
    <col min="38" max="38" width="13" style="174" customWidth="1"/>
    <col min="39" max="39" width="12.7109375" style="176" customWidth="1"/>
    <col min="40" max="40" width="14.140625" style="174" customWidth="1"/>
    <col min="41" max="41" width="13" style="174" customWidth="1"/>
    <col min="42" max="42" width="13.140625" style="176" customWidth="1"/>
    <col min="43" max="43" width="13" style="174" customWidth="1"/>
    <col min="44" max="44" width="13.42578125" style="174" customWidth="1"/>
    <col min="45" max="46" width="12.7109375" style="174" customWidth="1"/>
    <col min="47" max="47" width="13.7109375" style="174" customWidth="1"/>
    <col min="48" max="48" width="13" style="174" customWidth="1"/>
    <col min="49" max="49" width="12" style="174" customWidth="1"/>
    <col min="50" max="50" width="12.85546875" style="174" customWidth="1"/>
    <col min="51" max="51" width="13.28515625" style="174" customWidth="1"/>
    <col min="52" max="52" width="15" style="174" customWidth="1"/>
    <col min="53" max="53" width="11.28515625" style="173" bestFit="1" customWidth="1"/>
    <col min="54" max="54" width="11.85546875" style="173" customWidth="1"/>
    <col min="55" max="55" width="11.28515625" style="173" bestFit="1" customWidth="1"/>
    <col min="56" max="56" width="10.855468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  <c r="L1" s="175"/>
    </row>
    <row r="2" spans="1:56" x14ac:dyDescent="0.2">
      <c r="C2" s="172" t="s">
        <v>341</v>
      </c>
      <c r="D2" s="171"/>
      <c r="E2" s="172"/>
      <c r="F2" s="172"/>
      <c r="L2" s="175"/>
    </row>
    <row r="3" spans="1:56" x14ac:dyDescent="0.2">
      <c r="C3" s="177" t="s">
        <v>291</v>
      </c>
      <c r="L3" s="175"/>
    </row>
    <row r="4" spans="1:56" ht="13.5" thickBot="1" x14ac:dyDescent="0.25">
      <c r="L4" s="175"/>
    </row>
    <row r="5" spans="1:56" s="178" customFormat="1" ht="15.75" customHeight="1" x14ac:dyDescent="0.25">
      <c r="A5" s="409" t="s">
        <v>1</v>
      </c>
      <c r="B5" s="411" t="s">
        <v>2</v>
      </c>
      <c r="C5" s="429" t="s">
        <v>3</v>
      </c>
      <c r="D5" s="413" t="s">
        <v>4</v>
      </c>
      <c r="E5" s="413" t="s">
        <v>5</v>
      </c>
      <c r="F5" s="421" t="s">
        <v>6</v>
      </c>
      <c r="G5" s="421"/>
      <c r="H5" s="413" t="s">
        <v>10</v>
      </c>
      <c r="I5" s="413" t="s">
        <v>27</v>
      </c>
      <c r="J5" s="433" t="s">
        <v>26</v>
      </c>
      <c r="K5" s="434"/>
      <c r="L5" s="435"/>
      <c r="M5" s="408" t="s">
        <v>9</v>
      </c>
      <c r="N5" s="408"/>
      <c r="O5" s="408"/>
      <c r="P5" s="408" t="s">
        <v>14</v>
      </c>
      <c r="Q5" s="408"/>
      <c r="R5" s="428"/>
      <c r="S5" s="408" t="s">
        <v>15</v>
      </c>
      <c r="T5" s="408"/>
      <c r="U5" s="428"/>
      <c r="V5" s="408" t="s">
        <v>16</v>
      </c>
      <c r="W5" s="408"/>
      <c r="X5" s="428"/>
      <c r="Y5" s="408" t="s">
        <v>17</v>
      </c>
      <c r="Z5" s="408"/>
      <c r="AA5" s="428"/>
      <c r="AB5" s="408" t="s">
        <v>18</v>
      </c>
      <c r="AC5" s="408"/>
      <c r="AD5" s="428"/>
      <c r="AE5" s="408" t="s">
        <v>19</v>
      </c>
      <c r="AF5" s="408"/>
      <c r="AG5" s="428"/>
      <c r="AH5" s="408" t="s">
        <v>20</v>
      </c>
      <c r="AI5" s="408"/>
      <c r="AJ5" s="428"/>
      <c r="AK5" s="408" t="s">
        <v>21</v>
      </c>
      <c r="AL5" s="408"/>
      <c r="AM5" s="428"/>
      <c r="AN5" s="408" t="s">
        <v>22</v>
      </c>
      <c r="AO5" s="408"/>
      <c r="AP5" s="428"/>
      <c r="AQ5" s="408" t="s">
        <v>23</v>
      </c>
      <c r="AR5" s="408"/>
      <c r="AS5" s="428"/>
      <c r="AT5" s="408" t="s">
        <v>24</v>
      </c>
      <c r="AU5" s="408"/>
      <c r="AV5" s="428"/>
      <c r="AW5" s="415" t="s">
        <v>25</v>
      </c>
      <c r="AX5" s="416"/>
      <c r="AY5" s="417"/>
      <c r="AZ5" s="178" t="s">
        <v>285</v>
      </c>
      <c r="BB5" s="431" t="s">
        <v>30</v>
      </c>
    </row>
    <row r="6" spans="1:56" s="181" customFormat="1" ht="15.75" customHeight="1" thickBot="1" x14ac:dyDescent="0.25">
      <c r="A6" s="410"/>
      <c r="B6" s="412"/>
      <c r="C6" s="430"/>
      <c r="D6" s="393"/>
      <c r="E6" s="393"/>
      <c r="F6" s="179" t="s">
        <v>7</v>
      </c>
      <c r="G6" s="180" t="s">
        <v>8</v>
      </c>
      <c r="H6" s="393"/>
      <c r="I6" s="414"/>
      <c r="J6" s="181" t="s">
        <v>11</v>
      </c>
      <c r="K6" s="182" t="s">
        <v>12</v>
      </c>
      <c r="L6" s="183" t="s">
        <v>13</v>
      </c>
      <c r="M6" s="184" t="s">
        <v>11</v>
      </c>
      <c r="N6" s="181" t="s">
        <v>12</v>
      </c>
      <c r="O6" s="185" t="s">
        <v>13</v>
      </c>
      <c r="P6" s="181" t="s">
        <v>11</v>
      </c>
      <c r="Q6" s="181" t="s">
        <v>12</v>
      </c>
      <c r="R6" s="185" t="s">
        <v>13</v>
      </c>
      <c r="S6" s="181" t="s">
        <v>11</v>
      </c>
      <c r="T6" s="181" t="s">
        <v>12</v>
      </c>
      <c r="U6" s="185" t="s">
        <v>13</v>
      </c>
      <c r="V6" s="181" t="s">
        <v>11</v>
      </c>
      <c r="W6" s="181" t="s">
        <v>12</v>
      </c>
      <c r="X6" s="183" t="s">
        <v>13</v>
      </c>
      <c r="Y6" s="181" t="s">
        <v>11</v>
      </c>
      <c r="Z6" s="181" t="s">
        <v>12</v>
      </c>
      <c r="AA6" s="185" t="s">
        <v>13</v>
      </c>
      <c r="AB6" s="181" t="s">
        <v>11</v>
      </c>
      <c r="AC6" s="181" t="s">
        <v>12</v>
      </c>
      <c r="AD6" s="185" t="s">
        <v>13</v>
      </c>
      <c r="AE6" s="181" t="s">
        <v>11</v>
      </c>
      <c r="AF6" s="181" t="s">
        <v>12</v>
      </c>
      <c r="AG6" s="185" t="s">
        <v>13</v>
      </c>
      <c r="AH6" s="181" t="s">
        <v>11</v>
      </c>
      <c r="AI6" s="181" t="s">
        <v>12</v>
      </c>
      <c r="AJ6" s="185" t="s">
        <v>13</v>
      </c>
      <c r="AK6" s="181" t="s">
        <v>11</v>
      </c>
      <c r="AL6" s="181" t="s">
        <v>12</v>
      </c>
      <c r="AM6" s="185" t="s">
        <v>13</v>
      </c>
      <c r="AN6" s="181" t="s">
        <v>11</v>
      </c>
      <c r="AO6" s="181" t="s">
        <v>12</v>
      </c>
      <c r="AP6" s="185" t="s">
        <v>13</v>
      </c>
      <c r="AQ6" s="181" t="s">
        <v>11</v>
      </c>
      <c r="AR6" s="181" t="s">
        <v>12</v>
      </c>
      <c r="AS6" s="186" t="s">
        <v>13</v>
      </c>
      <c r="AT6" s="181" t="s">
        <v>11</v>
      </c>
      <c r="AU6" s="181" t="s">
        <v>12</v>
      </c>
      <c r="AV6" s="187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  <c r="BB6" s="432"/>
    </row>
    <row r="7" spans="1:56" s="200" customFormat="1" ht="12" customHeight="1" x14ac:dyDescent="0.2">
      <c r="A7" s="188">
        <v>1</v>
      </c>
      <c r="B7" s="189"/>
      <c r="C7" s="160" t="s">
        <v>336</v>
      </c>
      <c r="D7" s="190" t="s">
        <v>324</v>
      </c>
      <c r="E7" s="190">
        <v>15000000</v>
      </c>
      <c r="F7" s="191">
        <v>1350000</v>
      </c>
      <c r="G7" s="192">
        <v>1500000</v>
      </c>
      <c r="H7" s="190">
        <f>+E7-F7-G7</f>
        <v>12150000</v>
      </c>
      <c r="I7" s="193">
        <f>+H7</f>
        <v>12150000</v>
      </c>
      <c r="J7" s="194"/>
      <c r="K7" s="195"/>
      <c r="L7" s="196"/>
      <c r="M7" s="197"/>
      <c r="N7" s="194"/>
      <c r="O7" s="196"/>
      <c r="P7" s="197"/>
      <c r="Q7" s="194"/>
      <c r="R7" s="196"/>
      <c r="S7" s="197"/>
      <c r="T7" s="194"/>
      <c r="U7" s="196"/>
      <c r="V7" s="197"/>
      <c r="W7" s="194"/>
      <c r="X7" s="196"/>
      <c r="Y7" s="197"/>
      <c r="Z7" s="194"/>
      <c r="AA7" s="196"/>
      <c r="AB7" s="197"/>
      <c r="AC7" s="194"/>
      <c r="AD7" s="196"/>
      <c r="AE7" s="197"/>
      <c r="AF7" s="194"/>
      <c r="AG7" s="196"/>
      <c r="AH7" s="197"/>
      <c r="AI7" s="194"/>
      <c r="AJ7" s="196"/>
      <c r="AK7" s="197"/>
      <c r="AL7" s="194"/>
      <c r="AM7" s="196"/>
      <c r="AN7" s="197"/>
      <c r="AO7" s="194"/>
      <c r="AP7" s="196"/>
      <c r="AQ7" s="197"/>
      <c r="AR7" s="194"/>
      <c r="AS7" s="196"/>
      <c r="AT7" s="197"/>
      <c r="AU7" s="194"/>
      <c r="AV7" s="196"/>
      <c r="AW7" s="197"/>
      <c r="AX7" s="194"/>
      <c r="AY7" s="198"/>
      <c r="AZ7" s="199">
        <f>J7+M7+P7+S7+V7+Y7+AB7+AE7+AH7+AK7+AN7+AQ7+AT7+AW7</f>
        <v>0</v>
      </c>
      <c r="BA7" s="200">
        <f>+I7</f>
        <v>12150000</v>
      </c>
      <c r="BB7" s="201">
        <f>+AZ7+BA7</f>
        <v>12150000</v>
      </c>
      <c r="BC7" s="200">
        <f>+H7</f>
        <v>12150000</v>
      </c>
      <c r="BD7" s="200">
        <f>+BB7-BC7</f>
        <v>0</v>
      </c>
    </row>
    <row r="8" spans="1:56" s="223" customFormat="1" x14ac:dyDescent="0.2">
      <c r="A8" s="210">
        <v>2</v>
      </c>
      <c r="B8" s="211"/>
      <c r="C8" s="167" t="s">
        <v>337</v>
      </c>
      <c r="D8" s="212" t="s">
        <v>324</v>
      </c>
      <c r="E8" s="212">
        <v>15000000</v>
      </c>
      <c r="F8" s="213"/>
      <c r="G8" s="214">
        <v>1500000</v>
      </c>
      <c r="H8" s="212">
        <f t="shared" ref="H8:H21" si="0">+E8-F8-G8</f>
        <v>13500000</v>
      </c>
      <c r="I8" s="213">
        <v>5000000</v>
      </c>
      <c r="J8" s="215"/>
      <c r="K8" s="216"/>
      <c r="L8" s="217"/>
      <c r="M8" s="218">
        <v>850000</v>
      </c>
      <c r="N8" s="215">
        <v>850000</v>
      </c>
      <c r="O8" s="217">
        <f>+M8-N8</f>
        <v>0</v>
      </c>
      <c r="P8" s="218">
        <v>850000</v>
      </c>
      <c r="Q8" s="215">
        <v>850000</v>
      </c>
      <c r="R8" s="217">
        <f t="shared" ref="R8" si="1">+P8-Q8</f>
        <v>0</v>
      </c>
      <c r="S8" s="218">
        <v>850000</v>
      </c>
      <c r="T8" s="215">
        <v>850000</v>
      </c>
      <c r="U8" s="217">
        <f t="shared" ref="U8" si="2">+S8-T8</f>
        <v>0</v>
      </c>
      <c r="V8" s="218">
        <v>850000</v>
      </c>
      <c r="W8" s="215">
        <v>850000</v>
      </c>
      <c r="X8" s="217">
        <f t="shared" ref="X8" si="3">+V8-W8</f>
        <v>0</v>
      </c>
      <c r="Y8" s="218">
        <v>850000</v>
      </c>
      <c r="Z8" s="215">
        <v>850000</v>
      </c>
      <c r="AA8" s="217">
        <f t="shared" ref="AA8" si="4">+Y8-Z8</f>
        <v>0</v>
      </c>
      <c r="AB8" s="218">
        <v>850000</v>
      </c>
      <c r="AC8" s="215">
        <v>850000</v>
      </c>
      <c r="AD8" s="217">
        <f t="shared" ref="AD8" si="5">+AB8-AC8</f>
        <v>0</v>
      </c>
      <c r="AE8" s="218">
        <v>850000</v>
      </c>
      <c r="AF8" s="215">
        <v>850000</v>
      </c>
      <c r="AG8" s="217">
        <f t="shared" ref="AG8" si="6">+AE8-AF8</f>
        <v>0</v>
      </c>
      <c r="AH8" s="218">
        <v>850000</v>
      </c>
      <c r="AI8" s="215">
        <v>850000</v>
      </c>
      <c r="AJ8" s="217">
        <f t="shared" ref="AJ8" si="7">+AH8-AI8</f>
        <v>0</v>
      </c>
      <c r="AK8" s="218">
        <v>850000</v>
      </c>
      <c r="AL8" s="218">
        <v>850000</v>
      </c>
      <c r="AM8" s="217">
        <f t="shared" ref="AM8" si="8">+AK8-AL8</f>
        <v>0</v>
      </c>
      <c r="AN8" s="218">
        <v>850000</v>
      </c>
      <c r="AO8" s="218">
        <v>850000</v>
      </c>
      <c r="AP8" s="217">
        <f t="shared" ref="AP8" si="9">+AN8-AO8</f>
        <v>0</v>
      </c>
      <c r="AQ8" s="215"/>
      <c r="AR8" s="215"/>
      <c r="AS8" s="355"/>
      <c r="AT8" s="215"/>
      <c r="AU8" s="215"/>
      <c r="AV8" s="219"/>
      <c r="AW8" s="215"/>
      <c r="AX8" s="215"/>
      <c r="AY8" s="219"/>
      <c r="AZ8" s="220">
        <f t="shared" ref="AZ8:AZ40" si="10">J8+M8+P8+S8+V8+Y8+AB8+AE8+AH8+AK8+AN8+AQ8+AT8+AW8</f>
        <v>8500000</v>
      </c>
      <c r="BA8" s="221">
        <f t="shared" ref="BA8:BA52" si="11">+I8</f>
        <v>5000000</v>
      </c>
      <c r="BB8" s="222">
        <f t="shared" ref="BB8:BB52" si="12">+AZ8+BA8</f>
        <v>13500000</v>
      </c>
      <c r="BC8" s="221">
        <f t="shared" ref="BC8:BC49" si="13">+H8</f>
        <v>13500000</v>
      </c>
      <c r="BD8" s="221">
        <f t="shared" ref="BD8:BD49" si="14">+BB8-BC8</f>
        <v>0</v>
      </c>
    </row>
    <row r="9" spans="1:56" s="223" customFormat="1" x14ac:dyDescent="0.2">
      <c r="A9" s="224">
        <v>3</v>
      </c>
      <c r="B9" s="211"/>
      <c r="C9" s="167" t="s">
        <v>338</v>
      </c>
      <c r="D9" s="212" t="s">
        <v>324</v>
      </c>
      <c r="E9" s="212">
        <v>15000000</v>
      </c>
      <c r="F9" s="213"/>
      <c r="G9" s="214">
        <v>1500000</v>
      </c>
      <c r="H9" s="212">
        <f t="shared" si="0"/>
        <v>13500000</v>
      </c>
      <c r="I9" s="213">
        <v>5000000</v>
      </c>
      <c r="J9" s="215"/>
      <c r="K9" s="216"/>
      <c r="L9" s="217"/>
      <c r="M9" s="218">
        <v>850000</v>
      </c>
      <c r="N9" s="215">
        <v>850000</v>
      </c>
      <c r="O9" s="217">
        <f>+M9-N9</f>
        <v>0</v>
      </c>
      <c r="P9" s="218">
        <v>850000</v>
      </c>
      <c r="Q9" s="215">
        <v>850000</v>
      </c>
      <c r="R9" s="217">
        <f t="shared" ref="R9" si="15">+P9-Q9</f>
        <v>0</v>
      </c>
      <c r="S9" s="218">
        <v>850000</v>
      </c>
      <c r="T9" s="215">
        <v>850000</v>
      </c>
      <c r="U9" s="217">
        <f t="shared" ref="U9" si="16">+S9-T9</f>
        <v>0</v>
      </c>
      <c r="V9" s="218">
        <v>850000</v>
      </c>
      <c r="W9" s="215">
        <v>850000</v>
      </c>
      <c r="X9" s="217">
        <f t="shared" ref="X9" si="17">+V9-W9</f>
        <v>0</v>
      </c>
      <c r="Y9" s="218">
        <v>850000</v>
      </c>
      <c r="Z9" s="215">
        <v>850000</v>
      </c>
      <c r="AA9" s="217">
        <f t="shared" ref="AA9" si="18">+Y9-Z9</f>
        <v>0</v>
      </c>
      <c r="AB9" s="218">
        <v>850000</v>
      </c>
      <c r="AC9" s="215">
        <v>850000</v>
      </c>
      <c r="AD9" s="217">
        <f t="shared" ref="AD9" si="19">+AB9-AC9</f>
        <v>0</v>
      </c>
      <c r="AE9" s="218">
        <v>850000</v>
      </c>
      <c r="AF9" s="218">
        <v>850000</v>
      </c>
      <c r="AG9" s="217">
        <f t="shared" ref="AG9" si="20">+AE9-AF9</f>
        <v>0</v>
      </c>
      <c r="AH9" s="218">
        <v>850000</v>
      </c>
      <c r="AI9" s="218">
        <v>850000</v>
      </c>
      <c r="AJ9" s="217">
        <f t="shared" ref="AJ9" si="21">+AH9-AI9</f>
        <v>0</v>
      </c>
      <c r="AK9" s="218">
        <v>850000</v>
      </c>
      <c r="AL9" s="215">
        <v>850000</v>
      </c>
      <c r="AM9" s="217">
        <f t="shared" ref="AM9" si="22">+AK9-AL9</f>
        <v>0</v>
      </c>
      <c r="AN9" s="218">
        <v>850000</v>
      </c>
      <c r="AO9" s="218">
        <v>850000</v>
      </c>
      <c r="AP9" s="217">
        <f t="shared" ref="AP9" si="23">+AN9-AO9</f>
        <v>0</v>
      </c>
      <c r="AQ9" s="215"/>
      <c r="AR9" s="215"/>
      <c r="AS9" s="355"/>
      <c r="AT9" s="215"/>
      <c r="AU9" s="215"/>
      <c r="AV9" s="219"/>
      <c r="AW9" s="215"/>
      <c r="AX9" s="215"/>
      <c r="AY9" s="219"/>
      <c r="AZ9" s="220">
        <f t="shared" si="10"/>
        <v>8500000</v>
      </c>
      <c r="BA9" s="221">
        <f t="shared" si="11"/>
        <v>5000000</v>
      </c>
      <c r="BB9" s="222">
        <f t="shared" si="12"/>
        <v>13500000</v>
      </c>
      <c r="BC9" s="221">
        <f t="shared" si="13"/>
        <v>13500000</v>
      </c>
      <c r="BD9" s="221">
        <f t="shared" si="14"/>
        <v>0</v>
      </c>
    </row>
    <row r="10" spans="1:56" s="223" customFormat="1" x14ac:dyDescent="0.2">
      <c r="A10" s="210">
        <v>4</v>
      </c>
      <c r="B10" s="211"/>
      <c r="C10" s="167" t="s">
        <v>346</v>
      </c>
      <c r="D10" s="212" t="s">
        <v>324</v>
      </c>
      <c r="E10" s="212">
        <v>15000000</v>
      </c>
      <c r="F10" s="213"/>
      <c r="G10" s="214">
        <v>1500000</v>
      </c>
      <c r="H10" s="212">
        <f t="shared" si="0"/>
        <v>13500000</v>
      </c>
      <c r="I10" s="165">
        <v>5000000</v>
      </c>
      <c r="J10" s="215"/>
      <c r="K10" s="216"/>
      <c r="L10" s="217"/>
      <c r="M10" s="218">
        <v>850000</v>
      </c>
      <c r="N10" s="215">
        <v>850000</v>
      </c>
      <c r="O10" s="217">
        <f t="shared" ref="O10:O12" si="24">+M10-N10</f>
        <v>0</v>
      </c>
      <c r="P10" s="218">
        <v>850000</v>
      </c>
      <c r="Q10" s="215">
        <v>850000</v>
      </c>
      <c r="R10" s="217">
        <f t="shared" ref="R10:R12" si="25">+P10-Q10</f>
        <v>0</v>
      </c>
      <c r="S10" s="218">
        <v>850000</v>
      </c>
      <c r="T10" s="215">
        <v>850000</v>
      </c>
      <c r="U10" s="217">
        <f t="shared" ref="U10:U12" si="26">+S10-T10</f>
        <v>0</v>
      </c>
      <c r="V10" s="218">
        <v>850000</v>
      </c>
      <c r="W10" s="215">
        <v>850000</v>
      </c>
      <c r="X10" s="217">
        <f t="shared" ref="X10:X12" si="27">+V10-W10</f>
        <v>0</v>
      </c>
      <c r="Y10" s="218">
        <v>850000</v>
      </c>
      <c r="Z10" s="215">
        <v>850000</v>
      </c>
      <c r="AA10" s="217">
        <f t="shared" ref="AA10:AA12" si="28">+Y10-Z10</f>
        <v>0</v>
      </c>
      <c r="AB10" s="218">
        <v>850000</v>
      </c>
      <c r="AC10" s="215">
        <v>850000</v>
      </c>
      <c r="AD10" s="217">
        <f t="shared" ref="AD10:AD12" si="29">+AB10-AC10</f>
        <v>0</v>
      </c>
      <c r="AE10" s="218">
        <v>850000</v>
      </c>
      <c r="AF10" s="218">
        <v>850000</v>
      </c>
      <c r="AG10" s="217">
        <f t="shared" ref="AG10:AG12" si="30">+AE10-AF10</f>
        <v>0</v>
      </c>
      <c r="AH10" s="218">
        <v>850000</v>
      </c>
      <c r="AI10" s="218">
        <v>850000</v>
      </c>
      <c r="AJ10" s="217">
        <f t="shared" ref="AJ10:AJ12" si="31">+AH10-AI10</f>
        <v>0</v>
      </c>
      <c r="AK10" s="218">
        <v>850000</v>
      </c>
      <c r="AL10" s="218">
        <v>850000</v>
      </c>
      <c r="AM10" s="217">
        <f t="shared" ref="AM10:AM12" si="32">+AK10-AL10</f>
        <v>0</v>
      </c>
      <c r="AN10" s="218">
        <v>850000</v>
      </c>
      <c r="AO10" s="218">
        <v>850000</v>
      </c>
      <c r="AP10" s="217">
        <f t="shared" ref="AP10:AP12" si="33">+AN10-AO10</f>
        <v>0</v>
      </c>
      <c r="AQ10" s="218"/>
      <c r="AR10" s="215"/>
      <c r="AS10" s="217"/>
      <c r="AT10" s="218"/>
      <c r="AU10" s="215"/>
      <c r="AV10" s="217"/>
      <c r="AW10" s="215"/>
      <c r="AX10" s="215"/>
      <c r="AY10" s="219"/>
      <c r="AZ10" s="220">
        <f t="shared" si="10"/>
        <v>8500000</v>
      </c>
      <c r="BA10" s="221">
        <f t="shared" si="11"/>
        <v>5000000</v>
      </c>
      <c r="BB10" s="222">
        <f t="shared" si="12"/>
        <v>13500000</v>
      </c>
      <c r="BC10" s="221">
        <f t="shared" si="13"/>
        <v>13500000</v>
      </c>
      <c r="BD10" s="221">
        <f t="shared" si="14"/>
        <v>0</v>
      </c>
    </row>
    <row r="11" spans="1:56" s="223" customFormat="1" x14ac:dyDescent="0.2">
      <c r="A11" s="224">
        <v>5</v>
      </c>
      <c r="B11" s="211"/>
      <c r="C11" s="167" t="s">
        <v>347</v>
      </c>
      <c r="D11" s="212" t="s">
        <v>324</v>
      </c>
      <c r="E11" s="212">
        <v>15000000</v>
      </c>
      <c r="F11" s="213"/>
      <c r="G11" s="214">
        <v>1500000</v>
      </c>
      <c r="H11" s="212">
        <f t="shared" si="0"/>
        <v>13500000</v>
      </c>
      <c r="I11" s="165">
        <v>1200000</v>
      </c>
      <c r="J11" s="215">
        <v>3800000</v>
      </c>
      <c r="K11" s="216">
        <v>3800000</v>
      </c>
      <c r="L11" s="217">
        <f>+J11-K11</f>
        <v>0</v>
      </c>
      <c r="M11" s="218">
        <v>850000</v>
      </c>
      <c r="N11" s="215">
        <v>850000</v>
      </c>
      <c r="O11" s="217">
        <f t="shared" si="24"/>
        <v>0</v>
      </c>
      <c r="P11" s="218">
        <v>850000</v>
      </c>
      <c r="Q11" s="215">
        <v>850000</v>
      </c>
      <c r="R11" s="217">
        <f t="shared" si="25"/>
        <v>0</v>
      </c>
      <c r="S11" s="218">
        <v>850000</v>
      </c>
      <c r="T11" s="215">
        <v>850000</v>
      </c>
      <c r="U11" s="217">
        <f t="shared" si="26"/>
        <v>0</v>
      </c>
      <c r="V11" s="218">
        <v>850000</v>
      </c>
      <c r="W11" s="215">
        <v>850000</v>
      </c>
      <c r="X11" s="217">
        <f t="shared" si="27"/>
        <v>0</v>
      </c>
      <c r="Y11" s="218">
        <v>850000</v>
      </c>
      <c r="Z11" s="215">
        <v>850000</v>
      </c>
      <c r="AA11" s="217">
        <f t="shared" si="28"/>
        <v>0</v>
      </c>
      <c r="AB11" s="218">
        <v>850000</v>
      </c>
      <c r="AC11" s="215">
        <v>850000</v>
      </c>
      <c r="AD11" s="217">
        <f t="shared" si="29"/>
        <v>0</v>
      </c>
      <c r="AE11" s="218">
        <v>850000</v>
      </c>
      <c r="AF11" s="215">
        <v>850000</v>
      </c>
      <c r="AG11" s="217">
        <f t="shared" si="30"/>
        <v>0</v>
      </c>
      <c r="AH11" s="218">
        <v>850000</v>
      </c>
      <c r="AI11" s="218">
        <v>850000</v>
      </c>
      <c r="AJ11" s="217">
        <f t="shared" si="31"/>
        <v>0</v>
      </c>
      <c r="AK11" s="218">
        <v>850000</v>
      </c>
      <c r="AL11" s="218">
        <v>850000</v>
      </c>
      <c r="AM11" s="217">
        <f t="shared" si="32"/>
        <v>0</v>
      </c>
      <c r="AN11" s="218">
        <v>850000</v>
      </c>
      <c r="AO11" s="218">
        <v>850000</v>
      </c>
      <c r="AP11" s="217">
        <f t="shared" si="33"/>
        <v>0</v>
      </c>
      <c r="AQ11" s="215"/>
      <c r="AR11" s="215"/>
      <c r="AS11" s="355"/>
      <c r="AT11" s="215"/>
      <c r="AU11" s="215"/>
      <c r="AV11" s="219"/>
      <c r="AW11" s="215"/>
      <c r="AX11" s="215"/>
      <c r="AY11" s="219"/>
      <c r="AZ11" s="220">
        <f t="shared" si="10"/>
        <v>12300000</v>
      </c>
      <c r="BA11" s="221">
        <f t="shared" si="11"/>
        <v>1200000</v>
      </c>
      <c r="BB11" s="222">
        <f t="shared" si="12"/>
        <v>13500000</v>
      </c>
      <c r="BC11" s="221">
        <f t="shared" si="13"/>
        <v>13500000</v>
      </c>
      <c r="BD11" s="221">
        <f t="shared" si="14"/>
        <v>0</v>
      </c>
    </row>
    <row r="12" spans="1:56" x14ac:dyDescent="0.2">
      <c r="A12" s="188">
        <v>6</v>
      </c>
      <c r="B12" s="203"/>
      <c r="C12" s="161" t="s">
        <v>348</v>
      </c>
      <c r="D12" s="190" t="s">
        <v>324</v>
      </c>
      <c r="E12" s="190">
        <v>15000000</v>
      </c>
      <c r="F12" s="204"/>
      <c r="G12" s="192">
        <v>1500000</v>
      </c>
      <c r="H12" s="190">
        <f t="shared" si="0"/>
        <v>13500000</v>
      </c>
      <c r="I12" s="162">
        <v>5000000</v>
      </c>
      <c r="J12" s="205"/>
      <c r="K12" s="206"/>
      <c r="M12" s="207">
        <v>850000</v>
      </c>
      <c r="N12" s="205">
        <v>850000</v>
      </c>
      <c r="O12" s="196">
        <f t="shared" si="24"/>
        <v>0</v>
      </c>
      <c r="P12" s="207">
        <v>850000</v>
      </c>
      <c r="Q12" s="205">
        <v>850000</v>
      </c>
      <c r="R12" s="196">
        <f t="shared" si="25"/>
        <v>0</v>
      </c>
      <c r="S12" s="207">
        <v>850000</v>
      </c>
      <c r="T12" s="205">
        <v>850000</v>
      </c>
      <c r="U12" s="196">
        <f t="shared" si="26"/>
        <v>0</v>
      </c>
      <c r="V12" s="207">
        <v>850000</v>
      </c>
      <c r="W12" s="205">
        <v>850000</v>
      </c>
      <c r="X12" s="196">
        <f t="shared" si="27"/>
        <v>0</v>
      </c>
      <c r="Y12" s="207">
        <v>850000</v>
      </c>
      <c r="Z12" s="205">
        <v>850000</v>
      </c>
      <c r="AA12" s="196">
        <f t="shared" si="28"/>
        <v>0</v>
      </c>
      <c r="AB12" s="207">
        <v>850000</v>
      </c>
      <c r="AC12" s="207">
        <v>850000</v>
      </c>
      <c r="AD12" s="196">
        <f t="shared" si="29"/>
        <v>0</v>
      </c>
      <c r="AE12" s="207">
        <v>850000</v>
      </c>
      <c r="AF12" s="207">
        <v>850000</v>
      </c>
      <c r="AG12" s="196">
        <f t="shared" si="30"/>
        <v>0</v>
      </c>
      <c r="AH12" s="207">
        <v>850000</v>
      </c>
      <c r="AI12" s="207">
        <v>850000</v>
      </c>
      <c r="AJ12" s="196">
        <f t="shared" si="31"/>
        <v>0</v>
      </c>
      <c r="AK12" s="207">
        <v>850000</v>
      </c>
      <c r="AL12" s="207">
        <v>850000</v>
      </c>
      <c r="AM12" s="196">
        <f t="shared" si="32"/>
        <v>0</v>
      </c>
      <c r="AN12" s="207">
        <v>850000</v>
      </c>
      <c r="AO12" s="205"/>
      <c r="AP12" s="196">
        <f t="shared" si="33"/>
        <v>850000</v>
      </c>
      <c r="AQ12" s="205"/>
      <c r="AR12" s="205"/>
      <c r="AS12" s="208"/>
      <c r="AT12" s="205"/>
      <c r="AU12" s="205"/>
      <c r="AV12" s="209"/>
      <c r="AW12" s="205"/>
      <c r="AX12" s="205"/>
      <c r="AY12" s="209"/>
      <c r="AZ12" s="199">
        <f t="shared" si="10"/>
        <v>8500000</v>
      </c>
      <c r="BA12" s="200">
        <f t="shared" si="11"/>
        <v>5000000</v>
      </c>
      <c r="BB12" s="201">
        <f t="shared" si="12"/>
        <v>13500000</v>
      </c>
      <c r="BC12" s="200">
        <f t="shared" si="13"/>
        <v>13500000</v>
      </c>
      <c r="BD12" s="200">
        <f t="shared" si="14"/>
        <v>0</v>
      </c>
    </row>
    <row r="13" spans="1:56" s="223" customFormat="1" x14ac:dyDescent="0.2">
      <c r="A13" s="210">
        <v>7</v>
      </c>
      <c r="B13" s="211"/>
      <c r="C13" s="164" t="s">
        <v>349</v>
      </c>
      <c r="D13" s="212" t="s">
        <v>324</v>
      </c>
      <c r="E13" s="212">
        <v>15000000</v>
      </c>
      <c r="F13" s="213">
        <v>1350000</v>
      </c>
      <c r="G13" s="214">
        <v>1500000</v>
      </c>
      <c r="H13" s="212">
        <f t="shared" si="0"/>
        <v>12150000</v>
      </c>
      <c r="I13" s="165">
        <v>12150000</v>
      </c>
      <c r="J13" s="215"/>
      <c r="K13" s="216"/>
      <c r="L13" s="217"/>
      <c r="M13" s="218"/>
      <c r="N13" s="215"/>
      <c r="O13" s="217"/>
      <c r="P13" s="218"/>
      <c r="Q13" s="215"/>
      <c r="R13" s="217"/>
      <c r="S13" s="218"/>
      <c r="T13" s="215"/>
      <c r="U13" s="217"/>
      <c r="V13" s="218"/>
      <c r="W13" s="215"/>
      <c r="X13" s="217"/>
      <c r="Y13" s="218"/>
      <c r="Z13" s="215"/>
      <c r="AA13" s="217"/>
      <c r="AB13" s="218"/>
      <c r="AC13" s="215"/>
      <c r="AD13" s="217"/>
      <c r="AE13" s="218"/>
      <c r="AF13" s="215"/>
      <c r="AG13" s="217"/>
      <c r="AH13" s="218"/>
      <c r="AI13" s="215"/>
      <c r="AJ13" s="217"/>
      <c r="AK13" s="218"/>
      <c r="AL13" s="215"/>
      <c r="AM13" s="217"/>
      <c r="AN13" s="218"/>
      <c r="AO13" s="215"/>
      <c r="AP13" s="217"/>
      <c r="AQ13" s="218"/>
      <c r="AR13" s="215"/>
      <c r="AS13" s="217"/>
      <c r="AT13" s="215"/>
      <c r="AU13" s="215"/>
      <c r="AV13" s="219"/>
      <c r="AW13" s="215"/>
      <c r="AX13" s="215"/>
      <c r="AY13" s="219"/>
      <c r="AZ13" s="220">
        <f t="shared" si="10"/>
        <v>0</v>
      </c>
      <c r="BA13" s="221">
        <f t="shared" si="11"/>
        <v>12150000</v>
      </c>
      <c r="BB13" s="222">
        <f t="shared" si="12"/>
        <v>12150000</v>
      </c>
      <c r="BC13" s="221">
        <f t="shared" si="13"/>
        <v>12150000</v>
      </c>
      <c r="BD13" s="221">
        <f t="shared" si="14"/>
        <v>0</v>
      </c>
    </row>
    <row r="14" spans="1:56" s="223" customFormat="1" x14ac:dyDescent="0.2">
      <c r="A14" s="224">
        <v>8</v>
      </c>
      <c r="B14" s="211"/>
      <c r="C14" s="164" t="s">
        <v>539</v>
      </c>
      <c r="D14" s="212" t="s">
        <v>324</v>
      </c>
      <c r="E14" s="212">
        <v>15000000</v>
      </c>
      <c r="F14" s="213"/>
      <c r="G14" s="214">
        <v>1500000</v>
      </c>
      <c r="H14" s="212">
        <f t="shared" si="0"/>
        <v>13500000</v>
      </c>
      <c r="I14" s="165">
        <v>5000000</v>
      </c>
      <c r="J14" s="215"/>
      <c r="K14" s="216"/>
      <c r="L14" s="217"/>
      <c r="M14" s="218">
        <v>850000</v>
      </c>
      <c r="N14" s="215">
        <v>850000</v>
      </c>
      <c r="O14" s="217">
        <f>+M14-N14</f>
        <v>0</v>
      </c>
      <c r="P14" s="218">
        <v>850000</v>
      </c>
      <c r="Q14" s="215">
        <v>850000</v>
      </c>
      <c r="R14" s="217">
        <f t="shared" ref="R14" si="34">+P14-Q14</f>
        <v>0</v>
      </c>
      <c r="S14" s="218">
        <v>850000</v>
      </c>
      <c r="T14" s="215">
        <v>850000</v>
      </c>
      <c r="U14" s="217">
        <f t="shared" ref="U14" si="35">+S14-T14</f>
        <v>0</v>
      </c>
      <c r="V14" s="218">
        <v>850000</v>
      </c>
      <c r="W14" s="215">
        <v>850000</v>
      </c>
      <c r="X14" s="217">
        <f t="shared" ref="X14" si="36">+V14-W14</f>
        <v>0</v>
      </c>
      <c r="Y14" s="218">
        <v>850000</v>
      </c>
      <c r="Z14" s="215">
        <v>850000</v>
      </c>
      <c r="AA14" s="217">
        <f t="shared" ref="AA14" si="37">+Y14-Z14</f>
        <v>0</v>
      </c>
      <c r="AB14" s="218">
        <v>850000</v>
      </c>
      <c r="AC14" s="215">
        <v>850000</v>
      </c>
      <c r="AD14" s="217">
        <f t="shared" ref="AD14" si="38">+AB14-AC14</f>
        <v>0</v>
      </c>
      <c r="AE14" s="218">
        <v>850000</v>
      </c>
      <c r="AF14" s="215">
        <v>850000</v>
      </c>
      <c r="AG14" s="217">
        <f t="shared" ref="AG14" si="39">+AE14-AF14</f>
        <v>0</v>
      </c>
      <c r="AH14" s="218">
        <v>850000</v>
      </c>
      <c r="AI14" s="218">
        <v>850000</v>
      </c>
      <c r="AJ14" s="217">
        <f t="shared" ref="AJ14" si="40">+AH14-AI14</f>
        <v>0</v>
      </c>
      <c r="AK14" s="218">
        <v>850000</v>
      </c>
      <c r="AL14" s="218">
        <v>850000</v>
      </c>
      <c r="AM14" s="217">
        <f t="shared" ref="AM14" si="41">+AK14-AL14</f>
        <v>0</v>
      </c>
      <c r="AN14" s="218">
        <v>850000</v>
      </c>
      <c r="AO14" s="218">
        <v>850000</v>
      </c>
      <c r="AP14" s="217">
        <f t="shared" ref="AP14" si="42">+AN14-AO14</f>
        <v>0</v>
      </c>
      <c r="AQ14" s="215"/>
      <c r="AR14" s="215"/>
      <c r="AS14" s="355"/>
      <c r="AT14" s="215"/>
      <c r="AU14" s="215"/>
      <c r="AV14" s="219"/>
      <c r="AW14" s="215"/>
      <c r="AX14" s="215"/>
      <c r="AY14" s="219"/>
      <c r="AZ14" s="220">
        <f t="shared" si="10"/>
        <v>8500000</v>
      </c>
      <c r="BA14" s="221">
        <f t="shared" si="11"/>
        <v>5000000</v>
      </c>
      <c r="BB14" s="222">
        <f t="shared" si="12"/>
        <v>13500000</v>
      </c>
      <c r="BC14" s="221">
        <f t="shared" si="13"/>
        <v>13500000</v>
      </c>
      <c r="BD14" s="221">
        <f t="shared" si="14"/>
        <v>0</v>
      </c>
    </row>
    <row r="15" spans="1:56" x14ac:dyDescent="0.2">
      <c r="A15" s="202">
        <v>9</v>
      </c>
      <c r="B15" s="203"/>
      <c r="C15" s="161" t="s">
        <v>350</v>
      </c>
      <c r="D15" s="190" t="s">
        <v>324</v>
      </c>
      <c r="E15" s="190">
        <v>15000000</v>
      </c>
      <c r="F15" s="204"/>
      <c r="G15" s="192">
        <v>1500000</v>
      </c>
      <c r="H15" s="190">
        <f t="shared" si="0"/>
        <v>13500000</v>
      </c>
      <c r="I15" s="163">
        <v>5000000</v>
      </c>
      <c r="J15" s="205"/>
      <c r="K15" s="206"/>
      <c r="M15" s="207">
        <v>850000</v>
      </c>
      <c r="N15" s="205">
        <v>850000</v>
      </c>
      <c r="O15" s="196">
        <f>+M15-N15</f>
        <v>0</v>
      </c>
      <c r="P15" s="207">
        <v>850000</v>
      </c>
      <c r="Q15" s="205">
        <v>850000</v>
      </c>
      <c r="R15" s="196">
        <f t="shared" ref="R15" si="43">+P15-Q15</f>
        <v>0</v>
      </c>
      <c r="S15" s="207">
        <v>850000</v>
      </c>
      <c r="T15" s="205">
        <v>850000</v>
      </c>
      <c r="U15" s="196">
        <f t="shared" ref="U15" si="44">+S15-T15</f>
        <v>0</v>
      </c>
      <c r="V15" s="207">
        <v>850000</v>
      </c>
      <c r="W15" s="205">
        <v>850000</v>
      </c>
      <c r="X15" s="196">
        <f t="shared" ref="X15" si="45">+V15-W15</f>
        <v>0</v>
      </c>
      <c r="Y15" s="207">
        <v>850000</v>
      </c>
      <c r="Z15" s="205">
        <v>850000</v>
      </c>
      <c r="AA15" s="196">
        <f t="shared" ref="AA15" si="46">+Y15-Z15</f>
        <v>0</v>
      </c>
      <c r="AB15" s="207">
        <v>850000</v>
      </c>
      <c r="AC15" s="205">
        <v>850000</v>
      </c>
      <c r="AD15" s="196">
        <f t="shared" ref="AD15" si="47">+AB15-AC15</f>
        <v>0</v>
      </c>
      <c r="AE15" s="207">
        <v>850000</v>
      </c>
      <c r="AF15" s="205">
        <v>850000</v>
      </c>
      <c r="AG15" s="196">
        <f t="shared" ref="AG15" si="48">+AE15-AF15</f>
        <v>0</v>
      </c>
      <c r="AH15" s="207">
        <v>850000</v>
      </c>
      <c r="AI15" s="205">
        <v>850000</v>
      </c>
      <c r="AJ15" s="196">
        <f t="shared" ref="AJ15" si="49">+AH15-AI15</f>
        <v>0</v>
      </c>
      <c r="AK15" s="207">
        <v>850000</v>
      </c>
      <c r="AL15" s="205">
        <v>850000</v>
      </c>
      <c r="AM15" s="196">
        <f t="shared" ref="AM15" si="50">+AK15-AL15</f>
        <v>0</v>
      </c>
      <c r="AN15" s="207">
        <v>850000</v>
      </c>
      <c r="AO15" s="207">
        <v>850000</v>
      </c>
      <c r="AP15" s="196">
        <f t="shared" ref="AP15" si="51">+AN15-AO15</f>
        <v>0</v>
      </c>
      <c r="AQ15" s="207"/>
      <c r="AR15" s="205"/>
      <c r="AS15" s="196"/>
      <c r="AT15" s="205"/>
      <c r="AU15" s="205"/>
      <c r="AV15" s="209"/>
      <c r="AW15" s="205"/>
      <c r="AX15" s="205"/>
      <c r="AY15" s="209"/>
      <c r="AZ15" s="199">
        <f t="shared" si="10"/>
        <v>8500000</v>
      </c>
      <c r="BA15" s="200">
        <f t="shared" si="11"/>
        <v>5000000</v>
      </c>
      <c r="BB15" s="201">
        <f t="shared" si="12"/>
        <v>13500000</v>
      </c>
      <c r="BC15" s="200">
        <f t="shared" si="13"/>
        <v>13500000</v>
      </c>
      <c r="BD15" s="200">
        <f t="shared" si="14"/>
        <v>0</v>
      </c>
    </row>
    <row r="16" spans="1:56" s="223" customFormat="1" x14ac:dyDescent="0.2">
      <c r="A16" s="224">
        <v>10</v>
      </c>
      <c r="B16" s="211"/>
      <c r="C16" s="164" t="s">
        <v>351</v>
      </c>
      <c r="D16" s="212" t="s">
        <v>324</v>
      </c>
      <c r="E16" s="212">
        <v>15000000</v>
      </c>
      <c r="F16" s="213">
        <v>1350000</v>
      </c>
      <c r="G16" s="214">
        <v>1500000</v>
      </c>
      <c r="H16" s="212">
        <f t="shared" si="0"/>
        <v>12150000</v>
      </c>
      <c r="I16" s="166">
        <v>12150000</v>
      </c>
      <c r="J16" s="215"/>
      <c r="K16" s="216"/>
      <c r="L16" s="217"/>
      <c r="M16" s="218"/>
      <c r="N16" s="215"/>
      <c r="O16" s="217"/>
      <c r="P16" s="218"/>
      <c r="Q16" s="215"/>
      <c r="R16" s="217"/>
      <c r="S16" s="218"/>
      <c r="T16" s="215"/>
      <c r="U16" s="217"/>
      <c r="V16" s="218"/>
      <c r="W16" s="215"/>
      <c r="X16" s="217"/>
      <c r="Y16" s="218"/>
      <c r="Z16" s="215"/>
      <c r="AA16" s="217"/>
      <c r="AB16" s="218"/>
      <c r="AC16" s="215"/>
      <c r="AD16" s="217"/>
      <c r="AE16" s="218"/>
      <c r="AF16" s="215"/>
      <c r="AG16" s="217"/>
      <c r="AH16" s="218"/>
      <c r="AI16" s="215"/>
      <c r="AJ16" s="217"/>
      <c r="AK16" s="218"/>
      <c r="AL16" s="215"/>
      <c r="AM16" s="217"/>
      <c r="AN16" s="218"/>
      <c r="AO16" s="215"/>
      <c r="AP16" s="217"/>
      <c r="AQ16" s="218"/>
      <c r="AR16" s="215"/>
      <c r="AS16" s="217"/>
      <c r="AT16" s="215"/>
      <c r="AU16" s="215"/>
      <c r="AV16" s="219"/>
      <c r="AW16" s="215"/>
      <c r="AX16" s="215"/>
      <c r="AY16" s="219"/>
      <c r="AZ16" s="220">
        <f t="shared" si="10"/>
        <v>0</v>
      </c>
      <c r="BA16" s="221">
        <f t="shared" si="11"/>
        <v>12150000</v>
      </c>
      <c r="BB16" s="222">
        <f t="shared" si="12"/>
        <v>12150000</v>
      </c>
      <c r="BC16" s="221">
        <f t="shared" si="13"/>
        <v>12150000</v>
      </c>
      <c r="BD16" s="221">
        <f t="shared" si="14"/>
        <v>0</v>
      </c>
    </row>
    <row r="17" spans="1:56" s="223" customFormat="1" x14ac:dyDescent="0.2">
      <c r="A17" s="224">
        <v>11</v>
      </c>
      <c r="B17" s="211"/>
      <c r="C17" s="164" t="s">
        <v>352</v>
      </c>
      <c r="D17" s="212" t="s">
        <v>324</v>
      </c>
      <c r="E17" s="212">
        <v>15000000</v>
      </c>
      <c r="F17" s="213"/>
      <c r="G17" s="214">
        <v>1500000</v>
      </c>
      <c r="H17" s="212">
        <f t="shared" si="0"/>
        <v>13500000</v>
      </c>
      <c r="I17" s="166">
        <v>5000000</v>
      </c>
      <c r="J17" s="215"/>
      <c r="K17" s="216"/>
      <c r="L17" s="217"/>
      <c r="M17" s="218">
        <v>850000</v>
      </c>
      <c r="N17" s="215">
        <v>850000</v>
      </c>
      <c r="O17" s="217">
        <f>+M17-N17</f>
        <v>0</v>
      </c>
      <c r="P17" s="218">
        <v>850000</v>
      </c>
      <c r="Q17" s="215">
        <v>850000</v>
      </c>
      <c r="R17" s="217">
        <f t="shared" ref="R17:R20" si="52">+P17-Q17</f>
        <v>0</v>
      </c>
      <c r="S17" s="218">
        <v>850000</v>
      </c>
      <c r="T17" s="215">
        <v>850000</v>
      </c>
      <c r="U17" s="217">
        <f t="shared" ref="U17:U20" si="53">+S17-T17</f>
        <v>0</v>
      </c>
      <c r="V17" s="218">
        <v>850000</v>
      </c>
      <c r="W17" s="215">
        <v>850000</v>
      </c>
      <c r="X17" s="217">
        <f t="shared" ref="X17:X20" si="54">+V17-W17</f>
        <v>0</v>
      </c>
      <c r="Y17" s="218">
        <v>850000</v>
      </c>
      <c r="Z17" s="215">
        <v>850000</v>
      </c>
      <c r="AA17" s="217">
        <f t="shared" ref="AA17:AA20" si="55">+Y17-Z17</f>
        <v>0</v>
      </c>
      <c r="AB17" s="218">
        <v>850000</v>
      </c>
      <c r="AC17" s="215">
        <v>850000</v>
      </c>
      <c r="AD17" s="217">
        <f t="shared" ref="AD17:AD20" si="56">+AB17-AC17</f>
        <v>0</v>
      </c>
      <c r="AE17" s="218">
        <v>850000</v>
      </c>
      <c r="AF17" s="218">
        <v>850000</v>
      </c>
      <c r="AG17" s="217">
        <f t="shared" ref="AG17:AG20" si="57">+AE17-AF17</f>
        <v>0</v>
      </c>
      <c r="AH17" s="218">
        <v>850000</v>
      </c>
      <c r="AI17" s="218">
        <v>850000</v>
      </c>
      <c r="AJ17" s="217">
        <f t="shared" ref="AJ17:AJ20" si="58">+AH17-AI17</f>
        <v>0</v>
      </c>
      <c r="AK17" s="218">
        <v>850000</v>
      </c>
      <c r="AL17" s="218">
        <v>850000</v>
      </c>
      <c r="AM17" s="217">
        <f t="shared" ref="AM17:AM20" si="59">+AK17-AL17</f>
        <v>0</v>
      </c>
      <c r="AN17" s="218">
        <v>850000</v>
      </c>
      <c r="AO17" s="218">
        <v>850000</v>
      </c>
      <c r="AP17" s="217">
        <f t="shared" ref="AP17:AP20" si="60">+AN17-AO17</f>
        <v>0</v>
      </c>
      <c r="AQ17" s="218"/>
      <c r="AR17" s="215"/>
      <c r="AS17" s="217"/>
      <c r="AT17" s="218"/>
      <c r="AU17" s="215"/>
      <c r="AV17" s="217"/>
      <c r="AW17" s="215"/>
      <c r="AX17" s="215"/>
      <c r="AY17" s="219"/>
      <c r="AZ17" s="220">
        <f t="shared" si="10"/>
        <v>8500000</v>
      </c>
      <c r="BA17" s="221">
        <f t="shared" si="11"/>
        <v>5000000</v>
      </c>
      <c r="BB17" s="222">
        <f t="shared" si="12"/>
        <v>13500000</v>
      </c>
      <c r="BC17" s="221">
        <f t="shared" si="13"/>
        <v>13500000</v>
      </c>
      <c r="BD17" s="221">
        <f t="shared" si="14"/>
        <v>0</v>
      </c>
    </row>
    <row r="18" spans="1:56" s="223" customFormat="1" x14ac:dyDescent="0.2">
      <c r="A18" s="210">
        <v>12</v>
      </c>
      <c r="B18" s="211"/>
      <c r="C18" s="164" t="s">
        <v>371</v>
      </c>
      <c r="D18" s="212" t="s">
        <v>324</v>
      </c>
      <c r="E18" s="212">
        <v>15000000</v>
      </c>
      <c r="F18" s="213"/>
      <c r="G18" s="213">
        <v>1000000</v>
      </c>
      <c r="H18" s="212">
        <f t="shared" si="0"/>
        <v>14000000</v>
      </c>
      <c r="I18" s="166">
        <v>2000000</v>
      </c>
      <c r="J18" s="215">
        <v>3000000</v>
      </c>
      <c r="K18" s="216">
        <v>3000000</v>
      </c>
      <c r="L18" s="217">
        <f>+J18-K18</f>
        <v>0</v>
      </c>
      <c r="M18" s="218">
        <v>900000</v>
      </c>
      <c r="N18" s="215">
        <v>900000</v>
      </c>
      <c r="O18" s="217">
        <f>+M18-N18</f>
        <v>0</v>
      </c>
      <c r="P18" s="218">
        <v>900000</v>
      </c>
      <c r="Q18" s="215">
        <v>900000</v>
      </c>
      <c r="R18" s="217">
        <f t="shared" si="52"/>
        <v>0</v>
      </c>
      <c r="S18" s="218">
        <v>900000</v>
      </c>
      <c r="T18" s="215">
        <v>900000</v>
      </c>
      <c r="U18" s="217">
        <f t="shared" si="53"/>
        <v>0</v>
      </c>
      <c r="V18" s="218">
        <v>900000</v>
      </c>
      <c r="W18" s="215">
        <v>900000</v>
      </c>
      <c r="X18" s="217">
        <f t="shared" si="54"/>
        <v>0</v>
      </c>
      <c r="Y18" s="218">
        <v>900000</v>
      </c>
      <c r="Z18" s="215">
        <v>900000</v>
      </c>
      <c r="AA18" s="217">
        <f t="shared" si="55"/>
        <v>0</v>
      </c>
      <c r="AB18" s="218">
        <v>900000</v>
      </c>
      <c r="AC18" s="215">
        <v>900000</v>
      </c>
      <c r="AD18" s="217">
        <f t="shared" si="56"/>
        <v>0</v>
      </c>
      <c r="AE18" s="218">
        <v>900000</v>
      </c>
      <c r="AF18" s="215">
        <v>900000</v>
      </c>
      <c r="AG18" s="217">
        <f t="shared" si="57"/>
        <v>0</v>
      </c>
      <c r="AH18" s="218">
        <v>900000</v>
      </c>
      <c r="AI18" s="218">
        <v>900000</v>
      </c>
      <c r="AJ18" s="217">
        <f t="shared" si="58"/>
        <v>0</v>
      </c>
      <c r="AK18" s="218">
        <v>900000</v>
      </c>
      <c r="AL18" s="218">
        <v>900000</v>
      </c>
      <c r="AM18" s="217">
        <f t="shared" si="59"/>
        <v>0</v>
      </c>
      <c r="AN18" s="218">
        <v>900000</v>
      </c>
      <c r="AO18" s="218">
        <v>900000</v>
      </c>
      <c r="AP18" s="217">
        <f t="shared" si="60"/>
        <v>0</v>
      </c>
      <c r="AQ18" s="218"/>
      <c r="AR18" s="215"/>
      <c r="AS18" s="217"/>
      <c r="AT18" s="218"/>
      <c r="AU18" s="215"/>
      <c r="AV18" s="217"/>
      <c r="AW18" s="215"/>
      <c r="AX18" s="215"/>
      <c r="AY18" s="219"/>
      <c r="AZ18" s="220">
        <f t="shared" si="10"/>
        <v>12000000</v>
      </c>
      <c r="BA18" s="221">
        <f t="shared" si="11"/>
        <v>2000000</v>
      </c>
      <c r="BB18" s="222">
        <f t="shared" si="12"/>
        <v>14000000</v>
      </c>
      <c r="BC18" s="221">
        <f t="shared" si="13"/>
        <v>14000000</v>
      </c>
      <c r="BD18" s="221">
        <f t="shared" si="14"/>
        <v>0</v>
      </c>
    </row>
    <row r="19" spans="1:56" s="369" customFormat="1" x14ac:dyDescent="0.2">
      <c r="A19" s="224">
        <v>13</v>
      </c>
      <c r="B19" s="368"/>
      <c r="C19" s="164" t="s">
        <v>372</v>
      </c>
      <c r="D19" s="212" t="s">
        <v>324</v>
      </c>
      <c r="E19" s="212">
        <v>15000000</v>
      </c>
      <c r="F19" s="213"/>
      <c r="G19" s="213">
        <v>1000000</v>
      </c>
      <c r="H19" s="212">
        <f t="shared" si="0"/>
        <v>14000000</v>
      </c>
      <c r="I19" s="165">
        <v>5000000</v>
      </c>
      <c r="J19" s="215"/>
      <c r="K19" s="216"/>
      <c r="L19" s="217"/>
      <c r="M19" s="218">
        <v>900000</v>
      </c>
      <c r="N19" s="215">
        <v>900000</v>
      </c>
      <c r="O19" s="217">
        <f t="shared" ref="O19:O20" si="61">+M19-N19</f>
        <v>0</v>
      </c>
      <c r="P19" s="218">
        <v>900000</v>
      </c>
      <c r="Q19" s="215">
        <v>900000</v>
      </c>
      <c r="R19" s="217">
        <f t="shared" si="52"/>
        <v>0</v>
      </c>
      <c r="S19" s="218">
        <v>900000</v>
      </c>
      <c r="T19" s="215">
        <v>900000</v>
      </c>
      <c r="U19" s="217">
        <f t="shared" si="53"/>
        <v>0</v>
      </c>
      <c r="V19" s="218">
        <v>900000</v>
      </c>
      <c r="W19" s="215">
        <v>900000</v>
      </c>
      <c r="X19" s="217">
        <f t="shared" si="54"/>
        <v>0</v>
      </c>
      <c r="Y19" s="218">
        <v>900000</v>
      </c>
      <c r="Z19" s="215">
        <v>900000</v>
      </c>
      <c r="AA19" s="217">
        <f t="shared" si="55"/>
        <v>0</v>
      </c>
      <c r="AB19" s="218">
        <v>900000</v>
      </c>
      <c r="AC19" s="215">
        <v>900000</v>
      </c>
      <c r="AD19" s="217">
        <f t="shared" si="56"/>
        <v>0</v>
      </c>
      <c r="AE19" s="218">
        <v>900000</v>
      </c>
      <c r="AF19" s="218">
        <v>900000</v>
      </c>
      <c r="AG19" s="217">
        <f t="shared" si="57"/>
        <v>0</v>
      </c>
      <c r="AH19" s="218">
        <v>900000</v>
      </c>
      <c r="AI19" s="218">
        <v>900000</v>
      </c>
      <c r="AJ19" s="217">
        <f t="shared" si="58"/>
        <v>0</v>
      </c>
      <c r="AK19" s="218">
        <v>900000</v>
      </c>
      <c r="AL19" s="218">
        <v>900000</v>
      </c>
      <c r="AM19" s="217">
        <f t="shared" si="59"/>
        <v>0</v>
      </c>
      <c r="AN19" s="218">
        <v>900000</v>
      </c>
      <c r="AO19" s="218">
        <v>900000</v>
      </c>
      <c r="AP19" s="217">
        <f t="shared" si="60"/>
        <v>0</v>
      </c>
      <c r="AQ19" s="215"/>
      <c r="AR19" s="215"/>
      <c r="AS19" s="355"/>
      <c r="AT19" s="215"/>
      <c r="AU19" s="215"/>
      <c r="AV19" s="219"/>
      <c r="AW19" s="215"/>
      <c r="AX19" s="215"/>
      <c r="AY19" s="219"/>
      <c r="AZ19" s="220">
        <f t="shared" si="10"/>
        <v>9000000</v>
      </c>
      <c r="BA19" s="221">
        <f t="shared" si="11"/>
        <v>5000000</v>
      </c>
      <c r="BB19" s="222">
        <f t="shared" si="12"/>
        <v>14000000</v>
      </c>
      <c r="BC19" s="221">
        <f t="shared" si="13"/>
        <v>14000000</v>
      </c>
      <c r="BD19" s="221">
        <f t="shared" si="14"/>
        <v>0</v>
      </c>
    </row>
    <row r="20" spans="1:56" x14ac:dyDescent="0.2">
      <c r="A20" s="202">
        <v>14</v>
      </c>
      <c r="B20" s="203"/>
      <c r="C20" s="161" t="s">
        <v>373</v>
      </c>
      <c r="D20" s="190" t="s">
        <v>324</v>
      </c>
      <c r="E20" s="190">
        <v>15000000</v>
      </c>
      <c r="F20" s="204"/>
      <c r="G20" s="204">
        <v>1000000</v>
      </c>
      <c r="H20" s="190">
        <f t="shared" si="0"/>
        <v>14000000</v>
      </c>
      <c r="I20" s="162">
        <v>5000000</v>
      </c>
      <c r="J20" s="205"/>
      <c r="K20" s="206"/>
      <c r="M20" s="207">
        <v>900000</v>
      </c>
      <c r="N20" s="205">
        <v>900000</v>
      </c>
      <c r="O20" s="196">
        <f t="shared" si="61"/>
        <v>0</v>
      </c>
      <c r="P20" s="207">
        <v>900000</v>
      </c>
      <c r="Q20" s="205">
        <v>900000</v>
      </c>
      <c r="R20" s="196">
        <f t="shared" si="52"/>
        <v>0</v>
      </c>
      <c r="S20" s="207">
        <v>900000</v>
      </c>
      <c r="T20" s="205">
        <v>900000</v>
      </c>
      <c r="U20" s="196">
        <f t="shared" si="53"/>
        <v>0</v>
      </c>
      <c r="V20" s="207">
        <v>900000</v>
      </c>
      <c r="W20" s="205">
        <v>900000</v>
      </c>
      <c r="X20" s="196">
        <f t="shared" si="54"/>
        <v>0</v>
      </c>
      <c r="Y20" s="207">
        <v>900000</v>
      </c>
      <c r="Z20" s="205">
        <v>900000</v>
      </c>
      <c r="AA20" s="196">
        <f t="shared" si="55"/>
        <v>0</v>
      </c>
      <c r="AB20" s="207">
        <v>900000</v>
      </c>
      <c r="AC20" s="205">
        <v>900000</v>
      </c>
      <c r="AD20" s="196">
        <f t="shared" si="56"/>
        <v>0</v>
      </c>
      <c r="AE20" s="207">
        <v>900000</v>
      </c>
      <c r="AF20" s="205">
        <v>900000</v>
      </c>
      <c r="AG20" s="196">
        <f t="shared" si="57"/>
        <v>0</v>
      </c>
      <c r="AH20" s="207">
        <v>900000</v>
      </c>
      <c r="AI20" s="207">
        <v>900000</v>
      </c>
      <c r="AJ20" s="196">
        <f t="shared" si="58"/>
        <v>0</v>
      </c>
      <c r="AK20" s="207">
        <v>900000</v>
      </c>
      <c r="AL20" s="207">
        <v>900000</v>
      </c>
      <c r="AM20" s="196">
        <f t="shared" si="59"/>
        <v>0</v>
      </c>
      <c r="AN20" s="207">
        <v>900000</v>
      </c>
      <c r="AO20" s="205"/>
      <c r="AP20" s="196">
        <f t="shared" si="60"/>
        <v>900000</v>
      </c>
      <c r="AQ20" s="205"/>
      <c r="AR20" s="205"/>
      <c r="AS20" s="208"/>
      <c r="AT20" s="205"/>
      <c r="AU20" s="205"/>
      <c r="AV20" s="209"/>
      <c r="AW20" s="205"/>
      <c r="AX20" s="205"/>
      <c r="AY20" s="209"/>
      <c r="AZ20" s="199">
        <f t="shared" si="10"/>
        <v>9000000</v>
      </c>
      <c r="BA20" s="200">
        <f t="shared" si="11"/>
        <v>5000000</v>
      </c>
      <c r="BB20" s="201">
        <f t="shared" si="12"/>
        <v>14000000</v>
      </c>
      <c r="BC20" s="200">
        <f t="shared" si="13"/>
        <v>14000000</v>
      </c>
      <c r="BD20" s="200">
        <f t="shared" si="14"/>
        <v>0</v>
      </c>
    </row>
    <row r="21" spans="1:56" s="223" customFormat="1" x14ac:dyDescent="0.2">
      <c r="A21" s="224">
        <v>15</v>
      </c>
      <c r="B21" s="211"/>
      <c r="C21" s="167" t="s">
        <v>374</v>
      </c>
      <c r="D21" s="212" t="s">
        <v>324</v>
      </c>
      <c r="E21" s="212">
        <v>15000000</v>
      </c>
      <c r="F21" s="213">
        <v>1450000</v>
      </c>
      <c r="G21" s="213">
        <v>500000</v>
      </c>
      <c r="H21" s="212">
        <f t="shared" si="0"/>
        <v>13050000</v>
      </c>
      <c r="I21" s="165">
        <v>13050000</v>
      </c>
      <c r="J21" s="215"/>
      <c r="K21" s="216"/>
      <c r="L21" s="217"/>
      <c r="M21" s="218"/>
      <c r="N21" s="215"/>
      <c r="O21" s="217"/>
      <c r="P21" s="218"/>
      <c r="Q21" s="215"/>
      <c r="R21" s="217"/>
      <c r="S21" s="218"/>
      <c r="T21" s="215"/>
      <c r="U21" s="217"/>
      <c r="V21" s="218"/>
      <c r="W21" s="215"/>
      <c r="X21" s="217"/>
      <c r="Y21" s="218"/>
      <c r="Z21" s="215"/>
      <c r="AA21" s="217"/>
      <c r="AB21" s="218"/>
      <c r="AC21" s="215"/>
      <c r="AD21" s="217"/>
      <c r="AE21" s="218"/>
      <c r="AF21" s="215"/>
      <c r="AG21" s="217"/>
      <c r="AH21" s="218"/>
      <c r="AI21" s="215"/>
      <c r="AJ21" s="217"/>
      <c r="AK21" s="218"/>
      <c r="AL21" s="215"/>
      <c r="AM21" s="217"/>
      <c r="AN21" s="218"/>
      <c r="AO21" s="215"/>
      <c r="AP21" s="217"/>
      <c r="AQ21" s="218"/>
      <c r="AR21" s="215"/>
      <c r="AS21" s="217"/>
      <c r="AT21" s="215"/>
      <c r="AU21" s="215"/>
      <c r="AV21" s="219"/>
      <c r="AW21" s="215"/>
      <c r="AX21" s="215"/>
      <c r="AY21" s="219"/>
      <c r="AZ21" s="220">
        <f t="shared" si="10"/>
        <v>0</v>
      </c>
      <c r="BA21" s="221">
        <f t="shared" si="11"/>
        <v>13050000</v>
      </c>
      <c r="BB21" s="222">
        <f t="shared" si="12"/>
        <v>13050000</v>
      </c>
      <c r="BC21" s="221">
        <f t="shared" si="13"/>
        <v>13050000</v>
      </c>
      <c r="BD21" s="221">
        <f t="shared" si="14"/>
        <v>0</v>
      </c>
    </row>
    <row r="22" spans="1:56" s="223" customFormat="1" x14ac:dyDescent="0.2">
      <c r="A22" s="224">
        <v>16</v>
      </c>
      <c r="B22" s="211"/>
      <c r="C22" s="164" t="s">
        <v>391</v>
      </c>
      <c r="D22" s="307" t="s">
        <v>324</v>
      </c>
      <c r="E22" s="213">
        <v>15000000</v>
      </c>
      <c r="F22" s="213"/>
      <c r="G22" s="213">
        <v>500000</v>
      </c>
      <c r="H22" s="212">
        <f t="shared" ref="H22:H49" si="62">+E22-F22-G22</f>
        <v>14500000</v>
      </c>
      <c r="I22" s="213">
        <v>3000000</v>
      </c>
      <c r="J22" s="215">
        <v>2000000</v>
      </c>
      <c r="K22" s="216">
        <v>2000000</v>
      </c>
      <c r="L22" s="217">
        <f>+J22-K22</f>
        <v>0</v>
      </c>
      <c r="M22" s="218">
        <v>950000</v>
      </c>
      <c r="N22" s="215">
        <v>950000</v>
      </c>
      <c r="O22" s="217">
        <f>+M22-N22</f>
        <v>0</v>
      </c>
      <c r="P22" s="218">
        <v>950000</v>
      </c>
      <c r="Q22" s="215">
        <v>950000</v>
      </c>
      <c r="R22" s="217">
        <f t="shared" ref="R22" si="63">+P22-Q22</f>
        <v>0</v>
      </c>
      <c r="S22" s="218">
        <v>950000</v>
      </c>
      <c r="T22" s="215">
        <v>950000</v>
      </c>
      <c r="U22" s="217">
        <f t="shared" ref="U22" si="64">+S22-T22</f>
        <v>0</v>
      </c>
      <c r="V22" s="218">
        <v>950000</v>
      </c>
      <c r="W22" s="215">
        <v>950000</v>
      </c>
      <c r="X22" s="217">
        <f t="shared" ref="X22" si="65">+V22-W22</f>
        <v>0</v>
      </c>
      <c r="Y22" s="218">
        <v>950000</v>
      </c>
      <c r="Z22" s="215">
        <v>950000</v>
      </c>
      <c r="AA22" s="217">
        <f t="shared" ref="AA22" si="66">+Y22-Z22</f>
        <v>0</v>
      </c>
      <c r="AB22" s="218">
        <v>950000</v>
      </c>
      <c r="AC22" s="215">
        <v>950000</v>
      </c>
      <c r="AD22" s="217">
        <f t="shared" ref="AD22" si="67">+AB22-AC22</f>
        <v>0</v>
      </c>
      <c r="AE22" s="218">
        <v>950000</v>
      </c>
      <c r="AF22" s="215">
        <v>950000</v>
      </c>
      <c r="AG22" s="217">
        <f t="shared" ref="AG22" si="68">+AE22-AF22</f>
        <v>0</v>
      </c>
      <c r="AH22" s="218">
        <v>950000</v>
      </c>
      <c r="AI22" s="215">
        <v>950000</v>
      </c>
      <c r="AJ22" s="217">
        <f t="shared" ref="AJ22" si="69">+AH22-AI22</f>
        <v>0</v>
      </c>
      <c r="AK22" s="218">
        <v>950000</v>
      </c>
      <c r="AL22" s="215">
        <v>950000</v>
      </c>
      <c r="AM22" s="217">
        <f t="shared" ref="AM22" si="70">+AK22-AL22</f>
        <v>0</v>
      </c>
      <c r="AN22" s="218">
        <v>950000</v>
      </c>
      <c r="AO22" s="215">
        <v>950000</v>
      </c>
      <c r="AP22" s="217">
        <f t="shared" ref="AP22" si="71">+AN22-AO22</f>
        <v>0</v>
      </c>
      <c r="AQ22" s="215"/>
      <c r="AR22" s="215"/>
      <c r="AS22" s="355"/>
      <c r="AT22" s="215"/>
      <c r="AU22" s="215"/>
      <c r="AV22" s="219"/>
      <c r="AW22" s="215"/>
      <c r="AX22" s="215"/>
      <c r="AY22" s="219"/>
      <c r="AZ22" s="220">
        <f t="shared" si="10"/>
        <v>11500000</v>
      </c>
      <c r="BA22" s="221">
        <f t="shared" si="11"/>
        <v>3000000</v>
      </c>
      <c r="BB22" s="222">
        <f t="shared" si="12"/>
        <v>14500000</v>
      </c>
      <c r="BC22" s="221">
        <f t="shared" si="13"/>
        <v>14500000</v>
      </c>
      <c r="BD22" s="221">
        <f t="shared" si="14"/>
        <v>0</v>
      </c>
    </row>
    <row r="23" spans="1:56" s="223" customFormat="1" x14ac:dyDescent="0.2">
      <c r="A23" s="210">
        <v>17</v>
      </c>
      <c r="B23" s="211"/>
      <c r="C23" s="164" t="s">
        <v>395</v>
      </c>
      <c r="D23" s="307" t="s">
        <v>324</v>
      </c>
      <c r="E23" s="213">
        <v>15000000</v>
      </c>
      <c r="F23" s="213"/>
      <c r="G23" s="213">
        <v>500000</v>
      </c>
      <c r="H23" s="212">
        <f t="shared" si="62"/>
        <v>14500000</v>
      </c>
      <c r="I23" s="213">
        <v>5000000</v>
      </c>
      <c r="J23" s="215"/>
      <c r="K23" s="216"/>
      <c r="L23" s="217"/>
      <c r="M23" s="218">
        <v>950000</v>
      </c>
      <c r="N23" s="215">
        <v>950000</v>
      </c>
      <c r="O23" s="217">
        <f>+M23-N23</f>
        <v>0</v>
      </c>
      <c r="P23" s="218">
        <v>950000</v>
      </c>
      <c r="Q23" s="215">
        <v>950000</v>
      </c>
      <c r="R23" s="217">
        <f t="shared" ref="R23" si="72">+P23-Q23</f>
        <v>0</v>
      </c>
      <c r="S23" s="218">
        <v>950000</v>
      </c>
      <c r="T23" s="215">
        <v>950000</v>
      </c>
      <c r="U23" s="217">
        <f t="shared" ref="U23" si="73">+S23-T23</f>
        <v>0</v>
      </c>
      <c r="V23" s="218">
        <v>950000</v>
      </c>
      <c r="W23" s="215">
        <v>950000</v>
      </c>
      <c r="X23" s="217">
        <f t="shared" ref="X23" si="74">+V23-W23</f>
        <v>0</v>
      </c>
      <c r="Y23" s="218">
        <v>950000</v>
      </c>
      <c r="Z23" s="215">
        <v>950000</v>
      </c>
      <c r="AA23" s="217">
        <f t="shared" ref="AA23" si="75">+Y23-Z23</f>
        <v>0</v>
      </c>
      <c r="AB23" s="218">
        <v>950000</v>
      </c>
      <c r="AC23" s="215">
        <v>950000</v>
      </c>
      <c r="AD23" s="217">
        <f t="shared" ref="AD23" si="76">+AB23-AC23</f>
        <v>0</v>
      </c>
      <c r="AE23" s="218">
        <v>950000</v>
      </c>
      <c r="AF23" s="215">
        <v>950000</v>
      </c>
      <c r="AG23" s="217">
        <f t="shared" ref="AG23" si="77">+AE23-AF23</f>
        <v>0</v>
      </c>
      <c r="AH23" s="218">
        <v>950000</v>
      </c>
      <c r="AI23" s="218">
        <v>950000</v>
      </c>
      <c r="AJ23" s="217">
        <f t="shared" ref="AJ23" si="78">+AH23-AI23</f>
        <v>0</v>
      </c>
      <c r="AK23" s="218">
        <v>950000</v>
      </c>
      <c r="AL23" s="218">
        <v>950000</v>
      </c>
      <c r="AM23" s="217">
        <f t="shared" ref="AM23" si="79">+AK23-AL23</f>
        <v>0</v>
      </c>
      <c r="AN23" s="218">
        <v>950000</v>
      </c>
      <c r="AO23" s="218">
        <v>950000</v>
      </c>
      <c r="AP23" s="217">
        <f t="shared" ref="AP23" si="80">+AN23-AO23</f>
        <v>0</v>
      </c>
      <c r="AQ23" s="215"/>
      <c r="AR23" s="215"/>
      <c r="AS23" s="355"/>
      <c r="AT23" s="215"/>
      <c r="AU23" s="215"/>
      <c r="AV23" s="219"/>
      <c r="AW23" s="215"/>
      <c r="AX23" s="215"/>
      <c r="AY23" s="219"/>
      <c r="AZ23" s="220">
        <f t="shared" si="10"/>
        <v>9500000</v>
      </c>
      <c r="BA23" s="221">
        <f t="shared" si="11"/>
        <v>5000000</v>
      </c>
      <c r="BB23" s="222">
        <f t="shared" si="12"/>
        <v>14500000</v>
      </c>
      <c r="BC23" s="221">
        <f t="shared" si="13"/>
        <v>14500000</v>
      </c>
      <c r="BD23" s="221">
        <f t="shared" si="14"/>
        <v>0</v>
      </c>
    </row>
    <row r="24" spans="1:56" s="223" customFormat="1" x14ac:dyDescent="0.2">
      <c r="A24" s="224">
        <v>18</v>
      </c>
      <c r="B24" s="211"/>
      <c r="C24" s="167" t="s">
        <v>402</v>
      </c>
      <c r="D24" s="307" t="s">
        <v>324</v>
      </c>
      <c r="E24" s="213">
        <v>15000000</v>
      </c>
      <c r="F24" s="213">
        <v>1500000</v>
      </c>
      <c r="G24" s="213"/>
      <c r="H24" s="212">
        <f t="shared" si="62"/>
        <v>13500000</v>
      </c>
      <c r="I24" s="213">
        <v>13500000</v>
      </c>
      <c r="J24" s="215"/>
      <c r="K24" s="216"/>
      <c r="L24" s="217"/>
      <c r="M24" s="218"/>
      <c r="N24" s="215"/>
      <c r="O24" s="217"/>
      <c r="P24" s="218"/>
      <c r="Q24" s="215"/>
      <c r="R24" s="217"/>
      <c r="S24" s="218"/>
      <c r="T24" s="215"/>
      <c r="U24" s="217"/>
      <c r="V24" s="218"/>
      <c r="W24" s="215"/>
      <c r="X24" s="217"/>
      <c r="Y24" s="218"/>
      <c r="Z24" s="215"/>
      <c r="AA24" s="217"/>
      <c r="AB24" s="218"/>
      <c r="AC24" s="215"/>
      <c r="AD24" s="217"/>
      <c r="AE24" s="218"/>
      <c r="AF24" s="215"/>
      <c r="AG24" s="217"/>
      <c r="AH24" s="218"/>
      <c r="AI24" s="215"/>
      <c r="AJ24" s="217"/>
      <c r="AK24" s="218"/>
      <c r="AL24" s="215"/>
      <c r="AM24" s="217"/>
      <c r="AN24" s="218"/>
      <c r="AO24" s="215"/>
      <c r="AP24" s="217"/>
      <c r="AQ24" s="218"/>
      <c r="AR24" s="215"/>
      <c r="AS24" s="217"/>
      <c r="AT24" s="215"/>
      <c r="AU24" s="215"/>
      <c r="AV24" s="219"/>
      <c r="AW24" s="215"/>
      <c r="AX24" s="215"/>
      <c r="AY24" s="219"/>
      <c r="AZ24" s="220">
        <f t="shared" si="10"/>
        <v>0</v>
      </c>
      <c r="BA24" s="221">
        <f t="shared" si="11"/>
        <v>13500000</v>
      </c>
      <c r="BB24" s="222">
        <f t="shared" si="12"/>
        <v>13500000</v>
      </c>
      <c r="BC24" s="221">
        <f t="shared" si="13"/>
        <v>13500000</v>
      </c>
      <c r="BD24" s="221">
        <f t="shared" si="14"/>
        <v>0</v>
      </c>
    </row>
    <row r="25" spans="1:56" s="223" customFormat="1" x14ac:dyDescent="0.2">
      <c r="A25" s="210">
        <v>19</v>
      </c>
      <c r="B25" s="211"/>
      <c r="C25" s="164" t="s">
        <v>404</v>
      </c>
      <c r="D25" s="307" t="s">
        <v>324</v>
      </c>
      <c r="E25" s="213">
        <v>15000000</v>
      </c>
      <c r="F25" s="213"/>
      <c r="G25" s="213"/>
      <c r="H25" s="212">
        <f t="shared" si="62"/>
        <v>15000000</v>
      </c>
      <c r="I25" s="213">
        <v>1000000</v>
      </c>
      <c r="J25" s="215">
        <v>4000000</v>
      </c>
      <c r="K25" s="216">
        <v>4000000</v>
      </c>
      <c r="L25" s="217">
        <f>+J25-K25</f>
        <v>0</v>
      </c>
      <c r="M25" s="218">
        <v>1000000</v>
      </c>
      <c r="N25" s="215">
        <v>1000000</v>
      </c>
      <c r="O25" s="217">
        <f t="shared" ref="O25:O30" si="81">+M25-N25</f>
        <v>0</v>
      </c>
      <c r="P25" s="218">
        <v>1000000</v>
      </c>
      <c r="Q25" s="215">
        <v>1000000</v>
      </c>
      <c r="R25" s="217">
        <f t="shared" ref="R25:R28" si="82">+P25-Q25</f>
        <v>0</v>
      </c>
      <c r="S25" s="218">
        <v>1000000</v>
      </c>
      <c r="T25" s="215">
        <v>1000000</v>
      </c>
      <c r="U25" s="217">
        <f t="shared" ref="U25:U28" si="83">+S25-T25</f>
        <v>0</v>
      </c>
      <c r="V25" s="218">
        <v>1000000</v>
      </c>
      <c r="W25" s="215">
        <v>1000000</v>
      </c>
      <c r="X25" s="217">
        <f t="shared" ref="X25:X28" si="84">+V25-W25</f>
        <v>0</v>
      </c>
      <c r="Y25" s="218">
        <v>1000000</v>
      </c>
      <c r="Z25" s="215">
        <v>1000000</v>
      </c>
      <c r="AA25" s="217">
        <f t="shared" ref="AA25:AA28" si="85">+Y25-Z25</f>
        <v>0</v>
      </c>
      <c r="AB25" s="218">
        <v>1000000</v>
      </c>
      <c r="AC25" s="215">
        <v>1000000</v>
      </c>
      <c r="AD25" s="217">
        <f t="shared" ref="AD25:AD28" si="86">+AB25-AC25</f>
        <v>0</v>
      </c>
      <c r="AE25" s="218">
        <v>1000000</v>
      </c>
      <c r="AF25" s="215">
        <v>1000000</v>
      </c>
      <c r="AG25" s="217">
        <f t="shared" ref="AG25:AG28" si="87">+AE25-AF25</f>
        <v>0</v>
      </c>
      <c r="AH25" s="218">
        <v>1000000</v>
      </c>
      <c r="AI25" s="218">
        <v>1000000</v>
      </c>
      <c r="AJ25" s="217">
        <f t="shared" ref="AJ25:AJ28" si="88">+AH25-AI25</f>
        <v>0</v>
      </c>
      <c r="AK25" s="218">
        <v>1000000</v>
      </c>
      <c r="AL25" s="218">
        <v>1000000</v>
      </c>
      <c r="AM25" s="217">
        <f t="shared" ref="AM25:AM28" si="89">+AK25-AL25</f>
        <v>0</v>
      </c>
      <c r="AN25" s="218">
        <v>1000000</v>
      </c>
      <c r="AO25" s="218">
        <v>1000000</v>
      </c>
      <c r="AP25" s="217">
        <f t="shared" ref="AP25:AP28" si="90">+AN25-AO25</f>
        <v>0</v>
      </c>
      <c r="AQ25" s="215"/>
      <c r="AR25" s="215"/>
      <c r="AS25" s="355"/>
      <c r="AT25" s="215"/>
      <c r="AU25" s="215"/>
      <c r="AV25" s="219"/>
      <c r="AW25" s="215"/>
      <c r="AX25" s="215"/>
      <c r="AY25" s="219"/>
      <c r="AZ25" s="220">
        <f t="shared" si="10"/>
        <v>14000000</v>
      </c>
      <c r="BA25" s="221">
        <f t="shared" si="11"/>
        <v>1000000</v>
      </c>
      <c r="BB25" s="222">
        <f t="shared" si="12"/>
        <v>15000000</v>
      </c>
      <c r="BC25" s="221">
        <f t="shared" si="13"/>
        <v>15000000</v>
      </c>
      <c r="BD25" s="221">
        <f t="shared" si="14"/>
        <v>0</v>
      </c>
    </row>
    <row r="26" spans="1:56" x14ac:dyDescent="0.2">
      <c r="A26" s="188">
        <v>20</v>
      </c>
      <c r="B26" s="203"/>
      <c r="C26" s="161" t="s">
        <v>405</v>
      </c>
      <c r="D26" s="227" t="s">
        <v>324</v>
      </c>
      <c r="E26" s="204">
        <v>15000000</v>
      </c>
      <c r="F26" s="204"/>
      <c r="G26" s="204"/>
      <c r="H26" s="190">
        <f t="shared" si="62"/>
        <v>15000000</v>
      </c>
      <c r="I26" s="204">
        <v>5000000</v>
      </c>
      <c r="J26" s="205"/>
      <c r="K26" s="206"/>
      <c r="M26" s="207">
        <v>1000000</v>
      </c>
      <c r="N26" s="205">
        <v>1000000</v>
      </c>
      <c r="O26" s="196">
        <f t="shared" si="81"/>
        <v>0</v>
      </c>
      <c r="P26" s="207">
        <v>1000000</v>
      </c>
      <c r="Q26" s="205">
        <v>1000000</v>
      </c>
      <c r="R26" s="196">
        <f t="shared" si="82"/>
        <v>0</v>
      </c>
      <c r="S26" s="207">
        <v>1000000</v>
      </c>
      <c r="T26" s="205">
        <v>1000000</v>
      </c>
      <c r="U26" s="196">
        <f t="shared" si="83"/>
        <v>0</v>
      </c>
      <c r="V26" s="207">
        <v>1000000</v>
      </c>
      <c r="W26" s="205">
        <v>1000000</v>
      </c>
      <c r="X26" s="196">
        <f t="shared" si="84"/>
        <v>0</v>
      </c>
      <c r="Y26" s="207">
        <v>1000000</v>
      </c>
      <c r="Z26" s="205"/>
      <c r="AA26" s="196">
        <f t="shared" si="85"/>
        <v>1000000</v>
      </c>
      <c r="AB26" s="207">
        <v>1000000</v>
      </c>
      <c r="AC26" s="205"/>
      <c r="AD26" s="196">
        <f t="shared" si="86"/>
        <v>1000000</v>
      </c>
      <c r="AE26" s="207">
        <v>1000000</v>
      </c>
      <c r="AF26" s="205"/>
      <c r="AG26" s="196">
        <f t="shared" si="87"/>
        <v>1000000</v>
      </c>
      <c r="AH26" s="207">
        <v>1000000</v>
      </c>
      <c r="AI26" s="205"/>
      <c r="AJ26" s="196">
        <f t="shared" si="88"/>
        <v>1000000</v>
      </c>
      <c r="AK26" s="207">
        <v>1000000</v>
      </c>
      <c r="AL26" s="205"/>
      <c r="AM26" s="196">
        <f t="shared" si="89"/>
        <v>1000000</v>
      </c>
      <c r="AN26" s="207">
        <v>1000000</v>
      </c>
      <c r="AO26" s="205"/>
      <c r="AP26" s="196">
        <f t="shared" si="90"/>
        <v>1000000</v>
      </c>
      <c r="AQ26" s="205"/>
      <c r="AR26" s="205"/>
      <c r="AS26" s="208"/>
      <c r="AT26" s="205"/>
      <c r="AU26" s="205"/>
      <c r="AV26" s="209"/>
      <c r="AW26" s="205"/>
      <c r="AX26" s="205"/>
      <c r="AY26" s="209"/>
      <c r="AZ26" s="199">
        <f t="shared" si="10"/>
        <v>10000000</v>
      </c>
      <c r="BA26" s="200">
        <f t="shared" si="11"/>
        <v>5000000</v>
      </c>
      <c r="BB26" s="201">
        <f t="shared" si="12"/>
        <v>15000000</v>
      </c>
      <c r="BC26" s="200">
        <f t="shared" si="13"/>
        <v>15000000</v>
      </c>
      <c r="BD26" s="200">
        <f t="shared" si="14"/>
        <v>0</v>
      </c>
    </row>
    <row r="27" spans="1:56" x14ac:dyDescent="0.2">
      <c r="A27" s="188">
        <v>21</v>
      </c>
      <c r="B27" s="203"/>
      <c r="C27" s="161" t="s">
        <v>409</v>
      </c>
      <c r="D27" s="227" t="s">
        <v>324</v>
      </c>
      <c r="E27" s="204">
        <v>15000000</v>
      </c>
      <c r="F27" s="204"/>
      <c r="G27" s="204"/>
      <c r="H27" s="190">
        <f t="shared" si="62"/>
        <v>15000000</v>
      </c>
      <c r="I27" s="204">
        <v>5000000</v>
      </c>
      <c r="J27" s="205"/>
      <c r="K27" s="206"/>
      <c r="M27" s="207">
        <v>1000000</v>
      </c>
      <c r="N27" s="229">
        <v>1000000</v>
      </c>
      <c r="O27" s="196">
        <f t="shared" si="81"/>
        <v>0</v>
      </c>
      <c r="P27" s="207">
        <v>1000000</v>
      </c>
      <c r="Q27" s="229">
        <v>1000000</v>
      </c>
      <c r="R27" s="196">
        <f t="shared" si="82"/>
        <v>0</v>
      </c>
      <c r="S27" s="207">
        <v>1000000</v>
      </c>
      <c r="T27" s="229">
        <v>1000000</v>
      </c>
      <c r="U27" s="196">
        <f t="shared" si="83"/>
        <v>0</v>
      </c>
      <c r="V27" s="207">
        <v>1000000</v>
      </c>
      <c r="W27" s="229">
        <v>1000000</v>
      </c>
      <c r="X27" s="196">
        <f t="shared" si="84"/>
        <v>0</v>
      </c>
      <c r="Y27" s="207">
        <v>1000000</v>
      </c>
      <c r="Z27" s="207">
        <v>1000000</v>
      </c>
      <c r="AA27" s="196">
        <f t="shared" si="85"/>
        <v>0</v>
      </c>
      <c r="AB27" s="207">
        <v>1000000</v>
      </c>
      <c r="AC27" s="207">
        <v>1000000</v>
      </c>
      <c r="AD27" s="196">
        <f t="shared" si="86"/>
        <v>0</v>
      </c>
      <c r="AE27" s="207">
        <v>1000000</v>
      </c>
      <c r="AF27" s="207">
        <v>1000000</v>
      </c>
      <c r="AG27" s="196">
        <f t="shared" si="87"/>
        <v>0</v>
      </c>
      <c r="AH27" s="207">
        <v>1000000</v>
      </c>
      <c r="AI27" s="207">
        <v>1000000</v>
      </c>
      <c r="AJ27" s="196">
        <f t="shared" si="88"/>
        <v>0</v>
      </c>
      <c r="AK27" s="207">
        <v>1000000</v>
      </c>
      <c r="AL27" s="229"/>
      <c r="AM27" s="196">
        <f t="shared" si="89"/>
        <v>1000000</v>
      </c>
      <c r="AN27" s="207">
        <v>1000000</v>
      </c>
      <c r="AO27" s="229"/>
      <c r="AP27" s="196">
        <f t="shared" si="90"/>
        <v>1000000</v>
      </c>
      <c r="AQ27" s="207"/>
      <c r="AR27" s="229"/>
      <c r="AS27" s="196"/>
      <c r="AT27" s="207"/>
      <c r="AU27" s="205"/>
      <c r="AV27" s="209"/>
      <c r="AW27" s="205"/>
      <c r="AX27" s="205"/>
      <c r="AY27" s="209"/>
      <c r="AZ27" s="199">
        <f t="shared" si="10"/>
        <v>10000000</v>
      </c>
      <c r="BA27" s="200">
        <f t="shared" si="11"/>
        <v>5000000</v>
      </c>
      <c r="BB27" s="201">
        <f t="shared" si="12"/>
        <v>15000000</v>
      </c>
      <c r="BC27" s="200">
        <f t="shared" si="13"/>
        <v>15000000</v>
      </c>
      <c r="BD27" s="200">
        <f t="shared" si="14"/>
        <v>0</v>
      </c>
    </row>
    <row r="28" spans="1:56" x14ac:dyDescent="0.2">
      <c r="A28" s="202">
        <v>22</v>
      </c>
      <c r="B28" s="203"/>
      <c r="C28" s="226" t="s">
        <v>418</v>
      </c>
      <c r="D28" s="227" t="s">
        <v>324</v>
      </c>
      <c r="E28" s="204">
        <v>15000000</v>
      </c>
      <c r="F28" s="204"/>
      <c r="G28" s="204"/>
      <c r="H28" s="190">
        <f t="shared" si="62"/>
        <v>15000000</v>
      </c>
      <c r="I28" s="204">
        <v>500000</v>
      </c>
      <c r="J28" s="205">
        <v>4500000</v>
      </c>
      <c r="K28" s="206"/>
      <c r="L28" s="196">
        <f>+J28-K28</f>
        <v>4500000</v>
      </c>
      <c r="M28" s="207">
        <v>1000000</v>
      </c>
      <c r="N28" s="205"/>
      <c r="O28" s="196">
        <f t="shared" si="81"/>
        <v>1000000</v>
      </c>
      <c r="P28" s="207">
        <v>1000000</v>
      </c>
      <c r="Q28" s="205"/>
      <c r="R28" s="196">
        <f t="shared" si="82"/>
        <v>1000000</v>
      </c>
      <c r="S28" s="207">
        <v>1000000</v>
      </c>
      <c r="T28" s="205"/>
      <c r="U28" s="196">
        <f t="shared" si="83"/>
        <v>1000000</v>
      </c>
      <c r="V28" s="207">
        <v>1000000</v>
      </c>
      <c r="W28" s="205"/>
      <c r="X28" s="196">
        <f t="shared" si="84"/>
        <v>1000000</v>
      </c>
      <c r="Y28" s="207">
        <v>1000000</v>
      </c>
      <c r="Z28" s="205"/>
      <c r="AA28" s="196">
        <f t="shared" si="85"/>
        <v>1000000</v>
      </c>
      <c r="AB28" s="207">
        <v>1000000</v>
      </c>
      <c r="AC28" s="205"/>
      <c r="AD28" s="196">
        <f t="shared" si="86"/>
        <v>1000000</v>
      </c>
      <c r="AE28" s="207">
        <v>1000000</v>
      </c>
      <c r="AF28" s="205"/>
      <c r="AG28" s="196">
        <f t="shared" si="87"/>
        <v>1000000</v>
      </c>
      <c r="AH28" s="207">
        <v>1000000</v>
      </c>
      <c r="AI28" s="205"/>
      <c r="AJ28" s="196">
        <f t="shared" si="88"/>
        <v>1000000</v>
      </c>
      <c r="AK28" s="207">
        <v>1000000</v>
      </c>
      <c r="AL28" s="205"/>
      <c r="AM28" s="196">
        <f t="shared" si="89"/>
        <v>1000000</v>
      </c>
      <c r="AN28" s="207">
        <v>1000000</v>
      </c>
      <c r="AO28" s="205"/>
      <c r="AP28" s="196">
        <f t="shared" si="90"/>
        <v>1000000</v>
      </c>
      <c r="AQ28" s="207"/>
      <c r="AR28" s="205"/>
      <c r="AS28" s="196"/>
      <c r="AT28" s="205"/>
      <c r="AU28" s="205"/>
      <c r="AV28" s="209"/>
      <c r="AW28" s="205"/>
      <c r="AX28" s="205"/>
      <c r="AY28" s="209"/>
      <c r="AZ28" s="199">
        <f t="shared" si="10"/>
        <v>14500000</v>
      </c>
      <c r="BA28" s="200">
        <f t="shared" si="11"/>
        <v>500000</v>
      </c>
      <c r="BB28" s="201">
        <f t="shared" si="12"/>
        <v>15000000</v>
      </c>
      <c r="BC28" s="200">
        <f t="shared" si="13"/>
        <v>15000000</v>
      </c>
      <c r="BD28" s="200">
        <f t="shared" si="14"/>
        <v>0</v>
      </c>
    </row>
    <row r="29" spans="1:56" s="223" customFormat="1" x14ac:dyDescent="0.2">
      <c r="A29" s="224">
        <v>23</v>
      </c>
      <c r="B29" s="211"/>
      <c r="C29" s="167" t="s">
        <v>431</v>
      </c>
      <c r="D29" s="307" t="s">
        <v>324</v>
      </c>
      <c r="E29" s="213">
        <v>15000000</v>
      </c>
      <c r="F29" s="213"/>
      <c r="G29" s="213"/>
      <c r="H29" s="212">
        <f t="shared" si="62"/>
        <v>15000000</v>
      </c>
      <c r="I29" s="165">
        <v>5000000</v>
      </c>
      <c r="J29" s="215"/>
      <c r="K29" s="216"/>
      <c r="L29" s="217"/>
      <c r="M29" s="218">
        <v>1000000</v>
      </c>
      <c r="N29" s="215">
        <v>1000000</v>
      </c>
      <c r="O29" s="217">
        <f t="shared" si="81"/>
        <v>0</v>
      </c>
      <c r="P29" s="218">
        <v>1000000</v>
      </c>
      <c r="Q29" s="215">
        <v>1000000</v>
      </c>
      <c r="R29" s="217">
        <f t="shared" ref="R29:R30" si="91">+P29-Q29</f>
        <v>0</v>
      </c>
      <c r="S29" s="218">
        <v>1000000</v>
      </c>
      <c r="T29" s="215">
        <v>1000000</v>
      </c>
      <c r="U29" s="217">
        <f t="shared" ref="U29:U30" si="92">+S29-T29</f>
        <v>0</v>
      </c>
      <c r="V29" s="218">
        <v>1000000</v>
      </c>
      <c r="W29" s="215">
        <v>1000000</v>
      </c>
      <c r="X29" s="217">
        <f t="shared" ref="X29:X30" si="93">+V29-W29</f>
        <v>0</v>
      </c>
      <c r="Y29" s="218">
        <v>1000000</v>
      </c>
      <c r="Z29" s="215">
        <v>1000000</v>
      </c>
      <c r="AA29" s="217">
        <f t="shared" ref="AA29:AA30" si="94">+Y29-Z29</f>
        <v>0</v>
      </c>
      <c r="AB29" s="218">
        <v>1000000</v>
      </c>
      <c r="AC29" s="215">
        <v>1000000</v>
      </c>
      <c r="AD29" s="217">
        <f t="shared" ref="AD29:AD30" si="95">+AB29-AC29</f>
        <v>0</v>
      </c>
      <c r="AE29" s="218">
        <v>1000000</v>
      </c>
      <c r="AF29" s="215">
        <v>1000000</v>
      </c>
      <c r="AG29" s="217">
        <f t="shared" ref="AG29:AG30" si="96">+AE29-AF29</f>
        <v>0</v>
      </c>
      <c r="AH29" s="218">
        <v>1000000</v>
      </c>
      <c r="AI29" s="218">
        <v>1000000</v>
      </c>
      <c r="AJ29" s="217">
        <f t="shared" ref="AJ29:AJ30" si="97">+AH29-AI29</f>
        <v>0</v>
      </c>
      <c r="AK29" s="218">
        <v>1000000</v>
      </c>
      <c r="AL29" s="218">
        <v>1000000</v>
      </c>
      <c r="AM29" s="217">
        <f t="shared" ref="AM29:AM30" si="98">+AK29-AL29</f>
        <v>0</v>
      </c>
      <c r="AN29" s="218">
        <v>1000000</v>
      </c>
      <c r="AO29" s="218">
        <v>1000000</v>
      </c>
      <c r="AP29" s="217">
        <f t="shared" ref="AP29:AP30" si="99">+AN29-AO29</f>
        <v>0</v>
      </c>
      <c r="AQ29" s="215"/>
      <c r="AR29" s="215"/>
      <c r="AS29" s="355"/>
      <c r="AT29" s="215"/>
      <c r="AU29" s="215"/>
      <c r="AV29" s="219"/>
      <c r="AW29" s="215"/>
      <c r="AX29" s="215"/>
      <c r="AY29" s="219"/>
      <c r="AZ29" s="220">
        <f t="shared" si="10"/>
        <v>10000000</v>
      </c>
      <c r="BA29" s="221">
        <f t="shared" si="11"/>
        <v>5000000</v>
      </c>
      <c r="BB29" s="222">
        <f t="shared" si="12"/>
        <v>15000000</v>
      </c>
      <c r="BC29" s="221">
        <f t="shared" si="13"/>
        <v>15000000</v>
      </c>
      <c r="BD29" s="221">
        <f t="shared" si="14"/>
        <v>0</v>
      </c>
    </row>
    <row r="30" spans="1:56" s="223" customFormat="1" x14ac:dyDescent="0.2">
      <c r="A30" s="210">
        <v>24</v>
      </c>
      <c r="B30" s="211"/>
      <c r="C30" s="167" t="s">
        <v>432</v>
      </c>
      <c r="D30" s="307" t="s">
        <v>324</v>
      </c>
      <c r="E30" s="213">
        <v>15000000</v>
      </c>
      <c r="F30" s="213"/>
      <c r="G30" s="213">
        <v>7500000</v>
      </c>
      <c r="H30" s="212">
        <f t="shared" si="62"/>
        <v>7500000</v>
      </c>
      <c r="I30" s="165">
        <v>3000000</v>
      </c>
      <c r="J30" s="215"/>
      <c r="K30" s="216"/>
      <c r="L30" s="217"/>
      <c r="M30" s="218">
        <v>450000</v>
      </c>
      <c r="N30" s="215">
        <v>450000</v>
      </c>
      <c r="O30" s="217">
        <f t="shared" si="81"/>
        <v>0</v>
      </c>
      <c r="P30" s="218">
        <v>450000</v>
      </c>
      <c r="Q30" s="215">
        <v>450000</v>
      </c>
      <c r="R30" s="217">
        <f t="shared" si="91"/>
        <v>0</v>
      </c>
      <c r="S30" s="218">
        <v>450000</v>
      </c>
      <c r="T30" s="215">
        <v>450000</v>
      </c>
      <c r="U30" s="217">
        <f t="shared" si="92"/>
        <v>0</v>
      </c>
      <c r="V30" s="218">
        <v>450000</v>
      </c>
      <c r="W30" s="215">
        <v>450000</v>
      </c>
      <c r="X30" s="217">
        <f t="shared" si="93"/>
        <v>0</v>
      </c>
      <c r="Y30" s="218">
        <v>450000</v>
      </c>
      <c r="Z30" s="215">
        <v>450000</v>
      </c>
      <c r="AA30" s="217">
        <f t="shared" si="94"/>
        <v>0</v>
      </c>
      <c r="AB30" s="218">
        <v>450000</v>
      </c>
      <c r="AC30" s="215">
        <v>450000</v>
      </c>
      <c r="AD30" s="217">
        <f t="shared" si="95"/>
        <v>0</v>
      </c>
      <c r="AE30" s="218">
        <v>450000</v>
      </c>
      <c r="AF30" s="215">
        <v>450000</v>
      </c>
      <c r="AG30" s="217">
        <f t="shared" si="96"/>
        <v>0</v>
      </c>
      <c r="AH30" s="218">
        <v>450000</v>
      </c>
      <c r="AI30" s="215">
        <v>450000</v>
      </c>
      <c r="AJ30" s="217">
        <f t="shared" si="97"/>
        <v>0</v>
      </c>
      <c r="AK30" s="218">
        <v>450000</v>
      </c>
      <c r="AL30" s="215">
        <v>450000</v>
      </c>
      <c r="AM30" s="217">
        <f t="shared" si="98"/>
        <v>0</v>
      </c>
      <c r="AN30" s="218">
        <v>450000</v>
      </c>
      <c r="AO30" s="215">
        <v>450000</v>
      </c>
      <c r="AP30" s="217">
        <f t="shared" si="99"/>
        <v>0</v>
      </c>
      <c r="AQ30" s="218"/>
      <c r="AR30" s="215"/>
      <c r="AS30" s="217"/>
      <c r="AT30" s="215"/>
      <c r="AU30" s="215"/>
      <c r="AV30" s="219"/>
      <c r="AW30" s="215"/>
      <c r="AX30" s="215"/>
      <c r="AY30" s="219"/>
      <c r="AZ30" s="220">
        <f t="shared" si="10"/>
        <v>4500000</v>
      </c>
      <c r="BA30" s="221">
        <f t="shared" si="11"/>
        <v>3000000</v>
      </c>
      <c r="BB30" s="222">
        <f t="shared" si="12"/>
        <v>7500000</v>
      </c>
      <c r="BC30" s="221">
        <f t="shared" si="13"/>
        <v>7500000</v>
      </c>
      <c r="BD30" s="221">
        <f t="shared" si="14"/>
        <v>0</v>
      </c>
    </row>
    <row r="31" spans="1:56" s="223" customFormat="1" x14ac:dyDescent="0.2">
      <c r="A31" s="224">
        <v>25</v>
      </c>
      <c r="B31" s="211"/>
      <c r="C31" s="167" t="s">
        <v>433</v>
      </c>
      <c r="D31" s="307" t="s">
        <v>324</v>
      </c>
      <c r="E31" s="213">
        <v>15000000</v>
      </c>
      <c r="F31" s="213"/>
      <c r="G31" s="213">
        <v>7500000</v>
      </c>
      <c r="H31" s="212">
        <f t="shared" si="62"/>
        <v>7500000</v>
      </c>
      <c r="I31" s="165">
        <v>7500000</v>
      </c>
      <c r="J31" s="215"/>
      <c r="K31" s="216"/>
      <c r="L31" s="217"/>
      <c r="M31" s="218"/>
      <c r="N31" s="215"/>
      <c r="O31" s="217"/>
      <c r="P31" s="218"/>
      <c r="Q31" s="215"/>
      <c r="R31" s="217"/>
      <c r="S31" s="218"/>
      <c r="T31" s="215"/>
      <c r="U31" s="217"/>
      <c r="V31" s="218"/>
      <c r="W31" s="215"/>
      <c r="X31" s="217"/>
      <c r="Y31" s="218"/>
      <c r="Z31" s="215"/>
      <c r="AA31" s="217"/>
      <c r="AB31" s="218"/>
      <c r="AC31" s="215"/>
      <c r="AD31" s="217"/>
      <c r="AE31" s="218"/>
      <c r="AF31" s="215"/>
      <c r="AG31" s="217"/>
      <c r="AH31" s="218"/>
      <c r="AI31" s="215"/>
      <c r="AJ31" s="217"/>
      <c r="AK31" s="218"/>
      <c r="AL31" s="215"/>
      <c r="AM31" s="217"/>
      <c r="AN31" s="218"/>
      <c r="AO31" s="215"/>
      <c r="AP31" s="217"/>
      <c r="AQ31" s="218"/>
      <c r="AR31" s="215"/>
      <c r="AS31" s="217"/>
      <c r="AT31" s="215"/>
      <c r="AU31" s="215"/>
      <c r="AV31" s="219"/>
      <c r="AW31" s="215"/>
      <c r="AX31" s="215"/>
      <c r="AY31" s="219"/>
      <c r="AZ31" s="220">
        <f t="shared" si="10"/>
        <v>0</v>
      </c>
      <c r="BA31" s="221">
        <f t="shared" si="11"/>
        <v>7500000</v>
      </c>
      <c r="BB31" s="222">
        <f t="shared" si="12"/>
        <v>7500000</v>
      </c>
      <c r="BC31" s="221">
        <f t="shared" si="13"/>
        <v>7500000</v>
      </c>
      <c r="BD31" s="221">
        <f t="shared" si="14"/>
        <v>0</v>
      </c>
    </row>
    <row r="32" spans="1:56" s="223" customFormat="1" x14ac:dyDescent="0.2">
      <c r="A32" s="224">
        <v>26</v>
      </c>
      <c r="B32" s="211"/>
      <c r="C32" s="167" t="s">
        <v>434</v>
      </c>
      <c r="D32" s="307" t="s">
        <v>324</v>
      </c>
      <c r="E32" s="213">
        <v>15000000</v>
      </c>
      <c r="F32" s="213"/>
      <c r="G32" s="213"/>
      <c r="H32" s="212">
        <f t="shared" si="62"/>
        <v>15000000</v>
      </c>
      <c r="I32" s="165">
        <v>5000000</v>
      </c>
      <c r="J32" s="215"/>
      <c r="K32" s="216"/>
      <c r="L32" s="217"/>
      <c r="M32" s="218">
        <v>1000000</v>
      </c>
      <c r="N32" s="215">
        <v>1000000</v>
      </c>
      <c r="O32" s="217">
        <f>+M32-N32</f>
        <v>0</v>
      </c>
      <c r="P32" s="218">
        <v>1000000</v>
      </c>
      <c r="Q32" s="215">
        <v>1000000</v>
      </c>
      <c r="R32" s="217">
        <f t="shared" ref="R32:R34" si="100">+P32-Q32</f>
        <v>0</v>
      </c>
      <c r="S32" s="218">
        <v>1000000</v>
      </c>
      <c r="T32" s="215">
        <v>1000000</v>
      </c>
      <c r="U32" s="217">
        <f t="shared" ref="U32:U34" si="101">+S32-T32</f>
        <v>0</v>
      </c>
      <c r="V32" s="218">
        <v>1000000</v>
      </c>
      <c r="W32" s="215">
        <v>1000000</v>
      </c>
      <c r="X32" s="217">
        <f t="shared" ref="X32:X34" si="102">+V32-W32</f>
        <v>0</v>
      </c>
      <c r="Y32" s="218">
        <v>1000000</v>
      </c>
      <c r="Z32" s="215">
        <v>1000000</v>
      </c>
      <c r="AA32" s="217">
        <f t="shared" ref="AA32:AA34" si="103">+Y32-Z32</f>
        <v>0</v>
      </c>
      <c r="AB32" s="218">
        <v>1000000</v>
      </c>
      <c r="AC32" s="218">
        <v>1000000</v>
      </c>
      <c r="AD32" s="217">
        <f t="shared" ref="AD32:AD34" si="104">+AB32-AC32</f>
        <v>0</v>
      </c>
      <c r="AE32" s="218">
        <v>1000000</v>
      </c>
      <c r="AF32" s="218">
        <v>1000000</v>
      </c>
      <c r="AG32" s="217">
        <f t="shared" ref="AG32:AG34" si="105">+AE32-AF32</f>
        <v>0</v>
      </c>
      <c r="AH32" s="218">
        <v>1000000</v>
      </c>
      <c r="AI32" s="218">
        <v>1000000</v>
      </c>
      <c r="AJ32" s="217">
        <f t="shared" ref="AJ32:AJ34" si="106">+AH32-AI32</f>
        <v>0</v>
      </c>
      <c r="AK32" s="218">
        <v>1000000</v>
      </c>
      <c r="AL32" s="218">
        <v>1000000</v>
      </c>
      <c r="AM32" s="217">
        <f t="shared" ref="AM32:AM34" si="107">+AK32-AL32</f>
        <v>0</v>
      </c>
      <c r="AN32" s="218">
        <v>1000000</v>
      </c>
      <c r="AO32" s="218">
        <v>1000000</v>
      </c>
      <c r="AP32" s="217">
        <f t="shared" ref="AP32:AP34" si="108">+AN32-AO32</f>
        <v>0</v>
      </c>
      <c r="AQ32" s="215"/>
      <c r="AR32" s="215"/>
      <c r="AS32" s="355"/>
      <c r="AT32" s="215"/>
      <c r="AU32" s="215"/>
      <c r="AV32" s="219"/>
      <c r="AW32" s="215"/>
      <c r="AX32" s="215"/>
      <c r="AY32" s="219"/>
      <c r="AZ32" s="220">
        <f t="shared" si="10"/>
        <v>10000000</v>
      </c>
      <c r="BA32" s="223">
        <f t="shared" si="11"/>
        <v>5000000</v>
      </c>
      <c r="BB32" s="222">
        <f t="shared" si="12"/>
        <v>15000000</v>
      </c>
      <c r="BC32" s="221">
        <f t="shared" si="13"/>
        <v>15000000</v>
      </c>
      <c r="BD32" s="221">
        <f t="shared" si="14"/>
        <v>0</v>
      </c>
    </row>
    <row r="33" spans="1:56" s="223" customFormat="1" x14ac:dyDescent="0.2">
      <c r="A33" s="210">
        <v>27</v>
      </c>
      <c r="B33" s="211"/>
      <c r="C33" s="167" t="s">
        <v>435</v>
      </c>
      <c r="D33" s="307" t="s">
        <v>324</v>
      </c>
      <c r="E33" s="213">
        <v>15000000</v>
      </c>
      <c r="F33" s="213"/>
      <c r="G33" s="213">
        <v>4000000</v>
      </c>
      <c r="H33" s="212">
        <f t="shared" si="62"/>
        <v>11000000</v>
      </c>
      <c r="I33" s="165">
        <v>5000000</v>
      </c>
      <c r="J33" s="215"/>
      <c r="K33" s="216"/>
      <c r="L33" s="217"/>
      <c r="M33" s="218">
        <v>600000</v>
      </c>
      <c r="N33" s="215">
        <v>600000</v>
      </c>
      <c r="O33" s="217">
        <f>+M33-N33</f>
        <v>0</v>
      </c>
      <c r="P33" s="218">
        <v>600000</v>
      </c>
      <c r="Q33" s="215">
        <v>600000</v>
      </c>
      <c r="R33" s="217">
        <f t="shared" si="100"/>
        <v>0</v>
      </c>
      <c r="S33" s="218">
        <v>600000</v>
      </c>
      <c r="T33" s="215">
        <v>600000</v>
      </c>
      <c r="U33" s="217">
        <f t="shared" si="101"/>
        <v>0</v>
      </c>
      <c r="V33" s="218">
        <v>600000</v>
      </c>
      <c r="W33" s="215">
        <v>600000</v>
      </c>
      <c r="X33" s="217">
        <f t="shared" si="102"/>
        <v>0</v>
      </c>
      <c r="Y33" s="218">
        <v>600000</v>
      </c>
      <c r="Z33" s="215">
        <v>600000</v>
      </c>
      <c r="AA33" s="217">
        <f t="shared" si="103"/>
        <v>0</v>
      </c>
      <c r="AB33" s="218">
        <v>600000</v>
      </c>
      <c r="AC33" s="215">
        <v>600000</v>
      </c>
      <c r="AD33" s="217">
        <f t="shared" si="104"/>
        <v>0</v>
      </c>
      <c r="AE33" s="218">
        <v>600000</v>
      </c>
      <c r="AF33" s="215">
        <v>600000</v>
      </c>
      <c r="AG33" s="217">
        <f t="shared" si="105"/>
        <v>0</v>
      </c>
      <c r="AH33" s="218">
        <v>600000</v>
      </c>
      <c r="AI33" s="218">
        <v>600000</v>
      </c>
      <c r="AJ33" s="217">
        <f t="shared" si="106"/>
        <v>0</v>
      </c>
      <c r="AK33" s="218">
        <v>600000</v>
      </c>
      <c r="AL33" s="218">
        <v>600000</v>
      </c>
      <c r="AM33" s="217">
        <f t="shared" si="107"/>
        <v>0</v>
      </c>
      <c r="AN33" s="218">
        <v>600000</v>
      </c>
      <c r="AO33" s="218">
        <v>600000</v>
      </c>
      <c r="AP33" s="217">
        <f t="shared" si="108"/>
        <v>0</v>
      </c>
      <c r="AQ33" s="215"/>
      <c r="AR33" s="215"/>
      <c r="AS33" s="217"/>
      <c r="AT33" s="215"/>
      <c r="AU33" s="215"/>
      <c r="AV33" s="219"/>
      <c r="AW33" s="215"/>
      <c r="AX33" s="215"/>
      <c r="AY33" s="219"/>
      <c r="AZ33" s="220">
        <f t="shared" si="10"/>
        <v>6000000</v>
      </c>
      <c r="BA33" s="223">
        <f t="shared" si="11"/>
        <v>5000000</v>
      </c>
      <c r="BB33" s="222">
        <f t="shared" si="12"/>
        <v>11000000</v>
      </c>
      <c r="BC33" s="221">
        <f t="shared" si="13"/>
        <v>11000000</v>
      </c>
      <c r="BD33" s="221">
        <f t="shared" si="14"/>
        <v>0</v>
      </c>
    </row>
    <row r="34" spans="1:56" s="223" customFormat="1" x14ac:dyDescent="0.2">
      <c r="A34" s="224">
        <v>28</v>
      </c>
      <c r="B34" s="211"/>
      <c r="C34" s="167" t="s">
        <v>465</v>
      </c>
      <c r="D34" s="307" t="s">
        <v>324</v>
      </c>
      <c r="E34" s="213">
        <v>15000000</v>
      </c>
      <c r="F34" s="213"/>
      <c r="G34" s="213"/>
      <c r="H34" s="212">
        <f t="shared" si="62"/>
        <v>15000000</v>
      </c>
      <c r="I34" s="165">
        <v>5000000</v>
      </c>
      <c r="J34" s="215"/>
      <c r="K34" s="216"/>
      <c r="L34" s="217"/>
      <c r="M34" s="218">
        <v>1000000</v>
      </c>
      <c r="N34" s="215">
        <v>1000000</v>
      </c>
      <c r="O34" s="217">
        <f>+M34-N34</f>
        <v>0</v>
      </c>
      <c r="P34" s="218">
        <v>1000000</v>
      </c>
      <c r="Q34" s="215">
        <v>1000000</v>
      </c>
      <c r="R34" s="217">
        <f t="shared" si="100"/>
        <v>0</v>
      </c>
      <c r="S34" s="218">
        <v>1000000</v>
      </c>
      <c r="T34" s="215">
        <v>1000000</v>
      </c>
      <c r="U34" s="217">
        <f t="shared" si="101"/>
        <v>0</v>
      </c>
      <c r="V34" s="218">
        <v>1000000</v>
      </c>
      <c r="W34" s="215">
        <v>1000000</v>
      </c>
      <c r="X34" s="217">
        <f t="shared" si="102"/>
        <v>0</v>
      </c>
      <c r="Y34" s="218">
        <v>1000000</v>
      </c>
      <c r="Z34" s="215">
        <v>1000000</v>
      </c>
      <c r="AA34" s="217">
        <f t="shared" si="103"/>
        <v>0</v>
      </c>
      <c r="AB34" s="218">
        <v>1000000</v>
      </c>
      <c r="AC34" s="215">
        <v>1000000</v>
      </c>
      <c r="AD34" s="217">
        <f t="shared" si="104"/>
        <v>0</v>
      </c>
      <c r="AE34" s="218">
        <v>1000000</v>
      </c>
      <c r="AF34" s="215">
        <v>1000000</v>
      </c>
      <c r="AG34" s="217">
        <f t="shared" si="105"/>
        <v>0</v>
      </c>
      <c r="AH34" s="218">
        <v>1000000</v>
      </c>
      <c r="AI34" s="218">
        <v>1000000</v>
      </c>
      <c r="AJ34" s="217">
        <f t="shared" si="106"/>
        <v>0</v>
      </c>
      <c r="AK34" s="218">
        <v>1000000</v>
      </c>
      <c r="AL34" s="218">
        <v>1000000</v>
      </c>
      <c r="AM34" s="217">
        <f t="shared" si="107"/>
        <v>0</v>
      </c>
      <c r="AN34" s="218">
        <v>1000000</v>
      </c>
      <c r="AO34" s="218">
        <v>1000000</v>
      </c>
      <c r="AP34" s="217">
        <f t="shared" si="108"/>
        <v>0</v>
      </c>
      <c r="AQ34" s="215"/>
      <c r="AR34" s="215"/>
      <c r="AS34" s="217"/>
      <c r="AT34" s="215"/>
      <c r="AU34" s="215"/>
      <c r="AV34" s="219"/>
      <c r="AW34" s="215"/>
      <c r="AX34" s="215"/>
      <c r="AY34" s="219"/>
      <c r="AZ34" s="220">
        <f t="shared" si="10"/>
        <v>10000000</v>
      </c>
      <c r="BA34" s="223">
        <f t="shared" si="11"/>
        <v>5000000</v>
      </c>
      <c r="BB34" s="222">
        <f t="shared" si="12"/>
        <v>15000000</v>
      </c>
      <c r="BC34" s="221">
        <f t="shared" si="13"/>
        <v>15000000</v>
      </c>
      <c r="BD34" s="221">
        <f t="shared" si="14"/>
        <v>0</v>
      </c>
    </row>
    <row r="35" spans="1:56" x14ac:dyDescent="0.2">
      <c r="A35" s="188">
        <v>29</v>
      </c>
      <c r="B35" s="203"/>
      <c r="C35" s="160" t="s">
        <v>466</v>
      </c>
      <c r="D35" s="227" t="s">
        <v>324</v>
      </c>
      <c r="E35" s="204">
        <v>15000000</v>
      </c>
      <c r="F35" s="204"/>
      <c r="G35" s="204"/>
      <c r="H35" s="190">
        <f t="shared" si="62"/>
        <v>15000000</v>
      </c>
      <c r="I35" s="162">
        <v>5000000</v>
      </c>
      <c r="J35" s="205"/>
      <c r="K35" s="206"/>
      <c r="M35" s="207">
        <v>1000000</v>
      </c>
      <c r="N35" s="205">
        <v>1000000</v>
      </c>
      <c r="O35" s="196">
        <f t="shared" ref="O35:O40" si="109">+M35-N35</f>
        <v>0</v>
      </c>
      <c r="P35" s="207">
        <v>1000000</v>
      </c>
      <c r="Q35" s="205">
        <v>1000000</v>
      </c>
      <c r="R35" s="196">
        <f t="shared" ref="R35:R40" si="110">+P35-Q35</f>
        <v>0</v>
      </c>
      <c r="S35" s="207">
        <v>1000000</v>
      </c>
      <c r="T35" s="205">
        <v>1000000</v>
      </c>
      <c r="U35" s="196">
        <f t="shared" ref="U35:U40" si="111">+S35-T35</f>
        <v>0</v>
      </c>
      <c r="V35" s="207">
        <v>1000000</v>
      </c>
      <c r="W35" s="205">
        <v>1000000</v>
      </c>
      <c r="X35" s="196">
        <f t="shared" ref="X35:X40" si="112">+V35-W35</f>
        <v>0</v>
      </c>
      <c r="Y35" s="207">
        <v>1000000</v>
      </c>
      <c r="Z35" s="205">
        <v>1000000</v>
      </c>
      <c r="AA35" s="196">
        <f t="shared" ref="AA35:AA40" si="113">+Y35-Z35</f>
        <v>0</v>
      </c>
      <c r="AB35" s="207">
        <v>1000000</v>
      </c>
      <c r="AC35" s="205">
        <v>1000000</v>
      </c>
      <c r="AD35" s="196">
        <f t="shared" ref="AD35:AD40" si="114">+AB35-AC35</f>
        <v>0</v>
      </c>
      <c r="AE35" s="207">
        <v>1000000</v>
      </c>
      <c r="AF35" s="207">
        <v>1000000</v>
      </c>
      <c r="AG35" s="196">
        <f t="shared" ref="AG35:AG40" si="115">+AE35-AF35</f>
        <v>0</v>
      </c>
      <c r="AH35" s="207">
        <v>1000000</v>
      </c>
      <c r="AI35" s="207">
        <v>1000000</v>
      </c>
      <c r="AJ35" s="196">
        <f t="shared" ref="AJ35:AJ40" si="116">+AH35-AI35</f>
        <v>0</v>
      </c>
      <c r="AK35" s="207">
        <v>1000000</v>
      </c>
      <c r="AL35" s="207">
        <v>1000000</v>
      </c>
      <c r="AM35" s="196">
        <f t="shared" ref="AM35:AM40" si="117">+AK35-AL35</f>
        <v>0</v>
      </c>
      <c r="AN35" s="207">
        <v>1000000</v>
      </c>
      <c r="AO35" s="205"/>
      <c r="AP35" s="196">
        <f t="shared" ref="AP35:AP40" si="118">+AN35-AO35</f>
        <v>1000000</v>
      </c>
      <c r="AQ35" s="205"/>
      <c r="AR35" s="205"/>
      <c r="AS35" s="196"/>
      <c r="AT35" s="205"/>
      <c r="AU35" s="205"/>
      <c r="AV35" s="209"/>
      <c r="AW35" s="205"/>
      <c r="AX35" s="205"/>
      <c r="AY35" s="209"/>
      <c r="AZ35" s="199">
        <f t="shared" si="10"/>
        <v>10000000</v>
      </c>
      <c r="BA35" s="173">
        <f t="shared" si="11"/>
        <v>5000000</v>
      </c>
      <c r="BB35" s="201">
        <f t="shared" si="12"/>
        <v>15000000</v>
      </c>
      <c r="BC35" s="200">
        <f t="shared" si="13"/>
        <v>15000000</v>
      </c>
      <c r="BD35" s="200">
        <f t="shared" si="14"/>
        <v>0</v>
      </c>
    </row>
    <row r="36" spans="1:56" x14ac:dyDescent="0.2">
      <c r="A36" s="202">
        <v>30</v>
      </c>
      <c r="B36" s="203"/>
      <c r="C36" s="160" t="s">
        <v>467</v>
      </c>
      <c r="D36" s="227" t="s">
        <v>324</v>
      </c>
      <c r="E36" s="204">
        <v>15000000</v>
      </c>
      <c r="F36" s="204"/>
      <c r="G36" s="204"/>
      <c r="H36" s="190">
        <f t="shared" si="62"/>
        <v>15000000</v>
      </c>
      <c r="I36" s="162">
        <v>5000000</v>
      </c>
      <c r="J36" s="205"/>
      <c r="K36" s="206"/>
      <c r="M36" s="207">
        <v>1000000</v>
      </c>
      <c r="N36" s="205">
        <v>1000000</v>
      </c>
      <c r="O36" s="196">
        <f t="shared" si="109"/>
        <v>0</v>
      </c>
      <c r="P36" s="207">
        <v>1000000</v>
      </c>
      <c r="Q36" s="205">
        <v>1000000</v>
      </c>
      <c r="R36" s="196">
        <f t="shared" si="110"/>
        <v>0</v>
      </c>
      <c r="S36" s="207">
        <v>1000000</v>
      </c>
      <c r="T36" s="205">
        <v>1000000</v>
      </c>
      <c r="U36" s="196">
        <f t="shared" si="111"/>
        <v>0</v>
      </c>
      <c r="V36" s="207">
        <v>1000000</v>
      </c>
      <c r="W36" s="205">
        <v>1000000</v>
      </c>
      <c r="X36" s="196">
        <f t="shared" si="112"/>
        <v>0</v>
      </c>
      <c r="Y36" s="207">
        <v>1000000</v>
      </c>
      <c r="Z36" s="205">
        <v>1000000</v>
      </c>
      <c r="AA36" s="196">
        <f t="shared" si="113"/>
        <v>0</v>
      </c>
      <c r="AB36" s="207">
        <v>1000000</v>
      </c>
      <c r="AC36" s="207">
        <v>1000000</v>
      </c>
      <c r="AD36" s="196">
        <f t="shared" si="114"/>
        <v>0</v>
      </c>
      <c r="AE36" s="207">
        <v>1000000</v>
      </c>
      <c r="AF36" s="207">
        <v>1000000</v>
      </c>
      <c r="AG36" s="196">
        <f t="shared" si="115"/>
        <v>0</v>
      </c>
      <c r="AH36" s="207">
        <v>1000000</v>
      </c>
      <c r="AI36" s="207">
        <v>1000000</v>
      </c>
      <c r="AJ36" s="196">
        <f t="shared" si="116"/>
        <v>0</v>
      </c>
      <c r="AK36" s="207">
        <v>1000000</v>
      </c>
      <c r="AL36" s="205">
        <v>500000</v>
      </c>
      <c r="AM36" s="196">
        <f t="shared" si="117"/>
        <v>500000</v>
      </c>
      <c r="AN36" s="207">
        <v>1000000</v>
      </c>
      <c r="AO36" s="205"/>
      <c r="AP36" s="196">
        <f t="shared" si="118"/>
        <v>1000000</v>
      </c>
      <c r="AQ36" s="205"/>
      <c r="AR36" s="205"/>
      <c r="AS36" s="196"/>
      <c r="AT36" s="205"/>
      <c r="AU36" s="205"/>
      <c r="AV36" s="209"/>
      <c r="AW36" s="205"/>
      <c r="AX36" s="205"/>
      <c r="AY36" s="209"/>
      <c r="AZ36" s="199">
        <f t="shared" si="10"/>
        <v>10000000</v>
      </c>
      <c r="BA36" s="173">
        <f t="shared" si="11"/>
        <v>5000000</v>
      </c>
      <c r="BB36" s="201">
        <f t="shared" si="12"/>
        <v>15000000</v>
      </c>
      <c r="BC36" s="200">
        <f t="shared" si="13"/>
        <v>15000000</v>
      </c>
      <c r="BD36" s="200">
        <f t="shared" si="14"/>
        <v>0</v>
      </c>
    </row>
    <row r="37" spans="1:56" s="223" customFormat="1" x14ac:dyDescent="0.2">
      <c r="A37" s="224">
        <v>31</v>
      </c>
      <c r="B37" s="211"/>
      <c r="C37" s="167" t="s">
        <v>468</v>
      </c>
      <c r="D37" s="307" t="s">
        <v>324</v>
      </c>
      <c r="E37" s="213">
        <v>15000000</v>
      </c>
      <c r="F37" s="213"/>
      <c r="G37" s="213"/>
      <c r="H37" s="212">
        <f t="shared" si="62"/>
        <v>15000000</v>
      </c>
      <c r="I37" s="165">
        <v>5000000</v>
      </c>
      <c r="J37" s="215"/>
      <c r="K37" s="216"/>
      <c r="L37" s="217"/>
      <c r="M37" s="218">
        <v>1000000</v>
      </c>
      <c r="N37" s="215">
        <v>1000000</v>
      </c>
      <c r="O37" s="217">
        <f t="shared" si="109"/>
        <v>0</v>
      </c>
      <c r="P37" s="218">
        <v>1000000</v>
      </c>
      <c r="Q37" s="215">
        <v>1000000</v>
      </c>
      <c r="R37" s="217">
        <f t="shared" si="110"/>
        <v>0</v>
      </c>
      <c r="S37" s="218">
        <v>1000000</v>
      </c>
      <c r="T37" s="215">
        <v>1000000</v>
      </c>
      <c r="U37" s="217">
        <f t="shared" si="111"/>
        <v>0</v>
      </c>
      <c r="V37" s="218">
        <v>1000000</v>
      </c>
      <c r="W37" s="215">
        <v>1000000</v>
      </c>
      <c r="X37" s="217">
        <f t="shared" si="112"/>
        <v>0</v>
      </c>
      <c r="Y37" s="218">
        <v>1000000</v>
      </c>
      <c r="Z37" s="215">
        <v>1000000</v>
      </c>
      <c r="AA37" s="217">
        <f t="shared" si="113"/>
        <v>0</v>
      </c>
      <c r="AB37" s="218">
        <v>1000000</v>
      </c>
      <c r="AC37" s="218">
        <v>1000000</v>
      </c>
      <c r="AD37" s="217">
        <f t="shared" si="114"/>
        <v>0</v>
      </c>
      <c r="AE37" s="218">
        <v>1000000</v>
      </c>
      <c r="AF37" s="218">
        <v>1000000</v>
      </c>
      <c r="AG37" s="217">
        <f t="shared" si="115"/>
        <v>0</v>
      </c>
      <c r="AH37" s="218">
        <v>1000000</v>
      </c>
      <c r="AI37" s="218">
        <v>1000000</v>
      </c>
      <c r="AJ37" s="217">
        <f t="shared" si="116"/>
        <v>0</v>
      </c>
      <c r="AK37" s="218">
        <v>1000000</v>
      </c>
      <c r="AL37" s="218">
        <v>1000000</v>
      </c>
      <c r="AM37" s="217">
        <f t="shared" si="117"/>
        <v>0</v>
      </c>
      <c r="AN37" s="218">
        <v>1000000</v>
      </c>
      <c r="AO37" s="218">
        <v>1000000</v>
      </c>
      <c r="AP37" s="217">
        <f t="shared" si="118"/>
        <v>0</v>
      </c>
      <c r="AQ37" s="215"/>
      <c r="AR37" s="215"/>
      <c r="AS37" s="355"/>
      <c r="AT37" s="215"/>
      <c r="AU37" s="215"/>
      <c r="AV37" s="219"/>
      <c r="AW37" s="215"/>
      <c r="AX37" s="215"/>
      <c r="AY37" s="219"/>
      <c r="AZ37" s="220">
        <f t="shared" si="10"/>
        <v>10000000</v>
      </c>
      <c r="BA37" s="223">
        <f t="shared" si="11"/>
        <v>5000000</v>
      </c>
      <c r="BB37" s="222">
        <f t="shared" si="12"/>
        <v>15000000</v>
      </c>
      <c r="BC37" s="221">
        <f t="shared" si="13"/>
        <v>15000000</v>
      </c>
      <c r="BD37" s="221">
        <f t="shared" si="14"/>
        <v>0</v>
      </c>
    </row>
    <row r="38" spans="1:56" s="223" customFormat="1" x14ac:dyDescent="0.2">
      <c r="A38" s="210">
        <v>32</v>
      </c>
      <c r="B38" s="211"/>
      <c r="C38" s="167" t="s">
        <v>469</v>
      </c>
      <c r="D38" s="307" t="s">
        <v>324</v>
      </c>
      <c r="E38" s="213">
        <v>15000000</v>
      </c>
      <c r="F38" s="213"/>
      <c r="G38" s="213"/>
      <c r="H38" s="212">
        <f t="shared" si="62"/>
        <v>15000000</v>
      </c>
      <c r="I38" s="165">
        <v>5000000</v>
      </c>
      <c r="J38" s="215"/>
      <c r="K38" s="216"/>
      <c r="L38" s="217"/>
      <c r="M38" s="218">
        <v>1000000</v>
      </c>
      <c r="N38" s="215">
        <v>1000000</v>
      </c>
      <c r="O38" s="217">
        <f t="shared" si="109"/>
        <v>0</v>
      </c>
      <c r="P38" s="218">
        <v>1000000</v>
      </c>
      <c r="Q38" s="215">
        <v>1000000</v>
      </c>
      <c r="R38" s="217">
        <f t="shared" si="110"/>
        <v>0</v>
      </c>
      <c r="S38" s="218">
        <v>1000000</v>
      </c>
      <c r="T38" s="215">
        <v>1000000</v>
      </c>
      <c r="U38" s="217">
        <f t="shared" si="111"/>
        <v>0</v>
      </c>
      <c r="V38" s="218">
        <v>1000000</v>
      </c>
      <c r="W38" s="215">
        <v>1000000</v>
      </c>
      <c r="X38" s="217">
        <f t="shared" si="112"/>
        <v>0</v>
      </c>
      <c r="Y38" s="218">
        <v>1000000</v>
      </c>
      <c r="Z38" s="215">
        <v>1000000</v>
      </c>
      <c r="AA38" s="217">
        <f t="shared" si="113"/>
        <v>0</v>
      </c>
      <c r="AB38" s="218">
        <v>1000000</v>
      </c>
      <c r="AC38" s="218">
        <v>1000000</v>
      </c>
      <c r="AD38" s="217">
        <f t="shared" si="114"/>
        <v>0</v>
      </c>
      <c r="AE38" s="218">
        <v>1000000</v>
      </c>
      <c r="AF38" s="218">
        <v>1000000</v>
      </c>
      <c r="AG38" s="217">
        <f t="shared" si="115"/>
        <v>0</v>
      </c>
      <c r="AH38" s="218">
        <v>1000000</v>
      </c>
      <c r="AI38" s="218">
        <v>1000000</v>
      </c>
      <c r="AJ38" s="217">
        <f t="shared" si="116"/>
        <v>0</v>
      </c>
      <c r="AK38" s="218">
        <v>1000000</v>
      </c>
      <c r="AL38" s="218">
        <v>1000000</v>
      </c>
      <c r="AM38" s="217">
        <f t="shared" si="117"/>
        <v>0</v>
      </c>
      <c r="AN38" s="218">
        <v>1000000</v>
      </c>
      <c r="AO38" s="218">
        <v>1000000</v>
      </c>
      <c r="AP38" s="217">
        <f t="shared" si="118"/>
        <v>0</v>
      </c>
      <c r="AQ38" s="215"/>
      <c r="AR38" s="215"/>
      <c r="AS38" s="355"/>
      <c r="AT38" s="215"/>
      <c r="AU38" s="215"/>
      <c r="AV38" s="219"/>
      <c r="AW38" s="215"/>
      <c r="AX38" s="215"/>
      <c r="AY38" s="219"/>
      <c r="AZ38" s="220">
        <f t="shared" si="10"/>
        <v>10000000</v>
      </c>
      <c r="BA38" s="223">
        <f t="shared" si="11"/>
        <v>5000000</v>
      </c>
      <c r="BB38" s="222">
        <f t="shared" si="12"/>
        <v>15000000</v>
      </c>
      <c r="BC38" s="221">
        <f t="shared" si="13"/>
        <v>15000000</v>
      </c>
      <c r="BD38" s="221">
        <f t="shared" si="14"/>
        <v>0</v>
      </c>
    </row>
    <row r="39" spans="1:56" s="223" customFormat="1" x14ac:dyDescent="0.2">
      <c r="A39" s="224">
        <v>33</v>
      </c>
      <c r="B39" s="211"/>
      <c r="C39" s="167" t="s">
        <v>470</v>
      </c>
      <c r="D39" s="307" t="s">
        <v>324</v>
      </c>
      <c r="E39" s="213">
        <v>15000000</v>
      </c>
      <c r="F39" s="213"/>
      <c r="G39" s="213"/>
      <c r="H39" s="212">
        <f t="shared" si="62"/>
        <v>15000000</v>
      </c>
      <c r="I39" s="165">
        <v>8000000</v>
      </c>
      <c r="J39" s="215"/>
      <c r="K39" s="216"/>
      <c r="L39" s="217"/>
      <c r="M39" s="218">
        <v>700000</v>
      </c>
      <c r="N39" s="215">
        <v>700000</v>
      </c>
      <c r="O39" s="217">
        <f t="shared" si="109"/>
        <v>0</v>
      </c>
      <c r="P39" s="218">
        <v>700000</v>
      </c>
      <c r="Q39" s="215">
        <v>700000</v>
      </c>
      <c r="R39" s="217">
        <f t="shared" si="110"/>
        <v>0</v>
      </c>
      <c r="S39" s="218">
        <v>700000</v>
      </c>
      <c r="T39" s="215">
        <v>700000</v>
      </c>
      <c r="U39" s="217">
        <f t="shared" si="111"/>
        <v>0</v>
      </c>
      <c r="V39" s="218">
        <v>700000</v>
      </c>
      <c r="W39" s="215">
        <v>700000</v>
      </c>
      <c r="X39" s="217">
        <f t="shared" si="112"/>
        <v>0</v>
      </c>
      <c r="Y39" s="218">
        <v>700000</v>
      </c>
      <c r="Z39" s="215">
        <v>700000</v>
      </c>
      <c r="AA39" s="217">
        <f t="shared" si="113"/>
        <v>0</v>
      </c>
      <c r="AB39" s="218">
        <v>700000</v>
      </c>
      <c r="AC39" s="215">
        <v>700000</v>
      </c>
      <c r="AD39" s="217">
        <f t="shared" si="114"/>
        <v>0</v>
      </c>
      <c r="AE39" s="218">
        <v>700000</v>
      </c>
      <c r="AF39" s="215">
        <v>700000</v>
      </c>
      <c r="AG39" s="217">
        <f t="shared" si="115"/>
        <v>0</v>
      </c>
      <c r="AH39" s="218">
        <v>700000</v>
      </c>
      <c r="AI39" s="218">
        <v>700000</v>
      </c>
      <c r="AJ39" s="217">
        <f t="shared" si="116"/>
        <v>0</v>
      </c>
      <c r="AK39" s="218">
        <v>700000</v>
      </c>
      <c r="AL39" s="218">
        <v>700000</v>
      </c>
      <c r="AM39" s="217">
        <f t="shared" si="117"/>
        <v>0</v>
      </c>
      <c r="AN39" s="218">
        <v>700000</v>
      </c>
      <c r="AO39" s="218">
        <v>700000</v>
      </c>
      <c r="AP39" s="217">
        <f t="shared" si="118"/>
        <v>0</v>
      </c>
      <c r="AQ39" s="215"/>
      <c r="AR39" s="215"/>
      <c r="AS39" s="355"/>
      <c r="AT39" s="215"/>
      <c r="AU39" s="215"/>
      <c r="AV39" s="219"/>
      <c r="AW39" s="215"/>
      <c r="AX39" s="215"/>
      <c r="AY39" s="219"/>
      <c r="AZ39" s="220">
        <f t="shared" si="10"/>
        <v>7000000</v>
      </c>
      <c r="BA39" s="223">
        <f t="shared" si="11"/>
        <v>8000000</v>
      </c>
      <c r="BB39" s="222">
        <f t="shared" si="12"/>
        <v>15000000</v>
      </c>
      <c r="BC39" s="221">
        <f t="shared" si="13"/>
        <v>15000000</v>
      </c>
      <c r="BD39" s="221">
        <f t="shared" si="14"/>
        <v>0</v>
      </c>
    </row>
    <row r="40" spans="1:56" x14ac:dyDescent="0.2">
      <c r="A40" s="202">
        <v>34</v>
      </c>
      <c r="B40" s="203"/>
      <c r="C40" s="160" t="s">
        <v>471</v>
      </c>
      <c r="D40" s="227" t="s">
        <v>324</v>
      </c>
      <c r="E40" s="204">
        <v>15000000</v>
      </c>
      <c r="F40" s="204"/>
      <c r="G40" s="204"/>
      <c r="H40" s="190">
        <f t="shared" si="62"/>
        <v>15000000</v>
      </c>
      <c r="I40" s="162">
        <v>5000000</v>
      </c>
      <c r="J40" s="205"/>
      <c r="K40" s="206"/>
      <c r="M40" s="207">
        <v>0</v>
      </c>
      <c r="N40" s="205"/>
      <c r="O40" s="196">
        <f t="shared" si="109"/>
        <v>0</v>
      </c>
      <c r="P40" s="207">
        <v>1000000</v>
      </c>
      <c r="Q40" s="205">
        <v>1000000</v>
      </c>
      <c r="R40" s="196">
        <f t="shared" si="110"/>
        <v>0</v>
      </c>
      <c r="S40" s="207">
        <v>1000000</v>
      </c>
      <c r="T40" s="205">
        <v>1000000</v>
      </c>
      <c r="U40" s="196">
        <f t="shared" si="111"/>
        <v>0</v>
      </c>
      <c r="V40" s="207">
        <v>1000000</v>
      </c>
      <c r="W40" s="205">
        <v>1000000</v>
      </c>
      <c r="X40" s="196">
        <f t="shared" si="112"/>
        <v>0</v>
      </c>
      <c r="Y40" s="207">
        <v>1000000</v>
      </c>
      <c r="Z40" s="205">
        <v>1000000</v>
      </c>
      <c r="AA40" s="196">
        <f t="shared" si="113"/>
        <v>0</v>
      </c>
      <c r="AB40" s="207">
        <v>1000000</v>
      </c>
      <c r="AC40" s="205">
        <v>1000000</v>
      </c>
      <c r="AD40" s="196">
        <f t="shared" si="114"/>
        <v>0</v>
      </c>
      <c r="AE40" s="207">
        <v>1000000</v>
      </c>
      <c r="AF40" s="205">
        <v>1000000</v>
      </c>
      <c r="AG40" s="196">
        <f t="shared" si="115"/>
        <v>0</v>
      </c>
      <c r="AH40" s="207">
        <v>1000000</v>
      </c>
      <c r="AI40" s="205">
        <v>1000000</v>
      </c>
      <c r="AJ40" s="196">
        <f t="shared" si="116"/>
        <v>0</v>
      </c>
      <c r="AK40" s="207">
        <v>1000000</v>
      </c>
      <c r="AL40" s="207">
        <v>1000000</v>
      </c>
      <c r="AM40" s="196">
        <f t="shared" si="117"/>
        <v>0</v>
      </c>
      <c r="AN40" s="207">
        <v>1000000</v>
      </c>
      <c r="AO40" s="207">
        <v>1000000</v>
      </c>
      <c r="AP40" s="196">
        <f t="shared" si="118"/>
        <v>0</v>
      </c>
      <c r="AQ40" s="205">
        <v>1000000</v>
      </c>
      <c r="AR40" s="205">
        <v>1000000</v>
      </c>
      <c r="AS40" s="208">
        <f>+AQ40-AR40</f>
        <v>0</v>
      </c>
      <c r="AT40" s="205"/>
      <c r="AU40" s="205"/>
      <c r="AV40" s="209"/>
      <c r="AW40" s="205"/>
      <c r="AX40" s="205"/>
      <c r="AY40" s="209"/>
      <c r="AZ40" s="199">
        <f t="shared" si="10"/>
        <v>10000000</v>
      </c>
      <c r="BA40" s="173">
        <f t="shared" si="11"/>
        <v>5000000</v>
      </c>
      <c r="BB40" s="201">
        <f t="shared" si="12"/>
        <v>15000000</v>
      </c>
      <c r="BC40" s="200">
        <f t="shared" si="13"/>
        <v>15000000</v>
      </c>
      <c r="BD40" s="200">
        <f t="shared" si="14"/>
        <v>0</v>
      </c>
    </row>
    <row r="41" spans="1:56" x14ac:dyDescent="0.2">
      <c r="A41" s="230"/>
      <c r="B41" s="203"/>
      <c r="C41" s="351" t="s">
        <v>505</v>
      </c>
      <c r="D41" s="227" t="s">
        <v>324</v>
      </c>
      <c r="E41" s="204">
        <v>15000000</v>
      </c>
      <c r="F41" s="204"/>
      <c r="G41" s="204"/>
      <c r="H41" s="190">
        <f t="shared" si="62"/>
        <v>15000000</v>
      </c>
      <c r="I41" s="276">
        <v>5000000</v>
      </c>
      <c r="J41" s="205"/>
      <c r="K41" s="206"/>
      <c r="M41" s="207"/>
      <c r="N41" s="205"/>
      <c r="O41" s="196"/>
      <c r="P41" s="207">
        <v>1000000</v>
      </c>
      <c r="Q41" s="205">
        <v>1000000</v>
      </c>
      <c r="R41" s="196">
        <f t="shared" ref="R41:R42" si="119">+P41-Q41</f>
        <v>0</v>
      </c>
      <c r="S41" s="207">
        <v>1000000</v>
      </c>
      <c r="T41" s="205">
        <v>1000000</v>
      </c>
      <c r="U41" s="196">
        <f t="shared" ref="U41:U42" si="120">+S41-T41</f>
        <v>0</v>
      </c>
      <c r="V41" s="207">
        <v>1000000</v>
      </c>
      <c r="W41" s="205">
        <v>1000000</v>
      </c>
      <c r="X41" s="196">
        <f t="shared" ref="X41:X42" si="121">+V41-W41</f>
        <v>0</v>
      </c>
      <c r="Y41" s="207">
        <v>1000000</v>
      </c>
      <c r="Z41" s="205">
        <v>1000000</v>
      </c>
      <c r="AA41" s="196">
        <f t="shared" ref="AA41:AA42" si="122">+Y41-Z41</f>
        <v>0</v>
      </c>
      <c r="AB41" s="207">
        <v>1000000</v>
      </c>
      <c r="AC41" s="205">
        <v>1000000</v>
      </c>
      <c r="AD41" s="196">
        <f t="shared" ref="AD41:AD42" si="123">+AB41-AC41</f>
        <v>0</v>
      </c>
      <c r="AE41" s="207">
        <v>1000000</v>
      </c>
      <c r="AF41" s="205">
        <v>1000000</v>
      </c>
      <c r="AG41" s="196">
        <f t="shared" ref="AG41:AG42" si="124">+AE41-AF41</f>
        <v>0</v>
      </c>
      <c r="AH41" s="207">
        <v>1000000</v>
      </c>
      <c r="AI41" s="207">
        <v>1000000</v>
      </c>
      <c r="AJ41" s="196">
        <f t="shared" ref="AJ41:AJ42" si="125">+AH41-AI41</f>
        <v>0</v>
      </c>
      <c r="AK41" s="207">
        <v>1000000</v>
      </c>
      <c r="AL41" s="207">
        <v>1000000</v>
      </c>
      <c r="AM41" s="196">
        <f t="shared" ref="AM41:AM42" si="126">+AK41-AL41</f>
        <v>0</v>
      </c>
      <c r="AN41" s="207">
        <v>1000000</v>
      </c>
      <c r="AO41" s="207">
        <v>1000000</v>
      </c>
      <c r="AP41" s="196">
        <f t="shared" ref="AP41:AP42" si="127">+AN41-AO41</f>
        <v>0</v>
      </c>
      <c r="AQ41" s="205">
        <v>1000000</v>
      </c>
      <c r="AR41" s="205"/>
      <c r="AS41" s="208">
        <f>+AQ41-AR41</f>
        <v>1000000</v>
      </c>
      <c r="AT41" s="205"/>
      <c r="AU41" s="205"/>
      <c r="AV41" s="209"/>
      <c r="AW41" s="205"/>
      <c r="AX41" s="205"/>
      <c r="AY41" s="209"/>
      <c r="AZ41" s="174">
        <f t="shared" ref="AZ41:AZ75" si="128">+J41+M41+P41+S41+V41+Y41+AB41+AE41+AH41+AK41+AN41+AQ41</f>
        <v>10000000</v>
      </c>
      <c r="BA41" s="173">
        <f t="shared" si="11"/>
        <v>5000000</v>
      </c>
      <c r="BB41" s="201">
        <f t="shared" si="12"/>
        <v>15000000</v>
      </c>
      <c r="BC41" s="200">
        <f t="shared" si="13"/>
        <v>15000000</v>
      </c>
      <c r="BD41" s="200">
        <f t="shared" si="14"/>
        <v>0</v>
      </c>
    </row>
    <row r="42" spans="1:56" x14ac:dyDescent="0.2">
      <c r="A42" s="231"/>
      <c r="B42" s="203"/>
      <c r="C42" s="351" t="s">
        <v>506</v>
      </c>
      <c r="D42" s="227" t="s">
        <v>324</v>
      </c>
      <c r="E42" s="204">
        <v>15000000</v>
      </c>
      <c r="F42" s="204"/>
      <c r="G42" s="204"/>
      <c r="H42" s="190">
        <f t="shared" si="62"/>
        <v>15000000</v>
      </c>
      <c r="I42" s="276">
        <v>4000000</v>
      </c>
      <c r="J42" s="205">
        <v>1000000</v>
      </c>
      <c r="K42" s="206"/>
      <c r="L42" s="196">
        <f>+J42-K42</f>
        <v>1000000</v>
      </c>
      <c r="M42" s="207"/>
      <c r="N42" s="205"/>
      <c r="O42" s="196"/>
      <c r="P42" s="207">
        <v>1000000</v>
      </c>
      <c r="Q42" s="205"/>
      <c r="R42" s="196">
        <f t="shared" si="119"/>
        <v>1000000</v>
      </c>
      <c r="S42" s="207">
        <v>1000000</v>
      </c>
      <c r="T42" s="205"/>
      <c r="U42" s="196">
        <f t="shared" si="120"/>
        <v>1000000</v>
      </c>
      <c r="V42" s="207">
        <v>1000000</v>
      </c>
      <c r="W42" s="205"/>
      <c r="X42" s="196">
        <f t="shared" si="121"/>
        <v>1000000</v>
      </c>
      <c r="Y42" s="207">
        <v>1000000</v>
      </c>
      <c r="Z42" s="205"/>
      <c r="AA42" s="196">
        <f t="shared" si="122"/>
        <v>1000000</v>
      </c>
      <c r="AB42" s="207">
        <v>1000000</v>
      </c>
      <c r="AC42" s="205"/>
      <c r="AD42" s="196">
        <f t="shared" si="123"/>
        <v>1000000</v>
      </c>
      <c r="AE42" s="207">
        <v>1000000</v>
      </c>
      <c r="AF42" s="205"/>
      <c r="AG42" s="196">
        <f t="shared" si="124"/>
        <v>1000000</v>
      </c>
      <c r="AH42" s="207">
        <v>1000000</v>
      </c>
      <c r="AI42" s="205"/>
      <c r="AJ42" s="196">
        <f t="shared" si="125"/>
        <v>1000000</v>
      </c>
      <c r="AK42" s="207">
        <v>1000000</v>
      </c>
      <c r="AL42" s="205"/>
      <c r="AM42" s="196">
        <f t="shared" si="126"/>
        <v>1000000</v>
      </c>
      <c r="AN42" s="207">
        <v>1000000</v>
      </c>
      <c r="AO42" s="205"/>
      <c r="AP42" s="196">
        <f t="shared" si="127"/>
        <v>1000000</v>
      </c>
      <c r="AQ42" s="205">
        <v>1000000</v>
      </c>
      <c r="AR42" s="205"/>
      <c r="AS42" s="208">
        <f>+AQ42-AR42</f>
        <v>1000000</v>
      </c>
      <c r="AT42" s="205"/>
      <c r="AU42" s="205"/>
      <c r="AV42" s="209"/>
      <c r="AW42" s="205"/>
      <c r="AX42" s="205"/>
      <c r="AY42" s="209"/>
      <c r="AZ42" s="174">
        <f t="shared" si="128"/>
        <v>11000000</v>
      </c>
      <c r="BA42" s="173">
        <f t="shared" si="11"/>
        <v>4000000</v>
      </c>
      <c r="BB42" s="201">
        <f t="shared" si="12"/>
        <v>15000000</v>
      </c>
      <c r="BC42" s="200">
        <f t="shared" si="13"/>
        <v>15000000</v>
      </c>
      <c r="BD42" s="200">
        <f t="shared" si="14"/>
        <v>0</v>
      </c>
    </row>
    <row r="43" spans="1:56" s="223" customFormat="1" ht="11.25" customHeight="1" x14ac:dyDescent="0.2">
      <c r="A43" s="288"/>
      <c r="B43" s="211"/>
      <c r="C43" s="360" t="s">
        <v>507</v>
      </c>
      <c r="D43" s="307" t="s">
        <v>324</v>
      </c>
      <c r="E43" s="213">
        <v>15000000</v>
      </c>
      <c r="F43" s="213"/>
      <c r="G43" s="213"/>
      <c r="H43" s="212">
        <f t="shared" si="62"/>
        <v>15000000</v>
      </c>
      <c r="I43" s="356">
        <v>1000000</v>
      </c>
      <c r="J43" s="215">
        <v>4000000</v>
      </c>
      <c r="K43" s="216">
        <v>4000000</v>
      </c>
      <c r="L43" s="217">
        <f>+J43-K43</f>
        <v>0</v>
      </c>
      <c r="M43" s="218"/>
      <c r="N43" s="215"/>
      <c r="O43" s="217"/>
      <c r="P43" s="218">
        <v>1000000</v>
      </c>
      <c r="Q43" s="215">
        <v>1000000</v>
      </c>
      <c r="R43" s="217">
        <f t="shared" ref="R43:R49" si="129">+P43-Q43</f>
        <v>0</v>
      </c>
      <c r="S43" s="218">
        <v>1000000</v>
      </c>
      <c r="T43" s="215">
        <v>1000000</v>
      </c>
      <c r="U43" s="217">
        <f t="shared" ref="U43:U49" si="130">+S43-T43</f>
        <v>0</v>
      </c>
      <c r="V43" s="218">
        <v>1000000</v>
      </c>
      <c r="W43" s="215">
        <v>1000000</v>
      </c>
      <c r="X43" s="217">
        <f t="shared" ref="X43:X51" si="131">+V43-W43</f>
        <v>0</v>
      </c>
      <c r="Y43" s="218">
        <v>1000000</v>
      </c>
      <c r="Z43" s="218">
        <v>1000000</v>
      </c>
      <c r="AA43" s="217">
        <f t="shared" ref="AA43:AA51" si="132">+Y43-Z43</f>
        <v>0</v>
      </c>
      <c r="AB43" s="218">
        <v>1000000</v>
      </c>
      <c r="AC43" s="218">
        <v>1000000</v>
      </c>
      <c r="AD43" s="217">
        <f t="shared" ref="AD43:AD53" si="133">+AB43-AC43</f>
        <v>0</v>
      </c>
      <c r="AE43" s="218">
        <v>1000000</v>
      </c>
      <c r="AF43" s="218">
        <v>1000000</v>
      </c>
      <c r="AG43" s="217">
        <f t="shared" ref="AG43:AG53" si="134">+AE43-AF43</f>
        <v>0</v>
      </c>
      <c r="AH43" s="218">
        <v>1000000</v>
      </c>
      <c r="AI43" s="218">
        <v>1000000</v>
      </c>
      <c r="AJ43" s="217">
        <f t="shared" ref="AJ43:AJ53" si="135">+AH43-AI43</f>
        <v>0</v>
      </c>
      <c r="AK43" s="218">
        <v>1000000</v>
      </c>
      <c r="AL43" s="218">
        <v>1000000</v>
      </c>
      <c r="AM43" s="217">
        <f t="shared" ref="AM43:AM53" si="136">+AK43-AL43</f>
        <v>0</v>
      </c>
      <c r="AN43" s="218">
        <v>1000000</v>
      </c>
      <c r="AO43" s="218">
        <v>1000000</v>
      </c>
      <c r="AP43" s="217">
        <f t="shared" ref="AP43:AP53" si="137">+AN43-AO43</f>
        <v>0</v>
      </c>
      <c r="AQ43" s="215">
        <v>1000000</v>
      </c>
      <c r="AR43" s="218">
        <v>1000000</v>
      </c>
      <c r="AS43" s="355">
        <f>+AQ43-AR43</f>
        <v>0</v>
      </c>
      <c r="AT43" s="215"/>
      <c r="AU43" s="215"/>
      <c r="AV43" s="219"/>
      <c r="AW43" s="215"/>
      <c r="AX43" s="215"/>
      <c r="AY43" s="219"/>
      <c r="AZ43" s="366">
        <f t="shared" si="128"/>
        <v>14000000</v>
      </c>
      <c r="BA43" s="223">
        <f t="shared" si="11"/>
        <v>1000000</v>
      </c>
      <c r="BB43" s="222">
        <f t="shared" si="12"/>
        <v>15000000</v>
      </c>
      <c r="BC43" s="221">
        <f t="shared" si="13"/>
        <v>15000000</v>
      </c>
      <c r="BD43" s="221">
        <f t="shared" si="14"/>
        <v>0</v>
      </c>
    </row>
    <row r="44" spans="1:56" x14ac:dyDescent="0.2">
      <c r="A44" s="231"/>
      <c r="B44" s="203"/>
      <c r="C44" s="351" t="s">
        <v>522</v>
      </c>
      <c r="D44" s="227" t="s">
        <v>324</v>
      </c>
      <c r="E44" s="204">
        <v>15000000</v>
      </c>
      <c r="F44" s="204"/>
      <c r="G44" s="204">
        <v>7500000</v>
      </c>
      <c r="H44" s="190">
        <f t="shared" si="62"/>
        <v>7500000</v>
      </c>
      <c r="I44" s="276">
        <v>1000000</v>
      </c>
      <c r="J44" s="205"/>
      <c r="K44" s="206"/>
      <c r="M44" s="207"/>
      <c r="N44" s="205"/>
      <c r="O44" s="196"/>
      <c r="P44" s="205">
        <v>650000</v>
      </c>
      <c r="Q44" s="205">
        <v>650000</v>
      </c>
      <c r="R44" s="196">
        <f t="shared" si="129"/>
        <v>0</v>
      </c>
      <c r="S44" s="205">
        <v>650000</v>
      </c>
      <c r="T44" s="205">
        <v>650000</v>
      </c>
      <c r="U44" s="196">
        <f t="shared" si="130"/>
        <v>0</v>
      </c>
      <c r="V44" s="205">
        <v>650000</v>
      </c>
      <c r="W44" s="205"/>
      <c r="X44" s="196">
        <f t="shared" si="131"/>
        <v>650000</v>
      </c>
      <c r="Y44" s="205">
        <v>650000</v>
      </c>
      <c r="Z44" s="205"/>
      <c r="AA44" s="196">
        <f t="shared" si="132"/>
        <v>650000</v>
      </c>
      <c r="AB44" s="205">
        <v>650000</v>
      </c>
      <c r="AC44" s="205"/>
      <c r="AD44" s="196">
        <f t="shared" si="133"/>
        <v>650000</v>
      </c>
      <c r="AE44" s="205">
        <v>650000</v>
      </c>
      <c r="AF44" s="205"/>
      <c r="AG44" s="196">
        <f t="shared" si="134"/>
        <v>650000</v>
      </c>
      <c r="AH44" s="205">
        <v>650000</v>
      </c>
      <c r="AI44" s="205"/>
      <c r="AJ44" s="196">
        <f t="shared" si="135"/>
        <v>650000</v>
      </c>
      <c r="AK44" s="205">
        <v>650000</v>
      </c>
      <c r="AL44" s="205"/>
      <c r="AM44" s="196">
        <f t="shared" si="136"/>
        <v>650000</v>
      </c>
      <c r="AN44" s="205">
        <v>650000</v>
      </c>
      <c r="AO44" s="205"/>
      <c r="AP44" s="196">
        <f t="shared" si="137"/>
        <v>650000</v>
      </c>
      <c r="AQ44" s="205">
        <v>650000</v>
      </c>
      <c r="AR44" s="205"/>
      <c r="AS44" s="196">
        <f t="shared" ref="AS44:AS49" si="138">+AQ44-AR44</f>
        <v>650000</v>
      </c>
      <c r="AT44" s="205"/>
      <c r="AU44" s="205"/>
      <c r="AV44" s="209"/>
      <c r="AW44" s="205"/>
      <c r="AX44" s="205"/>
      <c r="AY44" s="209"/>
      <c r="AZ44" s="174">
        <f t="shared" si="128"/>
        <v>6500000</v>
      </c>
      <c r="BA44" s="173">
        <f t="shared" si="11"/>
        <v>1000000</v>
      </c>
      <c r="BB44" s="201">
        <f t="shared" si="12"/>
        <v>7500000</v>
      </c>
      <c r="BC44" s="200">
        <f t="shared" si="13"/>
        <v>7500000</v>
      </c>
      <c r="BD44" s="200">
        <f t="shared" si="14"/>
        <v>0</v>
      </c>
    </row>
    <row r="45" spans="1:56" ht="11.25" customHeight="1" x14ac:dyDescent="0.2">
      <c r="A45" s="230"/>
      <c r="B45" s="203"/>
      <c r="C45" s="351" t="s">
        <v>523</v>
      </c>
      <c r="D45" s="227" t="s">
        <v>324</v>
      </c>
      <c r="E45" s="204">
        <v>15000000</v>
      </c>
      <c r="F45" s="204"/>
      <c r="G45" s="204">
        <v>3500000</v>
      </c>
      <c r="H45" s="190">
        <f t="shared" si="62"/>
        <v>11500000</v>
      </c>
      <c r="I45" s="276">
        <v>5000000</v>
      </c>
      <c r="J45" s="205"/>
      <c r="K45" s="206"/>
      <c r="M45" s="207"/>
      <c r="N45" s="205"/>
      <c r="O45" s="196"/>
      <c r="P45" s="205">
        <v>650000</v>
      </c>
      <c r="Q45" s="205">
        <v>650000</v>
      </c>
      <c r="R45" s="196">
        <f t="shared" si="129"/>
        <v>0</v>
      </c>
      <c r="S45" s="205">
        <v>650000</v>
      </c>
      <c r="T45" s="205">
        <v>650000</v>
      </c>
      <c r="U45" s="196">
        <f t="shared" si="130"/>
        <v>0</v>
      </c>
      <c r="V45" s="205">
        <v>650000</v>
      </c>
      <c r="W45" s="205">
        <v>650000</v>
      </c>
      <c r="X45" s="196">
        <f t="shared" si="131"/>
        <v>0</v>
      </c>
      <c r="Y45" s="205">
        <v>650000</v>
      </c>
      <c r="Z45" s="205">
        <v>650000</v>
      </c>
      <c r="AA45" s="196">
        <f t="shared" si="132"/>
        <v>0</v>
      </c>
      <c r="AB45" s="205">
        <v>650000</v>
      </c>
      <c r="AC45" s="205">
        <v>650000</v>
      </c>
      <c r="AD45" s="196">
        <f t="shared" si="133"/>
        <v>0</v>
      </c>
      <c r="AE45" s="205">
        <v>650000</v>
      </c>
      <c r="AF45" s="205">
        <v>50000</v>
      </c>
      <c r="AG45" s="196">
        <f t="shared" si="134"/>
        <v>600000</v>
      </c>
      <c r="AH45" s="205">
        <v>650000</v>
      </c>
      <c r="AI45" s="205"/>
      <c r="AJ45" s="196">
        <f t="shared" si="135"/>
        <v>650000</v>
      </c>
      <c r="AK45" s="205">
        <v>650000</v>
      </c>
      <c r="AL45" s="205"/>
      <c r="AM45" s="196">
        <f t="shared" si="136"/>
        <v>650000</v>
      </c>
      <c r="AN45" s="205">
        <v>650000</v>
      </c>
      <c r="AO45" s="205"/>
      <c r="AP45" s="196">
        <f t="shared" si="137"/>
        <v>650000</v>
      </c>
      <c r="AQ45" s="205">
        <v>650000</v>
      </c>
      <c r="AR45" s="205"/>
      <c r="AS45" s="196">
        <f t="shared" si="138"/>
        <v>650000</v>
      </c>
      <c r="AT45" s="205"/>
      <c r="AU45" s="205"/>
      <c r="AV45" s="209"/>
      <c r="AW45" s="205"/>
      <c r="AX45" s="205"/>
      <c r="AY45" s="209"/>
      <c r="AZ45" s="174">
        <f t="shared" si="128"/>
        <v>6500000</v>
      </c>
      <c r="BA45" s="173">
        <f t="shared" si="11"/>
        <v>5000000</v>
      </c>
      <c r="BB45" s="201">
        <f t="shared" si="12"/>
        <v>11500000</v>
      </c>
      <c r="BC45" s="200">
        <f t="shared" si="13"/>
        <v>11500000</v>
      </c>
      <c r="BD45" s="200">
        <f t="shared" si="14"/>
        <v>0</v>
      </c>
    </row>
    <row r="46" spans="1:56" x14ac:dyDescent="0.2">
      <c r="A46" s="231"/>
      <c r="B46" s="203"/>
      <c r="C46" s="351" t="s">
        <v>524</v>
      </c>
      <c r="D46" s="227" t="s">
        <v>324</v>
      </c>
      <c r="E46" s="204">
        <v>15000000</v>
      </c>
      <c r="F46" s="204"/>
      <c r="G46" s="204"/>
      <c r="H46" s="190">
        <f t="shared" si="62"/>
        <v>15000000</v>
      </c>
      <c r="I46" s="276">
        <v>5000000</v>
      </c>
      <c r="J46" s="205"/>
      <c r="K46" s="206"/>
      <c r="M46" s="207"/>
      <c r="N46" s="205"/>
      <c r="O46" s="196"/>
      <c r="P46" s="205">
        <v>1000000</v>
      </c>
      <c r="Q46" s="205">
        <v>1000000</v>
      </c>
      <c r="R46" s="196">
        <f t="shared" si="129"/>
        <v>0</v>
      </c>
      <c r="S46" s="205">
        <v>1000000</v>
      </c>
      <c r="T46" s="205">
        <v>1000000</v>
      </c>
      <c r="U46" s="196">
        <f t="shared" si="130"/>
        <v>0</v>
      </c>
      <c r="V46" s="205">
        <v>1000000</v>
      </c>
      <c r="W46" s="205">
        <v>1000000</v>
      </c>
      <c r="X46" s="196">
        <f t="shared" si="131"/>
        <v>0</v>
      </c>
      <c r="Y46" s="205">
        <v>1000000</v>
      </c>
      <c r="Z46" s="205">
        <v>1000000</v>
      </c>
      <c r="AA46" s="196">
        <f t="shared" si="132"/>
        <v>0</v>
      </c>
      <c r="AB46" s="205">
        <v>1000000</v>
      </c>
      <c r="AC46" s="205">
        <v>1000000</v>
      </c>
      <c r="AD46" s="196">
        <f t="shared" si="133"/>
        <v>0</v>
      </c>
      <c r="AE46" s="205">
        <v>1000000</v>
      </c>
      <c r="AF46" s="205">
        <v>1000000</v>
      </c>
      <c r="AG46" s="196">
        <f t="shared" si="134"/>
        <v>0</v>
      </c>
      <c r="AH46" s="205">
        <v>1000000</v>
      </c>
      <c r="AI46" s="205">
        <v>1000000</v>
      </c>
      <c r="AJ46" s="196">
        <f t="shared" si="135"/>
        <v>0</v>
      </c>
      <c r="AK46" s="205">
        <v>1000000</v>
      </c>
      <c r="AL46" s="205"/>
      <c r="AM46" s="196">
        <f t="shared" si="136"/>
        <v>1000000</v>
      </c>
      <c r="AN46" s="205">
        <v>1000000</v>
      </c>
      <c r="AO46" s="205"/>
      <c r="AP46" s="196">
        <f t="shared" si="137"/>
        <v>1000000</v>
      </c>
      <c r="AQ46" s="205">
        <v>1000000</v>
      </c>
      <c r="AR46" s="205"/>
      <c r="AS46" s="196">
        <f t="shared" si="138"/>
        <v>1000000</v>
      </c>
      <c r="AT46" s="205"/>
      <c r="AU46" s="205"/>
      <c r="AV46" s="209"/>
      <c r="AW46" s="205"/>
      <c r="AX46" s="205"/>
      <c r="AY46" s="209"/>
      <c r="AZ46" s="174">
        <f t="shared" si="128"/>
        <v>10000000</v>
      </c>
      <c r="BA46" s="173">
        <f t="shared" si="11"/>
        <v>5000000</v>
      </c>
      <c r="BB46" s="201">
        <f t="shared" si="12"/>
        <v>15000000</v>
      </c>
      <c r="BC46" s="200">
        <f t="shared" si="13"/>
        <v>15000000</v>
      </c>
      <c r="BD46" s="200">
        <f t="shared" si="14"/>
        <v>0</v>
      </c>
    </row>
    <row r="47" spans="1:56" s="223" customFormat="1" x14ac:dyDescent="0.2">
      <c r="A47" s="288"/>
      <c r="B47" s="211"/>
      <c r="C47" s="360" t="s">
        <v>525</v>
      </c>
      <c r="D47" s="307" t="s">
        <v>324</v>
      </c>
      <c r="E47" s="213">
        <v>15000000</v>
      </c>
      <c r="F47" s="213"/>
      <c r="G47" s="213">
        <v>4500000</v>
      </c>
      <c r="H47" s="212">
        <f t="shared" si="62"/>
        <v>10500000</v>
      </c>
      <c r="I47" s="356">
        <v>2000000</v>
      </c>
      <c r="J47" s="215">
        <v>3000000</v>
      </c>
      <c r="K47" s="216">
        <v>3000000</v>
      </c>
      <c r="L47" s="217">
        <f>+J47-K47</f>
        <v>0</v>
      </c>
      <c r="M47" s="218"/>
      <c r="N47" s="215"/>
      <c r="O47" s="217"/>
      <c r="P47" s="215">
        <v>550000</v>
      </c>
      <c r="Q47" s="215">
        <v>550000</v>
      </c>
      <c r="R47" s="217">
        <f t="shared" si="129"/>
        <v>0</v>
      </c>
      <c r="S47" s="215">
        <v>550000</v>
      </c>
      <c r="T47" s="215">
        <v>550000</v>
      </c>
      <c r="U47" s="217">
        <f t="shared" si="130"/>
        <v>0</v>
      </c>
      <c r="V47" s="215">
        <v>550000</v>
      </c>
      <c r="W47" s="215">
        <v>550000</v>
      </c>
      <c r="X47" s="217">
        <f t="shared" si="131"/>
        <v>0</v>
      </c>
      <c r="Y47" s="215">
        <v>550000</v>
      </c>
      <c r="Z47" s="215">
        <v>550000</v>
      </c>
      <c r="AA47" s="217">
        <f t="shared" si="132"/>
        <v>0</v>
      </c>
      <c r="AB47" s="215">
        <v>550000</v>
      </c>
      <c r="AC47" s="215">
        <v>550000</v>
      </c>
      <c r="AD47" s="217">
        <f t="shared" si="133"/>
        <v>0</v>
      </c>
      <c r="AE47" s="215">
        <v>550000</v>
      </c>
      <c r="AF47" s="215">
        <v>550000</v>
      </c>
      <c r="AG47" s="217">
        <f t="shared" si="134"/>
        <v>0</v>
      </c>
      <c r="AH47" s="215">
        <v>550000</v>
      </c>
      <c r="AI47" s="215">
        <v>550000</v>
      </c>
      <c r="AJ47" s="217">
        <f t="shared" si="135"/>
        <v>0</v>
      </c>
      <c r="AK47" s="215">
        <v>550000</v>
      </c>
      <c r="AL47" s="215">
        <v>550000</v>
      </c>
      <c r="AM47" s="217">
        <f t="shared" si="136"/>
        <v>0</v>
      </c>
      <c r="AN47" s="215">
        <v>550000</v>
      </c>
      <c r="AO47" s="215">
        <v>550000</v>
      </c>
      <c r="AP47" s="217">
        <f t="shared" si="137"/>
        <v>0</v>
      </c>
      <c r="AQ47" s="215">
        <v>550000</v>
      </c>
      <c r="AR47" s="215">
        <v>550000</v>
      </c>
      <c r="AS47" s="217">
        <f t="shared" si="138"/>
        <v>0</v>
      </c>
      <c r="AT47" s="215"/>
      <c r="AU47" s="215"/>
      <c r="AV47" s="219"/>
      <c r="AW47" s="215"/>
      <c r="AX47" s="215"/>
      <c r="AY47" s="219"/>
      <c r="AZ47" s="366">
        <f t="shared" si="128"/>
        <v>8500000</v>
      </c>
      <c r="BA47" s="223">
        <f t="shared" si="11"/>
        <v>2000000</v>
      </c>
      <c r="BB47" s="222">
        <f t="shared" si="12"/>
        <v>10500000</v>
      </c>
      <c r="BC47" s="221">
        <f t="shared" si="13"/>
        <v>10500000</v>
      </c>
      <c r="BD47" s="221">
        <f t="shared" si="14"/>
        <v>0</v>
      </c>
    </row>
    <row r="48" spans="1:56" x14ac:dyDescent="0.2">
      <c r="A48" s="231"/>
      <c r="B48" s="203"/>
      <c r="C48" s="353" t="s">
        <v>526</v>
      </c>
      <c r="D48" s="227" t="s">
        <v>324</v>
      </c>
      <c r="E48" s="204">
        <v>15000000</v>
      </c>
      <c r="F48" s="204"/>
      <c r="G48" s="204"/>
      <c r="H48" s="190">
        <f t="shared" si="62"/>
        <v>15000000</v>
      </c>
      <c r="I48" s="276">
        <v>2500000</v>
      </c>
      <c r="J48" s="205">
        <v>2500000</v>
      </c>
      <c r="K48" s="206">
        <v>2500000</v>
      </c>
      <c r="L48" s="196">
        <f>+J48-K48</f>
        <v>0</v>
      </c>
      <c r="M48" s="207"/>
      <c r="N48" s="205"/>
      <c r="O48" s="196"/>
      <c r="P48" s="205">
        <v>1000000</v>
      </c>
      <c r="Q48" s="205">
        <v>1000000</v>
      </c>
      <c r="R48" s="196">
        <f t="shared" si="129"/>
        <v>0</v>
      </c>
      <c r="S48" s="205">
        <v>1000000</v>
      </c>
      <c r="T48" s="205">
        <v>1000000</v>
      </c>
      <c r="U48" s="196">
        <f t="shared" si="130"/>
        <v>0</v>
      </c>
      <c r="V48" s="205">
        <v>1000000</v>
      </c>
      <c r="W48" s="205">
        <v>1000000</v>
      </c>
      <c r="X48" s="196">
        <f t="shared" si="131"/>
        <v>0</v>
      </c>
      <c r="Y48" s="205">
        <v>1000000</v>
      </c>
      <c r="Z48" s="205">
        <v>500000</v>
      </c>
      <c r="AA48" s="196">
        <f t="shared" si="132"/>
        <v>500000</v>
      </c>
      <c r="AB48" s="205">
        <v>1000000</v>
      </c>
      <c r="AC48" s="205">
        <v>1000000</v>
      </c>
      <c r="AD48" s="196">
        <f t="shared" si="133"/>
        <v>0</v>
      </c>
      <c r="AE48" s="205">
        <v>1000000</v>
      </c>
      <c r="AF48" s="205">
        <v>1000000</v>
      </c>
      <c r="AG48" s="196">
        <f t="shared" si="134"/>
        <v>0</v>
      </c>
      <c r="AH48" s="205">
        <v>1000000</v>
      </c>
      <c r="AI48" s="205">
        <v>1000000</v>
      </c>
      <c r="AJ48" s="196">
        <f t="shared" si="135"/>
        <v>0</v>
      </c>
      <c r="AK48" s="205">
        <v>1000000</v>
      </c>
      <c r="AL48" s="205"/>
      <c r="AM48" s="196">
        <f t="shared" si="136"/>
        <v>1000000</v>
      </c>
      <c r="AN48" s="205">
        <v>1000000</v>
      </c>
      <c r="AO48" s="205"/>
      <c r="AP48" s="196">
        <f t="shared" si="137"/>
        <v>1000000</v>
      </c>
      <c r="AQ48" s="205">
        <v>1000000</v>
      </c>
      <c r="AR48" s="205"/>
      <c r="AS48" s="196">
        <f t="shared" si="138"/>
        <v>1000000</v>
      </c>
      <c r="AT48" s="205"/>
      <c r="AU48" s="205"/>
      <c r="AV48" s="209"/>
      <c r="AW48" s="205"/>
      <c r="AX48" s="205"/>
      <c r="AY48" s="209"/>
      <c r="AZ48" s="174">
        <f t="shared" si="128"/>
        <v>12500000</v>
      </c>
      <c r="BA48" s="173">
        <f t="shared" si="11"/>
        <v>2500000</v>
      </c>
      <c r="BB48" s="201">
        <f t="shared" si="12"/>
        <v>15000000</v>
      </c>
      <c r="BC48" s="200">
        <f t="shared" si="13"/>
        <v>15000000</v>
      </c>
      <c r="BD48" s="200">
        <f t="shared" si="14"/>
        <v>0</v>
      </c>
    </row>
    <row r="49" spans="1:56" s="223" customFormat="1" x14ac:dyDescent="0.2">
      <c r="A49" s="288"/>
      <c r="B49" s="211"/>
      <c r="C49" s="360" t="s">
        <v>527</v>
      </c>
      <c r="D49" s="307" t="s">
        <v>324</v>
      </c>
      <c r="E49" s="213">
        <v>15000000</v>
      </c>
      <c r="F49" s="213"/>
      <c r="G49" s="213">
        <v>4500000</v>
      </c>
      <c r="H49" s="212">
        <f t="shared" si="62"/>
        <v>10500000</v>
      </c>
      <c r="I49" s="356">
        <v>2000000</v>
      </c>
      <c r="J49" s="215"/>
      <c r="K49" s="216"/>
      <c r="L49" s="217"/>
      <c r="M49" s="218"/>
      <c r="N49" s="215"/>
      <c r="O49" s="217"/>
      <c r="P49" s="215">
        <v>850000</v>
      </c>
      <c r="Q49" s="215">
        <v>850000</v>
      </c>
      <c r="R49" s="217">
        <f t="shared" si="129"/>
        <v>0</v>
      </c>
      <c r="S49" s="215">
        <v>850000</v>
      </c>
      <c r="T49" s="215">
        <v>850000</v>
      </c>
      <c r="U49" s="217">
        <f t="shared" si="130"/>
        <v>0</v>
      </c>
      <c r="V49" s="215">
        <v>850000</v>
      </c>
      <c r="W49" s="215">
        <v>850000</v>
      </c>
      <c r="X49" s="217">
        <f t="shared" si="131"/>
        <v>0</v>
      </c>
      <c r="Y49" s="215">
        <v>850000</v>
      </c>
      <c r="Z49" s="215">
        <v>850000</v>
      </c>
      <c r="AA49" s="217">
        <f t="shared" si="132"/>
        <v>0</v>
      </c>
      <c r="AB49" s="215">
        <v>850000</v>
      </c>
      <c r="AC49" s="215">
        <v>850000</v>
      </c>
      <c r="AD49" s="217">
        <f t="shared" si="133"/>
        <v>0</v>
      </c>
      <c r="AE49" s="215">
        <v>850000</v>
      </c>
      <c r="AF49" s="215">
        <v>850000</v>
      </c>
      <c r="AG49" s="217">
        <f t="shared" si="134"/>
        <v>0</v>
      </c>
      <c r="AH49" s="215">
        <v>850000</v>
      </c>
      <c r="AI49" s="215">
        <v>850000</v>
      </c>
      <c r="AJ49" s="217">
        <f t="shared" si="135"/>
        <v>0</v>
      </c>
      <c r="AK49" s="215">
        <v>850000</v>
      </c>
      <c r="AL49" s="215">
        <v>850000</v>
      </c>
      <c r="AM49" s="217">
        <f t="shared" si="136"/>
        <v>0</v>
      </c>
      <c r="AN49" s="215">
        <v>850000</v>
      </c>
      <c r="AO49" s="215">
        <v>850000</v>
      </c>
      <c r="AP49" s="217">
        <f t="shared" si="137"/>
        <v>0</v>
      </c>
      <c r="AQ49" s="215">
        <v>850000</v>
      </c>
      <c r="AR49" s="215">
        <v>850000</v>
      </c>
      <c r="AS49" s="217">
        <f t="shared" si="138"/>
        <v>0</v>
      </c>
      <c r="AT49" s="215"/>
      <c r="AU49" s="215"/>
      <c r="AV49" s="219"/>
      <c r="AW49" s="215"/>
      <c r="AX49" s="215"/>
      <c r="AY49" s="219"/>
      <c r="AZ49" s="366">
        <f t="shared" si="128"/>
        <v>8500000</v>
      </c>
      <c r="BA49" s="223">
        <f t="shared" si="11"/>
        <v>2000000</v>
      </c>
      <c r="BB49" s="222">
        <f t="shared" si="12"/>
        <v>10500000</v>
      </c>
      <c r="BC49" s="221">
        <f t="shared" si="13"/>
        <v>10500000</v>
      </c>
      <c r="BD49" s="221">
        <f t="shared" si="14"/>
        <v>0</v>
      </c>
    </row>
    <row r="50" spans="1:56" x14ac:dyDescent="0.2">
      <c r="A50" s="231"/>
      <c r="B50" s="203"/>
      <c r="C50" s="351" t="s">
        <v>530</v>
      </c>
      <c r="D50" s="227" t="s">
        <v>324</v>
      </c>
      <c r="E50" s="204">
        <v>15000000</v>
      </c>
      <c r="F50" s="204"/>
      <c r="G50" s="204"/>
      <c r="H50" s="232">
        <v>15000000</v>
      </c>
      <c r="I50" s="204">
        <v>2500000</v>
      </c>
      <c r="J50" s="205">
        <v>2500000</v>
      </c>
      <c r="K50" s="206">
        <v>2500000</v>
      </c>
      <c r="L50" s="196">
        <f>+J50-K50</f>
        <v>0</v>
      </c>
      <c r="M50" s="207"/>
      <c r="N50" s="205"/>
      <c r="O50" s="196"/>
      <c r="P50" s="205"/>
      <c r="Q50" s="205"/>
      <c r="R50" s="196"/>
      <c r="S50" s="205">
        <v>1250000</v>
      </c>
      <c r="T50" s="205">
        <v>1250000</v>
      </c>
      <c r="U50" s="228">
        <f>+S50-T50</f>
        <v>0</v>
      </c>
      <c r="V50" s="205">
        <v>1250000</v>
      </c>
      <c r="W50" s="205">
        <v>1250000</v>
      </c>
      <c r="X50" s="228">
        <f t="shared" si="131"/>
        <v>0</v>
      </c>
      <c r="Y50" s="205">
        <v>1250000</v>
      </c>
      <c r="Z50" s="205">
        <v>1250000</v>
      </c>
      <c r="AA50" s="228">
        <f t="shared" si="132"/>
        <v>0</v>
      </c>
      <c r="AB50" s="205">
        <v>1250000</v>
      </c>
      <c r="AC50" s="205">
        <v>750000</v>
      </c>
      <c r="AD50" s="228">
        <f t="shared" si="133"/>
        <v>500000</v>
      </c>
      <c r="AE50" s="205">
        <v>1250000</v>
      </c>
      <c r="AF50" s="205"/>
      <c r="AG50" s="228">
        <f t="shared" si="134"/>
        <v>1250000</v>
      </c>
      <c r="AH50" s="205">
        <v>1250000</v>
      </c>
      <c r="AI50" s="205"/>
      <c r="AJ50" s="228">
        <f t="shared" si="135"/>
        <v>1250000</v>
      </c>
      <c r="AK50" s="205">
        <v>1250000</v>
      </c>
      <c r="AL50" s="205"/>
      <c r="AM50" s="228">
        <f t="shared" si="136"/>
        <v>1250000</v>
      </c>
      <c r="AN50" s="205">
        <v>1250000</v>
      </c>
      <c r="AO50" s="205"/>
      <c r="AP50" s="228">
        <f t="shared" si="137"/>
        <v>1250000</v>
      </c>
      <c r="AQ50" s="205"/>
      <c r="AR50" s="205"/>
      <c r="AS50" s="208"/>
      <c r="AT50" s="205"/>
      <c r="AU50" s="205"/>
      <c r="AV50" s="209"/>
      <c r="AW50" s="205"/>
      <c r="AX50" s="205"/>
      <c r="AY50" s="209"/>
      <c r="AZ50" s="174">
        <f t="shared" si="128"/>
        <v>12500000</v>
      </c>
      <c r="BA50" s="173">
        <f t="shared" si="11"/>
        <v>2500000</v>
      </c>
      <c r="BB50" s="173">
        <f t="shared" si="12"/>
        <v>15000000</v>
      </c>
    </row>
    <row r="51" spans="1:56" x14ac:dyDescent="0.2">
      <c r="A51" s="230"/>
      <c r="B51" s="203"/>
      <c r="C51" s="351" t="s">
        <v>531</v>
      </c>
      <c r="D51" s="227" t="s">
        <v>324</v>
      </c>
      <c r="E51" s="204">
        <v>15000000</v>
      </c>
      <c r="F51" s="204"/>
      <c r="G51" s="204"/>
      <c r="H51" s="232">
        <v>15000000</v>
      </c>
      <c r="I51" s="204">
        <v>2000000</v>
      </c>
      <c r="J51" s="205">
        <v>3000000</v>
      </c>
      <c r="K51" s="206">
        <v>3000000</v>
      </c>
      <c r="L51" s="196">
        <f>+J51-K51</f>
        <v>0</v>
      </c>
      <c r="M51" s="207"/>
      <c r="N51" s="205"/>
      <c r="O51" s="196"/>
      <c r="P51" s="205"/>
      <c r="Q51" s="205"/>
      <c r="R51" s="228"/>
      <c r="S51" s="205">
        <v>1000000</v>
      </c>
      <c r="T51" s="205">
        <v>1000000</v>
      </c>
      <c r="U51" s="228">
        <f>+S51-T51</f>
        <v>0</v>
      </c>
      <c r="V51" s="205">
        <v>1000000</v>
      </c>
      <c r="W51" s="205">
        <v>1000000</v>
      </c>
      <c r="X51" s="228">
        <f t="shared" si="131"/>
        <v>0</v>
      </c>
      <c r="Y51" s="205">
        <v>1000000</v>
      </c>
      <c r="Z51" s="205">
        <v>1000000</v>
      </c>
      <c r="AA51" s="228">
        <f t="shared" si="132"/>
        <v>0</v>
      </c>
      <c r="AB51" s="205">
        <v>1000000</v>
      </c>
      <c r="AC51" s="205"/>
      <c r="AD51" s="228">
        <f t="shared" si="133"/>
        <v>1000000</v>
      </c>
      <c r="AE51" s="205">
        <v>1000000</v>
      </c>
      <c r="AF51" s="205"/>
      <c r="AG51" s="228">
        <f t="shared" si="134"/>
        <v>1000000</v>
      </c>
      <c r="AH51" s="205">
        <v>1000000</v>
      </c>
      <c r="AI51" s="205"/>
      <c r="AJ51" s="228">
        <f t="shared" si="135"/>
        <v>1000000</v>
      </c>
      <c r="AK51" s="205">
        <v>1000000</v>
      </c>
      <c r="AL51" s="205"/>
      <c r="AM51" s="228">
        <f t="shared" si="136"/>
        <v>1000000</v>
      </c>
      <c r="AN51" s="205">
        <v>1000000</v>
      </c>
      <c r="AO51" s="205"/>
      <c r="AP51" s="228">
        <f t="shared" si="137"/>
        <v>1000000</v>
      </c>
      <c r="AQ51" s="205">
        <v>1000000</v>
      </c>
      <c r="AR51" s="205"/>
      <c r="AS51" s="228">
        <f t="shared" ref="AS51:AS52" si="139">+AQ51-AR51</f>
        <v>1000000</v>
      </c>
      <c r="AT51" s="205">
        <v>1000000</v>
      </c>
      <c r="AU51" s="205"/>
      <c r="AV51" s="228">
        <f t="shared" ref="AV51" si="140">+AT51-AU51</f>
        <v>1000000</v>
      </c>
      <c r="AW51" s="205"/>
      <c r="AX51" s="205"/>
      <c r="AY51" s="209"/>
      <c r="AZ51" s="174">
        <f t="shared" si="128"/>
        <v>12000000</v>
      </c>
      <c r="BA51" s="173">
        <f t="shared" si="11"/>
        <v>2000000</v>
      </c>
      <c r="BB51" s="173">
        <f t="shared" si="12"/>
        <v>14000000</v>
      </c>
    </row>
    <row r="52" spans="1:56" x14ac:dyDescent="0.2">
      <c r="A52" s="231"/>
      <c r="B52" s="203"/>
      <c r="C52" s="226" t="s">
        <v>535</v>
      </c>
      <c r="D52" s="227" t="s">
        <v>324</v>
      </c>
      <c r="E52" s="204">
        <v>15000000</v>
      </c>
      <c r="F52" s="204"/>
      <c r="G52" s="204">
        <v>7500000</v>
      </c>
      <c r="H52" s="232">
        <v>7500000</v>
      </c>
      <c r="I52" s="204">
        <v>1525000</v>
      </c>
      <c r="J52" s="205"/>
      <c r="K52" s="206"/>
      <c r="M52" s="207"/>
      <c r="N52" s="205"/>
      <c r="O52" s="196"/>
      <c r="P52" s="205"/>
      <c r="Q52" s="205"/>
      <c r="R52" s="228"/>
      <c r="S52" s="205"/>
      <c r="T52" s="205"/>
      <c r="U52" s="228"/>
      <c r="V52" s="205"/>
      <c r="W52" s="205"/>
      <c r="X52" s="228"/>
      <c r="Y52" s="205"/>
      <c r="Z52" s="205"/>
      <c r="AA52" s="228"/>
      <c r="AB52" s="205">
        <v>1000000</v>
      </c>
      <c r="AC52" s="205">
        <v>1000000</v>
      </c>
      <c r="AD52" s="228">
        <f t="shared" si="133"/>
        <v>0</v>
      </c>
      <c r="AE52" s="205">
        <v>1000000</v>
      </c>
      <c r="AF52" s="205">
        <v>1000000</v>
      </c>
      <c r="AG52" s="228">
        <f t="shared" si="134"/>
        <v>0</v>
      </c>
      <c r="AH52" s="205">
        <v>1000000</v>
      </c>
      <c r="AI52" s="205">
        <v>1000000</v>
      </c>
      <c r="AJ52" s="228">
        <f t="shared" si="135"/>
        <v>0</v>
      </c>
      <c r="AK52" s="205">
        <v>1000000</v>
      </c>
      <c r="AL52" s="205"/>
      <c r="AM52" s="228">
        <f t="shared" si="136"/>
        <v>1000000</v>
      </c>
      <c r="AN52" s="205">
        <v>1000000</v>
      </c>
      <c r="AO52" s="205"/>
      <c r="AP52" s="228">
        <f t="shared" si="137"/>
        <v>1000000</v>
      </c>
      <c r="AQ52" s="205">
        <v>975000</v>
      </c>
      <c r="AR52" s="205"/>
      <c r="AS52" s="208">
        <f t="shared" si="139"/>
        <v>975000</v>
      </c>
      <c r="AT52" s="205"/>
      <c r="AU52" s="205"/>
      <c r="AV52" s="209"/>
      <c r="AW52" s="205"/>
      <c r="AX52" s="205"/>
      <c r="AY52" s="209"/>
      <c r="AZ52" s="174">
        <f t="shared" si="128"/>
        <v>5975000</v>
      </c>
      <c r="BA52" s="173">
        <f t="shared" si="11"/>
        <v>1525000</v>
      </c>
      <c r="BB52" s="173">
        <f t="shared" si="12"/>
        <v>7500000</v>
      </c>
    </row>
    <row r="53" spans="1:56" x14ac:dyDescent="0.2">
      <c r="A53" s="230"/>
      <c r="B53" s="203"/>
      <c r="C53" s="226" t="s">
        <v>536</v>
      </c>
      <c r="D53" s="227" t="s">
        <v>324</v>
      </c>
      <c r="E53" s="204">
        <v>15000000</v>
      </c>
      <c r="F53" s="204"/>
      <c r="G53" s="204"/>
      <c r="H53" s="232">
        <v>6875000</v>
      </c>
      <c r="I53" s="204"/>
      <c r="J53" s="205"/>
      <c r="K53" s="206"/>
      <c r="M53" s="207">
        <v>687500</v>
      </c>
      <c r="N53" s="205">
        <v>687500</v>
      </c>
      <c r="O53" s="196">
        <f>+M53-N53</f>
        <v>0</v>
      </c>
      <c r="P53" s="207">
        <v>687500</v>
      </c>
      <c r="Q53" s="205">
        <v>687500</v>
      </c>
      <c r="R53" s="196">
        <f t="shared" ref="R53" si="141">+P53-Q53</f>
        <v>0</v>
      </c>
      <c r="S53" s="207">
        <v>687500</v>
      </c>
      <c r="T53" s="205">
        <v>687500</v>
      </c>
      <c r="U53" s="196">
        <f t="shared" ref="U53" si="142">+S53-T53</f>
        <v>0</v>
      </c>
      <c r="V53" s="207">
        <v>687500</v>
      </c>
      <c r="W53" s="207">
        <v>687500</v>
      </c>
      <c r="X53" s="196">
        <f t="shared" ref="X53" si="143">+V53-W53</f>
        <v>0</v>
      </c>
      <c r="Y53" s="207">
        <v>687500</v>
      </c>
      <c r="Z53" s="205">
        <v>570000</v>
      </c>
      <c r="AA53" s="196">
        <f t="shared" ref="AA53" si="144">+Y53-Z53</f>
        <v>117500</v>
      </c>
      <c r="AB53" s="207">
        <v>687500</v>
      </c>
      <c r="AC53" s="205"/>
      <c r="AD53" s="196">
        <f t="shared" si="133"/>
        <v>687500</v>
      </c>
      <c r="AE53" s="207">
        <v>687500</v>
      </c>
      <c r="AF53" s="205"/>
      <c r="AG53" s="196">
        <f t="shared" si="134"/>
        <v>687500</v>
      </c>
      <c r="AH53" s="207">
        <v>687500</v>
      </c>
      <c r="AI53" s="205"/>
      <c r="AJ53" s="196">
        <f t="shared" si="135"/>
        <v>687500</v>
      </c>
      <c r="AK53" s="207">
        <v>687500</v>
      </c>
      <c r="AL53" s="205"/>
      <c r="AM53" s="196">
        <f t="shared" si="136"/>
        <v>687500</v>
      </c>
      <c r="AN53" s="207">
        <v>687500</v>
      </c>
      <c r="AO53" s="205"/>
      <c r="AP53" s="196">
        <f t="shared" si="137"/>
        <v>687500</v>
      </c>
      <c r="AQ53" s="205"/>
      <c r="AR53" s="205"/>
      <c r="AS53" s="208"/>
      <c r="AT53" s="205"/>
      <c r="AU53" s="205"/>
      <c r="AV53" s="209"/>
      <c r="AW53" s="205"/>
      <c r="AX53" s="205"/>
      <c r="AY53" s="209"/>
      <c r="AZ53" s="174">
        <f t="shared" si="128"/>
        <v>6875000</v>
      </c>
    </row>
    <row r="54" spans="1:56" x14ac:dyDescent="0.2">
      <c r="A54" s="231"/>
      <c r="B54" s="203"/>
      <c r="C54" s="226"/>
      <c r="D54" s="227"/>
      <c r="E54" s="204"/>
      <c r="F54" s="204"/>
      <c r="G54" s="204"/>
      <c r="H54" s="232"/>
      <c r="I54" s="204"/>
      <c r="J54" s="205"/>
      <c r="K54" s="206"/>
      <c r="M54" s="207"/>
      <c r="N54" s="205"/>
      <c r="O54" s="196"/>
      <c r="P54" s="205"/>
      <c r="Q54" s="205"/>
      <c r="R54" s="228"/>
      <c r="S54" s="205"/>
      <c r="T54" s="205"/>
      <c r="U54" s="228"/>
      <c r="V54" s="205"/>
      <c r="W54" s="205"/>
      <c r="X54" s="228"/>
      <c r="Y54" s="205"/>
      <c r="Z54" s="205"/>
      <c r="AA54" s="228"/>
      <c r="AB54" s="205"/>
      <c r="AC54" s="205"/>
      <c r="AD54" s="228"/>
      <c r="AE54" s="205"/>
      <c r="AF54" s="205"/>
      <c r="AG54" s="228"/>
      <c r="AH54" s="205"/>
      <c r="AI54" s="205"/>
      <c r="AJ54" s="228"/>
      <c r="AK54" s="205"/>
      <c r="AL54" s="205"/>
      <c r="AM54" s="228"/>
      <c r="AN54" s="205"/>
      <c r="AO54" s="205"/>
      <c r="AP54" s="228"/>
      <c r="AQ54" s="205"/>
      <c r="AR54" s="205"/>
      <c r="AS54" s="208"/>
      <c r="AT54" s="205"/>
      <c r="AU54" s="205"/>
      <c r="AV54" s="209"/>
      <c r="AW54" s="205"/>
      <c r="AX54" s="205"/>
      <c r="AY54" s="209"/>
      <c r="AZ54" s="174">
        <f t="shared" si="128"/>
        <v>0</v>
      </c>
    </row>
    <row r="55" spans="1:56" x14ac:dyDescent="0.2">
      <c r="A55" s="230"/>
      <c r="B55" s="203"/>
      <c r="C55" s="226"/>
      <c r="D55" s="227"/>
      <c r="E55" s="204"/>
      <c r="F55" s="204"/>
      <c r="G55" s="204"/>
      <c r="H55" s="232"/>
      <c r="I55" s="204"/>
      <c r="J55" s="205"/>
      <c r="K55" s="206"/>
      <c r="M55" s="207"/>
      <c r="N55" s="205"/>
      <c r="O55" s="196"/>
      <c r="P55" s="205"/>
      <c r="Q55" s="205"/>
      <c r="R55" s="228"/>
      <c r="S55" s="205"/>
      <c r="T55" s="205"/>
      <c r="U55" s="228"/>
      <c r="V55" s="205"/>
      <c r="W55" s="205"/>
      <c r="X55" s="228"/>
      <c r="Y55" s="205"/>
      <c r="Z55" s="205"/>
      <c r="AA55" s="228"/>
      <c r="AB55" s="205"/>
      <c r="AC55" s="205"/>
      <c r="AD55" s="228"/>
      <c r="AE55" s="205"/>
      <c r="AF55" s="205"/>
      <c r="AG55" s="228"/>
      <c r="AH55" s="205"/>
      <c r="AI55" s="205"/>
      <c r="AJ55" s="228"/>
      <c r="AK55" s="205"/>
      <c r="AL55" s="205"/>
      <c r="AM55" s="228"/>
      <c r="AN55" s="205"/>
      <c r="AO55" s="205"/>
      <c r="AP55" s="228"/>
      <c r="AQ55" s="205"/>
      <c r="AR55" s="205"/>
      <c r="AS55" s="208"/>
      <c r="AT55" s="205"/>
      <c r="AU55" s="205"/>
      <c r="AV55" s="209"/>
      <c r="AW55" s="205"/>
      <c r="AX55" s="205"/>
      <c r="AY55" s="209"/>
      <c r="AZ55" s="174">
        <f t="shared" si="128"/>
        <v>0</v>
      </c>
    </row>
    <row r="56" spans="1:56" x14ac:dyDescent="0.2">
      <c r="A56" s="231"/>
      <c r="B56" s="203"/>
      <c r="C56" s="226"/>
      <c r="D56" s="227"/>
      <c r="E56" s="204"/>
      <c r="F56" s="204"/>
      <c r="G56" s="204"/>
      <c r="H56" s="232"/>
      <c r="I56" s="204"/>
      <c r="J56" s="205"/>
      <c r="K56" s="206"/>
      <c r="M56" s="207"/>
      <c r="N56" s="205"/>
      <c r="O56" s="196"/>
      <c r="P56" s="205"/>
      <c r="Q56" s="205"/>
      <c r="R56" s="228"/>
      <c r="S56" s="205"/>
      <c r="T56" s="205"/>
      <c r="U56" s="228"/>
      <c r="V56" s="205"/>
      <c r="W56" s="205"/>
      <c r="X56" s="228"/>
      <c r="Y56" s="205"/>
      <c r="Z56" s="205"/>
      <c r="AA56" s="228"/>
      <c r="AB56" s="205"/>
      <c r="AC56" s="205"/>
      <c r="AD56" s="228"/>
      <c r="AE56" s="205"/>
      <c r="AF56" s="205"/>
      <c r="AG56" s="228"/>
      <c r="AH56" s="205"/>
      <c r="AI56" s="205"/>
      <c r="AJ56" s="228"/>
      <c r="AK56" s="205"/>
      <c r="AL56" s="205"/>
      <c r="AM56" s="228"/>
      <c r="AN56" s="205"/>
      <c r="AO56" s="205"/>
      <c r="AP56" s="228"/>
      <c r="AQ56" s="205"/>
      <c r="AR56" s="205"/>
      <c r="AS56" s="208"/>
      <c r="AT56" s="205"/>
      <c r="AU56" s="205"/>
      <c r="AV56" s="209"/>
      <c r="AW56" s="205"/>
      <c r="AX56" s="205"/>
      <c r="AY56" s="209"/>
      <c r="AZ56" s="174">
        <f t="shared" si="128"/>
        <v>0</v>
      </c>
    </row>
    <row r="57" spans="1:56" x14ac:dyDescent="0.2">
      <c r="A57" s="230"/>
      <c r="B57" s="203"/>
      <c r="C57" s="226"/>
      <c r="D57" s="227"/>
      <c r="E57" s="204"/>
      <c r="F57" s="204"/>
      <c r="G57" s="204"/>
      <c r="H57" s="232"/>
      <c r="I57" s="204"/>
      <c r="J57" s="205"/>
      <c r="K57" s="206"/>
      <c r="M57" s="207"/>
      <c r="N57" s="205"/>
      <c r="O57" s="228"/>
      <c r="P57" s="205"/>
      <c r="Q57" s="205"/>
      <c r="R57" s="228"/>
      <c r="S57" s="205"/>
      <c r="T57" s="205"/>
      <c r="U57" s="228"/>
      <c r="V57" s="205"/>
      <c r="W57" s="205"/>
      <c r="X57" s="228"/>
      <c r="Y57" s="205"/>
      <c r="Z57" s="205"/>
      <c r="AA57" s="228"/>
      <c r="AB57" s="205"/>
      <c r="AC57" s="205"/>
      <c r="AD57" s="228"/>
      <c r="AE57" s="205"/>
      <c r="AF57" s="205"/>
      <c r="AG57" s="228"/>
      <c r="AH57" s="205"/>
      <c r="AI57" s="205"/>
      <c r="AJ57" s="228"/>
      <c r="AK57" s="205"/>
      <c r="AL57" s="205"/>
      <c r="AM57" s="228"/>
      <c r="AN57" s="205"/>
      <c r="AO57" s="205"/>
      <c r="AP57" s="228"/>
      <c r="AQ57" s="205"/>
      <c r="AR57" s="205"/>
      <c r="AS57" s="208"/>
      <c r="AT57" s="205"/>
      <c r="AU57" s="205"/>
      <c r="AV57" s="209"/>
      <c r="AW57" s="205"/>
      <c r="AX57" s="205"/>
      <c r="AY57" s="209"/>
      <c r="AZ57" s="174">
        <f t="shared" si="128"/>
        <v>0</v>
      </c>
    </row>
    <row r="58" spans="1:56" x14ac:dyDescent="0.2">
      <c r="A58" s="231"/>
      <c r="B58" s="203"/>
      <c r="C58" s="226"/>
      <c r="D58" s="227"/>
      <c r="E58" s="204"/>
      <c r="F58" s="204"/>
      <c r="G58" s="204"/>
      <c r="H58" s="232"/>
      <c r="I58" s="204"/>
      <c r="J58" s="205"/>
      <c r="K58" s="206"/>
      <c r="M58" s="207"/>
      <c r="N58" s="205"/>
      <c r="O58" s="228"/>
      <c r="P58" s="205"/>
      <c r="Q58" s="205"/>
      <c r="R58" s="228"/>
      <c r="S58" s="205"/>
      <c r="T58" s="205"/>
      <c r="U58" s="228"/>
      <c r="V58" s="205"/>
      <c r="W58" s="205"/>
      <c r="X58" s="228"/>
      <c r="Y58" s="205"/>
      <c r="Z58" s="205"/>
      <c r="AA58" s="228"/>
      <c r="AB58" s="205"/>
      <c r="AC58" s="205"/>
      <c r="AD58" s="228"/>
      <c r="AE58" s="205"/>
      <c r="AF58" s="205"/>
      <c r="AG58" s="228"/>
      <c r="AH58" s="205"/>
      <c r="AI58" s="205"/>
      <c r="AJ58" s="228"/>
      <c r="AK58" s="205"/>
      <c r="AL58" s="205"/>
      <c r="AM58" s="228"/>
      <c r="AN58" s="205"/>
      <c r="AO58" s="205"/>
      <c r="AP58" s="228"/>
      <c r="AQ58" s="205"/>
      <c r="AR58" s="205"/>
      <c r="AS58" s="208"/>
      <c r="AT58" s="205"/>
      <c r="AU58" s="205"/>
      <c r="AV58" s="209"/>
      <c r="AW58" s="205"/>
      <c r="AX58" s="205"/>
      <c r="AY58" s="209"/>
      <c r="AZ58" s="174">
        <f t="shared" si="128"/>
        <v>0</v>
      </c>
    </row>
    <row r="59" spans="1:56" x14ac:dyDescent="0.2">
      <c r="A59" s="230"/>
      <c r="B59" s="203"/>
      <c r="C59" s="226"/>
      <c r="D59" s="227"/>
      <c r="E59" s="204"/>
      <c r="F59" s="204"/>
      <c r="G59" s="204"/>
      <c r="H59" s="232"/>
      <c r="I59" s="204"/>
      <c r="J59" s="205"/>
      <c r="K59" s="206"/>
      <c r="M59" s="207"/>
      <c r="N59" s="205"/>
      <c r="O59" s="228"/>
      <c r="P59" s="205"/>
      <c r="Q59" s="205"/>
      <c r="R59" s="228"/>
      <c r="S59" s="205"/>
      <c r="T59" s="205"/>
      <c r="U59" s="228"/>
      <c r="V59" s="205"/>
      <c r="W59" s="205"/>
      <c r="X59" s="228"/>
      <c r="Y59" s="205"/>
      <c r="Z59" s="205"/>
      <c r="AA59" s="228"/>
      <c r="AB59" s="205"/>
      <c r="AC59" s="205"/>
      <c r="AD59" s="228"/>
      <c r="AE59" s="205"/>
      <c r="AF59" s="205"/>
      <c r="AG59" s="228"/>
      <c r="AH59" s="205"/>
      <c r="AI59" s="205"/>
      <c r="AJ59" s="228"/>
      <c r="AK59" s="205"/>
      <c r="AL59" s="205"/>
      <c r="AM59" s="228"/>
      <c r="AN59" s="205"/>
      <c r="AO59" s="205"/>
      <c r="AP59" s="228"/>
      <c r="AQ59" s="205"/>
      <c r="AR59" s="205"/>
      <c r="AS59" s="208"/>
      <c r="AT59" s="205"/>
      <c r="AU59" s="205"/>
      <c r="AV59" s="209"/>
      <c r="AW59" s="205"/>
      <c r="AX59" s="205"/>
      <c r="AY59" s="209"/>
      <c r="AZ59" s="174">
        <f t="shared" si="128"/>
        <v>0</v>
      </c>
    </row>
    <row r="60" spans="1:56" x14ac:dyDescent="0.2">
      <c r="A60" s="231"/>
      <c r="B60" s="203"/>
      <c r="C60" s="226"/>
      <c r="D60" s="227"/>
      <c r="E60" s="204"/>
      <c r="F60" s="204"/>
      <c r="G60" s="204"/>
      <c r="H60" s="232"/>
      <c r="I60" s="204"/>
      <c r="J60" s="205"/>
      <c r="K60" s="206"/>
      <c r="M60" s="207"/>
      <c r="N60" s="205"/>
      <c r="O60" s="228"/>
      <c r="P60" s="205"/>
      <c r="Q60" s="205"/>
      <c r="R60" s="228"/>
      <c r="S60" s="205"/>
      <c r="T60" s="205"/>
      <c r="U60" s="228"/>
      <c r="V60" s="205"/>
      <c r="W60" s="205"/>
      <c r="X60" s="228"/>
      <c r="Y60" s="205"/>
      <c r="Z60" s="205"/>
      <c r="AA60" s="228"/>
      <c r="AB60" s="205"/>
      <c r="AC60" s="205"/>
      <c r="AD60" s="228"/>
      <c r="AE60" s="205"/>
      <c r="AF60" s="205"/>
      <c r="AG60" s="228"/>
      <c r="AH60" s="205"/>
      <c r="AI60" s="205"/>
      <c r="AJ60" s="228"/>
      <c r="AK60" s="205"/>
      <c r="AL60" s="205"/>
      <c r="AM60" s="228"/>
      <c r="AN60" s="205"/>
      <c r="AO60" s="205"/>
      <c r="AP60" s="228"/>
      <c r="AQ60" s="205"/>
      <c r="AR60" s="205"/>
      <c r="AS60" s="208"/>
      <c r="AT60" s="205"/>
      <c r="AU60" s="205"/>
      <c r="AV60" s="209"/>
      <c r="AW60" s="205"/>
      <c r="AX60" s="205"/>
      <c r="AY60" s="209"/>
      <c r="AZ60" s="174">
        <f t="shared" si="128"/>
        <v>0</v>
      </c>
    </row>
    <row r="61" spans="1:56" x14ac:dyDescent="0.2">
      <c r="A61" s="230"/>
      <c r="B61" s="203"/>
      <c r="C61" s="226"/>
      <c r="D61" s="227"/>
      <c r="E61" s="204"/>
      <c r="F61" s="204"/>
      <c r="G61" s="204"/>
      <c r="H61" s="232"/>
      <c r="I61" s="204"/>
      <c r="J61" s="205"/>
      <c r="K61" s="206"/>
      <c r="M61" s="207"/>
      <c r="N61" s="205"/>
      <c r="O61" s="228"/>
      <c r="P61" s="205"/>
      <c r="Q61" s="205"/>
      <c r="R61" s="228"/>
      <c r="S61" s="205"/>
      <c r="T61" s="205"/>
      <c r="U61" s="228"/>
      <c r="V61" s="205"/>
      <c r="W61" s="205"/>
      <c r="X61" s="228"/>
      <c r="Y61" s="205"/>
      <c r="Z61" s="205"/>
      <c r="AA61" s="228"/>
      <c r="AB61" s="205"/>
      <c r="AC61" s="205"/>
      <c r="AD61" s="228"/>
      <c r="AE61" s="205"/>
      <c r="AF61" s="205"/>
      <c r="AG61" s="228"/>
      <c r="AH61" s="205"/>
      <c r="AI61" s="205"/>
      <c r="AJ61" s="228"/>
      <c r="AK61" s="205"/>
      <c r="AL61" s="205"/>
      <c r="AM61" s="228"/>
      <c r="AN61" s="205"/>
      <c r="AO61" s="205"/>
      <c r="AP61" s="228"/>
      <c r="AQ61" s="205"/>
      <c r="AR61" s="205"/>
      <c r="AS61" s="208"/>
      <c r="AT61" s="205"/>
      <c r="AU61" s="205"/>
      <c r="AV61" s="209"/>
      <c r="AW61" s="205"/>
      <c r="AX61" s="205"/>
      <c r="AY61" s="209"/>
      <c r="AZ61" s="174">
        <f t="shared" si="128"/>
        <v>0</v>
      </c>
    </row>
    <row r="62" spans="1:56" x14ac:dyDescent="0.2">
      <c r="A62" s="231"/>
      <c r="B62" s="203"/>
      <c r="C62" s="226"/>
      <c r="D62" s="227"/>
      <c r="E62" s="204"/>
      <c r="F62" s="204"/>
      <c r="G62" s="204"/>
      <c r="H62" s="232"/>
      <c r="I62" s="204"/>
      <c r="J62" s="205"/>
      <c r="K62" s="206"/>
      <c r="M62" s="207"/>
      <c r="N62" s="205"/>
      <c r="O62" s="228"/>
      <c r="P62" s="205"/>
      <c r="Q62" s="205"/>
      <c r="R62" s="228"/>
      <c r="S62" s="205"/>
      <c r="T62" s="205"/>
      <c r="U62" s="228"/>
      <c r="V62" s="205"/>
      <c r="W62" s="205"/>
      <c r="X62" s="228"/>
      <c r="Y62" s="205"/>
      <c r="Z62" s="205"/>
      <c r="AA62" s="228"/>
      <c r="AB62" s="205"/>
      <c r="AC62" s="205"/>
      <c r="AD62" s="228"/>
      <c r="AE62" s="205"/>
      <c r="AF62" s="205"/>
      <c r="AG62" s="228"/>
      <c r="AH62" s="205"/>
      <c r="AI62" s="205"/>
      <c r="AJ62" s="228"/>
      <c r="AK62" s="205"/>
      <c r="AL62" s="205"/>
      <c r="AM62" s="228"/>
      <c r="AN62" s="205"/>
      <c r="AO62" s="205"/>
      <c r="AP62" s="228"/>
      <c r="AQ62" s="205"/>
      <c r="AR62" s="205"/>
      <c r="AS62" s="208"/>
      <c r="AT62" s="205"/>
      <c r="AU62" s="205"/>
      <c r="AV62" s="209"/>
      <c r="AW62" s="205"/>
      <c r="AX62" s="205"/>
      <c r="AY62" s="209"/>
      <c r="AZ62" s="174">
        <f t="shared" si="128"/>
        <v>0</v>
      </c>
    </row>
    <row r="63" spans="1:56" x14ac:dyDescent="0.2">
      <c r="A63" s="230"/>
      <c r="B63" s="203"/>
      <c r="C63" s="226"/>
      <c r="D63" s="227"/>
      <c r="E63" s="204"/>
      <c r="F63" s="204"/>
      <c r="G63" s="204"/>
      <c r="H63" s="232"/>
      <c r="I63" s="204"/>
      <c r="J63" s="205"/>
      <c r="K63" s="206"/>
      <c r="M63" s="207"/>
      <c r="N63" s="205"/>
      <c r="O63" s="228"/>
      <c r="P63" s="205"/>
      <c r="Q63" s="205"/>
      <c r="R63" s="228"/>
      <c r="S63" s="205"/>
      <c r="T63" s="205"/>
      <c r="U63" s="228"/>
      <c r="V63" s="205"/>
      <c r="W63" s="205"/>
      <c r="X63" s="228"/>
      <c r="Y63" s="205"/>
      <c r="Z63" s="205"/>
      <c r="AA63" s="228"/>
      <c r="AB63" s="205"/>
      <c r="AC63" s="205"/>
      <c r="AD63" s="228"/>
      <c r="AE63" s="205"/>
      <c r="AF63" s="205"/>
      <c r="AG63" s="228"/>
      <c r="AH63" s="205"/>
      <c r="AI63" s="205"/>
      <c r="AJ63" s="228"/>
      <c r="AK63" s="205"/>
      <c r="AL63" s="205"/>
      <c r="AM63" s="228"/>
      <c r="AN63" s="205"/>
      <c r="AO63" s="205"/>
      <c r="AP63" s="228"/>
      <c r="AQ63" s="205"/>
      <c r="AR63" s="205"/>
      <c r="AS63" s="208"/>
      <c r="AT63" s="205"/>
      <c r="AU63" s="205"/>
      <c r="AV63" s="209"/>
      <c r="AW63" s="205"/>
      <c r="AX63" s="205"/>
      <c r="AY63" s="209"/>
      <c r="AZ63" s="174">
        <f t="shared" si="128"/>
        <v>0</v>
      </c>
    </row>
    <row r="64" spans="1:56" x14ac:dyDescent="0.2">
      <c r="A64" s="231"/>
      <c r="B64" s="203"/>
      <c r="C64" s="226"/>
      <c r="D64" s="227"/>
      <c r="E64" s="204"/>
      <c r="F64" s="204"/>
      <c r="G64" s="204"/>
      <c r="H64" s="232"/>
      <c r="I64" s="204"/>
      <c r="J64" s="205"/>
      <c r="K64" s="206"/>
      <c r="M64" s="207"/>
      <c r="N64" s="205"/>
      <c r="O64" s="228"/>
      <c r="P64" s="205"/>
      <c r="Q64" s="205"/>
      <c r="R64" s="228"/>
      <c r="S64" s="205"/>
      <c r="T64" s="205"/>
      <c r="U64" s="228"/>
      <c r="V64" s="205"/>
      <c r="W64" s="205"/>
      <c r="X64" s="228"/>
      <c r="Y64" s="205"/>
      <c r="Z64" s="205"/>
      <c r="AA64" s="228"/>
      <c r="AB64" s="205"/>
      <c r="AC64" s="205"/>
      <c r="AD64" s="228"/>
      <c r="AE64" s="205"/>
      <c r="AF64" s="205"/>
      <c r="AG64" s="228"/>
      <c r="AH64" s="205"/>
      <c r="AI64" s="205"/>
      <c r="AJ64" s="228"/>
      <c r="AK64" s="205"/>
      <c r="AL64" s="205"/>
      <c r="AM64" s="228"/>
      <c r="AN64" s="205"/>
      <c r="AO64" s="205"/>
      <c r="AP64" s="228"/>
      <c r="AQ64" s="205"/>
      <c r="AR64" s="205"/>
      <c r="AS64" s="208"/>
      <c r="AT64" s="205"/>
      <c r="AU64" s="205"/>
      <c r="AV64" s="209"/>
      <c r="AW64" s="205"/>
      <c r="AX64" s="205"/>
      <c r="AY64" s="209"/>
      <c r="AZ64" s="174">
        <f t="shared" si="128"/>
        <v>0</v>
      </c>
    </row>
    <row r="65" spans="1:52" x14ac:dyDescent="0.2">
      <c r="A65" s="230"/>
      <c r="B65" s="203"/>
      <c r="C65" s="226"/>
      <c r="D65" s="227"/>
      <c r="E65" s="204"/>
      <c r="F65" s="204"/>
      <c r="G65" s="204"/>
      <c r="H65" s="232"/>
      <c r="I65" s="204"/>
      <c r="J65" s="205"/>
      <c r="K65" s="206"/>
      <c r="M65" s="207"/>
      <c r="N65" s="205"/>
      <c r="O65" s="228"/>
      <c r="P65" s="205"/>
      <c r="Q65" s="205"/>
      <c r="R65" s="228"/>
      <c r="S65" s="205"/>
      <c r="T65" s="205"/>
      <c r="U65" s="228"/>
      <c r="V65" s="205"/>
      <c r="W65" s="205"/>
      <c r="X65" s="228"/>
      <c r="Y65" s="205"/>
      <c r="Z65" s="205"/>
      <c r="AA65" s="228"/>
      <c r="AB65" s="205"/>
      <c r="AC65" s="205"/>
      <c r="AD65" s="228"/>
      <c r="AE65" s="205"/>
      <c r="AF65" s="205"/>
      <c r="AG65" s="228"/>
      <c r="AH65" s="205"/>
      <c r="AI65" s="205"/>
      <c r="AJ65" s="228"/>
      <c r="AK65" s="205"/>
      <c r="AL65" s="205"/>
      <c r="AM65" s="228"/>
      <c r="AN65" s="205"/>
      <c r="AO65" s="205"/>
      <c r="AP65" s="228"/>
      <c r="AQ65" s="205"/>
      <c r="AR65" s="205"/>
      <c r="AS65" s="208"/>
      <c r="AT65" s="205"/>
      <c r="AU65" s="205"/>
      <c r="AV65" s="209"/>
      <c r="AW65" s="205"/>
      <c r="AX65" s="205"/>
      <c r="AY65" s="209"/>
    </row>
    <row r="66" spans="1:52" x14ac:dyDescent="0.2">
      <c r="A66" s="231"/>
      <c r="B66" s="203"/>
      <c r="C66" s="226"/>
      <c r="D66" s="227"/>
      <c r="E66" s="204"/>
      <c r="F66" s="204"/>
      <c r="G66" s="204"/>
      <c r="H66" s="232"/>
      <c r="I66" s="204"/>
      <c r="J66" s="205"/>
      <c r="K66" s="206"/>
      <c r="M66" s="207"/>
      <c r="N66" s="205"/>
      <c r="O66" s="228"/>
      <c r="P66" s="205"/>
      <c r="Q66" s="205"/>
      <c r="R66" s="228"/>
      <c r="S66" s="205"/>
      <c r="T66" s="205"/>
      <c r="U66" s="228"/>
      <c r="V66" s="205"/>
      <c r="W66" s="205"/>
      <c r="X66" s="228"/>
      <c r="Y66" s="205"/>
      <c r="Z66" s="205"/>
      <c r="AA66" s="228"/>
      <c r="AB66" s="205"/>
      <c r="AC66" s="205"/>
      <c r="AD66" s="228"/>
      <c r="AE66" s="205"/>
      <c r="AF66" s="205"/>
      <c r="AG66" s="228"/>
      <c r="AH66" s="205"/>
      <c r="AI66" s="205"/>
      <c r="AJ66" s="228"/>
      <c r="AK66" s="205"/>
      <c r="AL66" s="205"/>
      <c r="AM66" s="228"/>
      <c r="AN66" s="205"/>
      <c r="AO66" s="205"/>
      <c r="AP66" s="228"/>
      <c r="AQ66" s="205"/>
      <c r="AR66" s="205"/>
      <c r="AS66" s="208"/>
      <c r="AT66" s="205"/>
      <c r="AU66" s="205"/>
      <c r="AV66" s="209"/>
      <c r="AW66" s="205"/>
      <c r="AX66" s="205"/>
      <c r="AY66" s="209"/>
      <c r="AZ66" s="174">
        <f t="shared" si="128"/>
        <v>0</v>
      </c>
    </row>
    <row r="67" spans="1:52" x14ac:dyDescent="0.2">
      <c r="A67" s="230"/>
      <c r="B67" s="203"/>
      <c r="C67" s="226"/>
      <c r="D67" s="227"/>
      <c r="E67" s="204"/>
      <c r="F67" s="204"/>
      <c r="G67" s="204"/>
      <c r="H67" s="232"/>
      <c r="I67" s="204"/>
      <c r="J67" s="205"/>
      <c r="K67" s="206"/>
      <c r="M67" s="207"/>
      <c r="N67" s="205"/>
      <c r="O67" s="228"/>
      <c r="P67" s="205"/>
      <c r="Q67" s="205"/>
      <c r="R67" s="228"/>
      <c r="S67" s="205"/>
      <c r="T67" s="205"/>
      <c r="U67" s="228"/>
      <c r="V67" s="205"/>
      <c r="W67" s="205"/>
      <c r="X67" s="228"/>
      <c r="Y67" s="205"/>
      <c r="Z67" s="205"/>
      <c r="AA67" s="228"/>
      <c r="AB67" s="205"/>
      <c r="AC67" s="205"/>
      <c r="AD67" s="228"/>
      <c r="AE67" s="205"/>
      <c r="AF67" s="205"/>
      <c r="AG67" s="228"/>
      <c r="AH67" s="205"/>
      <c r="AI67" s="205"/>
      <c r="AJ67" s="228"/>
      <c r="AK67" s="205"/>
      <c r="AL67" s="205"/>
      <c r="AM67" s="228"/>
      <c r="AN67" s="205"/>
      <c r="AO67" s="205"/>
      <c r="AP67" s="228"/>
      <c r="AQ67" s="205"/>
      <c r="AR67" s="205"/>
      <c r="AS67" s="208"/>
      <c r="AT67" s="205"/>
      <c r="AU67" s="205"/>
      <c r="AV67" s="209"/>
      <c r="AW67" s="205"/>
      <c r="AX67" s="205"/>
      <c r="AY67" s="209"/>
      <c r="AZ67" s="174">
        <f t="shared" si="128"/>
        <v>0</v>
      </c>
    </row>
    <row r="68" spans="1:52" x14ac:dyDescent="0.2">
      <c r="A68" s="231"/>
      <c r="B68" s="203"/>
      <c r="C68" s="226"/>
      <c r="D68" s="227"/>
      <c r="E68" s="204"/>
      <c r="F68" s="204"/>
      <c r="G68" s="204"/>
      <c r="H68" s="232"/>
      <c r="I68" s="204"/>
      <c r="J68" s="205"/>
      <c r="K68" s="206"/>
      <c r="M68" s="207"/>
      <c r="N68" s="205"/>
      <c r="O68" s="228"/>
      <c r="P68" s="205"/>
      <c r="Q68" s="205"/>
      <c r="R68" s="228"/>
      <c r="S68" s="205"/>
      <c r="T68" s="205"/>
      <c r="U68" s="228"/>
      <c r="V68" s="205"/>
      <c r="W68" s="205"/>
      <c r="X68" s="228"/>
      <c r="Y68" s="205"/>
      <c r="Z68" s="205"/>
      <c r="AA68" s="228"/>
      <c r="AB68" s="205"/>
      <c r="AC68" s="205"/>
      <c r="AD68" s="228"/>
      <c r="AE68" s="205"/>
      <c r="AF68" s="205"/>
      <c r="AG68" s="228"/>
      <c r="AH68" s="205"/>
      <c r="AI68" s="205"/>
      <c r="AJ68" s="228"/>
      <c r="AK68" s="205"/>
      <c r="AL68" s="205"/>
      <c r="AM68" s="228"/>
      <c r="AN68" s="205"/>
      <c r="AO68" s="205"/>
      <c r="AP68" s="228"/>
      <c r="AQ68" s="205"/>
      <c r="AR68" s="205"/>
      <c r="AS68" s="208"/>
      <c r="AT68" s="205"/>
      <c r="AU68" s="205"/>
      <c r="AV68" s="209"/>
      <c r="AW68" s="205"/>
      <c r="AX68" s="205"/>
      <c r="AY68" s="209"/>
      <c r="AZ68" s="174">
        <f t="shared" si="128"/>
        <v>0</v>
      </c>
    </row>
    <row r="69" spans="1:52" x14ac:dyDescent="0.2">
      <c r="A69" s="230"/>
      <c r="B69" s="203"/>
      <c r="C69" s="226"/>
      <c r="D69" s="227"/>
      <c r="E69" s="204"/>
      <c r="F69" s="204"/>
      <c r="G69" s="204"/>
      <c r="H69" s="232"/>
      <c r="I69" s="204"/>
      <c r="J69" s="205"/>
      <c r="K69" s="206"/>
      <c r="M69" s="207"/>
      <c r="N69" s="205"/>
      <c r="O69" s="228"/>
      <c r="P69" s="205"/>
      <c r="Q69" s="205"/>
      <c r="R69" s="228"/>
      <c r="S69" s="205"/>
      <c r="T69" s="205"/>
      <c r="U69" s="228"/>
      <c r="V69" s="205"/>
      <c r="W69" s="205"/>
      <c r="X69" s="228"/>
      <c r="Y69" s="205"/>
      <c r="Z69" s="205"/>
      <c r="AA69" s="228"/>
      <c r="AB69" s="205"/>
      <c r="AC69" s="205"/>
      <c r="AD69" s="228"/>
      <c r="AE69" s="205"/>
      <c r="AF69" s="205"/>
      <c r="AG69" s="228"/>
      <c r="AH69" s="205"/>
      <c r="AI69" s="205"/>
      <c r="AJ69" s="228"/>
      <c r="AK69" s="205"/>
      <c r="AL69" s="205"/>
      <c r="AM69" s="228"/>
      <c r="AN69" s="205"/>
      <c r="AO69" s="205"/>
      <c r="AP69" s="228"/>
      <c r="AQ69" s="205"/>
      <c r="AR69" s="205"/>
      <c r="AS69" s="208"/>
      <c r="AT69" s="205"/>
      <c r="AU69" s="205"/>
      <c r="AV69" s="209"/>
      <c r="AW69" s="205"/>
      <c r="AX69" s="205"/>
      <c r="AY69" s="209"/>
      <c r="AZ69" s="174">
        <f t="shared" si="128"/>
        <v>0</v>
      </c>
    </row>
    <row r="70" spans="1:52" x14ac:dyDescent="0.2">
      <c r="A70" s="231"/>
      <c r="B70" s="203"/>
      <c r="C70" s="226"/>
      <c r="D70" s="227"/>
      <c r="E70" s="204"/>
      <c r="F70" s="204"/>
      <c r="G70" s="204"/>
      <c r="H70" s="232"/>
      <c r="I70" s="204"/>
      <c r="J70" s="205"/>
      <c r="K70" s="206"/>
      <c r="M70" s="207"/>
      <c r="N70" s="205"/>
      <c r="O70" s="228"/>
      <c r="P70" s="205"/>
      <c r="Q70" s="205"/>
      <c r="R70" s="228"/>
      <c r="S70" s="205"/>
      <c r="T70" s="205"/>
      <c r="U70" s="228"/>
      <c r="V70" s="205"/>
      <c r="W70" s="205"/>
      <c r="X70" s="228"/>
      <c r="Y70" s="205"/>
      <c r="Z70" s="205"/>
      <c r="AA70" s="228"/>
      <c r="AB70" s="205"/>
      <c r="AC70" s="205"/>
      <c r="AD70" s="228"/>
      <c r="AE70" s="205"/>
      <c r="AF70" s="205"/>
      <c r="AG70" s="228"/>
      <c r="AH70" s="205"/>
      <c r="AI70" s="205"/>
      <c r="AJ70" s="228"/>
      <c r="AK70" s="205"/>
      <c r="AL70" s="205"/>
      <c r="AM70" s="228"/>
      <c r="AN70" s="205"/>
      <c r="AO70" s="205"/>
      <c r="AP70" s="228"/>
      <c r="AQ70" s="205"/>
      <c r="AR70" s="205"/>
      <c r="AS70" s="208"/>
      <c r="AT70" s="205"/>
      <c r="AU70" s="205"/>
      <c r="AV70" s="209"/>
      <c r="AW70" s="205"/>
      <c r="AX70" s="205"/>
      <c r="AY70" s="209"/>
      <c r="AZ70" s="174">
        <f t="shared" si="128"/>
        <v>0</v>
      </c>
    </row>
    <row r="71" spans="1:52" x14ac:dyDescent="0.2">
      <c r="A71" s="230"/>
      <c r="B71" s="203"/>
      <c r="C71" s="226"/>
      <c r="D71" s="227"/>
      <c r="E71" s="204"/>
      <c r="F71" s="204"/>
      <c r="G71" s="204"/>
      <c r="H71" s="232"/>
      <c r="I71" s="204"/>
      <c r="J71" s="205"/>
      <c r="K71" s="206"/>
      <c r="M71" s="207"/>
      <c r="N71" s="205"/>
      <c r="O71" s="228"/>
      <c r="P71" s="205"/>
      <c r="Q71" s="205"/>
      <c r="R71" s="228"/>
      <c r="S71" s="205"/>
      <c r="T71" s="205"/>
      <c r="U71" s="228"/>
      <c r="V71" s="205"/>
      <c r="W71" s="205"/>
      <c r="X71" s="228"/>
      <c r="Y71" s="205"/>
      <c r="Z71" s="205"/>
      <c r="AA71" s="228"/>
      <c r="AB71" s="205"/>
      <c r="AC71" s="205"/>
      <c r="AD71" s="228"/>
      <c r="AE71" s="205"/>
      <c r="AF71" s="205"/>
      <c r="AG71" s="228"/>
      <c r="AH71" s="205"/>
      <c r="AI71" s="205"/>
      <c r="AJ71" s="228"/>
      <c r="AK71" s="205"/>
      <c r="AL71" s="205"/>
      <c r="AM71" s="228"/>
      <c r="AN71" s="205"/>
      <c r="AO71" s="205"/>
      <c r="AP71" s="228"/>
      <c r="AQ71" s="205"/>
      <c r="AR71" s="205"/>
      <c r="AS71" s="208"/>
      <c r="AT71" s="205"/>
      <c r="AU71" s="205"/>
      <c r="AV71" s="209"/>
      <c r="AW71" s="205"/>
      <c r="AX71" s="205"/>
      <c r="AY71" s="209"/>
      <c r="AZ71" s="174">
        <f t="shared" si="128"/>
        <v>0</v>
      </c>
    </row>
    <row r="72" spans="1:52" x14ac:dyDescent="0.2">
      <c r="A72" s="231"/>
      <c r="B72" s="233"/>
      <c r="C72" s="226"/>
      <c r="D72" s="227"/>
      <c r="E72" s="204"/>
      <c r="F72" s="204"/>
      <c r="G72" s="204"/>
      <c r="H72" s="232"/>
      <c r="I72" s="204"/>
      <c r="J72" s="205"/>
      <c r="K72" s="206"/>
      <c r="M72" s="207"/>
      <c r="N72" s="205"/>
      <c r="O72" s="228"/>
      <c r="P72" s="205"/>
      <c r="Q72" s="205"/>
      <c r="R72" s="228"/>
      <c r="S72" s="205"/>
      <c r="T72" s="205"/>
      <c r="U72" s="228"/>
      <c r="V72" s="205"/>
      <c r="W72" s="205"/>
      <c r="X72" s="228"/>
      <c r="Y72" s="205"/>
      <c r="Z72" s="205"/>
      <c r="AA72" s="228"/>
      <c r="AB72" s="205"/>
      <c r="AC72" s="205"/>
      <c r="AD72" s="228"/>
      <c r="AE72" s="205"/>
      <c r="AF72" s="205"/>
      <c r="AG72" s="228"/>
      <c r="AH72" s="205"/>
      <c r="AI72" s="205"/>
      <c r="AJ72" s="228"/>
      <c r="AK72" s="205"/>
      <c r="AL72" s="205"/>
      <c r="AM72" s="228"/>
      <c r="AN72" s="205"/>
      <c r="AO72" s="205"/>
      <c r="AP72" s="228"/>
      <c r="AQ72" s="205"/>
      <c r="AR72" s="205"/>
      <c r="AS72" s="208"/>
      <c r="AT72" s="205"/>
      <c r="AU72" s="205"/>
      <c r="AV72" s="209"/>
      <c r="AW72" s="205"/>
      <c r="AX72" s="205"/>
      <c r="AY72" s="209"/>
      <c r="AZ72" s="174">
        <f t="shared" si="128"/>
        <v>0</v>
      </c>
    </row>
    <row r="73" spans="1:52" x14ac:dyDescent="0.2">
      <c r="A73" s="230"/>
      <c r="B73" s="203"/>
      <c r="C73" s="226"/>
      <c r="D73" s="227"/>
      <c r="E73" s="204"/>
      <c r="F73" s="204"/>
      <c r="G73" s="204"/>
      <c r="H73" s="232"/>
      <c r="I73" s="204"/>
      <c r="J73" s="205"/>
      <c r="K73" s="206"/>
      <c r="M73" s="207"/>
      <c r="N73" s="205"/>
      <c r="O73" s="228"/>
      <c r="P73" s="205"/>
      <c r="Q73" s="205"/>
      <c r="R73" s="228"/>
      <c r="S73" s="205"/>
      <c r="T73" s="205"/>
      <c r="U73" s="228"/>
      <c r="V73" s="205"/>
      <c r="W73" s="205"/>
      <c r="X73" s="228"/>
      <c r="Y73" s="205"/>
      <c r="Z73" s="205"/>
      <c r="AA73" s="228"/>
      <c r="AB73" s="205"/>
      <c r="AC73" s="205"/>
      <c r="AD73" s="228"/>
      <c r="AE73" s="205"/>
      <c r="AF73" s="205"/>
      <c r="AG73" s="228"/>
      <c r="AH73" s="205"/>
      <c r="AI73" s="205"/>
      <c r="AJ73" s="228"/>
      <c r="AK73" s="205"/>
      <c r="AL73" s="205"/>
      <c r="AM73" s="228"/>
      <c r="AN73" s="205"/>
      <c r="AO73" s="205"/>
      <c r="AP73" s="228"/>
      <c r="AQ73" s="205"/>
      <c r="AR73" s="205"/>
      <c r="AS73" s="208"/>
      <c r="AT73" s="205"/>
      <c r="AU73" s="205"/>
      <c r="AV73" s="209"/>
      <c r="AW73" s="205"/>
      <c r="AX73" s="205"/>
      <c r="AY73" s="209"/>
      <c r="AZ73" s="174">
        <f t="shared" si="128"/>
        <v>0</v>
      </c>
    </row>
    <row r="74" spans="1:52" x14ac:dyDescent="0.2">
      <c r="A74" s="231"/>
      <c r="B74" s="203"/>
      <c r="C74" s="226"/>
      <c r="D74" s="227"/>
      <c r="E74" s="204"/>
      <c r="F74" s="204"/>
      <c r="G74" s="204"/>
      <c r="H74" s="232"/>
      <c r="I74" s="204"/>
      <c r="J74" s="205"/>
      <c r="K74" s="206"/>
      <c r="M74" s="207"/>
      <c r="N74" s="205"/>
      <c r="O74" s="228"/>
      <c r="P74" s="205"/>
      <c r="Q74" s="205"/>
      <c r="R74" s="228"/>
      <c r="S74" s="205"/>
      <c r="T74" s="205"/>
      <c r="U74" s="228"/>
      <c r="V74" s="205"/>
      <c r="W74" s="205"/>
      <c r="X74" s="228"/>
      <c r="Y74" s="205"/>
      <c r="Z74" s="205"/>
      <c r="AA74" s="228"/>
      <c r="AB74" s="205"/>
      <c r="AC74" s="205"/>
      <c r="AD74" s="228"/>
      <c r="AE74" s="205"/>
      <c r="AF74" s="205"/>
      <c r="AG74" s="228"/>
      <c r="AH74" s="205"/>
      <c r="AI74" s="205"/>
      <c r="AJ74" s="228"/>
      <c r="AK74" s="205"/>
      <c r="AL74" s="205"/>
      <c r="AM74" s="228"/>
      <c r="AN74" s="205"/>
      <c r="AO74" s="205"/>
      <c r="AP74" s="228"/>
      <c r="AQ74" s="205"/>
      <c r="AR74" s="205"/>
      <c r="AS74" s="208"/>
      <c r="AT74" s="205"/>
      <c r="AU74" s="205"/>
      <c r="AV74" s="209"/>
      <c r="AW74" s="205"/>
      <c r="AX74" s="205"/>
      <c r="AY74" s="209"/>
      <c r="AZ74" s="174">
        <f t="shared" si="128"/>
        <v>0</v>
      </c>
    </row>
    <row r="75" spans="1:52" x14ac:dyDescent="0.2">
      <c r="A75" s="230"/>
      <c r="B75" s="203"/>
      <c r="C75" s="226"/>
      <c r="D75" s="227"/>
      <c r="E75" s="204"/>
      <c r="F75" s="204"/>
      <c r="G75" s="204"/>
      <c r="H75" s="232"/>
      <c r="I75" s="204"/>
      <c r="J75" s="205"/>
      <c r="K75" s="206"/>
      <c r="M75" s="207"/>
      <c r="N75" s="205"/>
      <c r="O75" s="228"/>
      <c r="P75" s="205"/>
      <c r="Q75" s="205"/>
      <c r="R75" s="228"/>
      <c r="S75" s="205"/>
      <c r="T75" s="205"/>
      <c r="U75" s="228"/>
      <c r="V75" s="205"/>
      <c r="W75" s="205"/>
      <c r="X75" s="228"/>
      <c r="Y75" s="205"/>
      <c r="Z75" s="205"/>
      <c r="AA75" s="228"/>
      <c r="AB75" s="205"/>
      <c r="AC75" s="205"/>
      <c r="AD75" s="228"/>
      <c r="AE75" s="205"/>
      <c r="AF75" s="205"/>
      <c r="AG75" s="228"/>
      <c r="AH75" s="205"/>
      <c r="AI75" s="205"/>
      <c r="AJ75" s="228"/>
      <c r="AK75" s="205"/>
      <c r="AL75" s="205"/>
      <c r="AM75" s="228"/>
      <c r="AN75" s="205"/>
      <c r="AO75" s="205"/>
      <c r="AP75" s="228"/>
      <c r="AQ75" s="205"/>
      <c r="AR75" s="205"/>
      <c r="AS75" s="208"/>
      <c r="AT75" s="205"/>
      <c r="AU75" s="205"/>
      <c r="AV75" s="209"/>
      <c r="AW75" s="205"/>
      <c r="AX75" s="205"/>
      <c r="AY75" s="209"/>
      <c r="AZ75" s="174">
        <f t="shared" si="128"/>
        <v>0</v>
      </c>
    </row>
    <row r="76" spans="1:52" x14ac:dyDescent="0.2">
      <c r="A76" s="231"/>
      <c r="B76" s="203"/>
      <c r="C76" s="226"/>
      <c r="D76" s="227"/>
      <c r="E76" s="204"/>
      <c r="F76" s="204"/>
      <c r="G76" s="204"/>
      <c r="H76" s="232"/>
      <c r="I76" s="204"/>
      <c r="J76" s="205"/>
      <c r="K76" s="206"/>
      <c r="M76" s="207"/>
      <c r="N76" s="205"/>
      <c r="O76" s="228"/>
      <c r="P76" s="205"/>
      <c r="Q76" s="205"/>
      <c r="R76" s="228"/>
      <c r="S76" s="205"/>
      <c r="T76" s="205"/>
      <c r="U76" s="228"/>
      <c r="V76" s="205"/>
      <c r="W76" s="205"/>
      <c r="X76" s="228"/>
      <c r="Y76" s="205"/>
      <c r="Z76" s="205"/>
      <c r="AA76" s="228"/>
      <c r="AB76" s="205"/>
      <c r="AC76" s="205"/>
      <c r="AD76" s="228"/>
      <c r="AE76" s="205"/>
      <c r="AF76" s="205"/>
      <c r="AG76" s="228"/>
      <c r="AH76" s="205"/>
      <c r="AI76" s="205"/>
      <c r="AJ76" s="228"/>
      <c r="AK76" s="205"/>
      <c r="AL76" s="205"/>
      <c r="AM76" s="228"/>
      <c r="AN76" s="205"/>
      <c r="AO76" s="205"/>
      <c r="AP76" s="228"/>
      <c r="AQ76" s="205"/>
      <c r="AR76" s="205"/>
      <c r="AS76" s="208"/>
      <c r="AT76" s="205"/>
      <c r="AU76" s="205"/>
      <c r="AV76" s="209"/>
      <c r="AW76" s="205"/>
      <c r="AX76" s="205"/>
      <c r="AY76" s="209"/>
      <c r="AZ76" s="174">
        <f t="shared" ref="AZ76:AZ87" si="145">+J76+M76+P76+S76+V76+Y76+AB76+AE76+AH76+AK76+AN76+AQ76</f>
        <v>0</v>
      </c>
    </row>
    <row r="77" spans="1:52" x14ac:dyDescent="0.2">
      <c r="A77" s="230"/>
      <c r="B77" s="203"/>
      <c r="C77" s="226"/>
      <c r="D77" s="227"/>
      <c r="E77" s="204"/>
      <c r="F77" s="204"/>
      <c r="G77" s="204"/>
      <c r="H77" s="232"/>
      <c r="I77" s="204"/>
      <c r="J77" s="205"/>
      <c r="K77" s="206"/>
      <c r="M77" s="207"/>
      <c r="N77" s="205"/>
      <c r="O77" s="228"/>
      <c r="P77" s="205"/>
      <c r="Q77" s="205"/>
      <c r="R77" s="228"/>
      <c r="S77" s="205"/>
      <c r="T77" s="205"/>
      <c r="U77" s="228"/>
      <c r="V77" s="205"/>
      <c r="W77" s="205"/>
      <c r="X77" s="228"/>
      <c r="Y77" s="205"/>
      <c r="Z77" s="205"/>
      <c r="AA77" s="228"/>
      <c r="AB77" s="205"/>
      <c r="AC77" s="205"/>
      <c r="AD77" s="228"/>
      <c r="AE77" s="205"/>
      <c r="AF77" s="205"/>
      <c r="AG77" s="228"/>
      <c r="AH77" s="205"/>
      <c r="AI77" s="205"/>
      <c r="AJ77" s="228"/>
      <c r="AK77" s="205"/>
      <c r="AL77" s="205"/>
      <c r="AM77" s="228"/>
      <c r="AN77" s="205"/>
      <c r="AO77" s="205"/>
      <c r="AP77" s="228"/>
      <c r="AQ77" s="205"/>
      <c r="AR77" s="205"/>
      <c r="AS77" s="208"/>
      <c r="AT77" s="205"/>
      <c r="AU77" s="205"/>
      <c r="AV77" s="209"/>
      <c r="AW77" s="205"/>
      <c r="AX77" s="205"/>
      <c r="AY77" s="209"/>
      <c r="AZ77" s="174">
        <f t="shared" si="145"/>
        <v>0</v>
      </c>
    </row>
    <row r="78" spans="1:52" x14ac:dyDescent="0.2">
      <c r="A78" s="231"/>
      <c r="B78" s="203"/>
      <c r="C78" s="226"/>
      <c r="D78" s="227"/>
      <c r="E78" s="204"/>
      <c r="F78" s="204"/>
      <c r="G78" s="204"/>
      <c r="H78" s="232"/>
      <c r="I78" s="204"/>
      <c r="J78" s="205"/>
      <c r="K78" s="206"/>
      <c r="M78" s="207"/>
      <c r="N78" s="205"/>
      <c r="O78" s="228"/>
      <c r="P78" s="205"/>
      <c r="Q78" s="205"/>
      <c r="R78" s="228"/>
      <c r="S78" s="205"/>
      <c r="T78" s="205"/>
      <c r="U78" s="228"/>
      <c r="V78" s="205"/>
      <c r="W78" s="205"/>
      <c r="X78" s="228"/>
      <c r="Y78" s="205"/>
      <c r="Z78" s="205"/>
      <c r="AA78" s="228"/>
      <c r="AB78" s="205"/>
      <c r="AC78" s="205"/>
      <c r="AD78" s="228"/>
      <c r="AE78" s="205"/>
      <c r="AF78" s="205"/>
      <c r="AG78" s="228"/>
      <c r="AH78" s="205"/>
      <c r="AI78" s="205"/>
      <c r="AJ78" s="228"/>
      <c r="AK78" s="205"/>
      <c r="AL78" s="205"/>
      <c r="AM78" s="228"/>
      <c r="AN78" s="205"/>
      <c r="AO78" s="205"/>
      <c r="AP78" s="228"/>
      <c r="AQ78" s="205"/>
      <c r="AR78" s="205"/>
      <c r="AS78" s="208"/>
      <c r="AT78" s="205"/>
      <c r="AU78" s="205"/>
      <c r="AV78" s="209"/>
      <c r="AW78" s="205"/>
      <c r="AX78" s="205"/>
      <c r="AY78" s="209"/>
      <c r="AZ78" s="174">
        <f t="shared" si="145"/>
        <v>0</v>
      </c>
    </row>
    <row r="79" spans="1:52" x14ac:dyDescent="0.2">
      <c r="A79" s="230"/>
      <c r="B79" s="203"/>
      <c r="C79" s="226"/>
      <c r="D79" s="227"/>
      <c r="E79" s="204"/>
      <c r="F79" s="204"/>
      <c r="G79" s="204"/>
      <c r="H79" s="232"/>
      <c r="I79" s="204"/>
      <c r="J79" s="205"/>
      <c r="K79" s="206"/>
      <c r="M79" s="207"/>
      <c r="N79" s="205"/>
      <c r="O79" s="228"/>
      <c r="P79" s="205"/>
      <c r="Q79" s="205"/>
      <c r="R79" s="228"/>
      <c r="S79" s="205"/>
      <c r="T79" s="205"/>
      <c r="U79" s="228"/>
      <c r="V79" s="205"/>
      <c r="W79" s="205"/>
      <c r="X79" s="228"/>
      <c r="Y79" s="205"/>
      <c r="Z79" s="205"/>
      <c r="AA79" s="228"/>
      <c r="AB79" s="205"/>
      <c r="AC79" s="205"/>
      <c r="AD79" s="228"/>
      <c r="AE79" s="205"/>
      <c r="AF79" s="205"/>
      <c r="AG79" s="228"/>
      <c r="AH79" s="205"/>
      <c r="AI79" s="205"/>
      <c r="AJ79" s="228"/>
      <c r="AK79" s="205"/>
      <c r="AL79" s="205"/>
      <c r="AM79" s="228"/>
      <c r="AN79" s="205"/>
      <c r="AO79" s="205"/>
      <c r="AP79" s="228"/>
      <c r="AQ79" s="205"/>
      <c r="AR79" s="205"/>
      <c r="AS79" s="208"/>
      <c r="AT79" s="205"/>
      <c r="AU79" s="205"/>
      <c r="AV79" s="209"/>
      <c r="AW79" s="205"/>
      <c r="AX79" s="205"/>
      <c r="AY79" s="209"/>
      <c r="AZ79" s="174">
        <f t="shared" si="145"/>
        <v>0</v>
      </c>
    </row>
    <row r="80" spans="1:52" x14ac:dyDescent="0.2">
      <c r="A80" s="231"/>
      <c r="B80" s="203"/>
      <c r="C80" s="226"/>
      <c r="D80" s="227"/>
      <c r="E80" s="204"/>
      <c r="F80" s="204"/>
      <c r="G80" s="204"/>
      <c r="H80" s="232"/>
      <c r="I80" s="204"/>
      <c r="J80" s="205"/>
      <c r="K80" s="206"/>
      <c r="M80" s="207"/>
      <c r="N80" s="205"/>
      <c r="O80" s="228"/>
      <c r="P80" s="205"/>
      <c r="Q80" s="205"/>
      <c r="R80" s="228"/>
      <c r="S80" s="205"/>
      <c r="T80" s="205"/>
      <c r="U80" s="228"/>
      <c r="V80" s="205"/>
      <c r="W80" s="205"/>
      <c r="X80" s="228"/>
      <c r="Y80" s="205"/>
      <c r="Z80" s="205"/>
      <c r="AA80" s="228"/>
      <c r="AB80" s="205"/>
      <c r="AC80" s="205"/>
      <c r="AD80" s="228"/>
      <c r="AE80" s="205"/>
      <c r="AF80" s="205"/>
      <c r="AG80" s="228"/>
      <c r="AH80" s="205"/>
      <c r="AI80" s="205"/>
      <c r="AJ80" s="228"/>
      <c r="AK80" s="205"/>
      <c r="AL80" s="205"/>
      <c r="AM80" s="228"/>
      <c r="AN80" s="205"/>
      <c r="AO80" s="205"/>
      <c r="AP80" s="228"/>
      <c r="AQ80" s="205"/>
      <c r="AR80" s="205"/>
      <c r="AS80" s="208"/>
      <c r="AT80" s="205"/>
      <c r="AU80" s="205"/>
      <c r="AV80" s="209"/>
      <c r="AW80" s="205"/>
      <c r="AX80" s="205"/>
      <c r="AY80" s="209"/>
      <c r="AZ80" s="174">
        <f t="shared" si="145"/>
        <v>0</v>
      </c>
    </row>
    <row r="81" spans="1:52" x14ac:dyDescent="0.2">
      <c r="A81" s="230"/>
      <c r="B81" s="203"/>
      <c r="C81" s="226"/>
      <c r="D81" s="227"/>
      <c r="E81" s="204"/>
      <c r="F81" s="204"/>
      <c r="G81" s="204"/>
      <c r="H81" s="232"/>
      <c r="I81" s="204"/>
      <c r="J81" s="205"/>
      <c r="K81" s="206"/>
      <c r="M81" s="207"/>
      <c r="N81" s="205"/>
      <c r="O81" s="228"/>
      <c r="P81" s="205"/>
      <c r="Q81" s="205"/>
      <c r="R81" s="228"/>
      <c r="S81" s="205"/>
      <c r="T81" s="205"/>
      <c r="U81" s="228"/>
      <c r="V81" s="205"/>
      <c r="W81" s="205"/>
      <c r="X81" s="228"/>
      <c r="Y81" s="205"/>
      <c r="Z81" s="205"/>
      <c r="AA81" s="228"/>
      <c r="AB81" s="205"/>
      <c r="AC81" s="205"/>
      <c r="AD81" s="228"/>
      <c r="AE81" s="205"/>
      <c r="AF81" s="205"/>
      <c r="AG81" s="228"/>
      <c r="AH81" s="205"/>
      <c r="AI81" s="205"/>
      <c r="AJ81" s="228"/>
      <c r="AK81" s="205"/>
      <c r="AL81" s="205"/>
      <c r="AM81" s="228"/>
      <c r="AN81" s="205"/>
      <c r="AO81" s="205"/>
      <c r="AP81" s="228"/>
      <c r="AQ81" s="205"/>
      <c r="AR81" s="205"/>
      <c r="AS81" s="208"/>
      <c r="AT81" s="205"/>
      <c r="AU81" s="205"/>
      <c r="AV81" s="209"/>
      <c r="AW81" s="205"/>
      <c r="AX81" s="205"/>
      <c r="AY81" s="209"/>
      <c r="AZ81" s="174">
        <f t="shared" si="145"/>
        <v>0</v>
      </c>
    </row>
    <row r="82" spans="1:52" x14ac:dyDescent="0.2">
      <c r="A82" s="231"/>
      <c r="B82" s="234"/>
      <c r="C82" s="235"/>
      <c r="D82" s="227"/>
      <c r="E82" s="236"/>
      <c r="F82" s="236"/>
      <c r="G82" s="236"/>
      <c r="H82" s="232"/>
      <c r="I82" s="204"/>
      <c r="J82" s="237"/>
      <c r="K82" s="206"/>
      <c r="M82" s="207"/>
      <c r="N82" s="237"/>
      <c r="O82" s="228"/>
      <c r="P82" s="237"/>
      <c r="Q82" s="237"/>
      <c r="R82" s="228"/>
      <c r="S82" s="237"/>
      <c r="T82" s="237"/>
      <c r="U82" s="228"/>
      <c r="V82" s="237"/>
      <c r="W82" s="237"/>
      <c r="X82" s="228"/>
      <c r="Y82" s="237"/>
      <c r="Z82" s="237"/>
      <c r="AA82" s="228"/>
      <c r="AB82" s="237"/>
      <c r="AC82" s="237"/>
      <c r="AD82" s="228"/>
      <c r="AE82" s="237"/>
      <c r="AF82" s="237"/>
      <c r="AG82" s="228"/>
      <c r="AH82" s="237"/>
      <c r="AI82" s="237"/>
      <c r="AJ82" s="228"/>
      <c r="AK82" s="237"/>
      <c r="AL82" s="237"/>
      <c r="AM82" s="228"/>
      <c r="AN82" s="237"/>
      <c r="AO82" s="237"/>
      <c r="AP82" s="228"/>
      <c r="AQ82" s="237"/>
      <c r="AR82" s="237"/>
      <c r="AS82" s="208"/>
      <c r="AT82" s="237"/>
      <c r="AU82" s="237"/>
      <c r="AV82" s="209"/>
      <c r="AW82" s="237"/>
      <c r="AX82" s="237"/>
      <c r="AY82" s="209"/>
      <c r="AZ82" s="174">
        <f>+H82</f>
        <v>0</v>
      </c>
    </row>
    <row r="83" spans="1:52" x14ac:dyDescent="0.2">
      <c r="A83" s="230"/>
      <c r="B83" s="203"/>
      <c r="C83" s="226"/>
      <c r="D83" s="227"/>
      <c r="E83" s="204"/>
      <c r="F83" s="204"/>
      <c r="G83" s="204"/>
      <c r="H83" s="232"/>
      <c r="I83" s="204"/>
      <c r="J83" s="205"/>
      <c r="K83" s="206"/>
      <c r="M83" s="207"/>
      <c r="N83" s="205"/>
      <c r="O83" s="228"/>
      <c r="P83" s="205"/>
      <c r="Q83" s="205"/>
      <c r="R83" s="228"/>
      <c r="S83" s="205"/>
      <c r="T83" s="205"/>
      <c r="U83" s="228"/>
      <c r="V83" s="205"/>
      <c r="W83" s="205"/>
      <c r="X83" s="228"/>
      <c r="Y83" s="205"/>
      <c r="Z83" s="205"/>
      <c r="AA83" s="228"/>
      <c r="AB83" s="205"/>
      <c r="AC83" s="205"/>
      <c r="AD83" s="228"/>
      <c r="AE83" s="205"/>
      <c r="AF83" s="205"/>
      <c r="AG83" s="228"/>
      <c r="AH83" s="205"/>
      <c r="AI83" s="205"/>
      <c r="AJ83" s="228"/>
      <c r="AK83" s="205"/>
      <c r="AL83" s="205"/>
      <c r="AM83" s="228"/>
      <c r="AN83" s="205"/>
      <c r="AO83" s="205"/>
      <c r="AP83" s="228"/>
      <c r="AQ83" s="205"/>
      <c r="AR83" s="205"/>
      <c r="AS83" s="208"/>
      <c r="AT83" s="205"/>
      <c r="AU83" s="205"/>
      <c r="AV83" s="209"/>
      <c r="AW83" s="205"/>
      <c r="AX83" s="205"/>
      <c r="AY83" s="209"/>
      <c r="AZ83" s="174">
        <f t="shared" si="145"/>
        <v>0</v>
      </c>
    </row>
    <row r="84" spans="1:52" x14ac:dyDescent="0.2">
      <c r="A84" s="231"/>
      <c r="B84" s="203"/>
      <c r="C84" s="226"/>
      <c r="D84" s="227"/>
      <c r="E84" s="204"/>
      <c r="F84" s="204"/>
      <c r="G84" s="204"/>
      <c r="H84" s="232"/>
      <c r="I84" s="204"/>
      <c r="J84" s="205"/>
      <c r="K84" s="206"/>
      <c r="M84" s="207"/>
      <c r="N84" s="205"/>
      <c r="O84" s="228"/>
      <c r="P84" s="205"/>
      <c r="Q84" s="205"/>
      <c r="R84" s="228"/>
      <c r="S84" s="205"/>
      <c r="T84" s="205"/>
      <c r="U84" s="228"/>
      <c r="V84" s="205"/>
      <c r="W84" s="205"/>
      <c r="X84" s="228"/>
      <c r="Y84" s="205"/>
      <c r="Z84" s="205"/>
      <c r="AA84" s="228"/>
      <c r="AB84" s="205"/>
      <c r="AC84" s="205"/>
      <c r="AD84" s="228"/>
      <c r="AE84" s="205"/>
      <c r="AF84" s="205"/>
      <c r="AG84" s="228"/>
      <c r="AH84" s="205"/>
      <c r="AI84" s="205"/>
      <c r="AJ84" s="228"/>
      <c r="AK84" s="205"/>
      <c r="AL84" s="205"/>
      <c r="AM84" s="228"/>
      <c r="AN84" s="205"/>
      <c r="AO84" s="205"/>
      <c r="AP84" s="228"/>
      <c r="AQ84" s="205"/>
      <c r="AR84" s="205"/>
      <c r="AS84" s="208"/>
      <c r="AT84" s="205"/>
      <c r="AU84" s="205"/>
      <c r="AV84" s="209"/>
      <c r="AW84" s="205"/>
      <c r="AX84" s="205"/>
      <c r="AY84" s="209"/>
      <c r="AZ84" s="174">
        <f t="shared" si="145"/>
        <v>0</v>
      </c>
    </row>
    <row r="85" spans="1:52" x14ac:dyDescent="0.2">
      <c r="A85" s="230"/>
      <c r="B85" s="203"/>
      <c r="C85" s="226"/>
      <c r="D85" s="227"/>
      <c r="E85" s="204"/>
      <c r="F85" s="204"/>
      <c r="G85" s="204"/>
      <c r="H85" s="232"/>
      <c r="I85" s="204"/>
      <c r="J85" s="205"/>
      <c r="K85" s="206"/>
      <c r="M85" s="207"/>
      <c r="N85" s="205"/>
      <c r="O85" s="228"/>
      <c r="P85" s="205"/>
      <c r="Q85" s="205"/>
      <c r="R85" s="228"/>
      <c r="S85" s="205"/>
      <c r="T85" s="205"/>
      <c r="U85" s="228"/>
      <c r="V85" s="205"/>
      <c r="W85" s="205"/>
      <c r="X85" s="228"/>
      <c r="Y85" s="205"/>
      <c r="Z85" s="205"/>
      <c r="AA85" s="228"/>
      <c r="AB85" s="205"/>
      <c r="AC85" s="205"/>
      <c r="AD85" s="228"/>
      <c r="AE85" s="205"/>
      <c r="AF85" s="205"/>
      <c r="AG85" s="228"/>
      <c r="AH85" s="205"/>
      <c r="AI85" s="205"/>
      <c r="AJ85" s="228"/>
      <c r="AK85" s="205"/>
      <c r="AL85" s="205"/>
      <c r="AM85" s="228"/>
      <c r="AN85" s="205"/>
      <c r="AO85" s="205"/>
      <c r="AP85" s="228"/>
      <c r="AQ85" s="205"/>
      <c r="AR85" s="205"/>
      <c r="AS85" s="208"/>
      <c r="AT85" s="205"/>
      <c r="AU85" s="205"/>
      <c r="AV85" s="209"/>
      <c r="AW85" s="205"/>
      <c r="AX85" s="205"/>
      <c r="AY85" s="209"/>
      <c r="AZ85" s="174">
        <f t="shared" si="145"/>
        <v>0</v>
      </c>
    </row>
    <row r="86" spans="1:52" x14ac:dyDescent="0.2">
      <c r="A86" s="231"/>
      <c r="B86" s="203"/>
      <c r="C86" s="226"/>
      <c r="D86" s="227"/>
      <c r="E86" s="204"/>
      <c r="F86" s="204"/>
      <c r="G86" s="204"/>
      <c r="H86" s="232"/>
      <c r="I86" s="204"/>
      <c r="J86" s="205"/>
      <c r="K86" s="206"/>
      <c r="M86" s="207"/>
      <c r="N86" s="205"/>
      <c r="O86" s="228"/>
      <c r="P86" s="205"/>
      <c r="Q86" s="205"/>
      <c r="R86" s="228"/>
      <c r="S86" s="205"/>
      <c r="T86" s="205"/>
      <c r="U86" s="228"/>
      <c r="V86" s="205"/>
      <c r="W86" s="205"/>
      <c r="X86" s="228"/>
      <c r="Y86" s="205"/>
      <c r="Z86" s="205"/>
      <c r="AA86" s="228"/>
      <c r="AB86" s="205"/>
      <c r="AC86" s="205"/>
      <c r="AD86" s="228"/>
      <c r="AE86" s="205"/>
      <c r="AF86" s="205"/>
      <c r="AG86" s="228"/>
      <c r="AH86" s="205"/>
      <c r="AI86" s="205"/>
      <c r="AJ86" s="228"/>
      <c r="AK86" s="205"/>
      <c r="AL86" s="205"/>
      <c r="AM86" s="228"/>
      <c r="AN86" s="205"/>
      <c r="AO86" s="205"/>
      <c r="AP86" s="228"/>
      <c r="AQ86" s="205"/>
      <c r="AR86" s="205"/>
      <c r="AS86" s="208"/>
      <c r="AT86" s="205"/>
      <c r="AU86" s="205"/>
      <c r="AV86" s="209"/>
      <c r="AW86" s="205"/>
      <c r="AX86" s="205"/>
      <c r="AY86" s="209"/>
      <c r="AZ86" s="174">
        <f t="shared" si="145"/>
        <v>0</v>
      </c>
    </row>
    <row r="87" spans="1:52" ht="13.5" thickBot="1" x14ac:dyDescent="0.25">
      <c r="A87" s="230"/>
      <c r="B87" s="203"/>
      <c r="C87" s="226"/>
      <c r="D87" s="227"/>
      <c r="E87" s="204"/>
      <c r="F87" s="204"/>
      <c r="G87" s="204"/>
      <c r="H87" s="232"/>
      <c r="I87" s="204"/>
      <c r="J87" s="205"/>
      <c r="K87" s="206"/>
      <c r="M87" s="207"/>
      <c r="N87" s="205"/>
      <c r="O87" s="228"/>
      <c r="P87" s="205"/>
      <c r="Q87" s="205"/>
      <c r="R87" s="228"/>
      <c r="S87" s="205"/>
      <c r="T87" s="205"/>
      <c r="U87" s="228"/>
      <c r="V87" s="205"/>
      <c r="W87" s="205"/>
      <c r="X87" s="228"/>
      <c r="Y87" s="205"/>
      <c r="Z87" s="205"/>
      <c r="AA87" s="228"/>
      <c r="AB87" s="205"/>
      <c r="AC87" s="205"/>
      <c r="AD87" s="228"/>
      <c r="AE87" s="205"/>
      <c r="AF87" s="205"/>
      <c r="AG87" s="228"/>
      <c r="AH87" s="205"/>
      <c r="AI87" s="205"/>
      <c r="AJ87" s="228"/>
      <c r="AK87" s="205"/>
      <c r="AL87" s="205"/>
      <c r="AM87" s="228"/>
      <c r="AN87" s="205"/>
      <c r="AO87" s="205"/>
      <c r="AP87" s="228"/>
      <c r="AQ87" s="205"/>
      <c r="AR87" s="205"/>
      <c r="AS87" s="237"/>
      <c r="AT87" s="205"/>
      <c r="AU87" s="205"/>
      <c r="AV87" s="209"/>
      <c r="AW87" s="205"/>
      <c r="AX87" s="205"/>
      <c r="AY87" s="209"/>
      <c r="AZ87" s="174">
        <f t="shared" si="145"/>
        <v>0</v>
      </c>
    </row>
    <row r="88" spans="1:52" s="240" customFormat="1" ht="18" customHeight="1" thickBot="1" x14ac:dyDescent="0.25">
      <c r="A88" s="436" t="s">
        <v>28</v>
      </c>
      <c r="B88" s="437"/>
      <c r="C88" s="437"/>
      <c r="D88" s="438"/>
      <c r="E88" s="238">
        <f>SUM(E7:E87)</f>
        <v>705000000</v>
      </c>
      <c r="F88" s="238">
        <f t="shared" ref="F88:AY88" si="146">SUM(F7:F87)</f>
        <v>7000000</v>
      </c>
      <c r="G88" s="238">
        <f t="shared" si="146"/>
        <v>67500000</v>
      </c>
      <c r="H88" s="238">
        <f>SUM(H7:H87)</f>
        <v>622375000</v>
      </c>
      <c r="I88" s="238">
        <f t="shared" si="146"/>
        <v>227725000</v>
      </c>
      <c r="J88" s="238">
        <f t="shared" si="146"/>
        <v>33300000</v>
      </c>
      <c r="K88" s="238">
        <f t="shared" si="146"/>
        <v>27800000</v>
      </c>
      <c r="L88" s="238">
        <f t="shared" si="146"/>
        <v>5500000</v>
      </c>
      <c r="M88" s="238">
        <f t="shared" si="146"/>
        <v>24837500</v>
      </c>
      <c r="N88" s="238">
        <f t="shared" si="146"/>
        <v>23837500</v>
      </c>
      <c r="O88" s="238">
        <f t="shared" si="146"/>
        <v>1000000</v>
      </c>
      <c r="P88" s="238">
        <f t="shared" si="146"/>
        <v>33537500</v>
      </c>
      <c r="Q88" s="238">
        <f t="shared" si="146"/>
        <v>31537500</v>
      </c>
      <c r="R88" s="238">
        <f t="shared" si="146"/>
        <v>2000000</v>
      </c>
      <c r="S88" s="238">
        <f t="shared" si="146"/>
        <v>35787500</v>
      </c>
      <c r="T88" s="238">
        <f t="shared" si="146"/>
        <v>33787500</v>
      </c>
      <c r="U88" s="238">
        <f t="shared" si="146"/>
        <v>2000000</v>
      </c>
      <c r="V88" s="238">
        <f t="shared" si="146"/>
        <v>35787500</v>
      </c>
      <c r="W88" s="238">
        <f t="shared" si="146"/>
        <v>33137500</v>
      </c>
      <c r="X88" s="238">
        <f t="shared" si="146"/>
        <v>2650000</v>
      </c>
      <c r="Y88" s="238">
        <f t="shared" si="146"/>
        <v>35787500</v>
      </c>
      <c r="Z88" s="238">
        <f t="shared" si="146"/>
        <v>31520000</v>
      </c>
      <c r="AA88" s="238">
        <f t="shared" si="146"/>
        <v>4267500</v>
      </c>
      <c r="AB88" s="238">
        <f t="shared" si="146"/>
        <v>36787500</v>
      </c>
      <c r="AC88" s="238">
        <f t="shared" si="146"/>
        <v>30950000</v>
      </c>
      <c r="AD88" s="238">
        <f t="shared" si="146"/>
        <v>5837500</v>
      </c>
      <c r="AE88" s="238">
        <f t="shared" si="146"/>
        <v>36787500</v>
      </c>
      <c r="AF88" s="238">
        <f t="shared" si="146"/>
        <v>29600000</v>
      </c>
      <c r="AG88" s="238">
        <f t="shared" si="146"/>
        <v>7187500</v>
      </c>
      <c r="AH88" s="238">
        <f t="shared" si="146"/>
        <v>36787500</v>
      </c>
      <c r="AI88" s="238">
        <f t="shared" si="146"/>
        <v>29550000</v>
      </c>
      <c r="AJ88" s="238">
        <f t="shared" si="146"/>
        <v>7237500</v>
      </c>
      <c r="AK88" s="238">
        <f t="shared" si="146"/>
        <v>36787500</v>
      </c>
      <c r="AL88" s="238">
        <f t="shared" si="146"/>
        <v>25050000</v>
      </c>
      <c r="AM88" s="238">
        <f t="shared" si="146"/>
        <v>11737500</v>
      </c>
      <c r="AN88" s="238">
        <f t="shared" si="146"/>
        <v>36787500</v>
      </c>
      <c r="AO88" s="238">
        <f t="shared" si="146"/>
        <v>21800000</v>
      </c>
      <c r="AP88" s="238">
        <f t="shared" si="146"/>
        <v>14987500</v>
      </c>
      <c r="AQ88" s="238">
        <f t="shared" si="146"/>
        <v>10675000</v>
      </c>
      <c r="AR88" s="238">
        <f t="shared" si="146"/>
        <v>3400000</v>
      </c>
      <c r="AS88" s="238">
        <f t="shared" si="146"/>
        <v>7275000</v>
      </c>
      <c r="AT88" s="238">
        <f t="shared" si="146"/>
        <v>1000000</v>
      </c>
      <c r="AU88" s="238">
        <f t="shared" si="146"/>
        <v>0</v>
      </c>
      <c r="AV88" s="238">
        <f t="shared" si="146"/>
        <v>1000000</v>
      </c>
      <c r="AW88" s="238">
        <f t="shared" si="146"/>
        <v>0</v>
      </c>
      <c r="AX88" s="238">
        <f t="shared" si="146"/>
        <v>0</v>
      </c>
      <c r="AY88" s="238">
        <f t="shared" si="146"/>
        <v>0</v>
      </c>
      <c r="AZ88" s="239">
        <f t="shared" ref="AZ88" si="147">SUM(AZ8:AZ87)</f>
        <v>393650000</v>
      </c>
    </row>
    <row r="89" spans="1:52" x14ac:dyDescent="0.2">
      <c r="A89" s="407" t="s">
        <v>308</v>
      </c>
      <c r="B89" s="407"/>
      <c r="C89" s="407"/>
      <c r="D89" s="241" t="str">
        <f>+BA!D43</f>
        <v>MEI</v>
      </c>
      <c r="E89" s="241"/>
    </row>
    <row r="90" spans="1:52" ht="25.5" x14ac:dyDescent="0.2">
      <c r="A90" s="242" t="s">
        <v>293</v>
      </c>
      <c r="B90" s="242" t="s">
        <v>2</v>
      </c>
      <c r="C90" s="243" t="s">
        <v>268</v>
      </c>
      <c r="D90" s="242" t="s">
        <v>278</v>
      </c>
      <c r="E90" s="244" t="s">
        <v>294</v>
      </c>
      <c r="G90" s="173" t="s">
        <v>310</v>
      </c>
      <c r="H90" s="173">
        <v>61</v>
      </c>
    </row>
    <row r="91" spans="1:52" x14ac:dyDescent="0.2">
      <c r="A91" s="245">
        <v>1</v>
      </c>
      <c r="B91" s="242"/>
      <c r="C91" s="243" t="str">
        <f>+C7</f>
        <v>Ega Payoga</v>
      </c>
      <c r="D91" s="242" t="str">
        <f>+D7</f>
        <v>IK</v>
      </c>
      <c r="E91" s="236">
        <f>L7+O7+R7+U7+X7+AA7+AD7+AG7+AJ7+AM7+AP7+AS7+AV7</f>
        <v>0</v>
      </c>
    </row>
    <row r="92" spans="1:52" x14ac:dyDescent="0.2">
      <c r="A92" s="227">
        <v>2</v>
      </c>
      <c r="B92" s="246"/>
      <c r="C92" s="243" t="str">
        <f t="shared" ref="C92:C155" si="148">+C8</f>
        <v>Triswanto</v>
      </c>
      <c r="D92" s="227" t="str">
        <f>D8</f>
        <v>IK</v>
      </c>
      <c r="E92" s="236">
        <f t="shared" ref="E92:E152" si="149">L8+O8+R8+U8+X8+AA8+AD8+AG8+AJ8+AM8+AP8+AS8+AV8</f>
        <v>0</v>
      </c>
    </row>
    <row r="93" spans="1:52" x14ac:dyDescent="0.2">
      <c r="A93" s="245">
        <v>3</v>
      </c>
      <c r="B93" s="246"/>
      <c r="C93" s="243" t="str">
        <f t="shared" si="148"/>
        <v>Acef Ibnu Azis</v>
      </c>
      <c r="D93" s="227" t="str">
        <f t="shared" ref="D93:D156" si="150">D9</f>
        <v>IK</v>
      </c>
      <c r="E93" s="236">
        <f t="shared" si="149"/>
        <v>0</v>
      </c>
      <c r="G93" s="173">
        <f>REKAP!R20/63</f>
        <v>8725317.4603174608</v>
      </c>
    </row>
    <row r="94" spans="1:52" x14ac:dyDescent="0.2">
      <c r="A94" s="227">
        <v>4</v>
      </c>
      <c r="B94" s="246"/>
      <c r="C94" s="243" t="str">
        <f t="shared" si="148"/>
        <v>Akmal Syarip</v>
      </c>
      <c r="D94" s="227" t="str">
        <f t="shared" si="150"/>
        <v>IK</v>
      </c>
      <c r="E94" s="236">
        <f t="shared" si="149"/>
        <v>0</v>
      </c>
    </row>
    <row r="95" spans="1:52" x14ac:dyDescent="0.2">
      <c r="A95" s="245">
        <v>5</v>
      </c>
      <c r="B95" s="236"/>
      <c r="C95" s="243" t="str">
        <f t="shared" si="148"/>
        <v>Andi Ganda</v>
      </c>
      <c r="D95" s="227" t="str">
        <f t="shared" si="150"/>
        <v>IK</v>
      </c>
      <c r="E95" s="236">
        <f t="shared" si="149"/>
        <v>0</v>
      </c>
    </row>
    <row r="96" spans="1:52" x14ac:dyDescent="0.2">
      <c r="A96" s="227">
        <v>6</v>
      </c>
      <c r="B96" s="236"/>
      <c r="C96" s="243" t="str">
        <f t="shared" si="148"/>
        <v>Aldi Heksa</v>
      </c>
      <c r="D96" s="227" t="str">
        <f t="shared" si="150"/>
        <v>IK</v>
      </c>
      <c r="E96" s="236">
        <f t="shared" si="149"/>
        <v>850000</v>
      </c>
    </row>
    <row r="97" spans="1:5" x14ac:dyDescent="0.2">
      <c r="A97" s="245">
        <v>7</v>
      </c>
      <c r="B97" s="236"/>
      <c r="C97" s="243" t="str">
        <f t="shared" si="148"/>
        <v>Adiyat Palahudin</v>
      </c>
      <c r="D97" s="227" t="str">
        <f t="shared" si="150"/>
        <v>IK</v>
      </c>
      <c r="E97" s="236">
        <f t="shared" si="149"/>
        <v>0</v>
      </c>
    </row>
    <row r="98" spans="1:5" x14ac:dyDescent="0.2">
      <c r="A98" s="227">
        <v>8</v>
      </c>
      <c r="B98" s="236"/>
      <c r="C98" s="243" t="str">
        <f t="shared" si="148"/>
        <v>Fikri Nur Wahid</v>
      </c>
      <c r="D98" s="227" t="str">
        <f t="shared" si="150"/>
        <v>IK</v>
      </c>
      <c r="E98" s="236">
        <f t="shared" si="149"/>
        <v>0</v>
      </c>
    </row>
    <row r="99" spans="1:5" x14ac:dyDescent="0.2">
      <c r="A99" s="245">
        <v>9</v>
      </c>
      <c r="B99" s="236"/>
      <c r="C99" s="243" t="str">
        <f t="shared" si="148"/>
        <v>Drajat Indra Sakti</v>
      </c>
      <c r="D99" s="227" t="str">
        <f t="shared" si="150"/>
        <v>IK</v>
      </c>
      <c r="E99" s="236">
        <f t="shared" si="149"/>
        <v>0</v>
      </c>
    </row>
    <row r="100" spans="1:5" x14ac:dyDescent="0.2">
      <c r="A100" s="227">
        <v>10</v>
      </c>
      <c r="B100" s="236"/>
      <c r="C100" s="243" t="str">
        <f t="shared" si="148"/>
        <v>Amaliyah Khoerunnisa</v>
      </c>
      <c r="D100" s="227" t="str">
        <f t="shared" si="150"/>
        <v>IK</v>
      </c>
      <c r="E100" s="236">
        <f t="shared" si="149"/>
        <v>0</v>
      </c>
    </row>
    <row r="101" spans="1:5" x14ac:dyDescent="0.2">
      <c r="A101" s="245">
        <v>11</v>
      </c>
      <c r="B101" s="236"/>
      <c r="C101" s="243" t="str">
        <f t="shared" si="148"/>
        <v>Husni Mubarok</v>
      </c>
      <c r="D101" s="227" t="str">
        <f t="shared" si="150"/>
        <v>IK</v>
      </c>
      <c r="E101" s="236">
        <f t="shared" si="149"/>
        <v>0</v>
      </c>
    </row>
    <row r="102" spans="1:5" x14ac:dyDescent="0.2">
      <c r="A102" s="227">
        <v>12</v>
      </c>
      <c r="B102" s="236"/>
      <c r="C102" s="243" t="str">
        <f t="shared" si="148"/>
        <v>Agus Riyanto</v>
      </c>
      <c r="D102" s="227" t="str">
        <f t="shared" si="150"/>
        <v>IK</v>
      </c>
      <c r="E102" s="236">
        <f t="shared" si="149"/>
        <v>0</v>
      </c>
    </row>
    <row r="103" spans="1:5" x14ac:dyDescent="0.2">
      <c r="A103" s="245">
        <v>13</v>
      </c>
      <c r="B103" s="236"/>
      <c r="C103" s="243" t="str">
        <f t="shared" si="148"/>
        <v>Jejen Jaenl Hak</v>
      </c>
      <c r="D103" s="227" t="str">
        <f t="shared" si="150"/>
        <v>IK</v>
      </c>
      <c r="E103" s="236">
        <f t="shared" si="149"/>
        <v>0</v>
      </c>
    </row>
    <row r="104" spans="1:5" x14ac:dyDescent="0.2">
      <c r="A104" s="227">
        <v>14</v>
      </c>
      <c r="B104" s="236"/>
      <c r="C104" s="243" t="str">
        <f t="shared" si="148"/>
        <v>Mahbub Ahmad Hudaibi</v>
      </c>
      <c r="D104" s="227" t="str">
        <f t="shared" si="150"/>
        <v>IK</v>
      </c>
      <c r="E104" s="236">
        <f t="shared" si="149"/>
        <v>900000</v>
      </c>
    </row>
    <row r="105" spans="1:5" x14ac:dyDescent="0.2">
      <c r="A105" s="245">
        <v>15</v>
      </c>
      <c r="B105" s="236"/>
      <c r="C105" s="243" t="str">
        <f t="shared" si="148"/>
        <v>Iqbal Sabiqul Aqdam</v>
      </c>
      <c r="D105" s="227" t="str">
        <f t="shared" si="150"/>
        <v>IK</v>
      </c>
      <c r="E105" s="236">
        <f t="shared" si="149"/>
        <v>0</v>
      </c>
    </row>
    <row r="106" spans="1:5" x14ac:dyDescent="0.2">
      <c r="A106" s="227">
        <v>16</v>
      </c>
      <c r="B106" s="236"/>
      <c r="C106" s="243" t="str">
        <f t="shared" si="148"/>
        <v>Kurnia Sandi</v>
      </c>
      <c r="D106" s="227" t="str">
        <f t="shared" si="150"/>
        <v>IK</v>
      </c>
      <c r="E106" s="236">
        <f t="shared" si="149"/>
        <v>0</v>
      </c>
    </row>
    <row r="107" spans="1:5" x14ac:dyDescent="0.2">
      <c r="A107" s="245">
        <v>17</v>
      </c>
      <c r="B107" s="236"/>
      <c r="C107" s="243" t="str">
        <f t="shared" si="148"/>
        <v>Raden Muhammad Irsyad</v>
      </c>
      <c r="D107" s="227" t="str">
        <f t="shared" si="150"/>
        <v>IK</v>
      </c>
      <c r="E107" s="236">
        <f t="shared" si="149"/>
        <v>0</v>
      </c>
    </row>
    <row r="108" spans="1:5" x14ac:dyDescent="0.2">
      <c r="A108" s="227">
        <v>18</v>
      </c>
      <c r="B108" s="236"/>
      <c r="C108" s="243" t="str">
        <f t="shared" si="148"/>
        <v>Alif Sirojutholibin</v>
      </c>
      <c r="D108" s="227" t="str">
        <f t="shared" si="150"/>
        <v>IK</v>
      </c>
      <c r="E108" s="236">
        <f t="shared" si="149"/>
        <v>0</v>
      </c>
    </row>
    <row r="109" spans="1:5" x14ac:dyDescent="0.2">
      <c r="A109" s="245">
        <v>19</v>
      </c>
      <c r="B109" s="236"/>
      <c r="C109" s="243" t="str">
        <f t="shared" si="148"/>
        <v>Zahran Fattah</v>
      </c>
      <c r="D109" s="227" t="str">
        <f t="shared" si="150"/>
        <v>IK</v>
      </c>
      <c r="E109" s="236">
        <f t="shared" si="149"/>
        <v>0</v>
      </c>
    </row>
    <row r="110" spans="1:5" x14ac:dyDescent="0.2">
      <c r="A110" s="227">
        <v>20</v>
      </c>
      <c r="B110" s="236"/>
      <c r="C110" s="243" t="str">
        <f t="shared" si="148"/>
        <v>M Firdaus Syahbani</v>
      </c>
      <c r="D110" s="227" t="str">
        <f t="shared" si="150"/>
        <v>IK</v>
      </c>
      <c r="E110" s="236">
        <f t="shared" si="149"/>
        <v>6000000</v>
      </c>
    </row>
    <row r="111" spans="1:5" x14ac:dyDescent="0.2">
      <c r="A111" s="245">
        <v>21</v>
      </c>
      <c r="B111" s="236"/>
      <c r="C111" s="243" t="str">
        <f t="shared" si="148"/>
        <v>Acep Ridwan Fauzi</v>
      </c>
      <c r="D111" s="227" t="str">
        <f t="shared" si="150"/>
        <v>IK</v>
      </c>
      <c r="E111" s="236">
        <f t="shared" si="149"/>
        <v>2000000</v>
      </c>
    </row>
    <row r="112" spans="1:5" x14ac:dyDescent="0.2">
      <c r="A112" s="227">
        <v>22</v>
      </c>
      <c r="B112" s="236"/>
      <c r="C112" s="243" t="str">
        <f t="shared" si="148"/>
        <v>Depri Nursamsi</v>
      </c>
      <c r="D112" s="227" t="str">
        <f t="shared" si="150"/>
        <v>IK</v>
      </c>
      <c r="E112" s="236">
        <f t="shared" si="149"/>
        <v>14500000</v>
      </c>
    </row>
    <row r="113" spans="1:52" x14ac:dyDescent="0.2">
      <c r="A113" s="245">
        <v>23</v>
      </c>
      <c r="B113" s="236"/>
      <c r="C113" s="243" t="str">
        <f t="shared" si="148"/>
        <v>Ari Rinaldy</v>
      </c>
      <c r="D113" s="227" t="str">
        <f t="shared" si="150"/>
        <v>IK</v>
      </c>
      <c r="E113" s="236">
        <f t="shared" si="149"/>
        <v>0</v>
      </c>
    </row>
    <row r="114" spans="1:52" x14ac:dyDescent="0.2">
      <c r="A114" s="227">
        <v>24</v>
      </c>
      <c r="B114" s="236"/>
      <c r="C114" s="243" t="str">
        <f t="shared" si="148"/>
        <v xml:space="preserve">Rohiman </v>
      </c>
      <c r="D114" s="227" t="str">
        <f t="shared" si="150"/>
        <v>IK</v>
      </c>
      <c r="E114" s="236">
        <f t="shared" si="149"/>
        <v>0</v>
      </c>
    </row>
    <row r="115" spans="1:52" x14ac:dyDescent="0.2">
      <c r="A115" s="245">
        <v>25</v>
      </c>
      <c r="B115" s="236"/>
      <c r="C115" s="243" t="str">
        <f t="shared" si="148"/>
        <v>Prilia Lisnawati</v>
      </c>
      <c r="D115" s="227" t="str">
        <f t="shared" si="150"/>
        <v>IK</v>
      </c>
      <c r="E115" s="236">
        <f t="shared" si="149"/>
        <v>0</v>
      </c>
    </row>
    <row r="116" spans="1:52" x14ac:dyDescent="0.2">
      <c r="A116" s="227">
        <v>26</v>
      </c>
      <c r="B116" s="236"/>
      <c r="C116" s="243" t="str">
        <f t="shared" si="148"/>
        <v>Risandi Hamdani</v>
      </c>
      <c r="D116" s="227" t="str">
        <f t="shared" si="150"/>
        <v>IK</v>
      </c>
      <c r="E116" s="236">
        <f t="shared" si="149"/>
        <v>0</v>
      </c>
    </row>
    <row r="117" spans="1:52" x14ac:dyDescent="0.2">
      <c r="A117" s="245">
        <v>27</v>
      </c>
      <c r="B117" s="236"/>
      <c r="C117" s="243" t="str">
        <f t="shared" si="148"/>
        <v>Muhammad Mugi Rahman</v>
      </c>
      <c r="D117" s="227" t="str">
        <f t="shared" si="150"/>
        <v>IK</v>
      </c>
      <c r="E117" s="236">
        <f t="shared" si="149"/>
        <v>0</v>
      </c>
    </row>
    <row r="118" spans="1:52" x14ac:dyDescent="0.2">
      <c r="A118" s="227">
        <v>28</v>
      </c>
      <c r="B118" s="236"/>
      <c r="C118" s="243" t="str">
        <f t="shared" si="148"/>
        <v>Dadan Ramadhan</v>
      </c>
      <c r="D118" s="227" t="str">
        <f t="shared" si="150"/>
        <v>IK</v>
      </c>
      <c r="E118" s="236">
        <f t="shared" si="149"/>
        <v>0</v>
      </c>
    </row>
    <row r="119" spans="1:52" x14ac:dyDescent="0.2">
      <c r="A119" s="245">
        <v>29</v>
      </c>
      <c r="B119" s="236"/>
      <c r="C119" s="243" t="str">
        <f t="shared" si="148"/>
        <v>Faisal Sidik</v>
      </c>
      <c r="D119" s="227" t="str">
        <f t="shared" si="150"/>
        <v>IK</v>
      </c>
      <c r="E119" s="236">
        <f t="shared" si="149"/>
        <v>1000000</v>
      </c>
    </row>
    <row r="120" spans="1:52" x14ac:dyDescent="0.2">
      <c r="A120" s="227">
        <v>30</v>
      </c>
      <c r="B120" s="236"/>
      <c r="C120" s="243" t="str">
        <f t="shared" si="148"/>
        <v>Ryan Awaludin</v>
      </c>
      <c r="D120" s="227" t="str">
        <f t="shared" si="150"/>
        <v>IK</v>
      </c>
      <c r="E120" s="236">
        <f t="shared" si="149"/>
        <v>1500000</v>
      </c>
    </row>
    <row r="121" spans="1:52" x14ac:dyDescent="0.2">
      <c r="A121" s="245">
        <v>31</v>
      </c>
      <c r="B121" s="236"/>
      <c r="C121" s="243" t="str">
        <f t="shared" si="148"/>
        <v>Fauzi Qodarrohman</v>
      </c>
      <c r="D121" s="227" t="str">
        <f t="shared" si="150"/>
        <v>IK</v>
      </c>
      <c r="E121" s="236">
        <f t="shared" si="149"/>
        <v>0</v>
      </c>
    </row>
    <row r="122" spans="1:52" x14ac:dyDescent="0.2">
      <c r="A122" s="227">
        <v>32</v>
      </c>
      <c r="B122" s="236"/>
      <c r="C122" s="243" t="str">
        <f t="shared" si="148"/>
        <v>Syaeful Budiman</v>
      </c>
      <c r="D122" s="227" t="str">
        <f t="shared" si="150"/>
        <v>IK</v>
      </c>
      <c r="E122" s="236">
        <f t="shared" si="149"/>
        <v>0</v>
      </c>
    </row>
    <row r="123" spans="1:52" x14ac:dyDescent="0.2">
      <c r="A123" s="245">
        <v>33</v>
      </c>
      <c r="B123" s="236"/>
      <c r="C123" s="243" t="str">
        <f t="shared" si="148"/>
        <v xml:space="preserve">Dede Redi </v>
      </c>
      <c r="D123" s="227" t="str">
        <f t="shared" si="150"/>
        <v>IK</v>
      </c>
      <c r="E123" s="236">
        <f t="shared" si="149"/>
        <v>0</v>
      </c>
    </row>
    <row r="124" spans="1:52" s="225" customFormat="1" x14ac:dyDescent="0.2">
      <c r="A124" s="227">
        <v>34</v>
      </c>
      <c r="B124" s="247"/>
      <c r="C124" s="243" t="str">
        <f t="shared" si="148"/>
        <v>Arif Rahman Al-Firdaus</v>
      </c>
      <c r="D124" s="227" t="str">
        <f t="shared" si="150"/>
        <v>IK</v>
      </c>
      <c r="E124" s="236">
        <f t="shared" si="149"/>
        <v>0</v>
      </c>
      <c r="J124" s="248"/>
      <c r="K124" s="248"/>
      <c r="L124" s="196"/>
      <c r="M124" s="248"/>
      <c r="N124" s="248"/>
      <c r="O124" s="176"/>
      <c r="P124" s="248"/>
      <c r="Q124" s="248"/>
      <c r="R124" s="176"/>
      <c r="S124" s="248"/>
      <c r="T124" s="248"/>
      <c r="U124" s="176"/>
      <c r="V124" s="248"/>
      <c r="W124" s="248"/>
      <c r="X124" s="176"/>
      <c r="Y124" s="248"/>
      <c r="Z124" s="248"/>
      <c r="AA124" s="176"/>
      <c r="AB124" s="248"/>
      <c r="AC124" s="248"/>
      <c r="AD124" s="176"/>
      <c r="AE124" s="248"/>
      <c r="AF124" s="248"/>
      <c r="AG124" s="176"/>
      <c r="AH124" s="248"/>
      <c r="AI124" s="248"/>
      <c r="AJ124" s="176"/>
      <c r="AK124" s="248"/>
      <c r="AL124" s="248"/>
      <c r="AM124" s="176"/>
      <c r="AN124" s="248"/>
      <c r="AO124" s="248"/>
      <c r="AP124" s="176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</row>
    <row r="125" spans="1:52" x14ac:dyDescent="0.2">
      <c r="A125" s="245">
        <v>35</v>
      </c>
      <c r="B125" s="236"/>
      <c r="C125" s="243" t="str">
        <f t="shared" si="148"/>
        <v>Hari Nurjamal</v>
      </c>
      <c r="D125" s="227" t="str">
        <f t="shared" si="150"/>
        <v>IK</v>
      </c>
      <c r="E125" s="236">
        <f t="shared" si="149"/>
        <v>1000000</v>
      </c>
    </row>
    <row r="126" spans="1:52" x14ac:dyDescent="0.2">
      <c r="A126" s="227">
        <v>36</v>
      </c>
      <c r="B126" s="236"/>
      <c r="C126" s="243" t="str">
        <f t="shared" si="148"/>
        <v>Fahmi Hijazz</v>
      </c>
      <c r="D126" s="227" t="str">
        <f t="shared" si="150"/>
        <v>IK</v>
      </c>
      <c r="E126" s="236">
        <f t="shared" si="149"/>
        <v>11000000</v>
      </c>
    </row>
    <row r="127" spans="1:52" x14ac:dyDescent="0.2">
      <c r="A127" s="245">
        <v>37</v>
      </c>
      <c r="B127" s="236"/>
      <c r="C127" s="243" t="str">
        <f t="shared" si="148"/>
        <v>Aris Sunandar</v>
      </c>
      <c r="D127" s="227" t="str">
        <f t="shared" si="150"/>
        <v>IK</v>
      </c>
      <c r="E127" s="236">
        <f t="shared" si="149"/>
        <v>0</v>
      </c>
    </row>
    <row r="128" spans="1:52" x14ac:dyDescent="0.2">
      <c r="A128" s="227">
        <v>38</v>
      </c>
      <c r="B128" s="236"/>
      <c r="C128" s="243" t="str">
        <f t="shared" si="148"/>
        <v>Muhaimin Ali Imron</v>
      </c>
      <c r="D128" s="227" t="str">
        <f t="shared" si="150"/>
        <v>IK</v>
      </c>
      <c r="E128" s="236">
        <f t="shared" si="149"/>
        <v>5200000</v>
      </c>
    </row>
    <row r="129" spans="1:5" x14ac:dyDescent="0.2">
      <c r="A129" s="245">
        <v>39</v>
      </c>
      <c r="B129" s="236"/>
      <c r="C129" s="243" t="str">
        <f t="shared" si="148"/>
        <v>Andre Oktavian</v>
      </c>
      <c r="D129" s="227" t="str">
        <f t="shared" si="150"/>
        <v>IK</v>
      </c>
      <c r="E129" s="236">
        <f t="shared" si="149"/>
        <v>3200000</v>
      </c>
    </row>
    <row r="130" spans="1:5" x14ac:dyDescent="0.2">
      <c r="A130" s="227">
        <v>40</v>
      </c>
      <c r="B130" s="236"/>
      <c r="C130" s="243" t="str">
        <f t="shared" si="148"/>
        <v>Riza Fachrul A</v>
      </c>
      <c r="D130" s="227" t="str">
        <f t="shared" si="150"/>
        <v>IK</v>
      </c>
      <c r="E130" s="236">
        <f t="shared" si="149"/>
        <v>3000000</v>
      </c>
    </row>
    <row r="131" spans="1:5" x14ac:dyDescent="0.2">
      <c r="A131" s="245">
        <v>41</v>
      </c>
      <c r="B131" s="236"/>
      <c r="C131" s="243" t="str">
        <f t="shared" si="148"/>
        <v>Sofyan Sauri</v>
      </c>
      <c r="D131" s="227" t="str">
        <f t="shared" si="150"/>
        <v>IK</v>
      </c>
      <c r="E131" s="236">
        <f t="shared" si="149"/>
        <v>0</v>
      </c>
    </row>
    <row r="132" spans="1:5" x14ac:dyDescent="0.2">
      <c r="A132" s="227">
        <v>42</v>
      </c>
      <c r="B132" s="236"/>
      <c r="C132" s="243" t="str">
        <f t="shared" si="148"/>
        <v xml:space="preserve">Yunita Galda </v>
      </c>
      <c r="D132" s="227" t="str">
        <f t="shared" si="150"/>
        <v>IK</v>
      </c>
      <c r="E132" s="236">
        <f t="shared" si="149"/>
        <v>3500000</v>
      </c>
    </row>
    <row r="133" spans="1:5" x14ac:dyDescent="0.2">
      <c r="A133" s="245">
        <v>43</v>
      </c>
      <c r="B133" s="236"/>
      <c r="C133" s="243" t="str">
        <f t="shared" si="148"/>
        <v>Yosep Husada</v>
      </c>
      <c r="D133" s="227" t="str">
        <f t="shared" si="150"/>
        <v>IK</v>
      </c>
      <c r="E133" s="236">
        <f t="shared" si="149"/>
        <v>0</v>
      </c>
    </row>
    <row r="134" spans="1:5" x14ac:dyDescent="0.2">
      <c r="A134" s="227">
        <v>44</v>
      </c>
      <c r="B134" s="236"/>
      <c r="C134" s="243" t="str">
        <f t="shared" si="148"/>
        <v xml:space="preserve">Hilmy Restu </v>
      </c>
      <c r="D134" s="227" t="str">
        <f t="shared" si="150"/>
        <v>IK</v>
      </c>
      <c r="E134" s="236">
        <f t="shared" si="149"/>
        <v>5500000</v>
      </c>
    </row>
    <row r="135" spans="1:5" x14ac:dyDescent="0.2">
      <c r="A135" s="245">
        <v>45</v>
      </c>
      <c r="B135" s="236"/>
      <c r="C135" s="243" t="str">
        <f t="shared" si="148"/>
        <v>Dirgan Alfian</v>
      </c>
      <c r="D135" s="227" t="str">
        <f t="shared" si="150"/>
        <v>IK</v>
      </c>
      <c r="E135" s="236">
        <f t="shared" si="149"/>
        <v>7000000</v>
      </c>
    </row>
    <row r="136" spans="1:5" x14ac:dyDescent="0.2">
      <c r="A136" s="227">
        <v>46</v>
      </c>
      <c r="B136" s="236"/>
      <c r="C136" s="243" t="str">
        <f t="shared" si="148"/>
        <v xml:space="preserve">Iman Nuryadin </v>
      </c>
      <c r="D136" s="227" t="str">
        <f t="shared" si="150"/>
        <v>IK</v>
      </c>
      <c r="E136" s="236">
        <f t="shared" si="149"/>
        <v>2975000</v>
      </c>
    </row>
    <row r="137" spans="1:5" x14ac:dyDescent="0.2">
      <c r="A137" s="245">
        <v>47</v>
      </c>
      <c r="B137" s="236"/>
      <c r="C137" s="243" t="str">
        <f t="shared" si="148"/>
        <v>Lerian</v>
      </c>
      <c r="D137" s="227" t="str">
        <f t="shared" si="150"/>
        <v>IK</v>
      </c>
      <c r="E137" s="236">
        <f t="shared" si="149"/>
        <v>3555000</v>
      </c>
    </row>
    <row r="138" spans="1:5" x14ac:dyDescent="0.2">
      <c r="A138" s="227">
        <v>48</v>
      </c>
      <c r="B138" s="236"/>
      <c r="C138" s="243">
        <f t="shared" si="148"/>
        <v>0</v>
      </c>
      <c r="D138" s="227">
        <f t="shared" si="150"/>
        <v>0</v>
      </c>
      <c r="E138" s="236">
        <f t="shared" si="149"/>
        <v>0</v>
      </c>
    </row>
    <row r="139" spans="1:5" x14ac:dyDescent="0.2">
      <c r="A139" s="245">
        <v>49</v>
      </c>
      <c r="B139" s="236"/>
      <c r="C139" s="243">
        <f t="shared" si="148"/>
        <v>0</v>
      </c>
      <c r="D139" s="227">
        <f t="shared" si="150"/>
        <v>0</v>
      </c>
      <c r="E139" s="236">
        <f t="shared" si="149"/>
        <v>0</v>
      </c>
    </row>
    <row r="140" spans="1:5" x14ac:dyDescent="0.2">
      <c r="A140" s="227">
        <v>50</v>
      </c>
      <c r="B140" s="236"/>
      <c r="C140" s="243">
        <f t="shared" si="148"/>
        <v>0</v>
      </c>
      <c r="D140" s="227">
        <f t="shared" si="150"/>
        <v>0</v>
      </c>
      <c r="E140" s="236">
        <f t="shared" si="149"/>
        <v>0</v>
      </c>
    </row>
    <row r="141" spans="1:5" x14ac:dyDescent="0.2">
      <c r="A141" s="245">
        <v>51</v>
      </c>
      <c r="B141" s="236"/>
      <c r="C141" s="243">
        <f t="shared" si="148"/>
        <v>0</v>
      </c>
      <c r="D141" s="227">
        <f t="shared" si="150"/>
        <v>0</v>
      </c>
      <c r="E141" s="236">
        <f t="shared" si="149"/>
        <v>0</v>
      </c>
    </row>
    <row r="142" spans="1:5" x14ac:dyDescent="0.2">
      <c r="A142" s="227">
        <v>52</v>
      </c>
      <c r="B142" s="236"/>
      <c r="C142" s="243">
        <f t="shared" si="148"/>
        <v>0</v>
      </c>
      <c r="D142" s="227">
        <f t="shared" si="150"/>
        <v>0</v>
      </c>
      <c r="E142" s="236">
        <f t="shared" si="149"/>
        <v>0</v>
      </c>
    </row>
    <row r="143" spans="1:5" x14ac:dyDescent="0.2">
      <c r="A143" s="245">
        <v>53</v>
      </c>
      <c r="B143" s="236"/>
      <c r="C143" s="243">
        <f t="shared" si="148"/>
        <v>0</v>
      </c>
      <c r="D143" s="227">
        <f t="shared" si="150"/>
        <v>0</v>
      </c>
      <c r="E143" s="236">
        <f t="shared" si="149"/>
        <v>0</v>
      </c>
    </row>
    <row r="144" spans="1:5" x14ac:dyDescent="0.2">
      <c r="A144" s="227">
        <v>54</v>
      </c>
      <c r="B144" s="236"/>
      <c r="C144" s="243">
        <f t="shared" si="148"/>
        <v>0</v>
      </c>
      <c r="D144" s="227">
        <f t="shared" si="150"/>
        <v>0</v>
      </c>
      <c r="E144" s="236">
        <f t="shared" si="149"/>
        <v>0</v>
      </c>
    </row>
    <row r="145" spans="1:52" x14ac:dyDescent="0.2">
      <c r="A145" s="245">
        <v>55</v>
      </c>
      <c r="B145" s="236"/>
      <c r="C145" s="243">
        <f t="shared" si="148"/>
        <v>0</v>
      </c>
      <c r="D145" s="227">
        <f t="shared" si="150"/>
        <v>0</v>
      </c>
      <c r="E145" s="236">
        <f t="shared" si="149"/>
        <v>0</v>
      </c>
    </row>
    <row r="146" spans="1:52" x14ac:dyDescent="0.2">
      <c r="A146" s="227">
        <v>56</v>
      </c>
      <c r="B146" s="236"/>
      <c r="C146" s="243">
        <f t="shared" si="148"/>
        <v>0</v>
      </c>
      <c r="D146" s="227">
        <f t="shared" si="150"/>
        <v>0</v>
      </c>
      <c r="E146" s="236">
        <f t="shared" si="149"/>
        <v>0</v>
      </c>
    </row>
    <row r="147" spans="1:52" x14ac:dyDescent="0.2">
      <c r="A147" s="245">
        <v>57</v>
      </c>
      <c r="B147" s="236"/>
      <c r="C147" s="243">
        <f t="shared" si="148"/>
        <v>0</v>
      </c>
      <c r="D147" s="227">
        <f t="shared" si="150"/>
        <v>0</v>
      </c>
      <c r="E147" s="236">
        <f t="shared" si="149"/>
        <v>0</v>
      </c>
    </row>
    <row r="148" spans="1:52" x14ac:dyDescent="0.2">
      <c r="A148" s="227">
        <v>58</v>
      </c>
      <c r="B148" s="236"/>
      <c r="C148" s="243">
        <f t="shared" si="148"/>
        <v>0</v>
      </c>
      <c r="D148" s="227">
        <f t="shared" si="150"/>
        <v>0</v>
      </c>
      <c r="E148" s="236">
        <f t="shared" si="149"/>
        <v>0</v>
      </c>
    </row>
    <row r="149" spans="1:52" s="225" customFormat="1" x14ac:dyDescent="0.2">
      <c r="A149" s="245">
        <v>59</v>
      </c>
      <c r="B149" s="247"/>
      <c r="C149" s="243">
        <f t="shared" si="148"/>
        <v>0</v>
      </c>
      <c r="D149" s="227">
        <f t="shared" si="150"/>
        <v>0</v>
      </c>
      <c r="E149" s="236">
        <f t="shared" si="149"/>
        <v>0</v>
      </c>
      <c r="J149" s="248"/>
      <c r="K149" s="248"/>
      <c r="L149" s="196"/>
      <c r="M149" s="248"/>
      <c r="N149" s="248"/>
      <c r="O149" s="176"/>
      <c r="P149" s="248"/>
      <c r="Q149" s="248"/>
      <c r="R149" s="176"/>
      <c r="S149" s="248"/>
      <c r="T149" s="248"/>
      <c r="U149" s="176"/>
      <c r="V149" s="248"/>
      <c r="W149" s="248"/>
      <c r="X149" s="176"/>
      <c r="Y149" s="248"/>
      <c r="Z149" s="248"/>
      <c r="AA149" s="176"/>
      <c r="AB149" s="248"/>
      <c r="AC149" s="248"/>
      <c r="AD149" s="176"/>
      <c r="AE149" s="248"/>
      <c r="AF149" s="248"/>
      <c r="AG149" s="176"/>
      <c r="AH149" s="248"/>
      <c r="AI149" s="248"/>
      <c r="AJ149" s="176"/>
      <c r="AK149" s="248"/>
      <c r="AL149" s="248"/>
      <c r="AM149" s="176"/>
      <c r="AN149" s="248"/>
      <c r="AO149" s="248"/>
      <c r="AP149" s="176"/>
      <c r="AQ149" s="248"/>
      <c r="AR149" s="248"/>
      <c r="AS149" s="248"/>
      <c r="AT149" s="248"/>
      <c r="AU149" s="248"/>
      <c r="AV149" s="248"/>
      <c r="AW149" s="248"/>
      <c r="AX149" s="248"/>
      <c r="AY149" s="248"/>
      <c r="AZ149" s="248"/>
    </row>
    <row r="150" spans="1:52" x14ac:dyDescent="0.2">
      <c r="A150" s="227">
        <v>60</v>
      </c>
      <c r="B150" s="236"/>
      <c r="C150" s="243">
        <f t="shared" si="148"/>
        <v>0</v>
      </c>
      <c r="D150" s="227">
        <f t="shared" si="150"/>
        <v>0</v>
      </c>
      <c r="E150" s="236">
        <f t="shared" si="149"/>
        <v>0</v>
      </c>
    </row>
    <row r="151" spans="1:52" x14ac:dyDescent="0.2">
      <c r="A151" s="245">
        <v>61</v>
      </c>
      <c r="B151" s="236"/>
      <c r="C151" s="243">
        <f t="shared" si="148"/>
        <v>0</v>
      </c>
      <c r="D151" s="227">
        <f t="shared" si="150"/>
        <v>0</v>
      </c>
      <c r="E151" s="236">
        <f t="shared" si="149"/>
        <v>0</v>
      </c>
    </row>
    <row r="152" spans="1:52" x14ac:dyDescent="0.2">
      <c r="A152" s="227">
        <v>62</v>
      </c>
      <c r="B152" s="236"/>
      <c r="C152" s="243">
        <f t="shared" si="148"/>
        <v>0</v>
      </c>
      <c r="D152" s="227">
        <f t="shared" si="150"/>
        <v>0</v>
      </c>
      <c r="E152" s="236">
        <f t="shared" si="149"/>
        <v>0</v>
      </c>
    </row>
    <row r="153" spans="1:52" x14ac:dyDescent="0.2">
      <c r="A153" s="245">
        <v>63</v>
      </c>
      <c r="B153" s="236"/>
      <c r="C153" s="243">
        <f t="shared" si="148"/>
        <v>0</v>
      </c>
      <c r="D153" s="227">
        <f t="shared" si="150"/>
        <v>0</v>
      </c>
      <c r="E153" s="236">
        <f t="shared" ref="E153:E156" si="151">L69+O69+R69+U69+X69+AA69+AD69+AG69+AJ69+AM69+AP69+AS69</f>
        <v>0</v>
      </c>
    </row>
    <row r="154" spans="1:52" x14ac:dyDescent="0.2">
      <c r="A154" s="227">
        <v>64</v>
      </c>
      <c r="B154" s="236"/>
      <c r="C154" s="243">
        <f t="shared" si="148"/>
        <v>0</v>
      </c>
      <c r="D154" s="227">
        <f t="shared" si="150"/>
        <v>0</v>
      </c>
      <c r="E154" s="236">
        <f t="shared" si="151"/>
        <v>0</v>
      </c>
    </row>
    <row r="155" spans="1:52" x14ac:dyDescent="0.2">
      <c r="A155" s="245">
        <v>65</v>
      </c>
      <c r="B155" s="236"/>
      <c r="C155" s="243">
        <f t="shared" si="148"/>
        <v>0</v>
      </c>
      <c r="D155" s="227">
        <f t="shared" si="150"/>
        <v>0</v>
      </c>
      <c r="E155" s="236">
        <f t="shared" si="151"/>
        <v>0</v>
      </c>
    </row>
    <row r="156" spans="1:52" x14ac:dyDescent="0.2">
      <c r="A156" s="227">
        <v>66</v>
      </c>
      <c r="B156" s="236"/>
      <c r="C156" s="249">
        <f t="shared" ref="C156" si="152">C72</f>
        <v>0</v>
      </c>
      <c r="D156" s="227">
        <f t="shared" si="150"/>
        <v>0</v>
      </c>
      <c r="E156" s="236">
        <f t="shared" si="151"/>
        <v>0</v>
      </c>
    </row>
    <row r="157" spans="1:52" x14ac:dyDescent="0.2">
      <c r="A157" s="245">
        <v>67</v>
      </c>
      <c r="B157" s="236"/>
      <c r="C157" s="249">
        <f t="shared" ref="C157:C171" si="153">C73</f>
        <v>0</v>
      </c>
      <c r="D157" s="227">
        <f t="shared" ref="D157:D171" si="154">D73</f>
        <v>0</v>
      </c>
      <c r="E157" s="236">
        <f t="shared" ref="E157:E171" si="155">L73+O73+R73+U73+X73+AA73+AD73+AG73+AJ73+AM73+AP73+AS73</f>
        <v>0</v>
      </c>
    </row>
    <row r="158" spans="1:52" x14ac:dyDescent="0.2">
      <c r="A158" s="227">
        <v>68</v>
      </c>
      <c r="B158" s="236"/>
      <c r="C158" s="249">
        <f t="shared" si="153"/>
        <v>0</v>
      </c>
      <c r="D158" s="227">
        <f t="shared" si="154"/>
        <v>0</v>
      </c>
      <c r="E158" s="236">
        <f t="shared" si="155"/>
        <v>0</v>
      </c>
    </row>
    <row r="159" spans="1:52" x14ac:dyDescent="0.2">
      <c r="A159" s="245">
        <v>69</v>
      </c>
      <c r="B159" s="236"/>
      <c r="C159" s="249">
        <f t="shared" si="153"/>
        <v>0</v>
      </c>
      <c r="D159" s="227">
        <f t="shared" si="154"/>
        <v>0</v>
      </c>
      <c r="E159" s="236">
        <f t="shared" si="155"/>
        <v>0</v>
      </c>
    </row>
    <row r="160" spans="1:52" x14ac:dyDescent="0.2">
      <c r="A160" s="227">
        <v>70</v>
      </c>
      <c r="B160" s="236"/>
      <c r="C160" s="249">
        <f t="shared" si="153"/>
        <v>0</v>
      </c>
      <c r="D160" s="227">
        <f t="shared" si="154"/>
        <v>0</v>
      </c>
      <c r="E160" s="236">
        <f t="shared" si="155"/>
        <v>0</v>
      </c>
    </row>
    <row r="161" spans="1:5" x14ac:dyDescent="0.2">
      <c r="A161" s="245">
        <v>71</v>
      </c>
      <c r="B161" s="236"/>
      <c r="C161" s="249">
        <f t="shared" si="153"/>
        <v>0</v>
      </c>
      <c r="D161" s="227">
        <f t="shared" si="154"/>
        <v>0</v>
      </c>
      <c r="E161" s="236">
        <f t="shared" si="155"/>
        <v>0</v>
      </c>
    </row>
    <row r="162" spans="1:5" x14ac:dyDescent="0.2">
      <c r="A162" s="227">
        <v>72</v>
      </c>
      <c r="B162" s="236"/>
      <c r="C162" s="249">
        <f t="shared" si="153"/>
        <v>0</v>
      </c>
      <c r="D162" s="227">
        <f t="shared" si="154"/>
        <v>0</v>
      </c>
      <c r="E162" s="236">
        <f t="shared" si="155"/>
        <v>0</v>
      </c>
    </row>
    <row r="163" spans="1:5" x14ac:dyDescent="0.2">
      <c r="A163" s="245">
        <v>73</v>
      </c>
      <c r="B163" s="236"/>
      <c r="C163" s="249">
        <f t="shared" si="153"/>
        <v>0</v>
      </c>
      <c r="D163" s="227">
        <f t="shared" si="154"/>
        <v>0</v>
      </c>
      <c r="E163" s="236">
        <f t="shared" si="155"/>
        <v>0</v>
      </c>
    </row>
    <row r="164" spans="1:5" x14ac:dyDescent="0.2">
      <c r="A164" s="227">
        <v>74</v>
      </c>
      <c r="B164" s="236"/>
      <c r="C164" s="249">
        <f t="shared" si="153"/>
        <v>0</v>
      </c>
      <c r="D164" s="227">
        <f t="shared" si="154"/>
        <v>0</v>
      </c>
      <c r="E164" s="236">
        <f t="shared" si="155"/>
        <v>0</v>
      </c>
    </row>
    <row r="165" spans="1:5" x14ac:dyDescent="0.2">
      <c r="A165" s="245">
        <v>75</v>
      </c>
      <c r="B165" s="236"/>
      <c r="C165" s="249">
        <f t="shared" si="153"/>
        <v>0</v>
      </c>
      <c r="D165" s="227">
        <f t="shared" si="154"/>
        <v>0</v>
      </c>
      <c r="E165" s="236">
        <f t="shared" si="155"/>
        <v>0</v>
      </c>
    </row>
    <row r="166" spans="1:5" x14ac:dyDescent="0.2">
      <c r="A166" s="227">
        <v>76</v>
      </c>
      <c r="B166" s="236"/>
      <c r="C166" s="249">
        <f t="shared" si="153"/>
        <v>0</v>
      </c>
      <c r="D166" s="227">
        <f t="shared" si="154"/>
        <v>0</v>
      </c>
      <c r="E166" s="236">
        <f t="shared" si="155"/>
        <v>0</v>
      </c>
    </row>
    <row r="167" spans="1:5" x14ac:dyDescent="0.2">
      <c r="A167" s="245">
        <v>77</v>
      </c>
      <c r="B167" s="236"/>
      <c r="C167" s="249">
        <f t="shared" si="153"/>
        <v>0</v>
      </c>
      <c r="D167" s="227">
        <f t="shared" si="154"/>
        <v>0</v>
      </c>
      <c r="E167" s="236">
        <f t="shared" si="155"/>
        <v>0</v>
      </c>
    </row>
    <row r="168" spans="1:5" x14ac:dyDescent="0.2">
      <c r="A168" s="227">
        <v>78</v>
      </c>
      <c r="B168" s="236"/>
      <c r="C168" s="249">
        <f t="shared" si="153"/>
        <v>0</v>
      </c>
      <c r="D168" s="227">
        <f t="shared" si="154"/>
        <v>0</v>
      </c>
      <c r="E168" s="236">
        <f t="shared" si="155"/>
        <v>0</v>
      </c>
    </row>
    <row r="169" spans="1:5" x14ac:dyDescent="0.2">
      <c r="A169" s="245">
        <v>79</v>
      </c>
      <c r="B169" s="236"/>
      <c r="C169" s="249">
        <f t="shared" si="153"/>
        <v>0</v>
      </c>
      <c r="D169" s="227">
        <f t="shared" si="154"/>
        <v>0</v>
      </c>
      <c r="E169" s="236">
        <f t="shared" si="155"/>
        <v>0</v>
      </c>
    </row>
    <row r="170" spans="1:5" x14ac:dyDescent="0.2">
      <c r="A170" s="227">
        <v>80</v>
      </c>
      <c r="B170" s="236"/>
      <c r="C170" s="249">
        <f t="shared" si="153"/>
        <v>0</v>
      </c>
      <c r="D170" s="227">
        <f t="shared" si="154"/>
        <v>0</v>
      </c>
      <c r="E170" s="236">
        <f t="shared" si="155"/>
        <v>0</v>
      </c>
    </row>
    <row r="171" spans="1:5" x14ac:dyDescent="0.2">
      <c r="A171" s="245">
        <v>81</v>
      </c>
      <c r="B171" s="236"/>
      <c r="C171" s="249">
        <f t="shared" si="153"/>
        <v>0</v>
      </c>
      <c r="D171" s="227">
        <f t="shared" si="154"/>
        <v>0</v>
      </c>
      <c r="E171" s="236">
        <f t="shared" si="155"/>
        <v>0</v>
      </c>
    </row>
    <row r="172" spans="1:5" x14ac:dyDescent="0.2">
      <c r="A172" s="173"/>
      <c r="B172" s="173"/>
      <c r="C172" s="249">
        <f t="shared" ref="C172" si="156">C88</f>
        <v>0</v>
      </c>
      <c r="D172" s="173"/>
      <c r="E172" s="236">
        <f>SUM(E91:E171)</f>
        <v>72680000</v>
      </c>
    </row>
    <row r="173" spans="1:5" x14ac:dyDescent="0.2">
      <c r="A173" s="173"/>
      <c r="B173" s="173"/>
      <c r="D173" s="173"/>
    </row>
    <row r="174" spans="1:5" x14ac:dyDescent="0.2">
      <c r="A174" s="173"/>
      <c r="B174" s="173"/>
      <c r="D174" s="173"/>
    </row>
    <row r="175" spans="1:5" x14ac:dyDescent="0.2">
      <c r="A175" s="173"/>
      <c r="B175" s="173"/>
      <c r="D175" s="173"/>
    </row>
    <row r="176" spans="1:5" x14ac:dyDescent="0.2">
      <c r="A176" s="173"/>
      <c r="B176" s="173"/>
      <c r="D176" s="173"/>
    </row>
    <row r="177" spans="1:52" s="225" customFormat="1" x14ac:dyDescent="0.2">
      <c r="C177" s="177"/>
      <c r="J177" s="248"/>
      <c r="K177" s="248"/>
      <c r="L177" s="196"/>
      <c r="M177" s="248"/>
      <c r="N177" s="248"/>
      <c r="O177" s="176"/>
      <c r="P177" s="248"/>
      <c r="Q177" s="248"/>
      <c r="R177" s="176"/>
      <c r="S177" s="248"/>
      <c r="T177" s="248"/>
      <c r="U177" s="176"/>
      <c r="V177" s="248"/>
      <c r="W177" s="248"/>
      <c r="X177" s="176"/>
      <c r="Y177" s="248"/>
      <c r="Z177" s="248"/>
      <c r="AA177" s="176"/>
      <c r="AB177" s="248"/>
      <c r="AC177" s="248"/>
      <c r="AD177" s="176"/>
      <c r="AE177" s="248"/>
      <c r="AF177" s="248"/>
      <c r="AG177" s="176"/>
      <c r="AH177" s="248"/>
      <c r="AI177" s="248"/>
      <c r="AJ177" s="176"/>
      <c r="AK177" s="248"/>
      <c r="AL177" s="248"/>
      <c r="AM177" s="176"/>
      <c r="AN177" s="248"/>
      <c r="AO177" s="248"/>
      <c r="AP177" s="176"/>
      <c r="AQ177" s="248"/>
      <c r="AR177" s="248"/>
      <c r="AS177" s="248"/>
      <c r="AT177" s="248"/>
      <c r="AU177" s="248"/>
      <c r="AV177" s="248"/>
      <c r="AW177" s="248"/>
      <c r="AX177" s="248"/>
      <c r="AY177" s="248"/>
      <c r="AZ177" s="248"/>
    </row>
    <row r="178" spans="1:52" x14ac:dyDescent="0.2">
      <c r="A178" s="173"/>
      <c r="B178" s="173"/>
      <c r="D178" s="173"/>
    </row>
    <row r="179" spans="1:52" x14ac:dyDescent="0.2">
      <c r="A179" s="173"/>
      <c r="B179" s="173"/>
      <c r="D179" s="173"/>
    </row>
    <row r="180" spans="1:52" s="225" customFormat="1" x14ac:dyDescent="0.2">
      <c r="C180" s="177"/>
      <c r="J180" s="248"/>
      <c r="K180" s="248"/>
      <c r="L180" s="196"/>
      <c r="M180" s="248"/>
      <c r="N180" s="248"/>
      <c r="O180" s="176"/>
      <c r="P180" s="248"/>
      <c r="Q180" s="248"/>
      <c r="R180" s="176"/>
      <c r="S180" s="248"/>
      <c r="T180" s="248"/>
      <c r="U180" s="176"/>
      <c r="V180" s="248"/>
      <c r="W180" s="248"/>
      <c r="X180" s="176"/>
      <c r="Y180" s="248"/>
      <c r="Z180" s="248"/>
      <c r="AA180" s="176"/>
      <c r="AB180" s="248"/>
      <c r="AC180" s="248"/>
      <c r="AD180" s="176"/>
      <c r="AE180" s="248"/>
      <c r="AF180" s="248"/>
      <c r="AG180" s="176"/>
      <c r="AH180" s="248"/>
      <c r="AI180" s="248"/>
      <c r="AJ180" s="176"/>
      <c r="AK180" s="248"/>
      <c r="AL180" s="248"/>
      <c r="AM180" s="176"/>
      <c r="AN180" s="248"/>
      <c r="AO180" s="248"/>
      <c r="AP180" s="176"/>
      <c r="AQ180" s="248"/>
      <c r="AR180" s="248"/>
      <c r="AS180" s="248"/>
      <c r="AT180" s="248"/>
      <c r="AU180" s="248"/>
      <c r="AV180" s="248"/>
      <c r="AW180" s="248"/>
      <c r="AX180" s="248"/>
      <c r="AY180" s="248"/>
      <c r="AZ180" s="248"/>
    </row>
    <row r="181" spans="1:52" x14ac:dyDescent="0.2">
      <c r="A181" s="173"/>
      <c r="B181" s="173"/>
      <c r="D181" s="173"/>
    </row>
    <row r="182" spans="1:52" x14ac:dyDescent="0.2">
      <c r="A182" s="173"/>
      <c r="B182" s="173"/>
      <c r="D182" s="173"/>
    </row>
    <row r="183" spans="1:52" x14ac:dyDescent="0.2">
      <c r="A183" s="173"/>
      <c r="B183" s="173"/>
      <c r="D183" s="173"/>
    </row>
    <row r="184" spans="1:52" x14ac:dyDescent="0.2">
      <c r="A184" s="173"/>
      <c r="B184" s="173"/>
      <c r="D184" s="173"/>
    </row>
    <row r="185" spans="1:52" x14ac:dyDescent="0.2">
      <c r="A185" s="173"/>
      <c r="B185" s="173"/>
      <c r="D185" s="173"/>
    </row>
    <row r="186" spans="1:52" x14ac:dyDescent="0.2">
      <c r="A186" s="173"/>
      <c r="B186" s="173"/>
      <c r="D186" s="173"/>
    </row>
    <row r="187" spans="1:52" x14ac:dyDescent="0.2">
      <c r="A187" s="173"/>
      <c r="B187" s="173"/>
      <c r="D187" s="173"/>
    </row>
    <row r="188" spans="1:52" x14ac:dyDescent="0.2">
      <c r="A188" s="173"/>
      <c r="B188" s="173"/>
      <c r="D188" s="173"/>
    </row>
    <row r="189" spans="1:52" x14ac:dyDescent="0.2">
      <c r="A189" s="173"/>
      <c r="B189" s="173"/>
      <c r="D189" s="173"/>
    </row>
    <row r="190" spans="1:52" x14ac:dyDescent="0.2">
      <c r="A190" s="173"/>
      <c r="B190" s="173"/>
      <c r="D190" s="173"/>
    </row>
    <row r="191" spans="1:52" x14ac:dyDescent="0.2">
      <c r="A191" s="173"/>
      <c r="B191" s="173"/>
      <c r="D191" s="173"/>
    </row>
    <row r="192" spans="1:52" x14ac:dyDescent="0.2">
      <c r="A192" s="173"/>
      <c r="B192" s="173"/>
      <c r="D192" s="173"/>
    </row>
    <row r="193" spans="1:4" x14ac:dyDescent="0.2">
      <c r="A193" s="173"/>
      <c r="B193" s="173"/>
      <c r="D193" s="173"/>
    </row>
    <row r="194" spans="1:4" x14ac:dyDescent="0.2">
      <c r="A194" s="173"/>
      <c r="B194" s="173"/>
      <c r="D194" s="173"/>
    </row>
    <row r="195" spans="1:4" x14ac:dyDescent="0.2">
      <c r="A195" s="173"/>
      <c r="B195" s="173"/>
      <c r="D195" s="173"/>
    </row>
    <row r="196" spans="1:4" x14ac:dyDescent="0.2">
      <c r="A196" s="173"/>
      <c r="B196" s="173"/>
      <c r="D196" s="173"/>
    </row>
    <row r="197" spans="1:4" x14ac:dyDescent="0.2">
      <c r="A197" s="173"/>
      <c r="B197" s="173"/>
      <c r="D197" s="173"/>
    </row>
    <row r="198" spans="1:4" x14ac:dyDescent="0.2">
      <c r="A198" s="173"/>
      <c r="B198" s="173"/>
      <c r="D198" s="173"/>
    </row>
    <row r="199" spans="1:4" x14ac:dyDescent="0.2">
      <c r="A199" s="173"/>
      <c r="B199" s="173"/>
      <c r="D199" s="173"/>
    </row>
    <row r="200" spans="1:4" x14ac:dyDescent="0.2">
      <c r="A200" s="173"/>
      <c r="B200" s="173"/>
      <c r="D200" s="173"/>
    </row>
    <row r="201" spans="1:4" x14ac:dyDescent="0.2">
      <c r="A201" s="173"/>
      <c r="B201" s="173"/>
      <c r="D201" s="173"/>
    </row>
    <row r="202" spans="1:4" x14ac:dyDescent="0.2">
      <c r="A202" s="173"/>
      <c r="B202" s="173"/>
      <c r="D202" s="173"/>
    </row>
    <row r="203" spans="1:4" x14ac:dyDescent="0.2">
      <c r="A203" s="173"/>
      <c r="B203" s="173"/>
      <c r="D203" s="173"/>
    </row>
    <row r="204" spans="1:4" x14ac:dyDescent="0.2">
      <c r="A204" s="173"/>
      <c r="B204" s="173"/>
      <c r="D204" s="173"/>
    </row>
    <row r="205" spans="1:4" x14ac:dyDescent="0.2">
      <c r="A205" s="173"/>
      <c r="B205" s="173"/>
      <c r="D205" s="173"/>
    </row>
    <row r="206" spans="1:4" x14ac:dyDescent="0.2">
      <c r="A206" s="173"/>
      <c r="B206" s="173"/>
      <c r="D206" s="173"/>
    </row>
    <row r="207" spans="1:4" x14ac:dyDescent="0.2">
      <c r="A207" s="173"/>
      <c r="B207" s="173"/>
      <c r="D207" s="173"/>
    </row>
    <row r="208" spans="1:4" x14ac:dyDescent="0.2">
      <c r="A208" s="173"/>
      <c r="B208" s="173"/>
      <c r="D208" s="173"/>
    </row>
    <row r="209" spans="1:4" x14ac:dyDescent="0.2">
      <c r="A209" s="173"/>
      <c r="B209" s="173"/>
      <c r="D209" s="173"/>
    </row>
    <row r="210" spans="1:4" x14ac:dyDescent="0.2">
      <c r="A210" s="173"/>
      <c r="B210" s="173"/>
      <c r="D210" s="173"/>
    </row>
    <row r="211" spans="1:4" x14ac:dyDescent="0.2">
      <c r="A211" s="173"/>
      <c r="B211" s="173"/>
      <c r="D211" s="173"/>
    </row>
    <row r="212" spans="1:4" x14ac:dyDescent="0.2">
      <c r="A212" s="173"/>
      <c r="B212" s="173"/>
      <c r="D212" s="173"/>
    </row>
    <row r="213" spans="1:4" x14ac:dyDescent="0.2">
      <c r="A213" s="173"/>
      <c r="B213" s="173"/>
      <c r="D213" s="173"/>
    </row>
    <row r="214" spans="1:4" x14ac:dyDescent="0.2">
      <c r="A214" s="173"/>
      <c r="B214" s="173"/>
      <c r="D214" s="173"/>
    </row>
    <row r="215" spans="1:4" x14ac:dyDescent="0.2">
      <c r="A215" s="173"/>
      <c r="B215" s="173"/>
      <c r="D215" s="173"/>
    </row>
    <row r="216" spans="1:4" x14ac:dyDescent="0.2">
      <c r="A216" s="173"/>
      <c r="B216" s="173"/>
      <c r="D216" s="173"/>
    </row>
    <row r="217" spans="1:4" x14ac:dyDescent="0.2">
      <c r="A217" s="173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V1" workbookViewId="0">
      <pane ySplit="6" topLeftCell="A10" activePane="bottomLeft" state="frozen"/>
      <selection pane="bottomLeft" activeCell="AF24" sqref="AF24"/>
    </sheetView>
  </sheetViews>
  <sheetFormatPr defaultRowHeight="12.75" x14ac:dyDescent="0.2"/>
  <cols>
    <col min="1" max="1" width="6" style="168" customWidth="1"/>
    <col min="2" max="2" width="12.42578125" style="169" customWidth="1"/>
    <col min="3" max="3" width="19.85546875" style="177" customWidth="1"/>
    <col min="4" max="4" width="10.42578125" style="168" customWidth="1"/>
    <col min="5" max="5" width="13.140625" style="173" customWidth="1"/>
    <col min="6" max="7" width="11.28515625" style="173" customWidth="1"/>
    <col min="8" max="8" width="14" style="173" customWidth="1"/>
    <col min="9" max="9" width="14.140625" style="173" customWidth="1"/>
    <col min="10" max="11" width="12.42578125" style="173" customWidth="1"/>
    <col min="12" max="12" width="12.42578125" style="251" customWidth="1"/>
    <col min="13" max="13" width="13.28515625" style="173" customWidth="1"/>
    <col min="14" max="14" width="12.42578125" style="173" customWidth="1"/>
    <col min="15" max="15" width="11.85546875" style="251" customWidth="1"/>
    <col min="16" max="16" width="12.5703125" style="173" customWidth="1"/>
    <col min="17" max="17" width="13.140625" style="173" customWidth="1"/>
    <col min="18" max="18" width="11.7109375" style="251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2.5703125" style="173" customWidth="1"/>
    <col min="32" max="32" width="12.85546875" style="173" customWidth="1"/>
    <col min="33" max="33" width="12.71093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5" width="12.7109375" style="298" customWidth="1"/>
    <col min="46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5" width="11.28515625" style="173" bestFit="1" customWidth="1"/>
    <col min="56" max="56" width="9.71093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7" t="s">
        <v>292</v>
      </c>
    </row>
    <row r="4" spans="1:56" ht="13.5" thickBot="1" x14ac:dyDescent="0.25"/>
    <row r="5" spans="1:56" s="316" customFormat="1" ht="15.75" customHeight="1" thickTop="1" x14ac:dyDescent="0.25">
      <c r="A5" s="388" t="s">
        <v>1</v>
      </c>
      <c r="B5" s="390" t="s">
        <v>2</v>
      </c>
      <c r="C5" s="442" t="s">
        <v>3</v>
      </c>
      <c r="D5" s="392" t="s">
        <v>4</v>
      </c>
      <c r="E5" s="392" t="s">
        <v>5</v>
      </c>
      <c r="F5" s="400" t="s">
        <v>6</v>
      </c>
      <c r="G5" s="400"/>
      <c r="H5" s="392" t="s">
        <v>10</v>
      </c>
      <c r="I5" s="392" t="s">
        <v>27</v>
      </c>
      <c r="J5" s="402" t="s">
        <v>26</v>
      </c>
      <c r="K5" s="403"/>
      <c r="L5" s="404"/>
      <c r="M5" s="387" t="s">
        <v>9</v>
      </c>
      <c r="N5" s="387"/>
      <c r="O5" s="387"/>
      <c r="P5" s="387" t="s">
        <v>14</v>
      </c>
      <c r="Q5" s="387"/>
      <c r="R5" s="387"/>
      <c r="S5" s="387" t="s">
        <v>15</v>
      </c>
      <c r="T5" s="387"/>
      <c r="U5" s="387"/>
      <c r="V5" s="387" t="s">
        <v>16</v>
      </c>
      <c r="W5" s="387"/>
      <c r="X5" s="387"/>
      <c r="Y5" s="387" t="s">
        <v>295</v>
      </c>
      <c r="Z5" s="387"/>
      <c r="AA5" s="387"/>
      <c r="AB5" s="387" t="s">
        <v>18</v>
      </c>
      <c r="AC5" s="387"/>
      <c r="AD5" s="387"/>
      <c r="AE5" s="387" t="s">
        <v>19</v>
      </c>
      <c r="AF5" s="387"/>
      <c r="AG5" s="387"/>
      <c r="AH5" s="387" t="s">
        <v>20</v>
      </c>
      <c r="AI5" s="387"/>
      <c r="AJ5" s="387"/>
      <c r="AK5" s="387" t="s">
        <v>21</v>
      </c>
      <c r="AL5" s="387"/>
      <c r="AM5" s="387"/>
      <c r="AN5" s="387" t="s">
        <v>22</v>
      </c>
      <c r="AO5" s="387"/>
      <c r="AP5" s="387"/>
      <c r="AQ5" s="387" t="s">
        <v>23</v>
      </c>
      <c r="AR5" s="387"/>
      <c r="AS5" s="387"/>
      <c r="AT5" s="387" t="s">
        <v>24</v>
      </c>
      <c r="AU5" s="387"/>
      <c r="AV5" s="387"/>
      <c r="AW5" s="394" t="s">
        <v>25</v>
      </c>
      <c r="AX5" s="395"/>
      <c r="AY5" s="396"/>
      <c r="AZ5" s="317" t="s">
        <v>285</v>
      </c>
    </row>
    <row r="6" spans="1:56" s="255" customFormat="1" ht="26.25" thickBot="1" x14ac:dyDescent="0.25">
      <c r="A6" s="389"/>
      <c r="B6" s="391"/>
      <c r="C6" s="443"/>
      <c r="D6" s="393"/>
      <c r="E6" s="393"/>
      <c r="F6" s="191" t="s">
        <v>7</v>
      </c>
      <c r="G6" s="192" t="s">
        <v>8</v>
      </c>
      <c r="H6" s="401"/>
      <c r="I6" s="393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3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99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297</v>
      </c>
    </row>
    <row r="7" spans="1:56" s="223" customFormat="1" ht="12.75" customHeight="1" thickTop="1" x14ac:dyDescent="0.2">
      <c r="A7" s="256">
        <v>1</v>
      </c>
      <c r="B7" s="343"/>
      <c r="C7" s="167" t="s">
        <v>339</v>
      </c>
      <c r="D7" s="307" t="s">
        <v>284</v>
      </c>
      <c r="E7" s="213">
        <v>15000000</v>
      </c>
      <c r="F7" s="213">
        <v>1350000</v>
      </c>
      <c r="G7" s="213">
        <v>1500000</v>
      </c>
      <c r="H7" s="213">
        <f>+E7-F7-G7</f>
        <v>12150000</v>
      </c>
      <c r="I7" s="213">
        <f>+H7</f>
        <v>12150000</v>
      </c>
      <c r="J7" s="213"/>
      <c r="K7" s="213"/>
      <c r="L7" s="259"/>
      <c r="M7" s="213"/>
      <c r="N7" s="213"/>
      <c r="O7" s="259"/>
      <c r="P7" s="213"/>
      <c r="Q7" s="213"/>
      <c r="R7" s="259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345"/>
      <c r="AT7" s="213"/>
      <c r="AU7" s="213"/>
      <c r="AV7" s="213"/>
      <c r="AW7" s="213"/>
      <c r="AX7" s="213"/>
      <c r="AY7" s="213"/>
      <c r="AZ7" s="262">
        <f>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56">
        <v>2</v>
      </c>
      <c r="B8" s="343"/>
      <c r="C8" s="167" t="s">
        <v>340</v>
      </c>
      <c r="D8" s="307" t="s">
        <v>284</v>
      </c>
      <c r="E8" s="213">
        <v>15000000</v>
      </c>
      <c r="F8" s="213"/>
      <c r="G8" s="213">
        <v>1500000</v>
      </c>
      <c r="H8" s="213">
        <f>+E8-F8-G8</f>
        <v>13500000</v>
      </c>
      <c r="I8" s="213">
        <v>2000000</v>
      </c>
      <c r="J8" s="213">
        <v>3000000</v>
      </c>
      <c r="K8" s="213">
        <v>3000000</v>
      </c>
      <c r="L8" s="259">
        <f>+J8-K8</f>
        <v>0</v>
      </c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0">+P8-Q8</f>
        <v>0</v>
      </c>
      <c r="S8" s="213">
        <v>850000</v>
      </c>
      <c r="T8" s="213">
        <v>850000</v>
      </c>
      <c r="U8" s="259">
        <f t="shared" ref="U8" si="1">+S8-T8</f>
        <v>0</v>
      </c>
      <c r="V8" s="213">
        <v>850000</v>
      </c>
      <c r="W8" s="213">
        <v>850000</v>
      </c>
      <c r="X8" s="259">
        <f t="shared" ref="X8" si="2">+V8-W8</f>
        <v>0</v>
      </c>
      <c r="Y8" s="213">
        <v>850000</v>
      </c>
      <c r="Z8" s="213">
        <v>850000</v>
      </c>
      <c r="AA8" s="259">
        <f t="shared" ref="AA8" si="3">+Y8-Z8</f>
        <v>0</v>
      </c>
      <c r="AB8" s="213">
        <v>850000</v>
      </c>
      <c r="AC8" s="213">
        <v>850000</v>
      </c>
      <c r="AD8" s="259">
        <f t="shared" ref="AD8" si="4">+AB8-AC8</f>
        <v>0</v>
      </c>
      <c r="AE8" s="213">
        <v>850000</v>
      </c>
      <c r="AF8" s="213">
        <v>850000</v>
      </c>
      <c r="AG8" s="259">
        <f t="shared" ref="AG8" si="5">+AE8-AF8</f>
        <v>0</v>
      </c>
      <c r="AH8" s="213">
        <v>850000</v>
      </c>
      <c r="AI8" s="213">
        <v>850000</v>
      </c>
      <c r="AJ8" s="259">
        <f t="shared" ref="AJ8" si="6">+AH8-AI8</f>
        <v>0</v>
      </c>
      <c r="AK8" s="213">
        <v>850000</v>
      </c>
      <c r="AL8" s="213">
        <v>850000</v>
      </c>
      <c r="AM8" s="259">
        <f t="shared" ref="AM8" si="7">+AK8-AL8</f>
        <v>0</v>
      </c>
      <c r="AN8" s="213">
        <v>850000</v>
      </c>
      <c r="AO8" s="213">
        <v>850000</v>
      </c>
      <c r="AP8" s="259">
        <f t="shared" ref="AP8" si="8">+AN8-AO8</f>
        <v>0</v>
      </c>
      <c r="AQ8" s="213"/>
      <c r="AR8" s="213"/>
      <c r="AS8" s="345"/>
      <c r="AT8" s="213"/>
      <c r="AU8" s="213"/>
      <c r="AV8" s="213"/>
      <c r="AW8" s="213"/>
      <c r="AX8" s="213"/>
      <c r="AY8" s="213"/>
      <c r="AZ8" s="262">
        <f t="shared" ref="AZ8:AZ42" si="9">J8+M8+P8+S8+V8+Y8+AB8+AE8+AH8+AK8+AN8+AQ8+AT8+AW8</f>
        <v>11500000</v>
      </c>
      <c r="BA8" s="223">
        <f t="shared" ref="BA8:BA43" si="10">+I8</f>
        <v>2000000</v>
      </c>
      <c r="BB8" s="223">
        <f t="shared" ref="BB8:BB42" si="11">+AZ8+BA8</f>
        <v>13500000</v>
      </c>
      <c r="BC8" s="223">
        <f t="shared" ref="BC8:BC44" si="12">+H8</f>
        <v>13500000</v>
      </c>
      <c r="BD8" s="223">
        <f t="shared" ref="BD8:BD44" si="13">+BB8-BC8</f>
        <v>0</v>
      </c>
    </row>
    <row r="9" spans="1:56" s="223" customFormat="1" x14ac:dyDescent="0.2">
      <c r="A9" s="256">
        <v>3</v>
      </c>
      <c r="B9" s="318"/>
      <c r="C9" s="167" t="s">
        <v>365</v>
      </c>
      <c r="D9" s="307" t="s">
        <v>284</v>
      </c>
      <c r="E9" s="213">
        <v>15000000</v>
      </c>
      <c r="F9" s="352"/>
      <c r="G9" s="213">
        <v>1500000</v>
      </c>
      <c r="H9" s="213">
        <f t="shared" ref="H9:H38" si="14">+E9-F9-G9</f>
        <v>13500000</v>
      </c>
      <c r="I9" s="352">
        <v>5000000</v>
      </c>
      <c r="J9" s="352"/>
      <c r="K9" s="352"/>
      <c r="L9" s="259"/>
      <c r="M9" s="213">
        <v>850000</v>
      </c>
      <c r="N9" s="213">
        <v>850000</v>
      </c>
      <c r="O9" s="259">
        <f t="shared" ref="O9:O12" si="15">+M9-N9</f>
        <v>0</v>
      </c>
      <c r="P9" s="213">
        <v>850000</v>
      </c>
      <c r="Q9" s="213">
        <v>850000</v>
      </c>
      <c r="R9" s="259">
        <f t="shared" ref="R9:R17" si="16">+P9-Q9</f>
        <v>0</v>
      </c>
      <c r="S9" s="213">
        <v>850000</v>
      </c>
      <c r="T9" s="213">
        <v>850000</v>
      </c>
      <c r="U9" s="259">
        <f t="shared" ref="U9:U17" si="17">+S9-T9</f>
        <v>0</v>
      </c>
      <c r="V9" s="213">
        <v>850000</v>
      </c>
      <c r="W9" s="213">
        <v>850000</v>
      </c>
      <c r="X9" s="259">
        <f t="shared" ref="X9:X17" si="18">+V9-W9</f>
        <v>0</v>
      </c>
      <c r="Y9" s="213">
        <v>850000</v>
      </c>
      <c r="Z9" s="213">
        <v>850000</v>
      </c>
      <c r="AA9" s="259">
        <f t="shared" ref="AA9:AA17" si="19">+Y9-Z9</f>
        <v>0</v>
      </c>
      <c r="AB9" s="213">
        <v>850000</v>
      </c>
      <c r="AC9" s="213">
        <v>850000</v>
      </c>
      <c r="AD9" s="259">
        <f t="shared" ref="AD9:AD17" si="20">+AB9-AC9</f>
        <v>0</v>
      </c>
      <c r="AE9" s="213">
        <v>850000</v>
      </c>
      <c r="AF9" s="213">
        <v>850000</v>
      </c>
      <c r="AG9" s="259">
        <f t="shared" ref="AG9:AG17" si="21">+AE9-AF9</f>
        <v>0</v>
      </c>
      <c r="AH9" s="213">
        <v>850000</v>
      </c>
      <c r="AI9" s="213">
        <v>850000</v>
      </c>
      <c r="AJ9" s="259">
        <f t="shared" ref="AJ9:AJ17" si="22">+AH9-AI9</f>
        <v>0</v>
      </c>
      <c r="AK9" s="213">
        <v>850000</v>
      </c>
      <c r="AL9" s="213">
        <v>850000</v>
      </c>
      <c r="AM9" s="259">
        <f t="shared" ref="AM9:AM17" si="23">+AK9-AL9</f>
        <v>0</v>
      </c>
      <c r="AN9" s="213">
        <v>850000</v>
      </c>
      <c r="AO9" s="213">
        <v>850000</v>
      </c>
      <c r="AP9" s="259">
        <f t="shared" ref="AP9:AP17" si="24">+AN9-AO9</f>
        <v>0</v>
      </c>
      <c r="AQ9" s="352"/>
      <c r="AR9" s="352"/>
      <c r="AS9" s="259"/>
      <c r="AT9" s="352"/>
      <c r="AU9" s="352"/>
      <c r="AV9" s="259"/>
      <c r="AW9" s="352"/>
      <c r="AX9" s="352"/>
      <c r="AY9" s="352"/>
      <c r="AZ9" s="262">
        <f t="shared" si="9"/>
        <v>8500000</v>
      </c>
      <c r="BA9" s="223">
        <f t="shared" si="10"/>
        <v>5000000</v>
      </c>
      <c r="BB9" s="223">
        <f t="shared" si="11"/>
        <v>13500000</v>
      </c>
      <c r="BC9" s="223">
        <f t="shared" si="12"/>
        <v>13500000</v>
      </c>
      <c r="BD9" s="223">
        <f t="shared" si="13"/>
        <v>0</v>
      </c>
    </row>
    <row r="10" spans="1:56" s="223" customFormat="1" x14ac:dyDescent="0.2">
      <c r="A10" s="256">
        <v>4</v>
      </c>
      <c r="B10" s="343"/>
      <c r="C10" s="167" t="s">
        <v>366</v>
      </c>
      <c r="D10" s="307" t="s">
        <v>284</v>
      </c>
      <c r="E10" s="213">
        <v>15000000</v>
      </c>
      <c r="F10" s="213"/>
      <c r="G10" s="213">
        <v>1500000</v>
      </c>
      <c r="H10" s="213">
        <f t="shared" si="14"/>
        <v>13500000</v>
      </c>
      <c r="I10" s="213">
        <v>5000000</v>
      </c>
      <c r="J10" s="213"/>
      <c r="K10" s="213"/>
      <c r="L10" s="259"/>
      <c r="M10" s="213">
        <v>850000</v>
      </c>
      <c r="N10" s="213">
        <v>850000</v>
      </c>
      <c r="O10" s="259">
        <f t="shared" si="15"/>
        <v>0</v>
      </c>
      <c r="P10" s="213">
        <v>850000</v>
      </c>
      <c r="Q10" s="213">
        <v>850000</v>
      </c>
      <c r="R10" s="259">
        <f t="shared" si="16"/>
        <v>0</v>
      </c>
      <c r="S10" s="213">
        <v>850000</v>
      </c>
      <c r="T10" s="213">
        <v>850000</v>
      </c>
      <c r="U10" s="259">
        <f t="shared" si="17"/>
        <v>0</v>
      </c>
      <c r="V10" s="213">
        <v>850000</v>
      </c>
      <c r="W10" s="213">
        <v>850000</v>
      </c>
      <c r="X10" s="259">
        <f t="shared" si="18"/>
        <v>0</v>
      </c>
      <c r="Y10" s="213">
        <v>850000</v>
      </c>
      <c r="Z10" s="213">
        <v>850000</v>
      </c>
      <c r="AA10" s="259">
        <f t="shared" si="19"/>
        <v>0</v>
      </c>
      <c r="AB10" s="213">
        <v>850000</v>
      </c>
      <c r="AC10" s="213">
        <v>850000</v>
      </c>
      <c r="AD10" s="259">
        <f t="shared" si="20"/>
        <v>0</v>
      </c>
      <c r="AE10" s="213">
        <v>850000</v>
      </c>
      <c r="AF10" s="213">
        <v>850000</v>
      </c>
      <c r="AG10" s="259">
        <f t="shared" si="21"/>
        <v>0</v>
      </c>
      <c r="AH10" s="213">
        <v>850000</v>
      </c>
      <c r="AI10" s="213">
        <v>850000</v>
      </c>
      <c r="AJ10" s="259">
        <f t="shared" si="22"/>
        <v>0</v>
      </c>
      <c r="AK10" s="213">
        <v>850000</v>
      </c>
      <c r="AL10" s="213">
        <v>850000</v>
      </c>
      <c r="AM10" s="259">
        <f t="shared" si="23"/>
        <v>0</v>
      </c>
      <c r="AN10" s="213">
        <v>850000</v>
      </c>
      <c r="AO10" s="213">
        <v>850000</v>
      </c>
      <c r="AP10" s="259">
        <f t="shared" si="24"/>
        <v>0</v>
      </c>
      <c r="AQ10" s="213"/>
      <c r="AR10" s="213"/>
      <c r="AS10" s="345"/>
      <c r="AT10" s="213"/>
      <c r="AU10" s="213"/>
      <c r="AV10" s="213"/>
      <c r="AW10" s="213"/>
      <c r="AX10" s="213"/>
      <c r="AY10" s="213"/>
      <c r="AZ10" s="262">
        <f t="shared" si="9"/>
        <v>8500000</v>
      </c>
      <c r="BA10" s="223">
        <f t="shared" si="10"/>
        <v>5000000</v>
      </c>
      <c r="BB10" s="223">
        <f t="shared" si="11"/>
        <v>13500000</v>
      </c>
      <c r="BC10" s="223">
        <f t="shared" si="12"/>
        <v>13500000</v>
      </c>
      <c r="BD10" s="223">
        <f t="shared" si="13"/>
        <v>0</v>
      </c>
    </row>
    <row r="11" spans="1:56" x14ac:dyDescent="0.2">
      <c r="A11" s="271">
        <v>5</v>
      </c>
      <c r="B11" s="327"/>
      <c r="C11" s="161" t="s">
        <v>367</v>
      </c>
      <c r="D11" s="227" t="s">
        <v>284</v>
      </c>
      <c r="E11" s="204">
        <v>15000000</v>
      </c>
      <c r="F11" s="204"/>
      <c r="G11" s="204">
        <v>1500000</v>
      </c>
      <c r="H11" s="204">
        <f t="shared" si="14"/>
        <v>13500000</v>
      </c>
      <c r="I11" s="204">
        <v>5000000</v>
      </c>
      <c r="J11" s="204"/>
      <c r="K11" s="204"/>
      <c r="L11" s="266"/>
      <c r="M11" s="204">
        <v>850000</v>
      </c>
      <c r="N11" s="204">
        <v>850000</v>
      </c>
      <c r="O11" s="266">
        <f t="shared" si="15"/>
        <v>0</v>
      </c>
      <c r="P11" s="204">
        <v>850000</v>
      </c>
      <c r="Q11" s="204">
        <v>850000</v>
      </c>
      <c r="R11" s="266">
        <f t="shared" si="16"/>
        <v>0</v>
      </c>
      <c r="S11" s="204">
        <v>850000</v>
      </c>
      <c r="T11" s="204">
        <v>850000</v>
      </c>
      <c r="U11" s="266">
        <f t="shared" si="17"/>
        <v>0</v>
      </c>
      <c r="V11" s="204">
        <v>850000</v>
      </c>
      <c r="W11" s="204">
        <v>850000</v>
      </c>
      <c r="X11" s="266">
        <f t="shared" si="18"/>
        <v>0</v>
      </c>
      <c r="Y11" s="204">
        <v>850000</v>
      </c>
      <c r="Z11" s="204">
        <v>850000</v>
      </c>
      <c r="AA11" s="266">
        <f t="shared" si="19"/>
        <v>0</v>
      </c>
      <c r="AB11" s="204">
        <v>850000</v>
      </c>
      <c r="AC11" s="204">
        <v>850000</v>
      </c>
      <c r="AD11" s="266">
        <f t="shared" si="20"/>
        <v>0</v>
      </c>
      <c r="AE11" s="204">
        <v>850000</v>
      </c>
      <c r="AF11" s="204">
        <v>850000</v>
      </c>
      <c r="AG11" s="266">
        <f t="shared" si="21"/>
        <v>0</v>
      </c>
      <c r="AH11" s="204">
        <v>850000</v>
      </c>
      <c r="AI11" s="204">
        <v>850000</v>
      </c>
      <c r="AJ11" s="266">
        <f t="shared" si="22"/>
        <v>0</v>
      </c>
      <c r="AK11" s="204">
        <v>850000</v>
      </c>
      <c r="AL11" s="204"/>
      <c r="AM11" s="266">
        <f t="shared" si="23"/>
        <v>850000</v>
      </c>
      <c r="AN11" s="204">
        <v>850000</v>
      </c>
      <c r="AO11" s="204"/>
      <c r="AP11" s="266">
        <f t="shared" si="24"/>
        <v>850000</v>
      </c>
      <c r="AQ11" s="204"/>
      <c r="AR11" s="204"/>
      <c r="AS11" s="300"/>
      <c r="AT11" s="204"/>
      <c r="AU11" s="204"/>
      <c r="AV11" s="204"/>
      <c r="AW11" s="204"/>
      <c r="AX11" s="204"/>
      <c r="AY11" s="204"/>
      <c r="AZ11" s="268"/>
      <c r="BA11" s="173">
        <f t="shared" si="10"/>
        <v>5000000</v>
      </c>
    </row>
    <row r="12" spans="1:56" s="223" customFormat="1" x14ac:dyDescent="0.2">
      <c r="A12" s="256">
        <v>6</v>
      </c>
      <c r="B12" s="343"/>
      <c r="C12" s="164" t="s">
        <v>385</v>
      </c>
      <c r="D12" s="307" t="s">
        <v>284</v>
      </c>
      <c r="E12" s="213">
        <v>15000000</v>
      </c>
      <c r="F12" s="213"/>
      <c r="G12" s="213">
        <v>1000000</v>
      </c>
      <c r="H12" s="213">
        <f t="shared" si="14"/>
        <v>14000000</v>
      </c>
      <c r="I12" s="213">
        <v>5000000</v>
      </c>
      <c r="J12" s="213"/>
      <c r="K12" s="213"/>
      <c r="L12" s="259"/>
      <c r="M12" s="213">
        <v>900000</v>
      </c>
      <c r="N12" s="213">
        <v>900000</v>
      </c>
      <c r="O12" s="259">
        <f t="shared" si="15"/>
        <v>0</v>
      </c>
      <c r="P12" s="213">
        <v>900000</v>
      </c>
      <c r="Q12" s="213">
        <v>900000</v>
      </c>
      <c r="R12" s="259">
        <f t="shared" si="16"/>
        <v>0</v>
      </c>
      <c r="S12" s="213">
        <v>900000</v>
      </c>
      <c r="T12" s="213">
        <v>900000</v>
      </c>
      <c r="U12" s="259">
        <f t="shared" si="17"/>
        <v>0</v>
      </c>
      <c r="V12" s="213">
        <v>900000</v>
      </c>
      <c r="W12" s="213">
        <v>900000</v>
      </c>
      <c r="X12" s="259">
        <f t="shared" si="18"/>
        <v>0</v>
      </c>
      <c r="Y12" s="213">
        <v>900000</v>
      </c>
      <c r="Z12" s="213">
        <v>900000</v>
      </c>
      <c r="AA12" s="259">
        <f t="shared" si="19"/>
        <v>0</v>
      </c>
      <c r="AB12" s="213">
        <v>900000</v>
      </c>
      <c r="AC12" s="213">
        <v>900000</v>
      </c>
      <c r="AD12" s="259">
        <f t="shared" si="20"/>
        <v>0</v>
      </c>
      <c r="AE12" s="213">
        <v>900000</v>
      </c>
      <c r="AF12" s="213">
        <v>900000</v>
      </c>
      <c r="AG12" s="259">
        <f t="shared" si="21"/>
        <v>0</v>
      </c>
      <c r="AH12" s="213">
        <v>900000</v>
      </c>
      <c r="AI12" s="213">
        <v>900000</v>
      </c>
      <c r="AJ12" s="259">
        <f t="shared" si="22"/>
        <v>0</v>
      </c>
      <c r="AK12" s="213">
        <v>900000</v>
      </c>
      <c r="AL12" s="213">
        <v>900000</v>
      </c>
      <c r="AM12" s="259">
        <f t="shared" si="23"/>
        <v>0</v>
      </c>
      <c r="AN12" s="213">
        <v>900000</v>
      </c>
      <c r="AO12" s="213">
        <v>900000</v>
      </c>
      <c r="AP12" s="259">
        <f t="shared" si="24"/>
        <v>0</v>
      </c>
      <c r="AQ12" s="213"/>
      <c r="AR12" s="213"/>
      <c r="AS12" s="259"/>
      <c r="AT12" s="213"/>
      <c r="AU12" s="213"/>
      <c r="AV12" s="213"/>
      <c r="AW12" s="213"/>
      <c r="AX12" s="213"/>
      <c r="AY12" s="213"/>
      <c r="AZ12" s="262">
        <f t="shared" si="9"/>
        <v>9000000</v>
      </c>
      <c r="BA12" s="223">
        <f t="shared" si="10"/>
        <v>5000000</v>
      </c>
      <c r="BB12" s="223">
        <f t="shared" si="11"/>
        <v>14000000</v>
      </c>
      <c r="BC12" s="223">
        <f t="shared" si="12"/>
        <v>14000000</v>
      </c>
      <c r="BD12" s="223">
        <f t="shared" si="13"/>
        <v>0</v>
      </c>
    </row>
    <row r="13" spans="1:56" s="223" customFormat="1" x14ac:dyDescent="0.2">
      <c r="A13" s="256">
        <v>7</v>
      </c>
      <c r="B13" s="343"/>
      <c r="C13" s="164" t="s">
        <v>386</v>
      </c>
      <c r="D13" s="307" t="s">
        <v>284</v>
      </c>
      <c r="E13" s="213">
        <v>15000000</v>
      </c>
      <c r="F13" s="213"/>
      <c r="G13" s="213">
        <v>1000000</v>
      </c>
      <c r="H13" s="213">
        <f t="shared" si="14"/>
        <v>14000000</v>
      </c>
      <c r="I13" s="213">
        <v>5000000</v>
      </c>
      <c r="J13" s="213"/>
      <c r="K13" s="213"/>
      <c r="L13" s="259"/>
      <c r="M13" s="213">
        <v>900000</v>
      </c>
      <c r="N13" s="213">
        <v>900000</v>
      </c>
      <c r="O13" s="259">
        <f t="shared" ref="O13:O17" si="25">+M13-N13</f>
        <v>0</v>
      </c>
      <c r="P13" s="213">
        <v>900000</v>
      </c>
      <c r="Q13" s="213">
        <v>900000</v>
      </c>
      <c r="R13" s="259">
        <f t="shared" si="16"/>
        <v>0</v>
      </c>
      <c r="S13" s="213">
        <v>900000</v>
      </c>
      <c r="T13" s="213">
        <v>900000</v>
      </c>
      <c r="U13" s="259">
        <f t="shared" si="17"/>
        <v>0</v>
      </c>
      <c r="V13" s="213">
        <v>900000</v>
      </c>
      <c r="W13" s="213">
        <v>900000</v>
      </c>
      <c r="X13" s="259">
        <f t="shared" si="18"/>
        <v>0</v>
      </c>
      <c r="Y13" s="213">
        <v>900000</v>
      </c>
      <c r="Z13" s="213">
        <v>900000</v>
      </c>
      <c r="AA13" s="259">
        <f t="shared" si="19"/>
        <v>0</v>
      </c>
      <c r="AB13" s="213">
        <v>900000</v>
      </c>
      <c r="AC13" s="213">
        <v>900000</v>
      </c>
      <c r="AD13" s="259">
        <f t="shared" si="20"/>
        <v>0</v>
      </c>
      <c r="AE13" s="213">
        <v>900000</v>
      </c>
      <c r="AF13" s="213">
        <v>900000</v>
      </c>
      <c r="AG13" s="259">
        <f t="shared" si="21"/>
        <v>0</v>
      </c>
      <c r="AH13" s="213">
        <v>900000</v>
      </c>
      <c r="AI13" s="213">
        <v>900000</v>
      </c>
      <c r="AJ13" s="259">
        <f t="shared" si="22"/>
        <v>0</v>
      </c>
      <c r="AK13" s="213">
        <v>900000</v>
      </c>
      <c r="AL13" s="213">
        <v>900000</v>
      </c>
      <c r="AM13" s="259">
        <f t="shared" si="23"/>
        <v>0</v>
      </c>
      <c r="AN13" s="213">
        <v>900000</v>
      </c>
      <c r="AO13" s="213">
        <v>900000</v>
      </c>
      <c r="AP13" s="259">
        <f t="shared" si="24"/>
        <v>0</v>
      </c>
      <c r="AQ13" s="213"/>
      <c r="AR13" s="213"/>
      <c r="AS13" s="345"/>
      <c r="AT13" s="213"/>
      <c r="AU13" s="213"/>
      <c r="AV13" s="213"/>
      <c r="AW13" s="213"/>
      <c r="AX13" s="213"/>
      <c r="AY13" s="213"/>
      <c r="AZ13" s="262">
        <f t="shared" si="9"/>
        <v>9000000</v>
      </c>
      <c r="BA13" s="223">
        <f t="shared" si="10"/>
        <v>5000000</v>
      </c>
      <c r="BB13" s="223">
        <f t="shared" si="11"/>
        <v>14000000</v>
      </c>
      <c r="BC13" s="223">
        <f t="shared" si="12"/>
        <v>14000000</v>
      </c>
      <c r="BD13" s="223">
        <f t="shared" si="13"/>
        <v>0</v>
      </c>
    </row>
    <row r="14" spans="1:56" s="223" customFormat="1" x14ac:dyDescent="0.2">
      <c r="A14" s="256">
        <v>8</v>
      </c>
      <c r="B14" s="343"/>
      <c r="C14" s="164" t="s">
        <v>387</v>
      </c>
      <c r="D14" s="307" t="s">
        <v>284</v>
      </c>
      <c r="E14" s="213">
        <v>15000000</v>
      </c>
      <c r="F14" s="213"/>
      <c r="G14" s="213">
        <v>1000000</v>
      </c>
      <c r="H14" s="213">
        <f t="shared" si="14"/>
        <v>14000000</v>
      </c>
      <c r="I14" s="213">
        <v>3000000</v>
      </c>
      <c r="J14" s="213">
        <v>2000000</v>
      </c>
      <c r="K14" s="213">
        <v>2000000</v>
      </c>
      <c r="L14" s="259">
        <f>+J14-K14</f>
        <v>0</v>
      </c>
      <c r="M14" s="213">
        <v>900000</v>
      </c>
      <c r="N14" s="213">
        <v>900000</v>
      </c>
      <c r="O14" s="259">
        <f t="shared" si="25"/>
        <v>0</v>
      </c>
      <c r="P14" s="213">
        <v>900000</v>
      </c>
      <c r="Q14" s="213">
        <v>900000</v>
      </c>
      <c r="R14" s="259">
        <f t="shared" si="16"/>
        <v>0</v>
      </c>
      <c r="S14" s="213">
        <v>900000</v>
      </c>
      <c r="T14" s="213">
        <v>900000</v>
      </c>
      <c r="U14" s="259">
        <f t="shared" si="17"/>
        <v>0</v>
      </c>
      <c r="V14" s="213">
        <v>900000</v>
      </c>
      <c r="W14" s="213">
        <v>900000</v>
      </c>
      <c r="X14" s="259">
        <f t="shared" si="18"/>
        <v>0</v>
      </c>
      <c r="Y14" s="213">
        <v>900000</v>
      </c>
      <c r="Z14" s="213">
        <v>900000</v>
      </c>
      <c r="AA14" s="259">
        <f t="shared" si="19"/>
        <v>0</v>
      </c>
      <c r="AB14" s="213">
        <v>900000</v>
      </c>
      <c r="AC14" s="213">
        <v>900000</v>
      </c>
      <c r="AD14" s="259">
        <f t="shared" si="20"/>
        <v>0</v>
      </c>
      <c r="AE14" s="213">
        <v>900000</v>
      </c>
      <c r="AF14" s="213">
        <v>900000</v>
      </c>
      <c r="AG14" s="259">
        <f t="shared" si="21"/>
        <v>0</v>
      </c>
      <c r="AH14" s="213">
        <v>900000</v>
      </c>
      <c r="AI14" s="213">
        <v>900000</v>
      </c>
      <c r="AJ14" s="259">
        <f t="shared" si="22"/>
        <v>0</v>
      </c>
      <c r="AK14" s="213">
        <v>900000</v>
      </c>
      <c r="AL14" s="213">
        <v>900000</v>
      </c>
      <c r="AM14" s="259">
        <f t="shared" si="23"/>
        <v>0</v>
      </c>
      <c r="AN14" s="213">
        <v>900000</v>
      </c>
      <c r="AO14" s="213">
        <v>900000</v>
      </c>
      <c r="AP14" s="259">
        <f t="shared" si="24"/>
        <v>0</v>
      </c>
      <c r="AQ14" s="213"/>
      <c r="AR14" s="213"/>
      <c r="AS14" s="259"/>
      <c r="AT14" s="213"/>
      <c r="AU14" s="213"/>
      <c r="AV14" s="213"/>
      <c r="AW14" s="213"/>
      <c r="AX14" s="213"/>
      <c r="AY14" s="213"/>
      <c r="AZ14" s="262">
        <f t="shared" si="9"/>
        <v>11000000</v>
      </c>
      <c r="BA14" s="223">
        <f t="shared" si="10"/>
        <v>3000000</v>
      </c>
      <c r="BB14" s="223">
        <f t="shared" si="11"/>
        <v>14000000</v>
      </c>
      <c r="BC14" s="223">
        <f t="shared" si="12"/>
        <v>14000000</v>
      </c>
      <c r="BD14" s="223">
        <f t="shared" si="13"/>
        <v>0</v>
      </c>
    </row>
    <row r="15" spans="1:56" x14ac:dyDescent="0.2">
      <c r="A15" s="271">
        <v>9</v>
      </c>
      <c r="B15" s="327"/>
      <c r="C15" s="161" t="s">
        <v>392</v>
      </c>
      <c r="D15" s="227" t="s">
        <v>284</v>
      </c>
      <c r="E15" s="204">
        <v>15000000</v>
      </c>
      <c r="F15" s="204"/>
      <c r="G15" s="204">
        <v>500000</v>
      </c>
      <c r="H15" s="204">
        <f t="shared" si="14"/>
        <v>14500000</v>
      </c>
      <c r="I15" s="204">
        <v>4500000</v>
      </c>
      <c r="J15" s="204"/>
      <c r="K15" s="204"/>
      <c r="L15" s="266"/>
      <c r="M15" s="204">
        <v>1000000</v>
      </c>
      <c r="N15" s="204"/>
      <c r="O15" s="266">
        <f t="shared" si="25"/>
        <v>1000000</v>
      </c>
      <c r="P15" s="204">
        <v>1000000</v>
      </c>
      <c r="Q15" s="204"/>
      <c r="R15" s="266">
        <f t="shared" si="16"/>
        <v>1000000</v>
      </c>
      <c r="S15" s="204">
        <v>1000000</v>
      </c>
      <c r="T15" s="204"/>
      <c r="U15" s="266">
        <f t="shared" si="17"/>
        <v>1000000</v>
      </c>
      <c r="V15" s="204">
        <v>1000000</v>
      </c>
      <c r="W15" s="204"/>
      <c r="X15" s="266">
        <f t="shared" si="18"/>
        <v>1000000</v>
      </c>
      <c r="Y15" s="204">
        <v>1000000</v>
      </c>
      <c r="Z15" s="204"/>
      <c r="AA15" s="266">
        <f t="shared" si="19"/>
        <v>1000000</v>
      </c>
      <c r="AB15" s="204">
        <v>1000000</v>
      </c>
      <c r="AC15" s="204"/>
      <c r="AD15" s="266">
        <f t="shared" si="20"/>
        <v>1000000</v>
      </c>
      <c r="AE15" s="204">
        <v>1000000</v>
      </c>
      <c r="AF15" s="204"/>
      <c r="AG15" s="266">
        <f t="shared" si="21"/>
        <v>1000000</v>
      </c>
      <c r="AH15" s="204">
        <v>1000000</v>
      </c>
      <c r="AI15" s="204"/>
      <c r="AJ15" s="266">
        <f t="shared" si="22"/>
        <v>1000000</v>
      </c>
      <c r="AK15" s="204">
        <v>1000000</v>
      </c>
      <c r="AL15" s="204"/>
      <c r="AM15" s="266">
        <f t="shared" si="23"/>
        <v>1000000</v>
      </c>
      <c r="AN15" s="204">
        <v>1000000</v>
      </c>
      <c r="AO15" s="204"/>
      <c r="AP15" s="266">
        <f t="shared" si="24"/>
        <v>1000000</v>
      </c>
      <c r="AQ15" s="204"/>
      <c r="AR15" s="204"/>
      <c r="AS15" s="266"/>
      <c r="AT15" s="204"/>
      <c r="AU15" s="204"/>
      <c r="AV15" s="204"/>
      <c r="AW15" s="204"/>
      <c r="AX15" s="204"/>
      <c r="AY15" s="204"/>
      <c r="AZ15" s="268">
        <f t="shared" si="9"/>
        <v>10000000</v>
      </c>
      <c r="BA15" s="173">
        <f t="shared" si="10"/>
        <v>4500000</v>
      </c>
      <c r="BB15" s="173">
        <f t="shared" si="11"/>
        <v>14500000</v>
      </c>
      <c r="BC15" s="173">
        <f t="shared" si="12"/>
        <v>14500000</v>
      </c>
      <c r="BD15" s="173">
        <f t="shared" si="13"/>
        <v>0</v>
      </c>
    </row>
    <row r="16" spans="1:56" x14ac:dyDescent="0.2">
      <c r="A16" s="271">
        <v>10</v>
      </c>
      <c r="B16" s="327"/>
      <c r="C16" s="328" t="s">
        <v>396</v>
      </c>
      <c r="D16" s="227" t="s">
        <v>284</v>
      </c>
      <c r="E16" s="204">
        <v>15000000</v>
      </c>
      <c r="F16" s="204"/>
      <c r="G16" s="204">
        <v>500000</v>
      </c>
      <c r="H16" s="204">
        <f t="shared" si="14"/>
        <v>14500000</v>
      </c>
      <c r="I16" s="204">
        <v>5000000</v>
      </c>
      <c r="J16" s="204"/>
      <c r="K16" s="204"/>
      <c r="L16" s="266"/>
      <c r="M16" s="204">
        <v>950000</v>
      </c>
      <c r="N16" s="204">
        <v>950000</v>
      </c>
      <c r="O16" s="266">
        <f t="shared" si="25"/>
        <v>0</v>
      </c>
      <c r="P16" s="204">
        <v>950000</v>
      </c>
      <c r="Q16" s="204">
        <v>950000</v>
      </c>
      <c r="R16" s="266">
        <f t="shared" si="16"/>
        <v>0</v>
      </c>
      <c r="S16" s="204">
        <v>950000</v>
      </c>
      <c r="T16" s="204">
        <v>950000</v>
      </c>
      <c r="U16" s="266">
        <f t="shared" si="17"/>
        <v>0</v>
      </c>
      <c r="V16" s="204">
        <v>950000</v>
      </c>
      <c r="W16" s="204">
        <v>950000</v>
      </c>
      <c r="X16" s="266">
        <f t="shared" si="18"/>
        <v>0</v>
      </c>
      <c r="Y16" s="204">
        <v>950000</v>
      </c>
      <c r="Z16" s="204">
        <v>950000</v>
      </c>
      <c r="AA16" s="266">
        <f t="shared" si="19"/>
        <v>0</v>
      </c>
      <c r="AB16" s="204">
        <v>950000</v>
      </c>
      <c r="AC16" s="204">
        <v>950000</v>
      </c>
      <c r="AD16" s="266">
        <f t="shared" si="20"/>
        <v>0</v>
      </c>
      <c r="AE16" s="204">
        <v>950000</v>
      </c>
      <c r="AF16" s="204">
        <v>950000</v>
      </c>
      <c r="AG16" s="266">
        <f t="shared" si="21"/>
        <v>0</v>
      </c>
      <c r="AH16" s="204">
        <v>950000</v>
      </c>
      <c r="AI16" s="204">
        <v>950000</v>
      </c>
      <c r="AJ16" s="266">
        <f t="shared" si="22"/>
        <v>0</v>
      </c>
      <c r="AK16" s="204">
        <v>950000</v>
      </c>
      <c r="AL16" s="204">
        <v>950000</v>
      </c>
      <c r="AM16" s="266">
        <f t="shared" si="23"/>
        <v>0</v>
      </c>
      <c r="AN16" s="204">
        <v>950000</v>
      </c>
      <c r="AO16" s="204">
        <v>950000</v>
      </c>
      <c r="AP16" s="266">
        <f t="shared" si="24"/>
        <v>0</v>
      </c>
      <c r="AQ16" s="204"/>
      <c r="AR16" s="204"/>
      <c r="AS16" s="300"/>
      <c r="AT16" s="204"/>
      <c r="AU16" s="204"/>
      <c r="AV16" s="204"/>
      <c r="AW16" s="204"/>
      <c r="AX16" s="204"/>
      <c r="AY16" s="204"/>
      <c r="AZ16" s="268">
        <f t="shared" si="9"/>
        <v>9500000</v>
      </c>
      <c r="BA16" s="173">
        <f t="shared" si="10"/>
        <v>5000000</v>
      </c>
      <c r="BB16" s="173">
        <f t="shared" si="11"/>
        <v>14500000</v>
      </c>
      <c r="BC16" s="173">
        <f t="shared" si="12"/>
        <v>14500000</v>
      </c>
      <c r="BD16" s="173">
        <f t="shared" si="13"/>
        <v>0</v>
      </c>
    </row>
    <row r="17" spans="1:56" s="223" customFormat="1" x14ac:dyDescent="0.2">
      <c r="A17" s="256">
        <v>11</v>
      </c>
      <c r="B17" s="343"/>
      <c r="C17" s="344" t="s">
        <v>403</v>
      </c>
      <c r="D17" s="307" t="s">
        <v>284</v>
      </c>
      <c r="E17" s="213">
        <v>15000000</v>
      </c>
      <c r="F17" s="213"/>
      <c r="G17" s="213"/>
      <c r="H17" s="213">
        <f t="shared" si="14"/>
        <v>15000000</v>
      </c>
      <c r="I17" s="213">
        <v>4100000</v>
      </c>
      <c r="J17" s="213">
        <v>900000</v>
      </c>
      <c r="K17" s="213">
        <v>900000</v>
      </c>
      <c r="L17" s="259">
        <f>+J17-K17</f>
        <v>0</v>
      </c>
      <c r="M17" s="213">
        <v>1000000</v>
      </c>
      <c r="N17" s="213">
        <v>1000000</v>
      </c>
      <c r="O17" s="259">
        <f t="shared" si="25"/>
        <v>0</v>
      </c>
      <c r="P17" s="213">
        <v>1000000</v>
      </c>
      <c r="Q17" s="213">
        <v>1000000</v>
      </c>
      <c r="R17" s="259">
        <f t="shared" si="16"/>
        <v>0</v>
      </c>
      <c r="S17" s="213">
        <v>1000000</v>
      </c>
      <c r="T17" s="213">
        <v>1000000</v>
      </c>
      <c r="U17" s="259">
        <f t="shared" si="17"/>
        <v>0</v>
      </c>
      <c r="V17" s="213">
        <v>1000000</v>
      </c>
      <c r="W17" s="213">
        <v>1000000</v>
      </c>
      <c r="X17" s="259">
        <f t="shared" si="18"/>
        <v>0</v>
      </c>
      <c r="Y17" s="213">
        <v>1000000</v>
      </c>
      <c r="Z17" s="213">
        <v>1000000</v>
      </c>
      <c r="AA17" s="259">
        <f t="shared" si="19"/>
        <v>0</v>
      </c>
      <c r="AB17" s="213">
        <v>1000000</v>
      </c>
      <c r="AC17" s="213">
        <v>1000000</v>
      </c>
      <c r="AD17" s="259">
        <f t="shared" si="20"/>
        <v>0</v>
      </c>
      <c r="AE17" s="213">
        <v>1000000</v>
      </c>
      <c r="AF17" s="213">
        <v>1000000</v>
      </c>
      <c r="AG17" s="259">
        <f t="shared" si="21"/>
        <v>0</v>
      </c>
      <c r="AH17" s="213">
        <v>1000000</v>
      </c>
      <c r="AI17" s="213">
        <v>1000000</v>
      </c>
      <c r="AJ17" s="259">
        <f t="shared" si="22"/>
        <v>0</v>
      </c>
      <c r="AK17" s="213">
        <v>1000000</v>
      </c>
      <c r="AL17" s="213">
        <v>1000000</v>
      </c>
      <c r="AM17" s="259">
        <f t="shared" si="23"/>
        <v>0</v>
      </c>
      <c r="AN17" s="213">
        <v>1000000</v>
      </c>
      <c r="AO17" s="213">
        <v>1000000</v>
      </c>
      <c r="AP17" s="259">
        <f t="shared" si="24"/>
        <v>0</v>
      </c>
      <c r="AQ17" s="213"/>
      <c r="AR17" s="213"/>
      <c r="AS17" s="259"/>
      <c r="AT17" s="213"/>
      <c r="AU17" s="213"/>
      <c r="AV17" s="213"/>
      <c r="AW17" s="213"/>
      <c r="AX17" s="213"/>
      <c r="AY17" s="213"/>
      <c r="AZ17" s="262">
        <f t="shared" si="9"/>
        <v>10900000</v>
      </c>
      <c r="BA17" s="223">
        <f t="shared" si="10"/>
        <v>4100000</v>
      </c>
      <c r="BB17" s="223">
        <f t="shared" si="11"/>
        <v>15000000</v>
      </c>
      <c r="BC17" s="223">
        <f t="shared" si="12"/>
        <v>15000000</v>
      </c>
      <c r="BD17" s="223">
        <f t="shared" si="13"/>
        <v>0</v>
      </c>
    </row>
    <row r="18" spans="1:56" s="223" customFormat="1" x14ac:dyDescent="0.2">
      <c r="A18" s="256">
        <v>12</v>
      </c>
      <c r="B18" s="343"/>
      <c r="C18" s="344" t="s">
        <v>413</v>
      </c>
      <c r="D18" s="307" t="s">
        <v>284</v>
      </c>
      <c r="E18" s="213">
        <v>15000000</v>
      </c>
      <c r="F18" s="213">
        <v>1500000</v>
      </c>
      <c r="G18" s="213"/>
      <c r="H18" s="213">
        <f t="shared" si="14"/>
        <v>13500000</v>
      </c>
      <c r="I18" s="213">
        <v>13500000</v>
      </c>
      <c r="J18" s="213"/>
      <c r="K18" s="213"/>
      <c r="L18" s="259"/>
      <c r="M18" s="213"/>
      <c r="N18" s="213"/>
      <c r="O18" s="259"/>
      <c r="P18" s="213"/>
      <c r="Q18" s="213"/>
      <c r="R18" s="259"/>
      <c r="S18" s="213"/>
      <c r="T18" s="213"/>
      <c r="U18" s="259"/>
      <c r="V18" s="213"/>
      <c r="W18" s="213"/>
      <c r="X18" s="259"/>
      <c r="Y18" s="213"/>
      <c r="Z18" s="213"/>
      <c r="AA18" s="259"/>
      <c r="AB18" s="213"/>
      <c r="AC18" s="213"/>
      <c r="AD18" s="259"/>
      <c r="AE18" s="213"/>
      <c r="AF18" s="213"/>
      <c r="AG18" s="259"/>
      <c r="AH18" s="213"/>
      <c r="AI18" s="213"/>
      <c r="AJ18" s="259"/>
      <c r="AK18" s="213"/>
      <c r="AL18" s="213"/>
      <c r="AM18" s="259"/>
      <c r="AN18" s="213"/>
      <c r="AO18" s="213"/>
      <c r="AP18" s="259"/>
      <c r="AQ18" s="213"/>
      <c r="AR18" s="213"/>
      <c r="AS18" s="345"/>
      <c r="AT18" s="213"/>
      <c r="AU18" s="213"/>
      <c r="AV18" s="213"/>
      <c r="AW18" s="213"/>
      <c r="AX18" s="213"/>
      <c r="AY18" s="213"/>
      <c r="AZ18" s="262">
        <f t="shared" si="9"/>
        <v>0</v>
      </c>
      <c r="BA18" s="223">
        <f t="shared" si="10"/>
        <v>13500000</v>
      </c>
      <c r="BB18" s="223">
        <f t="shared" si="11"/>
        <v>13500000</v>
      </c>
      <c r="BC18" s="223">
        <f t="shared" si="12"/>
        <v>13500000</v>
      </c>
      <c r="BD18" s="223">
        <f t="shared" si="13"/>
        <v>0</v>
      </c>
    </row>
    <row r="19" spans="1:56" x14ac:dyDescent="0.2">
      <c r="A19" s="271">
        <v>13</v>
      </c>
      <c r="B19" s="327"/>
      <c r="C19" s="160" t="s">
        <v>425</v>
      </c>
      <c r="D19" s="227" t="s">
        <v>284</v>
      </c>
      <c r="E19" s="204">
        <v>15000000</v>
      </c>
      <c r="F19" s="204"/>
      <c r="G19" s="204"/>
      <c r="H19" s="348">
        <f t="shared" si="14"/>
        <v>15000000</v>
      </c>
      <c r="I19" s="204">
        <v>4500000</v>
      </c>
      <c r="J19" s="204">
        <v>500000</v>
      </c>
      <c r="K19" s="204">
        <v>500000</v>
      </c>
      <c r="L19" s="266">
        <f>+J19-K19</f>
        <v>0</v>
      </c>
      <c r="M19" s="204">
        <v>1000000</v>
      </c>
      <c r="N19" s="204">
        <v>1000000</v>
      </c>
      <c r="O19" s="266">
        <f>+M19-N19</f>
        <v>0</v>
      </c>
      <c r="P19" s="204">
        <v>1000000</v>
      </c>
      <c r="Q19" s="204">
        <v>1000000</v>
      </c>
      <c r="R19" s="266">
        <f t="shared" ref="R19:R21" si="26">+P19-Q19</f>
        <v>0</v>
      </c>
      <c r="S19" s="204">
        <v>1000000</v>
      </c>
      <c r="T19" s="204">
        <v>1000000</v>
      </c>
      <c r="U19" s="266">
        <f t="shared" ref="U19:U21" si="27">+S19-T19</f>
        <v>0</v>
      </c>
      <c r="V19" s="204">
        <v>1000000</v>
      </c>
      <c r="W19" s="204">
        <v>1000000</v>
      </c>
      <c r="X19" s="266">
        <f t="shared" ref="X19:X21" si="28">+V19-W19</f>
        <v>0</v>
      </c>
      <c r="Y19" s="204">
        <v>1000000</v>
      </c>
      <c r="Z19" s="204">
        <v>1000000</v>
      </c>
      <c r="AA19" s="266">
        <f t="shared" ref="AA19:AA21" si="29">+Y19-Z19</f>
        <v>0</v>
      </c>
      <c r="AB19" s="204">
        <v>1000000</v>
      </c>
      <c r="AC19" s="204">
        <v>1000000</v>
      </c>
      <c r="AD19" s="266">
        <f t="shared" ref="AD19:AD21" si="30">+AB19-AC19</f>
        <v>0</v>
      </c>
      <c r="AE19" s="204">
        <v>1000000</v>
      </c>
      <c r="AF19" s="204">
        <v>1000000</v>
      </c>
      <c r="AG19" s="266">
        <f t="shared" ref="AG19:AG21" si="31">+AE19-AF19</f>
        <v>0</v>
      </c>
      <c r="AH19" s="204">
        <v>1000000</v>
      </c>
      <c r="AI19" s="204">
        <v>900000</v>
      </c>
      <c r="AJ19" s="266">
        <f t="shared" ref="AJ19:AJ21" si="32">+AH19-AI19</f>
        <v>100000</v>
      </c>
      <c r="AK19" s="204">
        <v>1000000</v>
      </c>
      <c r="AL19" s="204"/>
      <c r="AM19" s="266">
        <f t="shared" ref="AM19:AM21" si="33">+AK19-AL19</f>
        <v>1000000</v>
      </c>
      <c r="AN19" s="204">
        <v>1000000</v>
      </c>
      <c r="AO19" s="204"/>
      <c r="AP19" s="266">
        <f t="shared" ref="AP19:AP21" si="34">+AN19-AO19</f>
        <v>1000000</v>
      </c>
      <c r="AQ19" s="204"/>
      <c r="AR19" s="204"/>
      <c r="AS19" s="300"/>
      <c r="AT19" s="204"/>
      <c r="AU19" s="204"/>
      <c r="AV19" s="204"/>
      <c r="AW19" s="204"/>
      <c r="AX19" s="204"/>
      <c r="AY19" s="204"/>
      <c r="AZ19" s="268">
        <f t="shared" si="9"/>
        <v>10500000</v>
      </c>
      <c r="BA19" s="173">
        <f t="shared" si="10"/>
        <v>4500000</v>
      </c>
      <c r="BB19" s="173">
        <f t="shared" si="11"/>
        <v>15000000</v>
      </c>
      <c r="BC19" s="173">
        <f t="shared" si="12"/>
        <v>15000000</v>
      </c>
      <c r="BD19" s="173">
        <f t="shared" si="13"/>
        <v>0</v>
      </c>
    </row>
    <row r="20" spans="1:56" x14ac:dyDescent="0.2">
      <c r="A20" s="271">
        <v>14</v>
      </c>
      <c r="B20" s="327"/>
      <c r="C20" s="160" t="s">
        <v>452</v>
      </c>
      <c r="D20" s="227" t="s">
        <v>284</v>
      </c>
      <c r="E20" s="204">
        <v>15000000</v>
      </c>
      <c r="F20" s="204"/>
      <c r="G20" s="204"/>
      <c r="H20" s="348">
        <f t="shared" si="14"/>
        <v>15000000</v>
      </c>
      <c r="I20" s="162">
        <v>2500000</v>
      </c>
      <c r="J20" s="204">
        <v>2500000</v>
      </c>
      <c r="K20" s="204">
        <v>2500000</v>
      </c>
      <c r="L20" s="266">
        <f t="shared" ref="L20:L24" si="35">+J20-K20</f>
        <v>0</v>
      </c>
      <c r="M20" s="204">
        <v>1000000</v>
      </c>
      <c r="N20" s="204">
        <v>1000000</v>
      </c>
      <c r="O20" s="266">
        <f t="shared" ref="O20:O28" si="36">+M20-N20</f>
        <v>0</v>
      </c>
      <c r="P20" s="204">
        <v>1000000</v>
      </c>
      <c r="Q20" s="204">
        <v>1000000</v>
      </c>
      <c r="R20" s="266">
        <f t="shared" si="26"/>
        <v>0</v>
      </c>
      <c r="S20" s="204">
        <v>1000000</v>
      </c>
      <c r="T20" s="204">
        <v>1000000</v>
      </c>
      <c r="U20" s="266">
        <f t="shared" si="27"/>
        <v>0</v>
      </c>
      <c r="V20" s="204">
        <v>1000000</v>
      </c>
      <c r="W20" s="204">
        <v>1000000</v>
      </c>
      <c r="X20" s="266">
        <f t="shared" si="28"/>
        <v>0</v>
      </c>
      <c r="Y20" s="204">
        <v>1000000</v>
      </c>
      <c r="Z20" s="204">
        <v>1000000</v>
      </c>
      <c r="AA20" s="266">
        <f t="shared" si="29"/>
        <v>0</v>
      </c>
      <c r="AB20" s="204">
        <v>1000000</v>
      </c>
      <c r="AC20" s="204">
        <v>1000000</v>
      </c>
      <c r="AD20" s="266">
        <f t="shared" si="30"/>
        <v>0</v>
      </c>
      <c r="AE20" s="204">
        <v>1000000</v>
      </c>
      <c r="AF20" s="204">
        <v>1000000</v>
      </c>
      <c r="AG20" s="266">
        <f t="shared" si="31"/>
        <v>0</v>
      </c>
      <c r="AH20" s="204">
        <v>1000000</v>
      </c>
      <c r="AI20" s="204">
        <v>1000000</v>
      </c>
      <c r="AJ20" s="266">
        <f t="shared" si="32"/>
        <v>0</v>
      </c>
      <c r="AK20" s="204">
        <v>1000000</v>
      </c>
      <c r="AL20" s="204"/>
      <c r="AM20" s="266">
        <f t="shared" si="33"/>
        <v>1000000</v>
      </c>
      <c r="AN20" s="204">
        <v>1000000</v>
      </c>
      <c r="AO20" s="204"/>
      <c r="AP20" s="266">
        <f t="shared" si="34"/>
        <v>1000000</v>
      </c>
      <c r="AQ20" s="204"/>
      <c r="AR20" s="204"/>
      <c r="AS20" s="266"/>
      <c r="AT20" s="204"/>
      <c r="AU20" s="204"/>
      <c r="AV20" s="204"/>
      <c r="AW20" s="204"/>
      <c r="AX20" s="204"/>
      <c r="AY20" s="204"/>
      <c r="AZ20" s="268">
        <f t="shared" si="9"/>
        <v>12500000</v>
      </c>
      <c r="BA20" s="173">
        <f t="shared" si="10"/>
        <v>2500000</v>
      </c>
      <c r="BB20" s="173">
        <f t="shared" si="11"/>
        <v>15000000</v>
      </c>
      <c r="BC20" s="173">
        <f t="shared" si="12"/>
        <v>15000000</v>
      </c>
      <c r="BD20" s="173">
        <f t="shared" si="13"/>
        <v>0</v>
      </c>
    </row>
    <row r="21" spans="1:56" s="223" customFormat="1" x14ac:dyDescent="0.2">
      <c r="A21" s="256">
        <v>15</v>
      </c>
      <c r="B21" s="343"/>
      <c r="C21" s="167" t="s">
        <v>453</v>
      </c>
      <c r="D21" s="307" t="s">
        <v>284</v>
      </c>
      <c r="E21" s="213">
        <v>15000000</v>
      </c>
      <c r="F21" s="213"/>
      <c r="G21" s="213"/>
      <c r="H21" s="349">
        <f t="shared" si="14"/>
        <v>15000000</v>
      </c>
      <c r="I21" s="165">
        <v>4000000</v>
      </c>
      <c r="J21" s="213">
        <v>1000000</v>
      </c>
      <c r="K21" s="213">
        <v>1000000</v>
      </c>
      <c r="L21" s="259">
        <f t="shared" si="35"/>
        <v>0</v>
      </c>
      <c r="M21" s="213">
        <v>1000000</v>
      </c>
      <c r="N21" s="213">
        <v>1000000</v>
      </c>
      <c r="O21" s="259">
        <f t="shared" si="36"/>
        <v>0</v>
      </c>
      <c r="P21" s="213">
        <v>1000000</v>
      </c>
      <c r="Q21" s="213">
        <v>1000000</v>
      </c>
      <c r="R21" s="259">
        <f t="shared" si="26"/>
        <v>0</v>
      </c>
      <c r="S21" s="213">
        <v>1000000</v>
      </c>
      <c r="T21" s="213">
        <v>1000000</v>
      </c>
      <c r="U21" s="259">
        <f t="shared" si="27"/>
        <v>0</v>
      </c>
      <c r="V21" s="213">
        <v>1000000</v>
      </c>
      <c r="W21" s="213">
        <v>1000000</v>
      </c>
      <c r="X21" s="259">
        <f t="shared" si="28"/>
        <v>0</v>
      </c>
      <c r="Y21" s="213">
        <v>1000000</v>
      </c>
      <c r="Z21" s="213">
        <v>1000000</v>
      </c>
      <c r="AA21" s="259">
        <f t="shared" si="29"/>
        <v>0</v>
      </c>
      <c r="AB21" s="213">
        <v>1000000</v>
      </c>
      <c r="AC21" s="213">
        <v>1000000</v>
      </c>
      <c r="AD21" s="259">
        <f t="shared" si="30"/>
        <v>0</v>
      </c>
      <c r="AE21" s="213">
        <v>1000000</v>
      </c>
      <c r="AF21" s="213">
        <v>1000000</v>
      </c>
      <c r="AG21" s="259">
        <f t="shared" si="31"/>
        <v>0</v>
      </c>
      <c r="AH21" s="213">
        <v>1000000</v>
      </c>
      <c r="AI21" s="213">
        <v>1000000</v>
      </c>
      <c r="AJ21" s="259">
        <f t="shared" si="32"/>
        <v>0</v>
      </c>
      <c r="AK21" s="213">
        <v>1000000</v>
      </c>
      <c r="AL21" s="213">
        <v>1000000</v>
      </c>
      <c r="AM21" s="259">
        <f t="shared" si="33"/>
        <v>0</v>
      </c>
      <c r="AN21" s="213">
        <v>1000000</v>
      </c>
      <c r="AO21" s="213">
        <v>1000000</v>
      </c>
      <c r="AP21" s="259">
        <f t="shared" si="34"/>
        <v>0</v>
      </c>
      <c r="AQ21" s="213"/>
      <c r="AR21" s="213"/>
      <c r="AS21" s="345"/>
      <c r="AT21" s="213"/>
      <c r="AU21" s="213"/>
      <c r="AV21" s="213"/>
      <c r="AW21" s="213"/>
      <c r="AX21" s="213"/>
      <c r="AY21" s="213"/>
      <c r="AZ21" s="262">
        <f t="shared" si="9"/>
        <v>11000000</v>
      </c>
      <c r="BA21" s="223">
        <f t="shared" si="10"/>
        <v>4000000</v>
      </c>
      <c r="BB21" s="223">
        <f t="shared" si="11"/>
        <v>15000000</v>
      </c>
      <c r="BC21" s="223">
        <f t="shared" si="12"/>
        <v>15000000</v>
      </c>
      <c r="BD21" s="223">
        <f t="shared" si="13"/>
        <v>0</v>
      </c>
    </row>
    <row r="22" spans="1:56" s="223" customFormat="1" x14ac:dyDescent="0.2">
      <c r="A22" s="256">
        <v>16</v>
      </c>
      <c r="B22" s="343"/>
      <c r="C22" s="167" t="s">
        <v>454</v>
      </c>
      <c r="D22" s="307" t="s">
        <v>284</v>
      </c>
      <c r="E22" s="213">
        <v>15000000</v>
      </c>
      <c r="F22" s="213">
        <v>1500000</v>
      </c>
      <c r="G22" s="213"/>
      <c r="H22" s="349">
        <f t="shared" si="14"/>
        <v>13500000</v>
      </c>
      <c r="I22" s="165">
        <v>13500000</v>
      </c>
      <c r="J22" s="213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345"/>
      <c r="AT22" s="213"/>
      <c r="AU22" s="213"/>
      <c r="AV22" s="213"/>
      <c r="AW22" s="213"/>
      <c r="AX22" s="213"/>
      <c r="AY22" s="213"/>
      <c r="AZ22" s="262">
        <f t="shared" si="9"/>
        <v>0</v>
      </c>
      <c r="BA22" s="223">
        <f t="shared" si="10"/>
        <v>13500000</v>
      </c>
      <c r="BB22" s="223">
        <f t="shared" si="11"/>
        <v>13500000</v>
      </c>
      <c r="BC22" s="223">
        <f t="shared" si="12"/>
        <v>13500000</v>
      </c>
      <c r="BD22" s="223">
        <f t="shared" si="13"/>
        <v>0</v>
      </c>
    </row>
    <row r="23" spans="1:56" s="223" customFormat="1" x14ac:dyDescent="0.2">
      <c r="A23" s="256">
        <v>17</v>
      </c>
      <c r="B23" s="343"/>
      <c r="C23" s="167" t="s">
        <v>455</v>
      </c>
      <c r="D23" s="307" t="s">
        <v>284</v>
      </c>
      <c r="E23" s="213">
        <v>15000000</v>
      </c>
      <c r="F23" s="213"/>
      <c r="G23" s="213"/>
      <c r="H23" s="349">
        <f t="shared" si="14"/>
        <v>15000000</v>
      </c>
      <c r="I23" s="165">
        <v>5000000</v>
      </c>
      <c r="J23" s="213"/>
      <c r="K23" s="213"/>
      <c r="L23" s="259"/>
      <c r="M23" s="213">
        <v>1000000</v>
      </c>
      <c r="N23" s="213">
        <v>1000000</v>
      </c>
      <c r="O23" s="259">
        <f t="shared" si="36"/>
        <v>0</v>
      </c>
      <c r="P23" s="213">
        <v>1000000</v>
      </c>
      <c r="Q23" s="213">
        <v>1000000</v>
      </c>
      <c r="R23" s="259">
        <f t="shared" ref="R23:R27" si="37">+P23-Q23</f>
        <v>0</v>
      </c>
      <c r="S23" s="213">
        <v>1000000</v>
      </c>
      <c r="T23" s="213">
        <v>1000000</v>
      </c>
      <c r="U23" s="259">
        <f t="shared" ref="U23:U27" si="38">+S23-T23</f>
        <v>0</v>
      </c>
      <c r="V23" s="213">
        <v>1000000</v>
      </c>
      <c r="W23" s="213">
        <v>1000000</v>
      </c>
      <c r="X23" s="259">
        <f t="shared" ref="X23:X27" si="39">+V23-W23</f>
        <v>0</v>
      </c>
      <c r="Y23" s="213">
        <v>1000000</v>
      </c>
      <c r="Z23" s="213">
        <v>1000000</v>
      </c>
      <c r="AA23" s="259">
        <f t="shared" ref="AA23:AA27" si="40">+Y23-Z23</f>
        <v>0</v>
      </c>
      <c r="AB23" s="213">
        <v>1000000</v>
      </c>
      <c r="AC23" s="213">
        <v>1000000</v>
      </c>
      <c r="AD23" s="259">
        <f t="shared" ref="AD23:AD27" si="41">+AB23-AC23</f>
        <v>0</v>
      </c>
      <c r="AE23" s="213">
        <v>1000000</v>
      </c>
      <c r="AF23" s="213">
        <v>1000000</v>
      </c>
      <c r="AG23" s="259">
        <f t="shared" ref="AG23:AG27" si="42">+AE23-AF23</f>
        <v>0</v>
      </c>
      <c r="AH23" s="213">
        <v>1000000</v>
      </c>
      <c r="AI23" s="213">
        <v>1000000</v>
      </c>
      <c r="AJ23" s="259">
        <f t="shared" ref="AJ23:AJ27" si="43">+AH23-AI23</f>
        <v>0</v>
      </c>
      <c r="AK23" s="213">
        <v>1000000</v>
      </c>
      <c r="AL23" s="213">
        <v>1000000</v>
      </c>
      <c r="AM23" s="259">
        <f t="shared" ref="AM23:AM27" si="44">+AK23-AL23</f>
        <v>0</v>
      </c>
      <c r="AN23" s="213">
        <v>1000000</v>
      </c>
      <c r="AO23" s="213">
        <v>1000000</v>
      </c>
      <c r="AP23" s="259">
        <f t="shared" ref="AP23:AP27" si="45">+AN23-AO23</f>
        <v>0</v>
      </c>
      <c r="AQ23" s="213"/>
      <c r="AR23" s="213"/>
      <c r="AS23" s="345"/>
      <c r="AT23" s="213"/>
      <c r="AU23" s="213"/>
      <c r="AV23" s="213"/>
      <c r="AW23" s="213"/>
      <c r="AX23" s="213"/>
      <c r="AY23" s="213"/>
      <c r="AZ23" s="262">
        <f t="shared" si="9"/>
        <v>10000000</v>
      </c>
      <c r="BA23" s="223">
        <f t="shared" si="10"/>
        <v>5000000</v>
      </c>
      <c r="BB23" s="223">
        <f t="shared" si="11"/>
        <v>15000000</v>
      </c>
      <c r="BC23" s="223">
        <f t="shared" si="12"/>
        <v>15000000</v>
      </c>
      <c r="BD23" s="223">
        <f t="shared" si="13"/>
        <v>0</v>
      </c>
    </row>
    <row r="24" spans="1:56" x14ac:dyDescent="0.2">
      <c r="A24" s="271">
        <v>18</v>
      </c>
      <c r="B24" s="327"/>
      <c r="C24" s="160" t="s">
        <v>456</v>
      </c>
      <c r="D24" s="227" t="s">
        <v>284</v>
      </c>
      <c r="E24" s="204">
        <v>15000000</v>
      </c>
      <c r="F24" s="204"/>
      <c r="G24" s="204"/>
      <c r="H24" s="348">
        <f t="shared" si="14"/>
        <v>15000000</v>
      </c>
      <c r="I24" s="162">
        <v>1000000</v>
      </c>
      <c r="J24" s="204">
        <v>4000000</v>
      </c>
      <c r="K24" s="204">
        <v>4000000</v>
      </c>
      <c r="L24" s="266">
        <f t="shared" si="35"/>
        <v>0</v>
      </c>
      <c r="M24" s="204">
        <v>1000000</v>
      </c>
      <c r="N24" s="204">
        <v>1000000</v>
      </c>
      <c r="O24" s="266">
        <f t="shared" si="36"/>
        <v>0</v>
      </c>
      <c r="P24" s="204">
        <v>1000000</v>
      </c>
      <c r="Q24" s="204">
        <v>1000000</v>
      </c>
      <c r="R24" s="266">
        <f>+P24-Q24</f>
        <v>0</v>
      </c>
      <c r="S24" s="204">
        <v>1000000</v>
      </c>
      <c r="T24" s="204">
        <v>1000000</v>
      </c>
      <c r="U24" s="266">
        <f t="shared" si="38"/>
        <v>0</v>
      </c>
      <c r="V24" s="204">
        <v>1000000</v>
      </c>
      <c r="W24" s="204">
        <v>1000000</v>
      </c>
      <c r="X24" s="266">
        <f t="shared" si="39"/>
        <v>0</v>
      </c>
      <c r="Y24" s="204">
        <v>1000000</v>
      </c>
      <c r="Z24" s="204">
        <v>1000000</v>
      </c>
      <c r="AA24" s="266">
        <f t="shared" si="40"/>
        <v>0</v>
      </c>
      <c r="AB24" s="204">
        <v>1000000</v>
      </c>
      <c r="AC24" s="204">
        <v>1000000</v>
      </c>
      <c r="AD24" s="266">
        <f t="shared" si="41"/>
        <v>0</v>
      </c>
      <c r="AE24" s="204">
        <v>1000000</v>
      </c>
      <c r="AF24" s="204">
        <v>1000000</v>
      </c>
      <c r="AG24" s="266">
        <f t="shared" si="42"/>
        <v>0</v>
      </c>
      <c r="AH24" s="204">
        <v>1000000</v>
      </c>
      <c r="AI24" s="204"/>
      <c r="AJ24" s="266">
        <f t="shared" si="43"/>
        <v>1000000</v>
      </c>
      <c r="AK24" s="204">
        <v>1000000</v>
      </c>
      <c r="AL24" s="204"/>
      <c r="AM24" s="266">
        <f t="shared" si="44"/>
        <v>1000000</v>
      </c>
      <c r="AN24" s="204">
        <v>1000000</v>
      </c>
      <c r="AO24" s="204"/>
      <c r="AP24" s="266">
        <f t="shared" si="45"/>
        <v>1000000</v>
      </c>
      <c r="AQ24" s="204"/>
      <c r="AR24" s="204"/>
      <c r="AS24" s="300"/>
      <c r="AT24" s="204"/>
      <c r="AU24" s="204"/>
      <c r="AV24" s="204"/>
      <c r="AW24" s="204"/>
      <c r="AX24" s="204"/>
      <c r="AY24" s="204"/>
      <c r="AZ24" s="268">
        <f t="shared" si="9"/>
        <v>14000000</v>
      </c>
      <c r="BA24" s="173">
        <f t="shared" si="10"/>
        <v>1000000</v>
      </c>
      <c r="BB24" s="173">
        <f t="shared" si="11"/>
        <v>15000000</v>
      </c>
      <c r="BC24" s="173">
        <f t="shared" si="12"/>
        <v>15000000</v>
      </c>
      <c r="BD24" s="173">
        <f t="shared" si="13"/>
        <v>0</v>
      </c>
    </row>
    <row r="25" spans="1:56" s="223" customFormat="1" x14ac:dyDescent="0.2">
      <c r="A25" s="256">
        <v>19</v>
      </c>
      <c r="B25" s="343"/>
      <c r="C25" s="167" t="s">
        <v>457</v>
      </c>
      <c r="D25" s="307" t="s">
        <v>284</v>
      </c>
      <c r="E25" s="213">
        <v>15000000</v>
      </c>
      <c r="F25" s="213"/>
      <c r="G25" s="213"/>
      <c r="H25" s="349">
        <f t="shared" si="14"/>
        <v>15000000</v>
      </c>
      <c r="I25" s="165">
        <v>5000000</v>
      </c>
      <c r="J25" s="213"/>
      <c r="K25" s="213"/>
      <c r="L25" s="259"/>
      <c r="M25" s="213">
        <v>1000000</v>
      </c>
      <c r="N25" s="213">
        <v>1000000</v>
      </c>
      <c r="O25" s="259">
        <f t="shared" si="36"/>
        <v>0</v>
      </c>
      <c r="P25" s="213">
        <v>1000000</v>
      </c>
      <c r="Q25" s="213">
        <v>1000000</v>
      </c>
      <c r="R25" s="259">
        <f t="shared" si="37"/>
        <v>0</v>
      </c>
      <c r="S25" s="213">
        <v>1000000</v>
      </c>
      <c r="T25" s="213">
        <v>1000000</v>
      </c>
      <c r="U25" s="259">
        <f t="shared" si="38"/>
        <v>0</v>
      </c>
      <c r="V25" s="213">
        <v>1000000</v>
      </c>
      <c r="W25" s="213">
        <v>1000000</v>
      </c>
      <c r="X25" s="259">
        <f t="shared" si="39"/>
        <v>0</v>
      </c>
      <c r="Y25" s="213">
        <v>1000000</v>
      </c>
      <c r="Z25" s="213">
        <v>1000000</v>
      </c>
      <c r="AA25" s="259">
        <f t="shared" si="40"/>
        <v>0</v>
      </c>
      <c r="AB25" s="213">
        <v>1000000</v>
      </c>
      <c r="AC25" s="213">
        <v>1000000</v>
      </c>
      <c r="AD25" s="259">
        <f t="shared" si="41"/>
        <v>0</v>
      </c>
      <c r="AE25" s="213">
        <v>1000000</v>
      </c>
      <c r="AF25" s="213">
        <v>1000000</v>
      </c>
      <c r="AG25" s="259">
        <f t="shared" si="42"/>
        <v>0</v>
      </c>
      <c r="AH25" s="213">
        <v>1000000</v>
      </c>
      <c r="AI25" s="213">
        <v>1000000</v>
      </c>
      <c r="AJ25" s="259">
        <f t="shared" si="43"/>
        <v>0</v>
      </c>
      <c r="AK25" s="213">
        <v>1000000</v>
      </c>
      <c r="AL25" s="213">
        <v>1000000</v>
      </c>
      <c r="AM25" s="259">
        <f t="shared" si="44"/>
        <v>0</v>
      </c>
      <c r="AN25" s="213">
        <v>1000000</v>
      </c>
      <c r="AO25" s="213">
        <v>1000000</v>
      </c>
      <c r="AP25" s="259">
        <f t="shared" si="45"/>
        <v>0</v>
      </c>
      <c r="AQ25" s="213"/>
      <c r="AR25" s="213"/>
      <c r="AS25" s="345"/>
      <c r="AT25" s="213"/>
      <c r="AU25" s="213"/>
      <c r="AV25" s="213"/>
      <c r="AW25" s="213"/>
      <c r="AX25" s="213"/>
      <c r="AY25" s="213"/>
      <c r="AZ25" s="262">
        <f t="shared" si="9"/>
        <v>10000000</v>
      </c>
      <c r="BA25" s="223">
        <f t="shared" si="10"/>
        <v>5000000</v>
      </c>
      <c r="BB25" s="223">
        <f t="shared" si="11"/>
        <v>15000000</v>
      </c>
      <c r="BC25" s="223">
        <f t="shared" si="12"/>
        <v>15000000</v>
      </c>
      <c r="BD25" s="223">
        <f t="shared" si="13"/>
        <v>0</v>
      </c>
    </row>
    <row r="26" spans="1:56" x14ac:dyDescent="0.2">
      <c r="A26" s="271">
        <v>20</v>
      </c>
      <c r="B26" s="327"/>
      <c r="C26" s="160" t="s">
        <v>458</v>
      </c>
      <c r="D26" s="227" t="s">
        <v>284</v>
      </c>
      <c r="E26" s="204">
        <v>15000000</v>
      </c>
      <c r="F26" s="204"/>
      <c r="G26" s="204"/>
      <c r="H26" s="348">
        <f t="shared" si="14"/>
        <v>15000000</v>
      </c>
      <c r="I26" s="162">
        <v>5000000</v>
      </c>
      <c r="J26" s="204"/>
      <c r="K26" s="204"/>
      <c r="L26" s="266"/>
      <c r="M26" s="204">
        <v>1000000</v>
      </c>
      <c r="N26" s="204">
        <v>1000000</v>
      </c>
      <c r="O26" s="266">
        <f t="shared" si="36"/>
        <v>0</v>
      </c>
      <c r="P26" s="204">
        <v>1000000</v>
      </c>
      <c r="Q26" s="204">
        <v>1000000</v>
      </c>
      <c r="R26" s="266">
        <f t="shared" si="37"/>
        <v>0</v>
      </c>
      <c r="S26" s="204">
        <v>1000000</v>
      </c>
      <c r="T26" s="204">
        <v>1000000</v>
      </c>
      <c r="U26" s="266">
        <f t="shared" si="38"/>
        <v>0</v>
      </c>
      <c r="V26" s="204">
        <v>1000000</v>
      </c>
      <c r="W26" s="204">
        <v>1000000</v>
      </c>
      <c r="X26" s="266">
        <f t="shared" si="39"/>
        <v>0</v>
      </c>
      <c r="Y26" s="204">
        <v>1000000</v>
      </c>
      <c r="Z26" s="204">
        <v>1000000</v>
      </c>
      <c r="AA26" s="266">
        <f t="shared" si="40"/>
        <v>0</v>
      </c>
      <c r="AB26" s="204">
        <v>1000000</v>
      </c>
      <c r="AC26" s="204">
        <v>1000000</v>
      </c>
      <c r="AD26" s="266">
        <f t="shared" si="41"/>
        <v>0</v>
      </c>
      <c r="AE26" s="204">
        <v>1000000</v>
      </c>
      <c r="AF26" s="204">
        <v>1000000</v>
      </c>
      <c r="AG26" s="266">
        <f t="shared" si="42"/>
        <v>0</v>
      </c>
      <c r="AH26" s="204">
        <v>1000000</v>
      </c>
      <c r="AI26" s="204">
        <v>1000000</v>
      </c>
      <c r="AJ26" s="266">
        <f t="shared" si="43"/>
        <v>0</v>
      </c>
      <c r="AK26" s="204">
        <v>1000000</v>
      </c>
      <c r="AL26" s="204"/>
      <c r="AM26" s="266">
        <f t="shared" si="44"/>
        <v>1000000</v>
      </c>
      <c r="AN26" s="204">
        <v>1000000</v>
      </c>
      <c r="AO26" s="204"/>
      <c r="AP26" s="266">
        <f t="shared" si="45"/>
        <v>1000000</v>
      </c>
      <c r="AQ26" s="204"/>
      <c r="AR26" s="204"/>
      <c r="AS26" s="266"/>
      <c r="AT26" s="204"/>
      <c r="AU26" s="204"/>
      <c r="AV26" s="204"/>
      <c r="AW26" s="204"/>
      <c r="AX26" s="204"/>
      <c r="AY26" s="204"/>
      <c r="AZ26" s="268">
        <f t="shared" si="9"/>
        <v>10000000</v>
      </c>
      <c r="BA26" s="173">
        <f t="shared" si="10"/>
        <v>5000000</v>
      </c>
      <c r="BB26" s="173">
        <f t="shared" si="11"/>
        <v>15000000</v>
      </c>
      <c r="BC26" s="173">
        <f t="shared" si="12"/>
        <v>15000000</v>
      </c>
      <c r="BD26" s="173">
        <f t="shared" si="13"/>
        <v>0</v>
      </c>
    </row>
    <row r="27" spans="1:56" s="223" customFormat="1" x14ac:dyDescent="0.2">
      <c r="A27" s="256">
        <v>21</v>
      </c>
      <c r="B27" s="343"/>
      <c r="C27" s="167" t="s">
        <v>491</v>
      </c>
      <c r="D27" s="307" t="s">
        <v>284</v>
      </c>
      <c r="E27" s="213">
        <v>15000000</v>
      </c>
      <c r="F27" s="213"/>
      <c r="G27" s="213">
        <v>7500000</v>
      </c>
      <c r="H27" s="349">
        <f t="shared" si="14"/>
        <v>7500000</v>
      </c>
      <c r="I27" s="165">
        <v>2000000</v>
      </c>
      <c r="J27" s="213"/>
      <c r="K27" s="213"/>
      <c r="L27" s="259"/>
      <c r="M27" s="213">
        <v>550000</v>
      </c>
      <c r="N27" s="213">
        <v>550000</v>
      </c>
      <c r="O27" s="259">
        <f t="shared" si="36"/>
        <v>0</v>
      </c>
      <c r="P27" s="213">
        <v>550000</v>
      </c>
      <c r="Q27" s="213">
        <v>550000</v>
      </c>
      <c r="R27" s="259">
        <f t="shared" si="37"/>
        <v>0</v>
      </c>
      <c r="S27" s="213">
        <v>550000</v>
      </c>
      <c r="T27" s="213">
        <v>550000</v>
      </c>
      <c r="U27" s="259">
        <f t="shared" si="38"/>
        <v>0</v>
      </c>
      <c r="V27" s="213">
        <v>550000</v>
      </c>
      <c r="W27" s="213">
        <v>550000</v>
      </c>
      <c r="X27" s="259">
        <f t="shared" si="39"/>
        <v>0</v>
      </c>
      <c r="Y27" s="213">
        <v>550000</v>
      </c>
      <c r="Z27" s="213">
        <v>550000</v>
      </c>
      <c r="AA27" s="259">
        <f t="shared" si="40"/>
        <v>0</v>
      </c>
      <c r="AB27" s="213">
        <v>550000</v>
      </c>
      <c r="AC27" s="213">
        <v>550000</v>
      </c>
      <c r="AD27" s="259">
        <f t="shared" si="41"/>
        <v>0</v>
      </c>
      <c r="AE27" s="213">
        <v>550000</v>
      </c>
      <c r="AF27" s="213">
        <v>550000</v>
      </c>
      <c r="AG27" s="259">
        <f t="shared" si="42"/>
        <v>0</v>
      </c>
      <c r="AH27" s="213">
        <v>550000</v>
      </c>
      <c r="AI27" s="213">
        <v>550000</v>
      </c>
      <c r="AJ27" s="259">
        <f t="shared" si="43"/>
        <v>0</v>
      </c>
      <c r="AK27" s="213">
        <v>550000</v>
      </c>
      <c r="AL27" s="213">
        <v>550000</v>
      </c>
      <c r="AM27" s="259">
        <f t="shared" si="44"/>
        <v>0</v>
      </c>
      <c r="AN27" s="213">
        <v>550000</v>
      </c>
      <c r="AO27" s="213">
        <v>550000</v>
      </c>
      <c r="AP27" s="259">
        <f t="shared" si="45"/>
        <v>0</v>
      </c>
      <c r="AQ27" s="213"/>
      <c r="AR27" s="213"/>
      <c r="AS27" s="345"/>
      <c r="AT27" s="213"/>
      <c r="AU27" s="213"/>
      <c r="AV27" s="213"/>
      <c r="AW27" s="213"/>
      <c r="AX27" s="213"/>
      <c r="AY27" s="213"/>
      <c r="AZ27" s="262">
        <f t="shared" si="9"/>
        <v>5500000</v>
      </c>
      <c r="BA27" s="223">
        <f t="shared" si="10"/>
        <v>2000000</v>
      </c>
      <c r="BB27" s="223">
        <f t="shared" si="11"/>
        <v>7500000</v>
      </c>
      <c r="BC27" s="223">
        <f t="shared" si="12"/>
        <v>7500000</v>
      </c>
      <c r="BD27" s="223">
        <f t="shared" si="13"/>
        <v>0</v>
      </c>
    </row>
    <row r="28" spans="1:56" x14ac:dyDescent="0.2">
      <c r="A28" s="271">
        <v>22</v>
      </c>
      <c r="B28" s="327"/>
      <c r="C28" s="160" t="s">
        <v>492</v>
      </c>
      <c r="D28" s="227" t="s">
        <v>284</v>
      </c>
      <c r="E28" s="204">
        <v>15000000</v>
      </c>
      <c r="F28" s="204"/>
      <c r="G28" s="204"/>
      <c r="H28" s="348">
        <f t="shared" si="14"/>
        <v>15000000</v>
      </c>
      <c r="I28" s="162">
        <v>3000000</v>
      </c>
      <c r="J28" s="204">
        <v>2000000</v>
      </c>
      <c r="K28" s="204">
        <v>2000000</v>
      </c>
      <c r="L28" s="266">
        <f>+J28-K28</f>
        <v>0</v>
      </c>
      <c r="M28" s="204">
        <v>1000000</v>
      </c>
      <c r="N28" s="204">
        <v>1000000</v>
      </c>
      <c r="O28" s="266">
        <f t="shared" si="36"/>
        <v>0</v>
      </c>
      <c r="P28" s="204">
        <v>1000000</v>
      </c>
      <c r="Q28" s="204">
        <v>1000000</v>
      </c>
      <c r="R28" s="266">
        <f t="shared" ref="R28" si="46">+P28-Q28</f>
        <v>0</v>
      </c>
      <c r="S28" s="204">
        <v>1000000</v>
      </c>
      <c r="T28" s="204">
        <v>1000000</v>
      </c>
      <c r="U28" s="266">
        <f t="shared" ref="U28" si="47">+S28-T28</f>
        <v>0</v>
      </c>
      <c r="V28" s="204">
        <v>1000000</v>
      </c>
      <c r="W28" s="204">
        <v>1000000</v>
      </c>
      <c r="X28" s="266">
        <f t="shared" ref="X28" si="48">+V28-W28</f>
        <v>0</v>
      </c>
      <c r="Y28" s="204">
        <v>1000000</v>
      </c>
      <c r="Z28" s="204">
        <v>1000000</v>
      </c>
      <c r="AA28" s="266">
        <f t="shared" ref="AA28" si="49">+Y28-Z28</f>
        <v>0</v>
      </c>
      <c r="AB28" s="204">
        <v>1000000</v>
      </c>
      <c r="AC28" s="204">
        <v>1000000</v>
      </c>
      <c r="AD28" s="266">
        <f t="shared" ref="AD28" si="50">+AB28-AC28</f>
        <v>0</v>
      </c>
      <c r="AE28" s="204">
        <v>1000000</v>
      </c>
      <c r="AF28" s="204">
        <v>1000000</v>
      </c>
      <c r="AG28" s="266">
        <f t="shared" ref="AG28" si="51">+AE28-AF28</f>
        <v>0</v>
      </c>
      <c r="AH28" s="204">
        <v>1000000</v>
      </c>
      <c r="AI28" s="204">
        <v>1000000</v>
      </c>
      <c r="AJ28" s="266">
        <f t="shared" ref="AJ28" si="52">+AH28-AI28</f>
        <v>0</v>
      </c>
      <c r="AK28" s="204">
        <v>1000000</v>
      </c>
      <c r="AL28" s="204">
        <v>1000000</v>
      </c>
      <c r="AM28" s="266">
        <f t="shared" ref="AM28" si="53">+AK28-AL28</f>
        <v>0</v>
      </c>
      <c r="AN28" s="204">
        <v>1000000</v>
      </c>
      <c r="AO28" s="204"/>
      <c r="AP28" s="266">
        <f t="shared" ref="AP28" si="54">+AN28-AO28</f>
        <v>1000000</v>
      </c>
      <c r="AQ28" s="204"/>
      <c r="AR28" s="204"/>
      <c r="AS28" s="300"/>
      <c r="AT28" s="204"/>
      <c r="AU28" s="204"/>
      <c r="AV28" s="204"/>
      <c r="AW28" s="204"/>
      <c r="AX28" s="204"/>
      <c r="AY28" s="204"/>
      <c r="AZ28" s="268">
        <f t="shared" si="9"/>
        <v>12000000</v>
      </c>
      <c r="BA28" s="173">
        <f t="shared" si="10"/>
        <v>3000000</v>
      </c>
      <c r="BB28" s="173">
        <f t="shared" si="11"/>
        <v>15000000</v>
      </c>
      <c r="BC28" s="173">
        <f t="shared" si="12"/>
        <v>15000000</v>
      </c>
      <c r="BD28" s="173">
        <f t="shared" si="13"/>
        <v>0</v>
      </c>
    </row>
    <row r="29" spans="1:56" s="223" customFormat="1" x14ac:dyDescent="0.2">
      <c r="A29" s="256">
        <v>23</v>
      </c>
      <c r="B29" s="343"/>
      <c r="C29" s="167" t="s">
        <v>493</v>
      </c>
      <c r="D29" s="307" t="s">
        <v>284</v>
      </c>
      <c r="E29" s="213">
        <v>15000000</v>
      </c>
      <c r="F29" s="213"/>
      <c r="G29" s="213"/>
      <c r="H29" s="349">
        <f t="shared" si="14"/>
        <v>15000000</v>
      </c>
      <c r="I29" s="165">
        <v>5000000</v>
      </c>
      <c r="J29" s="213"/>
      <c r="K29" s="213"/>
      <c r="L29" s="259"/>
      <c r="M29" s="213">
        <v>1000000</v>
      </c>
      <c r="N29" s="213">
        <v>1000000</v>
      </c>
      <c r="O29" s="259">
        <f t="shared" ref="O29:O34" si="55">+M29-N29</f>
        <v>0</v>
      </c>
      <c r="P29" s="213">
        <v>1000000</v>
      </c>
      <c r="Q29" s="213">
        <v>1000000</v>
      </c>
      <c r="R29" s="259">
        <f t="shared" ref="R29:R35" si="56">+P29-Q29</f>
        <v>0</v>
      </c>
      <c r="S29" s="213">
        <v>1000000</v>
      </c>
      <c r="T29" s="213">
        <v>1000000</v>
      </c>
      <c r="U29" s="259">
        <f t="shared" ref="U29:U35" si="57">+S29-T29</f>
        <v>0</v>
      </c>
      <c r="V29" s="213">
        <v>1000000</v>
      </c>
      <c r="W29" s="213">
        <v>1000000</v>
      </c>
      <c r="X29" s="259">
        <f t="shared" ref="X29:X35" si="58">+V29-W29</f>
        <v>0</v>
      </c>
      <c r="Y29" s="213">
        <v>1000000</v>
      </c>
      <c r="Z29" s="213">
        <v>1000000</v>
      </c>
      <c r="AA29" s="259">
        <f t="shared" ref="AA29:AA35" si="59">+Y29-Z29</f>
        <v>0</v>
      </c>
      <c r="AB29" s="213">
        <v>1000000</v>
      </c>
      <c r="AC29" s="213">
        <v>1000000</v>
      </c>
      <c r="AD29" s="259">
        <f t="shared" ref="AD29:AD35" si="60">+AB29-AC29</f>
        <v>0</v>
      </c>
      <c r="AE29" s="213">
        <v>1000000</v>
      </c>
      <c r="AF29" s="213">
        <v>1000000</v>
      </c>
      <c r="AG29" s="259">
        <f t="shared" ref="AG29:AG35" si="61">+AE29-AF29</f>
        <v>0</v>
      </c>
      <c r="AH29" s="213">
        <v>1000000</v>
      </c>
      <c r="AI29" s="213">
        <v>1000000</v>
      </c>
      <c r="AJ29" s="259">
        <f t="shared" ref="AJ29:AJ35" si="62">+AH29-AI29</f>
        <v>0</v>
      </c>
      <c r="AK29" s="213">
        <v>1000000</v>
      </c>
      <c r="AL29" s="213">
        <v>1000000</v>
      </c>
      <c r="AM29" s="259">
        <f t="shared" ref="AM29:AM35" si="63">+AK29-AL29</f>
        <v>0</v>
      </c>
      <c r="AN29" s="213">
        <v>1000000</v>
      </c>
      <c r="AO29" s="213">
        <v>1000000</v>
      </c>
      <c r="AP29" s="259">
        <f t="shared" ref="AP29:AP35" si="64">+AN29-AO29</f>
        <v>0</v>
      </c>
      <c r="AQ29" s="213"/>
      <c r="AR29" s="213"/>
      <c r="AS29" s="259"/>
      <c r="AT29" s="213"/>
      <c r="AU29" s="213"/>
      <c r="AV29" s="213"/>
      <c r="AW29" s="213"/>
      <c r="AX29" s="213"/>
      <c r="AY29" s="213"/>
      <c r="AZ29" s="262">
        <f t="shared" si="9"/>
        <v>10000000</v>
      </c>
      <c r="BA29" s="223">
        <f t="shared" si="10"/>
        <v>5000000</v>
      </c>
      <c r="BB29" s="223">
        <f t="shared" si="11"/>
        <v>15000000</v>
      </c>
      <c r="BC29" s="223">
        <f t="shared" si="12"/>
        <v>15000000</v>
      </c>
      <c r="BD29" s="223">
        <f t="shared" si="13"/>
        <v>0</v>
      </c>
    </row>
    <row r="30" spans="1:56" s="223" customFormat="1" x14ac:dyDescent="0.2">
      <c r="A30" s="256">
        <v>24</v>
      </c>
      <c r="B30" s="343"/>
      <c r="C30" s="167" t="s">
        <v>494</v>
      </c>
      <c r="D30" s="307" t="s">
        <v>284</v>
      </c>
      <c r="E30" s="213">
        <v>15000000</v>
      </c>
      <c r="F30" s="213"/>
      <c r="G30" s="213"/>
      <c r="H30" s="349">
        <f t="shared" si="14"/>
        <v>15000000</v>
      </c>
      <c r="I30" s="165">
        <v>5000000</v>
      </c>
      <c r="J30" s="213"/>
      <c r="K30" s="213"/>
      <c r="L30" s="259"/>
      <c r="M30" s="213">
        <v>1000000</v>
      </c>
      <c r="N30" s="213">
        <v>1000000</v>
      </c>
      <c r="O30" s="259">
        <f t="shared" si="55"/>
        <v>0</v>
      </c>
      <c r="P30" s="213">
        <v>1000000</v>
      </c>
      <c r="Q30" s="213">
        <v>1000000</v>
      </c>
      <c r="R30" s="259">
        <f t="shared" si="56"/>
        <v>0</v>
      </c>
      <c r="S30" s="213">
        <v>1000000</v>
      </c>
      <c r="T30" s="213">
        <v>1000000</v>
      </c>
      <c r="U30" s="259">
        <f t="shared" si="57"/>
        <v>0</v>
      </c>
      <c r="V30" s="213">
        <v>1000000</v>
      </c>
      <c r="W30" s="213">
        <v>1000000</v>
      </c>
      <c r="X30" s="259">
        <f t="shared" si="58"/>
        <v>0</v>
      </c>
      <c r="Y30" s="213">
        <v>1000000</v>
      </c>
      <c r="Z30" s="213">
        <v>1000000</v>
      </c>
      <c r="AA30" s="259">
        <f t="shared" si="59"/>
        <v>0</v>
      </c>
      <c r="AB30" s="213">
        <v>1000000</v>
      </c>
      <c r="AC30" s="213">
        <v>1000000</v>
      </c>
      <c r="AD30" s="259">
        <f t="shared" si="60"/>
        <v>0</v>
      </c>
      <c r="AE30" s="213">
        <v>1000000</v>
      </c>
      <c r="AF30" s="213">
        <v>1000000</v>
      </c>
      <c r="AG30" s="259">
        <f t="shared" si="61"/>
        <v>0</v>
      </c>
      <c r="AH30" s="213">
        <v>1000000</v>
      </c>
      <c r="AI30" s="213">
        <v>1000000</v>
      </c>
      <c r="AJ30" s="259">
        <f t="shared" si="62"/>
        <v>0</v>
      </c>
      <c r="AK30" s="213">
        <v>1000000</v>
      </c>
      <c r="AL30" s="213">
        <v>1000000</v>
      </c>
      <c r="AM30" s="259">
        <f t="shared" si="63"/>
        <v>0</v>
      </c>
      <c r="AN30" s="213">
        <v>1000000</v>
      </c>
      <c r="AO30" s="213">
        <v>1000000</v>
      </c>
      <c r="AP30" s="259">
        <f t="shared" si="64"/>
        <v>0</v>
      </c>
      <c r="AQ30" s="213"/>
      <c r="AR30" s="213"/>
      <c r="AS30" s="259"/>
      <c r="AT30" s="213"/>
      <c r="AU30" s="213"/>
      <c r="AV30" s="259"/>
      <c r="AW30" s="213"/>
      <c r="AX30" s="213"/>
      <c r="AY30" s="213"/>
      <c r="AZ30" s="262">
        <f t="shared" si="9"/>
        <v>10000000</v>
      </c>
      <c r="BA30" s="223">
        <f t="shared" si="10"/>
        <v>5000000</v>
      </c>
      <c r="BB30" s="223">
        <f t="shared" si="11"/>
        <v>15000000</v>
      </c>
      <c r="BC30" s="223">
        <f t="shared" si="12"/>
        <v>15000000</v>
      </c>
      <c r="BD30" s="223">
        <f t="shared" si="13"/>
        <v>0</v>
      </c>
    </row>
    <row r="31" spans="1:56" s="223" customFormat="1" x14ac:dyDescent="0.2">
      <c r="A31" s="256">
        <v>25</v>
      </c>
      <c r="B31" s="343"/>
      <c r="C31" s="167" t="s">
        <v>495</v>
      </c>
      <c r="D31" s="307" t="s">
        <v>284</v>
      </c>
      <c r="E31" s="213">
        <v>15000000</v>
      </c>
      <c r="F31" s="213"/>
      <c r="G31" s="213"/>
      <c r="H31" s="349">
        <f t="shared" si="14"/>
        <v>15000000</v>
      </c>
      <c r="I31" s="165">
        <v>5000000</v>
      </c>
      <c r="J31" s="213"/>
      <c r="K31" s="213"/>
      <c r="L31" s="259"/>
      <c r="M31" s="213">
        <v>1000000</v>
      </c>
      <c r="N31" s="213">
        <v>1000000</v>
      </c>
      <c r="O31" s="259">
        <f t="shared" si="55"/>
        <v>0</v>
      </c>
      <c r="P31" s="213">
        <v>1000000</v>
      </c>
      <c r="Q31" s="213">
        <v>1000000</v>
      </c>
      <c r="R31" s="259">
        <f t="shared" si="56"/>
        <v>0</v>
      </c>
      <c r="S31" s="213">
        <v>1000000</v>
      </c>
      <c r="T31" s="213">
        <v>1000000</v>
      </c>
      <c r="U31" s="259">
        <f t="shared" si="57"/>
        <v>0</v>
      </c>
      <c r="V31" s="213">
        <v>1000000</v>
      </c>
      <c r="W31" s="213">
        <v>1000000</v>
      </c>
      <c r="X31" s="259">
        <f t="shared" si="58"/>
        <v>0</v>
      </c>
      <c r="Y31" s="213">
        <v>1000000</v>
      </c>
      <c r="Z31" s="213">
        <v>1000000</v>
      </c>
      <c r="AA31" s="259">
        <f t="shared" si="59"/>
        <v>0</v>
      </c>
      <c r="AB31" s="213">
        <v>1000000</v>
      </c>
      <c r="AC31" s="213">
        <v>1000000</v>
      </c>
      <c r="AD31" s="259">
        <f t="shared" si="60"/>
        <v>0</v>
      </c>
      <c r="AE31" s="213">
        <v>1000000</v>
      </c>
      <c r="AF31" s="213">
        <v>1000000</v>
      </c>
      <c r="AG31" s="259">
        <f t="shared" si="61"/>
        <v>0</v>
      </c>
      <c r="AH31" s="213">
        <v>1000000</v>
      </c>
      <c r="AI31" s="213">
        <v>1000000</v>
      </c>
      <c r="AJ31" s="259">
        <f t="shared" si="62"/>
        <v>0</v>
      </c>
      <c r="AK31" s="213">
        <v>1000000</v>
      </c>
      <c r="AL31" s="213">
        <v>1000000</v>
      </c>
      <c r="AM31" s="259">
        <f t="shared" si="63"/>
        <v>0</v>
      </c>
      <c r="AN31" s="213">
        <v>1000000</v>
      </c>
      <c r="AO31" s="213">
        <v>1000000</v>
      </c>
      <c r="AP31" s="259">
        <f t="shared" si="64"/>
        <v>0</v>
      </c>
      <c r="AQ31" s="213"/>
      <c r="AR31" s="213"/>
      <c r="AS31" s="345"/>
      <c r="AT31" s="213"/>
      <c r="AU31" s="213"/>
      <c r="AV31" s="213"/>
      <c r="AW31" s="213"/>
      <c r="AX31" s="213"/>
      <c r="AY31" s="213"/>
      <c r="AZ31" s="262">
        <f t="shared" si="9"/>
        <v>10000000</v>
      </c>
      <c r="BA31" s="223">
        <f t="shared" si="10"/>
        <v>5000000</v>
      </c>
      <c r="BB31" s="223">
        <f t="shared" si="11"/>
        <v>15000000</v>
      </c>
      <c r="BC31" s="223">
        <f t="shared" si="12"/>
        <v>15000000</v>
      </c>
      <c r="BD31" s="223">
        <f t="shared" si="13"/>
        <v>0</v>
      </c>
    </row>
    <row r="32" spans="1:56" s="223" customFormat="1" x14ac:dyDescent="0.2">
      <c r="A32" s="256">
        <v>26</v>
      </c>
      <c r="B32" s="343"/>
      <c r="C32" s="360" t="s">
        <v>496</v>
      </c>
      <c r="D32" s="307" t="s">
        <v>284</v>
      </c>
      <c r="E32" s="213">
        <v>15000000</v>
      </c>
      <c r="F32" s="213"/>
      <c r="G32" s="213"/>
      <c r="H32" s="349">
        <f t="shared" si="14"/>
        <v>15000000</v>
      </c>
      <c r="I32" s="165">
        <v>5000000</v>
      </c>
      <c r="J32" s="213"/>
      <c r="K32" s="213"/>
      <c r="L32" s="259"/>
      <c r="M32" s="213">
        <v>1000000</v>
      </c>
      <c r="N32" s="213">
        <v>1000000</v>
      </c>
      <c r="O32" s="259">
        <f t="shared" si="55"/>
        <v>0</v>
      </c>
      <c r="P32" s="213">
        <v>1000000</v>
      </c>
      <c r="Q32" s="213">
        <v>1000000</v>
      </c>
      <c r="R32" s="259">
        <f t="shared" si="56"/>
        <v>0</v>
      </c>
      <c r="S32" s="213">
        <v>1000000</v>
      </c>
      <c r="T32" s="213">
        <v>1000000</v>
      </c>
      <c r="U32" s="259">
        <f t="shared" si="57"/>
        <v>0</v>
      </c>
      <c r="V32" s="213">
        <v>1000000</v>
      </c>
      <c r="W32" s="213">
        <v>1000000</v>
      </c>
      <c r="X32" s="259">
        <f t="shared" si="58"/>
        <v>0</v>
      </c>
      <c r="Y32" s="213">
        <v>1000000</v>
      </c>
      <c r="Z32" s="213">
        <v>1000000</v>
      </c>
      <c r="AA32" s="259">
        <f t="shared" si="59"/>
        <v>0</v>
      </c>
      <c r="AB32" s="213">
        <v>1000000</v>
      </c>
      <c r="AC32" s="213">
        <v>1000000</v>
      </c>
      <c r="AD32" s="259">
        <f t="shared" si="60"/>
        <v>0</v>
      </c>
      <c r="AE32" s="213">
        <v>1000000</v>
      </c>
      <c r="AF32" s="213">
        <v>1000000</v>
      </c>
      <c r="AG32" s="259">
        <f t="shared" si="61"/>
        <v>0</v>
      </c>
      <c r="AH32" s="213">
        <v>1000000</v>
      </c>
      <c r="AI32" s="213">
        <v>1000000</v>
      </c>
      <c r="AJ32" s="259">
        <f t="shared" si="62"/>
        <v>0</v>
      </c>
      <c r="AK32" s="213">
        <v>1000000</v>
      </c>
      <c r="AL32" s="213">
        <v>1000000</v>
      </c>
      <c r="AM32" s="259">
        <f t="shared" si="63"/>
        <v>0</v>
      </c>
      <c r="AN32" s="213">
        <v>1000000</v>
      </c>
      <c r="AO32" s="213">
        <v>1000000</v>
      </c>
      <c r="AP32" s="259">
        <f t="shared" si="64"/>
        <v>0</v>
      </c>
      <c r="AQ32" s="213"/>
      <c r="AR32" s="213"/>
      <c r="AS32" s="259"/>
      <c r="AT32" s="213"/>
      <c r="AU32" s="213"/>
      <c r="AV32" s="213"/>
      <c r="AW32" s="213"/>
      <c r="AX32" s="213"/>
      <c r="AY32" s="213"/>
      <c r="AZ32" s="262">
        <f t="shared" si="9"/>
        <v>10000000</v>
      </c>
      <c r="BA32" s="223">
        <f t="shared" si="10"/>
        <v>5000000</v>
      </c>
      <c r="BB32" s="223">
        <f t="shared" si="11"/>
        <v>15000000</v>
      </c>
      <c r="BC32" s="223">
        <f t="shared" si="12"/>
        <v>15000000</v>
      </c>
      <c r="BD32" s="223">
        <f t="shared" si="13"/>
        <v>0</v>
      </c>
    </row>
    <row r="33" spans="1:56" s="223" customFormat="1" x14ac:dyDescent="0.2">
      <c r="A33" s="256">
        <v>27</v>
      </c>
      <c r="B33" s="343"/>
      <c r="C33" s="167" t="s">
        <v>497</v>
      </c>
      <c r="D33" s="307" t="s">
        <v>284</v>
      </c>
      <c r="E33" s="213">
        <v>15000000</v>
      </c>
      <c r="F33" s="213"/>
      <c r="G33" s="213"/>
      <c r="H33" s="349">
        <f t="shared" si="14"/>
        <v>15000000</v>
      </c>
      <c r="I33" s="165">
        <v>5000000</v>
      </c>
      <c r="J33" s="213"/>
      <c r="K33" s="213"/>
      <c r="L33" s="259"/>
      <c r="M33" s="213">
        <v>1000000</v>
      </c>
      <c r="N33" s="213">
        <v>1000000</v>
      </c>
      <c r="O33" s="259">
        <f t="shared" si="55"/>
        <v>0</v>
      </c>
      <c r="P33" s="213">
        <v>1000000</v>
      </c>
      <c r="Q33" s="213">
        <v>1000000</v>
      </c>
      <c r="R33" s="259">
        <f t="shared" si="56"/>
        <v>0</v>
      </c>
      <c r="S33" s="213">
        <v>1000000</v>
      </c>
      <c r="T33" s="213">
        <v>1000000</v>
      </c>
      <c r="U33" s="259">
        <f t="shared" si="57"/>
        <v>0</v>
      </c>
      <c r="V33" s="213">
        <v>1000000</v>
      </c>
      <c r="W33" s="213">
        <v>1000000</v>
      </c>
      <c r="X33" s="259">
        <f t="shared" si="58"/>
        <v>0</v>
      </c>
      <c r="Y33" s="213">
        <v>1000000</v>
      </c>
      <c r="Z33" s="213">
        <v>1000000</v>
      </c>
      <c r="AA33" s="259">
        <f t="shared" si="59"/>
        <v>0</v>
      </c>
      <c r="AB33" s="213">
        <v>1000000</v>
      </c>
      <c r="AC33" s="213">
        <v>1000000</v>
      </c>
      <c r="AD33" s="259">
        <f t="shared" si="60"/>
        <v>0</v>
      </c>
      <c r="AE33" s="213">
        <v>1000000</v>
      </c>
      <c r="AF33" s="213">
        <v>1000000</v>
      </c>
      <c r="AG33" s="259">
        <f t="shared" si="61"/>
        <v>0</v>
      </c>
      <c r="AH33" s="213">
        <v>1000000</v>
      </c>
      <c r="AI33" s="213">
        <v>1000000</v>
      </c>
      <c r="AJ33" s="259">
        <f t="shared" si="62"/>
        <v>0</v>
      </c>
      <c r="AK33" s="213">
        <v>1000000</v>
      </c>
      <c r="AL33" s="213">
        <v>1000000</v>
      </c>
      <c r="AM33" s="259">
        <f t="shared" si="63"/>
        <v>0</v>
      </c>
      <c r="AN33" s="213">
        <v>1000000</v>
      </c>
      <c r="AO33" s="213">
        <v>1000000</v>
      </c>
      <c r="AP33" s="259">
        <f t="shared" si="64"/>
        <v>0</v>
      </c>
      <c r="AQ33" s="213"/>
      <c r="AR33" s="213"/>
      <c r="AS33" s="259"/>
      <c r="AT33" s="213"/>
      <c r="AU33" s="213"/>
      <c r="AV33" s="213"/>
      <c r="AW33" s="213"/>
      <c r="AX33" s="213"/>
      <c r="AY33" s="213"/>
      <c r="AZ33" s="262">
        <f t="shared" si="9"/>
        <v>10000000</v>
      </c>
      <c r="BA33" s="223">
        <f t="shared" si="10"/>
        <v>5000000</v>
      </c>
      <c r="BB33" s="223">
        <f t="shared" si="11"/>
        <v>15000000</v>
      </c>
      <c r="BC33" s="223">
        <f t="shared" si="12"/>
        <v>15000000</v>
      </c>
      <c r="BD33" s="223">
        <f t="shared" si="13"/>
        <v>0</v>
      </c>
    </row>
    <row r="34" spans="1:56" s="223" customFormat="1" x14ac:dyDescent="0.2">
      <c r="A34" s="256">
        <v>28</v>
      </c>
      <c r="B34" s="343"/>
      <c r="C34" s="167" t="s">
        <v>498</v>
      </c>
      <c r="D34" s="307" t="s">
        <v>284</v>
      </c>
      <c r="E34" s="213">
        <v>15000000</v>
      </c>
      <c r="F34" s="213"/>
      <c r="G34" s="213"/>
      <c r="H34" s="349">
        <f t="shared" si="14"/>
        <v>15000000</v>
      </c>
      <c r="I34" s="165">
        <v>3000000</v>
      </c>
      <c r="J34" s="213">
        <v>2000000</v>
      </c>
      <c r="K34" s="213">
        <v>2000000</v>
      </c>
      <c r="L34" s="259">
        <f>+J34-K34</f>
        <v>0</v>
      </c>
      <c r="M34" s="213">
        <v>1000000</v>
      </c>
      <c r="N34" s="213">
        <v>1000000</v>
      </c>
      <c r="O34" s="259">
        <f t="shared" si="55"/>
        <v>0</v>
      </c>
      <c r="P34" s="213">
        <v>1000000</v>
      </c>
      <c r="Q34" s="213">
        <v>1000000</v>
      </c>
      <c r="R34" s="259">
        <f t="shared" si="56"/>
        <v>0</v>
      </c>
      <c r="S34" s="213">
        <v>1000000</v>
      </c>
      <c r="T34" s="213">
        <v>1000000</v>
      </c>
      <c r="U34" s="259">
        <f t="shared" si="57"/>
        <v>0</v>
      </c>
      <c r="V34" s="213">
        <v>1000000</v>
      </c>
      <c r="W34" s="213">
        <v>1000000</v>
      </c>
      <c r="X34" s="259">
        <f t="shared" si="58"/>
        <v>0</v>
      </c>
      <c r="Y34" s="213">
        <v>1000000</v>
      </c>
      <c r="Z34" s="213">
        <v>1000000</v>
      </c>
      <c r="AA34" s="259">
        <f t="shared" si="59"/>
        <v>0</v>
      </c>
      <c r="AB34" s="213">
        <v>1000000</v>
      </c>
      <c r="AC34" s="213">
        <v>1000000</v>
      </c>
      <c r="AD34" s="259">
        <f t="shared" si="60"/>
        <v>0</v>
      </c>
      <c r="AE34" s="213">
        <v>1000000</v>
      </c>
      <c r="AF34" s="213">
        <v>1000000</v>
      </c>
      <c r="AG34" s="259">
        <f t="shared" si="61"/>
        <v>0</v>
      </c>
      <c r="AH34" s="213">
        <v>1000000</v>
      </c>
      <c r="AI34" s="213">
        <v>1000000</v>
      </c>
      <c r="AJ34" s="259">
        <f t="shared" si="62"/>
        <v>0</v>
      </c>
      <c r="AK34" s="213">
        <v>1000000</v>
      </c>
      <c r="AL34" s="213">
        <v>1000000</v>
      </c>
      <c r="AM34" s="259">
        <f t="shared" si="63"/>
        <v>0</v>
      </c>
      <c r="AN34" s="213">
        <v>1000000</v>
      </c>
      <c r="AO34" s="213">
        <v>1000000</v>
      </c>
      <c r="AP34" s="259">
        <f t="shared" si="64"/>
        <v>0</v>
      </c>
      <c r="AQ34" s="213"/>
      <c r="AR34" s="213"/>
      <c r="AS34" s="259"/>
      <c r="AT34" s="213"/>
      <c r="AU34" s="213"/>
      <c r="AV34" s="213"/>
      <c r="AW34" s="213"/>
      <c r="AX34" s="213"/>
      <c r="AY34" s="213"/>
      <c r="AZ34" s="262">
        <f t="shared" si="9"/>
        <v>12000000</v>
      </c>
      <c r="BA34" s="223">
        <f t="shared" si="10"/>
        <v>3000000</v>
      </c>
      <c r="BB34" s="223">
        <f t="shared" si="11"/>
        <v>15000000</v>
      </c>
      <c r="BC34" s="223">
        <f t="shared" si="12"/>
        <v>15000000</v>
      </c>
      <c r="BD34" s="223">
        <f t="shared" si="13"/>
        <v>0</v>
      </c>
    </row>
    <row r="35" spans="1:56" x14ac:dyDescent="0.2">
      <c r="A35" s="271">
        <v>29</v>
      </c>
      <c r="B35" s="327"/>
      <c r="C35" s="160" t="s">
        <v>499</v>
      </c>
      <c r="D35" s="227" t="s">
        <v>284</v>
      </c>
      <c r="E35" s="204">
        <v>15000000</v>
      </c>
      <c r="F35" s="204"/>
      <c r="G35" s="204"/>
      <c r="H35" s="348">
        <f t="shared" si="14"/>
        <v>15000000</v>
      </c>
      <c r="I35" s="162">
        <v>5000000</v>
      </c>
      <c r="J35" s="204"/>
      <c r="K35" s="204"/>
      <c r="L35" s="266"/>
      <c r="M35" s="204">
        <v>1000000</v>
      </c>
      <c r="N35" s="204">
        <v>1000000</v>
      </c>
      <c r="O35" s="266">
        <f>+M35-N35</f>
        <v>0</v>
      </c>
      <c r="P35" s="204">
        <v>1000000</v>
      </c>
      <c r="Q35" s="204">
        <v>1000000</v>
      </c>
      <c r="R35" s="266">
        <f t="shared" si="56"/>
        <v>0</v>
      </c>
      <c r="S35" s="204">
        <v>1000000</v>
      </c>
      <c r="T35" s="204">
        <v>1000000</v>
      </c>
      <c r="U35" s="266">
        <f t="shared" si="57"/>
        <v>0</v>
      </c>
      <c r="V35" s="204">
        <v>1000000</v>
      </c>
      <c r="W35" s="204">
        <v>1000000</v>
      </c>
      <c r="X35" s="266">
        <f t="shared" si="58"/>
        <v>0</v>
      </c>
      <c r="Y35" s="204">
        <v>1000000</v>
      </c>
      <c r="Z35" s="204">
        <v>1000000</v>
      </c>
      <c r="AA35" s="266">
        <f t="shared" si="59"/>
        <v>0</v>
      </c>
      <c r="AB35" s="204">
        <v>1000000</v>
      </c>
      <c r="AC35" s="204">
        <v>1000000</v>
      </c>
      <c r="AD35" s="266">
        <f t="shared" si="60"/>
        <v>0</v>
      </c>
      <c r="AE35" s="204">
        <v>1000000</v>
      </c>
      <c r="AF35" s="204">
        <v>1000000</v>
      </c>
      <c r="AG35" s="266">
        <f t="shared" si="61"/>
        <v>0</v>
      </c>
      <c r="AH35" s="204">
        <v>1000000</v>
      </c>
      <c r="AI35" s="204">
        <v>1000000</v>
      </c>
      <c r="AJ35" s="266">
        <f t="shared" si="62"/>
        <v>0</v>
      </c>
      <c r="AK35" s="204">
        <v>1000000</v>
      </c>
      <c r="AL35" s="204">
        <v>1000000</v>
      </c>
      <c r="AM35" s="266">
        <f t="shared" si="63"/>
        <v>0</v>
      </c>
      <c r="AN35" s="204">
        <v>1000000</v>
      </c>
      <c r="AO35" s="204"/>
      <c r="AP35" s="266">
        <f t="shared" si="64"/>
        <v>1000000</v>
      </c>
      <c r="AQ35" s="204"/>
      <c r="AR35" s="204"/>
      <c r="AS35" s="300"/>
      <c r="AT35" s="204"/>
      <c r="AU35" s="204"/>
      <c r="AV35" s="204"/>
      <c r="AW35" s="204"/>
      <c r="AX35" s="204"/>
      <c r="AY35" s="204"/>
      <c r="AZ35" s="268">
        <f t="shared" si="9"/>
        <v>10000000</v>
      </c>
      <c r="BA35" s="173">
        <f t="shared" si="10"/>
        <v>5000000</v>
      </c>
      <c r="BB35" s="173">
        <f t="shared" si="11"/>
        <v>15000000</v>
      </c>
      <c r="BC35" s="173">
        <f t="shared" si="12"/>
        <v>15000000</v>
      </c>
      <c r="BD35" s="173">
        <f t="shared" si="13"/>
        <v>0</v>
      </c>
    </row>
    <row r="36" spans="1:56" x14ac:dyDescent="0.2">
      <c r="A36" s="271">
        <v>30</v>
      </c>
      <c r="B36" s="327"/>
      <c r="C36" s="351" t="s">
        <v>515</v>
      </c>
      <c r="D36" s="227" t="s">
        <v>284</v>
      </c>
      <c r="E36" s="204">
        <v>15000000</v>
      </c>
      <c r="F36" s="204"/>
      <c r="G36" s="204"/>
      <c r="H36" s="348">
        <f t="shared" si="14"/>
        <v>15000000</v>
      </c>
      <c r="I36" s="162">
        <v>5000000</v>
      </c>
      <c r="J36" s="204"/>
      <c r="K36" s="204"/>
      <c r="L36" s="266"/>
      <c r="M36" s="204"/>
      <c r="N36" s="204"/>
      <c r="O36" s="266"/>
      <c r="P36" s="204">
        <v>1000000</v>
      </c>
      <c r="Q36" s="204">
        <v>1000000</v>
      </c>
      <c r="R36" s="266">
        <f t="shared" ref="R36:R39" si="65">+P36-Q36</f>
        <v>0</v>
      </c>
      <c r="S36" s="204">
        <v>1000000</v>
      </c>
      <c r="T36" s="204">
        <v>1000000</v>
      </c>
      <c r="U36" s="266">
        <f t="shared" ref="U36:U39" si="66">+S36-T36</f>
        <v>0</v>
      </c>
      <c r="V36" s="204">
        <v>1000000</v>
      </c>
      <c r="W36" s="204">
        <v>1000000</v>
      </c>
      <c r="X36" s="266">
        <f t="shared" ref="X36:X39" si="67">+V36-W36</f>
        <v>0</v>
      </c>
      <c r="Y36" s="204">
        <v>1000000</v>
      </c>
      <c r="Z36" s="204">
        <v>1000000</v>
      </c>
      <c r="AA36" s="266">
        <f t="shared" ref="AA36:AA39" si="68">+Y36-Z36</f>
        <v>0</v>
      </c>
      <c r="AB36" s="204">
        <v>1000000</v>
      </c>
      <c r="AC36" s="204">
        <v>1000000</v>
      </c>
      <c r="AD36" s="266">
        <f t="shared" ref="AD36:AD39" si="69">+AB36-AC36</f>
        <v>0</v>
      </c>
      <c r="AE36" s="204">
        <v>1000000</v>
      </c>
      <c r="AF36" s="204">
        <v>1000000</v>
      </c>
      <c r="AG36" s="266">
        <f t="shared" ref="AG36:AG39" si="70">+AE36-AF36</f>
        <v>0</v>
      </c>
      <c r="AH36" s="204">
        <v>1000000</v>
      </c>
      <c r="AI36" s="204">
        <v>1000000</v>
      </c>
      <c r="AJ36" s="266">
        <f t="shared" ref="AJ36:AJ39" si="71">+AH36-AI36</f>
        <v>0</v>
      </c>
      <c r="AK36" s="204">
        <v>1000000</v>
      </c>
      <c r="AL36" s="204">
        <v>700000</v>
      </c>
      <c r="AM36" s="266">
        <f t="shared" ref="AM36:AM39" si="72">+AK36-AL36</f>
        <v>300000</v>
      </c>
      <c r="AN36" s="204">
        <v>1000000</v>
      </c>
      <c r="AO36" s="204"/>
      <c r="AP36" s="266">
        <f t="shared" ref="AP36:AP39" si="73">+AN36-AO36</f>
        <v>1000000</v>
      </c>
      <c r="AQ36" s="204">
        <v>1000000</v>
      </c>
      <c r="AR36" s="204"/>
      <c r="AS36" s="266">
        <f>+AQ36-AR36</f>
        <v>1000000</v>
      </c>
      <c r="AT36" s="204"/>
      <c r="AU36" s="204"/>
      <c r="AV36" s="204"/>
      <c r="AW36" s="204"/>
      <c r="AX36" s="204"/>
      <c r="AY36" s="204"/>
      <c r="AZ36" s="268">
        <f t="shared" si="9"/>
        <v>10000000</v>
      </c>
      <c r="BA36" s="173">
        <f t="shared" si="10"/>
        <v>5000000</v>
      </c>
      <c r="BB36" s="173">
        <f t="shared" si="11"/>
        <v>15000000</v>
      </c>
      <c r="BC36" s="173">
        <f t="shared" si="12"/>
        <v>15000000</v>
      </c>
      <c r="BD36" s="173">
        <f t="shared" si="13"/>
        <v>0</v>
      </c>
    </row>
    <row r="37" spans="1:56" x14ac:dyDescent="0.2">
      <c r="A37" s="271">
        <v>31</v>
      </c>
      <c r="B37" s="327"/>
      <c r="C37" s="351" t="s">
        <v>528</v>
      </c>
      <c r="D37" s="227" t="s">
        <v>284</v>
      </c>
      <c r="E37" s="204">
        <v>15000000</v>
      </c>
      <c r="F37" s="204"/>
      <c r="G37" s="204"/>
      <c r="H37" s="348">
        <f t="shared" si="14"/>
        <v>15000000</v>
      </c>
      <c r="I37" s="204">
        <v>1000000</v>
      </c>
      <c r="J37" s="204">
        <v>4000000</v>
      </c>
      <c r="K37" s="204"/>
      <c r="L37" s="266">
        <f>+J37-K37</f>
        <v>4000000</v>
      </c>
      <c r="M37" s="204"/>
      <c r="N37" s="204"/>
      <c r="O37" s="266"/>
      <c r="P37" s="204">
        <v>1000000</v>
      </c>
      <c r="Q37" s="204"/>
      <c r="R37" s="266">
        <f t="shared" si="65"/>
        <v>1000000</v>
      </c>
      <c r="S37" s="204">
        <v>1000000</v>
      </c>
      <c r="T37" s="204"/>
      <c r="U37" s="266">
        <f t="shared" si="66"/>
        <v>1000000</v>
      </c>
      <c r="V37" s="204">
        <v>1000000</v>
      </c>
      <c r="W37" s="204"/>
      <c r="X37" s="266">
        <f t="shared" si="67"/>
        <v>1000000</v>
      </c>
      <c r="Y37" s="204">
        <v>1000000</v>
      </c>
      <c r="Z37" s="204"/>
      <c r="AA37" s="266">
        <f t="shared" si="68"/>
        <v>1000000</v>
      </c>
      <c r="AB37" s="204">
        <v>1000000</v>
      </c>
      <c r="AC37" s="204"/>
      <c r="AD37" s="266">
        <f t="shared" si="69"/>
        <v>1000000</v>
      </c>
      <c r="AE37" s="204">
        <v>1000000</v>
      </c>
      <c r="AF37" s="204"/>
      <c r="AG37" s="266">
        <f t="shared" si="70"/>
        <v>1000000</v>
      </c>
      <c r="AH37" s="204">
        <v>1000000</v>
      </c>
      <c r="AI37" s="204"/>
      <c r="AJ37" s="266">
        <f t="shared" si="71"/>
        <v>1000000</v>
      </c>
      <c r="AK37" s="204">
        <v>1000000</v>
      </c>
      <c r="AL37" s="204"/>
      <c r="AM37" s="266">
        <f t="shared" si="72"/>
        <v>1000000</v>
      </c>
      <c r="AN37" s="204">
        <v>1000000</v>
      </c>
      <c r="AO37" s="204"/>
      <c r="AP37" s="266">
        <f t="shared" si="73"/>
        <v>1000000</v>
      </c>
      <c r="AQ37" s="204">
        <v>1000000</v>
      </c>
      <c r="AR37" s="204"/>
      <c r="AS37" s="266">
        <f t="shared" ref="AS37:AS38" si="74">+AQ37-AR37</f>
        <v>1000000</v>
      </c>
      <c r="AT37" s="204"/>
      <c r="AU37" s="204"/>
      <c r="AV37" s="204"/>
      <c r="AW37" s="204"/>
      <c r="AX37" s="204"/>
      <c r="AY37" s="204"/>
      <c r="AZ37" s="268">
        <f t="shared" si="9"/>
        <v>14000000</v>
      </c>
      <c r="BA37" s="173">
        <f t="shared" si="10"/>
        <v>1000000</v>
      </c>
      <c r="BB37" s="173">
        <f t="shared" si="11"/>
        <v>15000000</v>
      </c>
      <c r="BC37" s="173">
        <f t="shared" si="12"/>
        <v>15000000</v>
      </c>
      <c r="BD37" s="173">
        <f t="shared" si="13"/>
        <v>0</v>
      </c>
    </row>
    <row r="38" spans="1:56" x14ac:dyDescent="0.2">
      <c r="A38" s="271">
        <v>32</v>
      </c>
      <c r="B38" s="327"/>
      <c r="C38" s="351" t="s">
        <v>533</v>
      </c>
      <c r="D38" s="227" t="s">
        <v>284</v>
      </c>
      <c r="E38" s="204">
        <v>15000000</v>
      </c>
      <c r="F38" s="204"/>
      <c r="G38" s="204"/>
      <c r="H38" s="348">
        <f t="shared" si="14"/>
        <v>15000000</v>
      </c>
      <c r="I38" s="204">
        <v>5000000</v>
      </c>
      <c r="J38" s="204"/>
      <c r="K38" s="204"/>
      <c r="L38" s="266"/>
      <c r="M38" s="204"/>
      <c r="N38" s="204"/>
      <c r="O38" s="266"/>
      <c r="P38" s="204">
        <v>1000000</v>
      </c>
      <c r="Q38" s="204">
        <v>1000000</v>
      </c>
      <c r="R38" s="266">
        <f t="shared" si="65"/>
        <v>0</v>
      </c>
      <c r="S38" s="204">
        <v>1000000</v>
      </c>
      <c r="T38" s="204">
        <v>1000000</v>
      </c>
      <c r="U38" s="266">
        <f t="shared" si="66"/>
        <v>0</v>
      </c>
      <c r="V38" s="204">
        <v>1000000</v>
      </c>
      <c r="W38" s="204">
        <v>1000000</v>
      </c>
      <c r="X38" s="266">
        <f t="shared" si="67"/>
        <v>0</v>
      </c>
      <c r="Y38" s="204">
        <v>1000000</v>
      </c>
      <c r="Z38" s="204">
        <v>1000000</v>
      </c>
      <c r="AA38" s="266">
        <f t="shared" si="68"/>
        <v>0</v>
      </c>
      <c r="AB38" s="204">
        <v>1000000</v>
      </c>
      <c r="AC38" s="204">
        <v>1000000</v>
      </c>
      <c r="AD38" s="266">
        <f t="shared" si="69"/>
        <v>0</v>
      </c>
      <c r="AE38" s="204">
        <v>1000000</v>
      </c>
      <c r="AF38" s="204">
        <v>1000000</v>
      </c>
      <c r="AG38" s="266">
        <f t="shared" si="70"/>
        <v>0</v>
      </c>
      <c r="AH38" s="204">
        <v>1000000</v>
      </c>
      <c r="AI38" s="204">
        <v>1000000</v>
      </c>
      <c r="AJ38" s="266">
        <f t="shared" si="71"/>
        <v>0</v>
      </c>
      <c r="AK38" s="204">
        <v>1000000</v>
      </c>
      <c r="AL38" s="204"/>
      <c r="AM38" s="266">
        <f t="shared" si="72"/>
        <v>1000000</v>
      </c>
      <c r="AN38" s="204">
        <v>1000000</v>
      </c>
      <c r="AO38" s="204"/>
      <c r="AP38" s="266">
        <f t="shared" si="73"/>
        <v>1000000</v>
      </c>
      <c r="AQ38" s="204">
        <v>1000000</v>
      </c>
      <c r="AR38" s="204"/>
      <c r="AS38" s="266">
        <f t="shared" si="74"/>
        <v>1000000</v>
      </c>
      <c r="AT38" s="204"/>
      <c r="AU38" s="204"/>
      <c r="AV38" s="204"/>
      <c r="AW38" s="204"/>
      <c r="AX38" s="204"/>
      <c r="AY38" s="204"/>
      <c r="AZ38" s="268">
        <f t="shared" si="9"/>
        <v>10000000</v>
      </c>
      <c r="BA38" s="173">
        <f t="shared" si="10"/>
        <v>5000000</v>
      </c>
      <c r="BB38" s="173">
        <f t="shared" si="11"/>
        <v>15000000</v>
      </c>
      <c r="BC38" s="173">
        <f t="shared" si="12"/>
        <v>15000000</v>
      </c>
      <c r="BD38" s="173">
        <f t="shared" si="13"/>
        <v>0</v>
      </c>
    </row>
    <row r="39" spans="1:56" s="223" customFormat="1" x14ac:dyDescent="0.2">
      <c r="A39" s="256">
        <v>33</v>
      </c>
      <c r="B39" s="343"/>
      <c r="C39" s="344" t="s">
        <v>538</v>
      </c>
      <c r="D39" s="307" t="s">
        <v>284</v>
      </c>
      <c r="E39" s="213">
        <v>15000000</v>
      </c>
      <c r="F39" s="213"/>
      <c r="G39" s="213"/>
      <c r="H39" s="213">
        <v>7500000</v>
      </c>
      <c r="I39" s="213">
        <v>1300000</v>
      </c>
      <c r="J39" s="213"/>
      <c r="K39" s="213"/>
      <c r="L39" s="259"/>
      <c r="M39" s="213">
        <v>620000</v>
      </c>
      <c r="N39" s="213">
        <v>620000</v>
      </c>
      <c r="O39" s="259">
        <f>+M39-N39</f>
        <v>0</v>
      </c>
      <c r="P39" s="213">
        <v>620000</v>
      </c>
      <c r="Q39" s="213">
        <v>620000</v>
      </c>
      <c r="R39" s="259">
        <f t="shared" si="65"/>
        <v>0</v>
      </c>
      <c r="S39" s="213">
        <v>620000</v>
      </c>
      <c r="T39" s="213">
        <v>620000</v>
      </c>
      <c r="U39" s="259">
        <f t="shared" si="66"/>
        <v>0</v>
      </c>
      <c r="V39" s="213">
        <v>620000</v>
      </c>
      <c r="W39" s="213">
        <v>620000</v>
      </c>
      <c r="X39" s="259">
        <f t="shared" si="67"/>
        <v>0</v>
      </c>
      <c r="Y39" s="213">
        <v>620000</v>
      </c>
      <c r="Z39" s="213">
        <v>620000</v>
      </c>
      <c r="AA39" s="259">
        <f t="shared" si="68"/>
        <v>0</v>
      </c>
      <c r="AB39" s="213">
        <v>620000</v>
      </c>
      <c r="AC39" s="213">
        <v>620000</v>
      </c>
      <c r="AD39" s="259">
        <f t="shared" si="69"/>
        <v>0</v>
      </c>
      <c r="AE39" s="213">
        <v>620000</v>
      </c>
      <c r="AF39" s="213">
        <v>620000</v>
      </c>
      <c r="AG39" s="259">
        <f t="shared" si="70"/>
        <v>0</v>
      </c>
      <c r="AH39" s="213">
        <v>620000</v>
      </c>
      <c r="AI39" s="213">
        <v>620000</v>
      </c>
      <c r="AJ39" s="259">
        <f t="shared" si="71"/>
        <v>0</v>
      </c>
      <c r="AK39" s="213">
        <v>620000</v>
      </c>
      <c r="AL39" s="213">
        <v>620000</v>
      </c>
      <c r="AM39" s="259">
        <f t="shared" si="72"/>
        <v>0</v>
      </c>
      <c r="AN39" s="213">
        <v>620000</v>
      </c>
      <c r="AO39" s="213">
        <v>620000</v>
      </c>
      <c r="AP39" s="259">
        <f t="shared" si="73"/>
        <v>0</v>
      </c>
      <c r="AQ39" s="213"/>
      <c r="AR39" s="213"/>
      <c r="AS39" s="259"/>
      <c r="AT39" s="213"/>
      <c r="AU39" s="213"/>
      <c r="AV39" s="213"/>
      <c r="AW39" s="213"/>
      <c r="AX39" s="213"/>
      <c r="AY39" s="213"/>
      <c r="AZ39" s="262">
        <f t="shared" si="9"/>
        <v>6200000</v>
      </c>
      <c r="BA39" s="223">
        <f t="shared" si="10"/>
        <v>1300000</v>
      </c>
      <c r="BB39" s="223">
        <f t="shared" si="11"/>
        <v>7500000</v>
      </c>
      <c r="BC39" s="223">
        <f t="shared" si="12"/>
        <v>7500000</v>
      </c>
      <c r="BD39" s="223">
        <f t="shared" si="13"/>
        <v>0</v>
      </c>
    </row>
    <row r="40" spans="1:56" x14ac:dyDescent="0.2">
      <c r="A40" s="231"/>
      <c r="B40" s="327"/>
      <c r="C40" s="118"/>
      <c r="D40" s="227"/>
      <c r="E40" s="204"/>
      <c r="F40" s="204"/>
      <c r="G40" s="204"/>
      <c r="H40" s="204"/>
      <c r="I40" s="204"/>
      <c r="J40" s="204"/>
      <c r="K40" s="204"/>
      <c r="L40" s="266"/>
      <c r="M40" s="204"/>
      <c r="N40" s="204"/>
      <c r="O40" s="266"/>
      <c r="P40" s="204"/>
      <c r="Q40" s="204"/>
      <c r="R40" s="266"/>
      <c r="S40" s="204"/>
      <c r="T40" s="204"/>
      <c r="U40" s="266"/>
      <c r="V40" s="204"/>
      <c r="W40" s="204"/>
      <c r="X40" s="266"/>
      <c r="Y40" s="204"/>
      <c r="Z40" s="204"/>
      <c r="AA40" s="266"/>
      <c r="AB40" s="204"/>
      <c r="AC40" s="204"/>
      <c r="AD40" s="266"/>
      <c r="AE40" s="204"/>
      <c r="AF40" s="204"/>
      <c r="AG40" s="266"/>
      <c r="AH40" s="204"/>
      <c r="AI40" s="204"/>
      <c r="AJ40" s="266"/>
      <c r="AK40" s="204"/>
      <c r="AL40" s="204"/>
      <c r="AM40" s="266"/>
      <c r="AN40" s="204"/>
      <c r="AO40" s="204"/>
      <c r="AP40" s="266"/>
      <c r="AQ40" s="204"/>
      <c r="AR40" s="204"/>
      <c r="AS40" s="266"/>
      <c r="AT40" s="204"/>
      <c r="AU40" s="204"/>
      <c r="AV40" s="204"/>
      <c r="AW40" s="204"/>
      <c r="AX40" s="204"/>
      <c r="AY40" s="204"/>
      <c r="AZ40" s="268">
        <f t="shared" si="9"/>
        <v>0</v>
      </c>
      <c r="BA40" s="173">
        <f t="shared" si="10"/>
        <v>0</v>
      </c>
      <c r="BB40" s="173">
        <f t="shared" si="11"/>
        <v>0</v>
      </c>
      <c r="BC40" s="173">
        <f t="shared" si="12"/>
        <v>0</v>
      </c>
      <c r="BD40" s="173">
        <f t="shared" si="13"/>
        <v>0</v>
      </c>
    </row>
    <row r="41" spans="1:56" x14ac:dyDescent="0.2">
      <c r="A41" s="271"/>
      <c r="B41" s="327"/>
      <c r="C41" s="328"/>
      <c r="D41" s="227"/>
      <c r="E41" s="204"/>
      <c r="F41" s="204"/>
      <c r="G41" s="204"/>
      <c r="H41" s="204"/>
      <c r="I41" s="204"/>
      <c r="J41" s="204"/>
      <c r="K41" s="204"/>
      <c r="L41" s="266"/>
      <c r="M41" s="204"/>
      <c r="N41" s="204"/>
      <c r="O41" s="266"/>
      <c r="P41" s="204"/>
      <c r="Q41" s="204"/>
      <c r="R41" s="266"/>
      <c r="S41" s="204"/>
      <c r="T41" s="204"/>
      <c r="U41" s="266"/>
      <c r="V41" s="204"/>
      <c r="W41" s="204"/>
      <c r="X41" s="266"/>
      <c r="Y41" s="204"/>
      <c r="Z41" s="204"/>
      <c r="AA41" s="266"/>
      <c r="AB41" s="204"/>
      <c r="AC41" s="204"/>
      <c r="AD41" s="266"/>
      <c r="AE41" s="204"/>
      <c r="AF41" s="204"/>
      <c r="AG41" s="266"/>
      <c r="AH41" s="204"/>
      <c r="AI41" s="204"/>
      <c r="AJ41" s="266"/>
      <c r="AK41" s="204"/>
      <c r="AL41" s="204"/>
      <c r="AM41" s="266"/>
      <c r="AN41" s="204"/>
      <c r="AO41" s="204"/>
      <c r="AP41" s="266"/>
      <c r="AQ41" s="204"/>
      <c r="AR41" s="204"/>
      <c r="AS41" s="266"/>
      <c r="AT41" s="204"/>
      <c r="AU41" s="204"/>
      <c r="AV41" s="204"/>
      <c r="AW41" s="204"/>
      <c r="AX41" s="204"/>
      <c r="AY41" s="204"/>
      <c r="AZ41" s="268">
        <f t="shared" si="9"/>
        <v>0</v>
      </c>
      <c r="BA41" s="173">
        <f t="shared" si="10"/>
        <v>0</v>
      </c>
      <c r="BB41" s="173">
        <f t="shared" si="11"/>
        <v>0</v>
      </c>
      <c r="BC41" s="173">
        <f t="shared" si="12"/>
        <v>0</v>
      </c>
      <c r="BD41" s="173">
        <f t="shared" si="13"/>
        <v>0</v>
      </c>
    </row>
    <row r="42" spans="1:56" x14ac:dyDescent="0.2">
      <c r="A42" s="231"/>
      <c r="B42" s="327"/>
      <c r="C42" s="328"/>
      <c r="D42" s="227"/>
      <c r="E42" s="204"/>
      <c r="F42" s="204"/>
      <c r="G42" s="204"/>
      <c r="H42" s="204"/>
      <c r="I42" s="204"/>
      <c r="J42" s="204"/>
      <c r="K42" s="204"/>
      <c r="L42" s="266"/>
      <c r="M42" s="204"/>
      <c r="N42" s="204"/>
      <c r="O42" s="266"/>
      <c r="P42" s="204"/>
      <c r="Q42" s="204"/>
      <c r="R42" s="266"/>
      <c r="S42" s="204"/>
      <c r="T42" s="204"/>
      <c r="U42" s="266"/>
      <c r="V42" s="204"/>
      <c r="W42" s="204"/>
      <c r="X42" s="266"/>
      <c r="Y42" s="204"/>
      <c r="Z42" s="204"/>
      <c r="AA42" s="266"/>
      <c r="AB42" s="204"/>
      <c r="AC42" s="204"/>
      <c r="AD42" s="266"/>
      <c r="AE42" s="204"/>
      <c r="AF42" s="204"/>
      <c r="AG42" s="266"/>
      <c r="AH42" s="204"/>
      <c r="AI42" s="204"/>
      <c r="AJ42" s="266"/>
      <c r="AK42" s="204"/>
      <c r="AL42" s="204"/>
      <c r="AM42" s="266"/>
      <c r="AN42" s="204"/>
      <c r="AO42" s="204"/>
      <c r="AP42" s="266"/>
      <c r="AQ42" s="204"/>
      <c r="AR42" s="204"/>
      <c r="AS42" s="266"/>
      <c r="AT42" s="204"/>
      <c r="AU42" s="204"/>
      <c r="AV42" s="266"/>
      <c r="AW42" s="204"/>
      <c r="AX42" s="204"/>
      <c r="AY42" s="204"/>
      <c r="AZ42" s="268">
        <f t="shared" si="9"/>
        <v>0</v>
      </c>
      <c r="BA42" s="173">
        <f t="shared" si="10"/>
        <v>0</v>
      </c>
      <c r="BB42" s="173">
        <f t="shared" si="11"/>
        <v>0</v>
      </c>
      <c r="BC42" s="173">
        <f t="shared" si="12"/>
        <v>0</v>
      </c>
      <c r="BD42" s="173">
        <f t="shared" si="13"/>
        <v>0</v>
      </c>
    </row>
    <row r="43" spans="1:56" x14ac:dyDescent="0.2">
      <c r="A43" s="271"/>
      <c r="B43" s="327"/>
      <c r="C43" s="301"/>
      <c r="D43" s="227"/>
      <c r="E43" s="204"/>
      <c r="F43" s="204"/>
      <c r="G43" s="204"/>
      <c r="H43" s="204"/>
      <c r="I43" s="204"/>
      <c r="J43" s="204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66"/>
      <c r="AT43" s="204"/>
      <c r="AU43" s="204"/>
      <c r="AV43" s="266"/>
      <c r="AW43" s="204"/>
      <c r="AX43" s="204"/>
      <c r="AY43" s="204"/>
      <c r="AZ43" s="268"/>
      <c r="BA43" s="173">
        <f t="shared" si="10"/>
        <v>0</v>
      </c>
      <c r="BC43" s="173">
        <f t="shared" si="12"/>
        <v>0</v>
      </c>
      <c r="BD43" s="173">
        <f t="shared" si="13"/>
        <v>0</v>
      </c>
    </row>
    <row r="44" spans="1:56" x14ac:dyDescent="0.2">
      <c r="A44" s="231"/>
      <c r="B44" s="234"/>
      <c r="C44" s="329"/>
      <c r="D44" s="227"/>
      <c r="E44" s="236"/>
      <c r="F44" s="236"/>
      <c r="G44" s="236"/>
      <c r="H44" s="204"/>
      <c r="I44" s="204"/>
      <c r="J44" s="236"/>
      <c r="K44" s="276"/>
      <c r="L44" s="266"/>
      <c r="M44" s="236"/>
      <c r="N44" s="236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36"/>
      <c r="AR44" s="236"/>
      <c r="AS44" s="300"/>
      <c r="AT44" s="236"/>
      <c r="AU44" s="236"/>
      <c r="AV44" s="236"/>
      <c r="AW44" s="236"/>
      <c r="AX44" s="236"/>
      <c r="AY44" s="236"/>
      <c r="AZ44" s="268"/>
      <c r="BC44" s="173">
        <f t="shared" si="12"/>
        <v>0</v>
      </c>
      <c r="BD44" s="173">
        <f t="shared" si="13"/>
        <v>0</v>
      </c>
    </row>
    <row r="45" spans="1:56" x14ac:dyDescent="0.2">
      <c r="A45" s="271"/>
      <c r="B45" s="327"/>
      <c r="C45" s="328"/>
      <c r="D45" s="227"/>
      <c r="E45" s="204"/>
      <c r="F45" s="204"/>
      <c r="G45" s="204"/>
      <c r="H45" s="204"/>
      <c r="I45" s="204"/>
      <c r="J45" s="204"/>
      <c r="K45" s="204"/>
      <c r="L45" s="266"/>
      <c r="M45" s="204"/>
      <c r="N45" s="204"/>
      <c r="O45" s="266"/>
      <c r="P45" s="204"/>
      <c r="Q45" s="204"/>
      <c r="R45" s="266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300"/>
      <c r="AT45" s="204"/>
      <c r="AU45" s="204"/>
      <c r="AV45" s="204"/>
      <c r="AW45" s="204"/>
      <c r="AX45" s="204"/>
      <c r="AY45" s="204"/>
      <c r="AZ45" s="268"/>
    </row>
    <row r="46" spans="1:56" x14ac:dyDescent="0.2">
      <c r="A46" s="231"/>
      <c r="B46" s="327"/>
      <c r="C46" s="328"/>
      <c r="D46" s="227"/>
      <c r="E46" s="204"/>
      <c r="F46" s="204"/>
      <c r="G46" s="204"/>
      <c r="H46" s="204"/>
      <c r="I46" s="204"/>
      <c r="J46" s="204"/>
      <c r="K46" s="204"/>
      <c r="L46" s="266"/>
      <c r="M46" s="204"/>
      <c r="N46" s="204"/>
      <c r="O46" s="266"/>
      <c r="P46" s="204"/>
      <c r="Q46" s="204"/>
      <c r="R46" s="266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300"/>
      <c r="AT46" s="204"/>
      <c r="AU46" s="204"/>
      <c r="AV46" s="204"/>
      <c r="AW46" s="204"/>
      <c r="AX46" s="204"/>
      <c r="AY46" s="204"/>
      <c r="AZ46" s="268"/>
    </row>
    <row r="47" spans="1:56" x14ac:dyDescent="0.2">
      <c r="A47" s="271"/>
      <c r="B47" s="327"/>
      <c r="C47" s="301"/>
      <c r="D47" s="227"/>
      <c r="E47" s="204"/>
      <c r="F47" s="204"/>
      <c r="G47" s="204"/>
      <c r="H47" s="204"/>
      <c r="I47" s="204"/>
      <c r="J47" s="204"/>
      <c r="K47" s="204"/>
      <c r="L47" s="266"/>
      <c r="M47" s="204"/>
      <c r="N47" s="204"/>
      <c r="O47" s="266"/>
      <c r="P47" s="204"/>
      <c r="Q47" s="204"/>
      <c r="R47" s="266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300"/>
      <c r="AT47" s="204"/>
      <c r="AU47" s="204"/>
      <c r="AV47" s="204"/>
      <c r="AW47" s="204"/>
      <c r="AX47" s="204"/>
      <c r="AY47" s="204"/>
      <c r="AZ47" s="268"/>
    </row>
    <row r="48" spans="1:56" x14ac:dyDescent="0.2">
      <c r="A48" s="231"/>
      <c r="B48" s="327"/>
      <c r="C48" s="328"/>
      <c r="D48" s="227"/>
      <c r="E48" s="204"/>
      <c r="F48" s="204"/>
      <c r="G48" s="204"/>
      <c r="H48" s="204"/>
      <c r="I48" s="204"/>
      <c r="J48" s="204"/>
      <c r="K48" s="204"/>
      <c r="L48" s="266"/>
      <c r="M48" s="204"/>
      <c r="N48" s="204"/>
      <c r="O48" s="266"/>
      <c r="P48" s="204"/>
      <c r="Q48" s="204"/>
      <c r="R48" s="266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300"/>
      <c r="AT48" s="204"/>
      <c r="AU48" s="204"/>
      <c r="AV48" s="204"/>
      <c r="AW48" s="204"/>
      <c r="AX48" s="204"/>
      <c r="AY48" s="204"/>
      <c r="AZ48" s="268"/>
    </row>
    <row r="49" spans="1:52" ht="11.25" customHeight="1" x14ac:dyDescent="0.2">
      <c r="A49" s="271"/>
      <c r="B49" s="327"/>
      <c r="C49" s="328"/>
      <c r="D49" s="227"/>
      <c r="E49" s="204"/>
      <c r="F49" s="204"/>
      <c r="G49" s="204"/>
      <c r="H49" s="204"/>
      <c r="I49" s="204"/>
      <c r="J49" s="204"/>
      <c r="K49" s="204"/>
      <c r="L49" s="266"/>
      <c r="M49" s="204"/>
      <c r="N49" s="204"/>
      <c r="O49" s="266"/>
      <c r="P49" s="204"/>
      <c r="Q49" s="204"/>
      <c r="R49" s="266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300"/>
      <c r="AT49" s="204"/>
      <c r="AU49" s="204"/>
      <c r="AV49" s="204"/>
      <c r="AW49" s="204"/>
      <c r="AX49" s="204"/>
      <c r="AY49" s="204"/>
      <c r="AZ49" s="268"/>
    </row>
    <row r="50" spans="1:52" ht="11.25" customHeight="1" x14ac:dyDescent="0.2">
      <c r="A50" s="271"/>
      <c r="B50" s="327"/>
      <c r="C50" s="328"/>
      <c r="D50" s="227"/>
      <c r="E50" s="204"/>
      <c r="F50" s="204"/>
      <c r="G50" s="204"/>
      <c r="H50" s="204"/>
      <c r="I50" s="204"/>
      <c r="J50" s="204"/>
      <c r="K50" s="204"/>
      <c r="L50" s="266"/>
      <c r="M50" s="204"/>
      <c r="N50" s="204"/>
      <c r="O50" s="266"/>
      <c r="P50" s="204"/>
      <c r="Q50" s="204"/>
      <c r="R50" s="266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300"/>
      <c r="AT50" s="204"/>
      <c r="AU50" s="204"/>
      <c r="AV50" s="204"/>
      <c r="AW50" s="204"/>
      <c r="AX50" s="204"/>
      <c r="AY50" s="204"/>
      <c r="AZ50" s="268"/>
    </row>
    <row r="51" spans="1:52" x14ac:dyDescent="0.2">
      <c r="A51" s="231"/>
      <c r="B51" s="327"/>
      <c r="C51" s="118"/>
      <c r="D51" s="227"/>
      <c r="E51" s="204"/>
      <c r="F51" s="204"/>
      <c r="G51" s="204"/>
      <c r="H51" s="204"/>
      <c r="I51" s="204"/>
      <c r="J51" s="204"/>
      <c r="K51" s="204"/>
      <c r="L51" s="266"/>
      <c r="M51" s="204"/>
      <c r="N51" s="204"/>
      <c r="O51" s="266"/>
      <c r="P51" s="204"/>
      <c r="Q51" s="204"/>
      <c r="R51" s="266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300"/>
      <c r="AT51" s="204"/>
      <c r="AU51" s="204"/>
      <c r="AV51" s="204"/>
      <c r="AW51" s="204"/>
      <c r="AX51" s="204"/>
      <c r="AY51" s="204"/>
      <c r="AZ51" s="268"/>
    </row>
    <row r="52" spans="1:52" x14ac:dyDescent="0.2">
      <c r="A52" s="271"/>
      <c r="B52" s="327"/>
      <c r="C52" s="328"/>
      <c r="D52" s="227"/>
      <c r="E52" s="204"/>
      <c r="F52" s="204"/>
      <c r="G52" s="204"/>
      <c r="H52" s="204"/>
      <c r="I52" s="204"/>
      <c r="J52" s="204"/>
      <c r="K52" s="204"/>
      <c r="L52" s="266"/>
      <c r="M52" s="204"/>
      <c r="N52" s="204"/>
      <c r="O52" s="266"/>
      <c r="P52" s="204"/>
      <c r="Q52" s="204"/>
      <c r="R52" s="266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300"/>
      <c r="AT52" s="204"/>
      <c r="AU52" s="204"/>
      <c r="AV52" s="204"/>
      <c r="AW52" s="204"/>
      <c r="AX52" s="204"/>
      <c r="AY52" s="204"/>
      <c r="AZ52" s="268"/>
    </row>
    <row r="53" spans="1:52" x14ac:dyDescent="0.2">
      <c r="A53" s="231"/>
      <c r="B53" s="327"/>
      <c r="C53" s="328"/>
      <c r="D53" s="227"/>
      <c r="E53" s="204"/>
      <c r="F53" s="204"/>
      <c r="G53" s="204"/>
      <c r="H53" s="204"/>
      <c r="I53" s="204"/>
      <c r="J53" s="204"/>
      <c r="K53" s="204"/>
      <c r="L53" s="266"/>
      <c r="M53" s="204"/>
      <c r="N53" s="204"/>
      <c r="O53" s="266"/>
      <c r="P53" s="204"/>
      <c r="Q53" s="204"/>
      <c r="R53" s="266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300"/>
      <c r="AT53" s="204"/>
      <c r="AU53" s="204"/>
      <c r="AV53" s="204"/>
      <c r="AW53" s="204"/>
      <c r="AX53" s="204"/>
      <c r="AY53" s="204"/>
      <c r="AZ53" s="268"/>
    </row>
    <row r="54" spans="1:52" x14ac:dyDescent="0.2">
      <c r="A54" s="271"/>
      <c r="B54" s="327"/>
      <c r="C54" s="118"/>
      <c r="D54" s="227"/>
      <c r="E54" s="204"/>
      <c r="F54" s="204"/>
      <c r="G54" s="204"/>
      <c r="H54" s="204"/>
      <c r="I54" s="204"/>
      <c r="J54" s="204"/>
      <c r="K54" s="204"/>
      <c r="L54" s="266"/>
      <c r="M54" s="204"/>
      <c r="N54" s="204"/>
      <c r="O54" s="266"/>
      <c r="P54" s="204"/>
      <c r="Q54" s="204"/>
      <c r="R54" s="266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300"/>
      <c r="AT54" s="204"/>
      <c r="AU54" s="204"/>
      <c r="AV54" s="204"/>
      <c r="AW54" s="204"/>
      <c r="AX54" s="204"/>
      <c r="AY54" s="204"/>
      <c r="AZ54" s="268"/>
    </row>
    <row r="55" spans="1:52" x14ac:dyDescent="0.2">
      <c r="A55" s="231"/>
      <c r="B55" s="327"/>
      <c r="C55" s="328"/>
      <c r="D55" s="227"/>
      <c r="E55" s="204"/>
      <c r="F55" s="204"/>
      <c r="G55" s="204"/>
      <c r="H55" s="204"/>
      <c r="I55" s="204"/>
      <c r="J55" s="204"/>
      <c r="K55" s="204"/>
      <c r="L55" s="266"/>
      <c r="M55" s="204"/>
      <c r="N55" s="204"/>
      <c r="O55" s="266"/>
      <c r="P55" s="204"/>
      <c r="Q55" s="204"/>
      <c r="R55" s="266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300"/>
      <c r="AT55" s="204"/>
      <c r="AU55" s="204"/>
      <c r="AV55" s="204"/>
      <c r="AW55" s="204"/>
      <c r="AX55" s="204"/>
      <c r="AY55" s="204"/>
      <c r="AZ55" s="268"/>
    </row>
    <row r="56" spans="1:52" x14ac:dyDescent="0.2">
      <c r="A56" s="302"/>
      <c r="B56" s="234"/>
      <c r="C56" s="249"/>
      <c r="D56" s="227"/>
      <c r="E56" s="236"/>
      <c r="F56" s="236"/>
      <c r="G56" s="236"/>
      <c r="H56" s="236"/>
      <c r="I56" s="236"/>
      <c r="J56" s="236"/>
      <c r="K56" s="236"/>
      <c r="L56" s="266"/>
      <c r="M56" s="236"/>
      <c r="N56" s="236"/>
      <c r="O56" s="266"/>
      <c r="P56" s="236"/>
      <c r="Q56" s="236"/>
      <c r="R56" s="266"/>
      <c r="S56" s="236"/>
      <c r="T56" s="236"/>
      <c r="U56" s="266"/>
      <c r="V56" s="236"/>
      <c r="W56" s="236"/>
      <c r="X56" s="266"/>
      <c r="Y56" s="236"/>
      <c r="Z56" s="236"/>
      <c r="AA56" s="266"/>
      <c r="AB56" s="236"/>
      <c r="AC56" s="236"/>
      <c r="AD56" s="266"/>
      <c r="AE56" s="236"/>
      <c r="AF56" s="236"/>
      <c r="AG56" s="266"/>
      <c r="AH56" s="236"/>
      <c r="AI56" s="236"/>
      <c r="AJ56" s="266"/>
      <c r="AK56" s="236"/>
      <c r="AL56" s="236"/>
      <c r="AM56" s="266"/>
      <c r="AN56" s="236"/>
      <c r="AO56" s="236"/>
      <c r="AP56" s="266"/>
      <c r="AQ56" s="236"/>
      <c r="AR56" s="236"/>
      <c r="AS56" s="300"/>
      <c r="AT56" s="236"/>
      <c r="AU56" s="236"/>
      <c r="AV56" s="236"/>
      <c r="AW56" s="236"/>
      <c r="AX56" s="236"/>
      <c r="AY56" s="236"/>
      <c r="AZ56" s="268"/>
    </row>
    <row r="57" spans="1:52" x14ac:dyDescent="0.2">
      <c r="A57" s="302"/>
      <c r="B57" s="234"/>
      <c r="C57" s="249"/>
      <c r="D57" s="227"/>
      <c r="E57" s="236"/>
      <c r="F57" s="236"/>
      <c r="G57" s="236"/>
      <c r="H57" s="236"/>
      <c r="I57" s="236"/>
      <c r="J57" s="236"/>
      <c r="K57" s="236"/>
      <c r="L57" s="266"/>
      <c r="M57" s="236"/>
      <c r="N57" s="236"/>
      <c r="O57" s="266"/>
      <c r="P57" s="236"/>
      <c r="Q57" s="236"/>
      <c r="R57" s="266"/>
      <c r="S57" s="236"/>
      <c r="T57" s="236"/>
      <c r="U57" s="266"/>
      <c r="V57" s="236"/>
      <c r="W57" s="236"/>
      <c r="X57" s="266"/>
      <c r="Y57" s="236"/>
      <c r="Z57" s="236"/>
      <c r="AA57" s="266"/>
      <c r="AB57" s="236"/>
      <c r="AC57" s="236"/>
      <c r="AD57" s="266"/>
      <c r="AE57" s="236"/>
      <c r="AF57" s="236"/>
      <c r="AG57" s="266"/>
      <c r="AH57" s="236"/>
      <c r="AI57" s="236"/>
      <c r="AJ57" s="266"/>
      <c r="AK57" s="236"/>
      <c r="AL57" s="236"/>
      <c r="AM57" s="266"/>
      <c r="AN57" s="236"/>
      <c r="AO57" s="236"/>
      <c r="AP57" s="266"/>
      <c r="AQ57" s="236"/>
      <c r="AR57" s="236"/>
      <c r="AS57" s="300"/>
      <c r="AT57" s="236"/>
      <c r="AU57" s="236"/>
      <c r="AV57" s="236"/>
      <c r="AW57" s="236"/>
      <c r="AX57" s="236"/>
      <c r="AY57" s="236"/>
      <c r="AZ57" s="268"/>
    </row>
    <row r="58" spans="1:52" x14ac:dyDescent="0.2">
      <c r="A58" s="302"/>
      <c r="B58" s="234"/>
      <c r="C58" s="249"/>
      <c r="D58" s="227"/>
      <c r="E58" s="236"/>
      <c r="F58" s="236"/>
      <c r="G58" s="236"/>
      <c r="H58" s="236"/>
      <c r="I58" s="236"/>
      <c r="J58" s="236"/>
      <c r="K58" s="236"/>
      <c r="L58" s="266"/>
      <c r="M58" s="236"/>
      <c r="N58" s="236"/>
      <c r="O58" s="266"/>
      <c r="P58" s="236"/>
      <c r="Q58" s="236"/>
      <c r="R58" s="266"/>
      <c r="S58" s="236"/>
      <c r="T58" s="236"/>
      <c r="U58" s="266"/>
      <c r="V58" s="236"/>
      <c r="W58" s="236"/>
      <c r="X58" s="266"/>
      <c r="Y58" s="236"/>
      <c r="Z58" s="236"/>
      <c r="AA58" s="266"/>
      <c r="AB58" s="236"/>
      <c r="AC58" s="236"/>
      <c r="AD58" s="266"/>
      <c r="AE58" s="236"/>
      <c r="AF58" s="236"/>
      <c r="AG58" s="266"/>
      <c r="AH58" s="236"/>
      <c r="AI58" s="236"/>
      <c r="AJ58" s="266"/>
      <c r="AK58" s="236"/>
      <c r="AL58" s="236"/>
      <c r="AM58" s="266"/>
      <c r="AN58" s="236"/>
      <c r="AO58" s="236"/>
      <c r="AP58" s="266"/>
      <c r="AQ58" s="236"/>
      <c r="AR58" s="236"/>
      <c r="AS58" s="300"/>
      <c r="AT58" s="236"/>
      <c r="AU58" s="236"/>
      <c r="AV58" s="236"/>
      <c r="AW58" s="236"/>
      <c r="AX58" s="236"/>
      <c r="AY58" s="236"/>
      <c r="AZ58" s="268"/>
    </row>
    <row r="59" spans="1:52" x14ac:dyDescent="0.2">
      <c r="A59" s="302"/>
      <c r="B59" s="234"/>
      <c r="C59" s="249"/>
      <c r="D59" s="227"/>
      <c r="E59" s="236"/>
      <c r="F59" s="236"/>
      <c r="G59" s="236"/>
      <c r="H59" s="236"/>
      <c r="I59" s="236"/>
      <c r="J59" s="236"/>
      <c r="K59" s="236"/>
      <c r="L59" s="266"/>
      <c r="M59" s="236"/>
      <c r="N59" s="236"/>
      <c r="O59" s="266"/>
      <c r="P59" s="236"/>
      <c r="Q59" s="236"/>
      <c r="R59" s="266"/>
      <c r="S59" s="236"/>
      <c r="T59" s="236"/>
      <c r="U59" s="266"/>
      <c r="V59" s="236"/>
      <c r="W59" s="236"/>
      <c r="X59" s="266"/>
      <c r="Y59" s="236"/>
      <c r="Z59" s="236"/>
      <c r="AA59" s="266"/>
      <c r="AB59" s="236"/>
      <c r="AC59" s="236"/>
      <c r="AD59" s="266"/>
      <c r="AE59" s="236"/>
      <c r="AF59" s="236"/>
      <c r="AG59" s="266"/>
      <c r="AH59" s="236"/>
      <c r="AI59" s="236"/>
      <c r="AJ59" s="266"/>
      <c r="AK59" s="236"/>
      <c r="AL59" s="236"/>
      <c r="AM59" s="266"/>
      <c r="AN59" s="236"/>
      <c r="AO59" s="236"/>
      <c r="AP59" s="266"/>
      <c r="AQ59" s="236"/>
      <c r="AR59" s="236"/>
      <c r="AS59" s="300"/>
      <c r="AT59" s="236"/>
      <c r="AU59" s="236"/>
      <c r="AV59" s="236"/>
      <c r="AW59" s="236"/>
      <c r="AX59" s="236"/>
      <c r="AY59" s="236"/>
      <c r="AZ59" s="268"/>
    </row>
    <row r="60" spans="1:52" x14ac:dyDescent="0.2">
      <c r="A60" s="271"/>
      <c r="B60" s="327"/>
      <c r="C60" s="328"/>
      <c r="D60" s="227"/>
      <c r="E60" s="204"/>
      <c r="F60" s="204"/>
      <c r="G60" s="204"/>
      <c r="H60" s="236"/>
      <c r="I60" s="204"/>
      <c r="J60" s="204"/>
      <c r="K60" s="204"/>
      <c r="L60" s="266"/>
      <c r="M60" s="204"/>
      <c r="N60" s="204"/>
      <c r="O60" s="266"/>
      <c r="P60" s="204"/>
      <c r="Q60" s="204"/>
      <c r="R60" s="266"/>
      <c r="S60" s="204"/>
      <c r="T60" s="204"/>
      <c r="U60" s="266"/>
      <c r="V60" s="204"/>
      <c r="W60" s="204"/>
      <c r="X60" s="266"/>
      <c r="Y60" s="204"/>
      <c r="Z60" s="204"/>
      <c r="AA60" s="266"/>
      <c r="AB60" s="204"/>
      <c r="AC60" s="204"/>
      <c r="AD60" s="266"/>
      <c r="AE60" s="204"/>
      <c r="AF60" s="204"/>
      <c r="AG60" s="266"/>
      <c r="AH60" s="204"/>
      <c r="AI60" s="204"/>
      <c r="AJ60" s="266"/>
      <c r="AK60" s="204"/>
      <c r="AL60" s="204"/>
      <c r="AM60" s="266"/>
      <c r="AN60" s="204"/>
      <c r="AO60" s="204"/>
      <c r="AP60" s="266"/>
      <c r="AQ60" s="204"/>
      <c r="AR60" s="204"/>
      <c r="AS60" s="300"/>
      <c r="AT60" s="204"/>
      <c r="AU60" s="204"/>
      <c r="AV60" s="204"/>
      <c r="AW60" s="204"/>
      <c r="AX60" s="204"/>
      <c r="AY60" s="204"/>
      <c r="AZ60" s="268"/>
    </row>
    <row r="61" spans="1:52" x14ac:dyDescent="0.2">
      <c r="A61" s="303"/>
      <c r="B61" s="311"/>
      <c r="C61" s="330"/>
      <c r="D61" s="303"/>
      <c r="E61" s="236"/>
      <c r="F61" s="236"/>
      <c r="G61" s="236"/>
      <c r="H61" s="236"/>
      <c r="I61" s="236"/>
      <c r="J61" s="236"/>
      <c r="K61" s="236"/>
      <c r="L61" s="266"/>
      <c r="M61" s="236"/>
      <c r="N61" s="236"/>
      <c r="O61" s="266"/>
      <c r="P61" s="236"/>
      <c r="Q61" s="236"/>
      <c r="R61" s="266"/>
      <c r="S61" s="236"/>
      <c r="T61" s="236"/>
      <c r="U61" s="266"/>
      <c r="V61" s="236"/>
      <c r="W61" s="236"/>
      <c r="X61" s="266"/>
      <c r="Y61" s="236"/>
      <c r="Z61" s="236"/>
      <c r="AA61" s="266"/>
      <c r="AB61" s="236"/>
      <c r="AC61" s="236"/>
      <c r="AD61" s="266"/>
      <c r="AE61" s="236"/>
      <c r="AF61" s="236"/>
      <c r="AG61" s="266"/>
      <c r="AH61" s="236"/>
      <c r="AI61" s="236"/>
      <c r="AJ61" s="266"/>
      <c r="AK61" s="236"/>
      <c r="AL61" s="236"/>
      <c r="AM61" s="266"/>
      <c r="AN61" s="236"/>
      <c r="AO61" s="236"/>
      <c r="AP61" s="266"/>
      <c r="AQ61" s="236"/>
      <c r="AR61" s="236"/>
      <c r="AS61" s="300"/>
      <c r="AT61" s="236"/>
      <c r="AU61" s="236"/>
      <c r="AV61" s="236"/>
      <c r="AW61" s="236"/>
      <c r="AX61" s="236"/>
      <c r="AY61" s="236"/>
      <c r="AZ61" s="268"/>
    </row>
    <row r="62" spans="1:52" x14ac:dyDescent="0.2">
      <c r="A62" s="303"/>
      <c r="B62" s="311"/>
      <c r="C62" s="330"/>
      <c r="D62" s="303"/>
      <c r="E62" s="236"/>
      <c r="F62" s="236"/>
      <c r="G62" s="236"/>
      <c r="H62" s="236"/>
      <c r="I62" s="236"/>
      <c r="J62" s="236"/>
      <c r="K62" s="236"/>
      <c r="L62" s="266"/>
      <c r="M62" s="236"/>
      <c r="N62" s="236"/>
      <c r="O62" s="266"/>
      <c r="P62" s="236"/>
      <c r="Q62" s="236"/>
      <c r="R62" s="266"/>
      <c r="S62" s="236"/>
      <c r="T62" s="236"/>
      <c r="U62" s="266"/>
      <c r="V62" s="236"/>
      <c r="W62" s="236"/>
      <c r="X62" s="266"/>
      <c r="Y62" s="236"/>
      <c r="Z62" s="236"/>
      <c r="AA62" s="266"/>
      <c r="AB62" s="236"/>
      <c r="AC62" s="236"/>
      <c r="AD62" s="266"/>
      <c r="AE62" s="236"/>
      <c r="AF62" s="236"/>
      <c r="AG62" s="266"/>
      <c r="AH62" s="236"/>
      <c r="AI62" s="236"/>
      <c r="AJ62" s="266"/>
      <c r="AK62" s="236"/>
      <c r="AL62" s="236"/>
      <c r="AM62" s="266"/>
      <c r="AN62" s="236"/>
      <c r="AO62" s="236"/>
      <c r="AP62" s="266"/>
      <c r="AQ62" s="236"/>
      <c r="AR62" s="236"/>
      <c r="AS62" s="300"/>
      <c r="AT62" s="236"/>
      <c r="AU62" s="236"/>
      <c r="AV62" s="236"/>
      <c r="AW62" s="236"/>
      <c r="AX62" s="236"/>
      <c r="AY62" s="236"/>
      <c r="AZ62" s="268"/>
    </row>
    <row r="63" spans="1:52" x14ac:dyDescent="0.2">
      <c r="A63" s="303"/>
      <c r="B63" s="311"/>
      <c r="C63" s="330"/>
      <c r="D63" s="303"/>
      <c r="E63" s="236"/>
      <c r="F63" s="236"/>
      <c r="G63" s="236"/>
      <c r="H63" s="236"/>
      <c r="I63" s="236"/>
      <c r="J63" s="236"/>
      <c r="K63" s="236"/>
      <c r="L63" s="266"/>
      <c r="M63" s="236"/>
      <c r="N63" s="236"/>
      <c r="O63" s="266"/>
      <c r="P63" s="236"/>
      <c r="Q63" s="236"/>
      <c r="R63" s="266"/>
      <c r="S63" s="236"/>
      <c r="T63" s="236"/>
      <c r="U63" s="266"/>
      <c r="V63" s="236"/>
      <c r="W63" s="236"/>
      <c r="X63" s="266"/>
      <c r="Y63" s="236"/>
      <c r="Z63" s="236"/>
      <c r="AA63" s="266"/>
      <c r="AB63" s="236"/>
      <c r="AC63" s="236"/>
      <c r="AD63" s="266"/>
      <c r="AE63" s="236"/>
      <c r="AF63" s="236"/>
      <c r="AG63" s="266"/>
      <c r="AH63" s="236"/>
      <c r="AI63" s="236"/>
      <c r="AJ63" s="266"/>
      <c r="AK63" s="236"/>
      <c r="AL63" s="236"/>
      <c r="AM63" s="266"/>
      <c r="AN63" s="236"/>
      <c r="AO63" s="236"/>
      <c r="AP63" s="266"/>
      <c r="AQ63" s="236"/>
      <c r="AR63" s="236"/>
      <c r="AS63" s="300"/>
      <c r="AT63" s="236"/>
      <c r="AU63" s="236"/>
      <c r="AV63" s="236"/>
      <c r="AW63" s="236"/>
      <c r="AX63" s="236"/>
      <c r="AY63" s="236"/>
      <c r="AZ63" s="268"/>
    </row>
    <row r="64" spans="1:52" x14ac:dyDescent="0.2">
      <c r="A64" s="303"/>
      <c r="B64" s="311"/>
      <c r="C64" s="330"/>
      <c r="D64" s="303"/>
      <c r="E64" s="236"/>
      <c r="F64" s="236"/>
      <c r="G64" s="236"/>
      <c r="H64" s="236"/>
      <c r="I64" s="236"/>
      <c r="J64" s="236"/>
      <c r="K64" s="236"/>
      <c r="L64" s="266"/>
      <c r="M64" s="236"/>
      <c r="N64" s="236"/>
      <c r="O64" s="266"/>
      <c r="P64" s="236"/>
      <c r="Q64" s="236"/>
      <c r="R64" s="266"/>
      <c r="S64" s="236"/>
      <c r="T64" s="236"/>
      <c r="U64" s="266"/>
      <c r="V64" s="236"/>
      <c r="W64" s="236"/>
      <c r="X64" s="266"/>
      <c r="Y64" s="236"/>
      <c r="Z64" s="236"/>
      <c r="AA64" s="266"/>
      <c r="AB64" s="236"/>
      <c r="AC64" s="236"/>
      <c r="AD64" s="266"/>
      <c r="AE64" s="236"/>
      <c r="AF64" s="236"/>
      <c r="AG64" s="266"/>
      <c r="AH64" s="236"/>
      <c r="AI64" s="236"/>
      <c r="AJ64" s="266"/>
      <c r="AK64" s="236"/>
      <c r="AL64" s="236"/>
      <c r="AM64" s="266"/>
      <c r="AN64" s="236"/>
      <c r="AO64" s="236"/>
      <c r="AP64" s="266"/>
      <c r="AQ64" s="236"/>
      <c r="AR64" s="236"/>
      <c r="AS64" s="300"/>
      <c r="AT64" s="236"/>
      <c r="AU64" s="236"/>
      <c r="AV64" s="236"/>
      <c r="AW64" s="236"/>
      <c r="AX64" s="236"/>
      <c r="AY64" s="236"/>
      <c r="AZ64" s="268"/>
    </row>
    <row r="65" spans="1:52" x14ac:dyDescent="0.2">
      <c r="A65" s="303"/>
      <c r="B65" s="311"/>
      <c r="C65" s="330"/>
      <c r="D65" s="303"/>
      <c r="E65" s="236"/>
      <c r="F65" s="236"/>
      <c r="G65" s="236"/>
      <c r="H65" s="236"/>
      <c r="I65" s="236"/>
      <c r="J65" s="236"/>
      <c r="K65" s="236"/>
      <c r="L65" s="266"/>
      <c r="M65" s="236"/>
      <c r="N65" s="236"/>
      <c r="O65" s="266"/>
      <c r="P65" s="236"/>
      <c r="Q65" s="236"/>
      <c r="R65" s="266"/>
      <c r="S65" s="236"/>
      <c r="T65" s="236"/>
      <c r="U65" s="266"/>
      <c r="V65" s="236"/>
      <c r="W65" s="236"/>
      <c r="X65" s="266"/>
      <c r="Y65" s="236"/>
      <c r="Z65" s="236"/>
      <c r="AA65" s="266"/>
      <c r="AB65" s="236"/>
      <c r="AC65" s="236"/>
      <c r="AD65" s="266"/>
      <c r="AE65" s="236"/>
      <c r="AF65" s="236"/>
      <c r="AG65" s="266"/>
      <c r="AH65" s="236"/>
      <c r="AI65" s="236"/>
      <c r="AJ65" s="266"/>
      <c r="AK65" s="236"/>
      <c r="AL65" s="236"/>
      <c r="AM65" s="266"/>
      <c r="AN65" s="236"/>
      <c r="AO65" s="236"/>
      <c r="AP65" s="266"/>
      <c r="AQ65" s="236"/>
      <c r="AR65" s="236"/>
      <c r="AS65" s="300"/>
      <c r="AT65" s="236"/>
      <c r="AU65" s="236"/>
      <c r="AV65" s="236"/>
      <c r="AW65" s="236"/>
      <c r="AX65" s="236"/>
      <c r="AY65" s="236"/>
      <c r="AZ65" s="268"/>
    </row>
    <row r="66" spans="1:52" x14ac:dyDescent="0.2">
      <c r="A66" s="303"/>
      <c r="B66" s="311"/>
      <c r="C66" s="330"/>
      <c r="D66" s="303"/>
      <c r="E66" s="236"/>
      <c r="F66" s="236"/>
      <c r="G66" s="236"/>
      <c r="H66" s="236"/>
      <c r="I66" s="236"/>
      <c r="J66" s="236"/>
      <c r="K66" s="236"/>
      <c r="L66" s="266"/>
      <c r="M66" s="236"/>
      <c r="N66" s="236"/>
      <c r="O66" s="266"/>
      <c r="P66" s="236"/>
      <c r="Q66" s="236"/>
      <c r="R66" s="266"/>
      <c r="S66" s="236"/>
      <c r="T66" s="236"/>
      <c r="U66" s="266"/>
      <c r="V66" s="236"/>
      <c r="W66" s="236"/>
      <c r="X66" s="266"/>
      <c r="Y66" s="236"/>
      <c r="Z66" s="236"/>
      <c r="AA66" s="266"/>
      <c r="AB66" s="236"/>
      <c r="AC66" s="236"/>
      <c r="AD66" s="266"/>
      <c r="AE66" s="236"/>
      <c r="AF66" s="236"/>
      <c r="AG66" s="266"/>
      <c r="AH66" s="236"/>
      <c r="AI66" s="236"/>
      <c r="AJ66" s="266"/>
      <c r="AK66" s="236"/>
      <c r="AL66" s="236"/>
      <c r="AM66" s="266"/>
      <c r="AN66" s="236"/>
      <c r="AO66" s="236"/>
      <c r="AP66" s="266"/>
      <c r="AQ66" s="236"/>
      <c r="AR66" s="236"/>
      <c r="AS66" s="300"/>
      <c r="AT66" s="236"/>
      <c r="AU66" s="236"/>
      <c r="AV66" s="236"/>
      <c r="AW66" s="236"/>
      <c r="AX66" s="236"/>
      <c r="AY66" s="236"/>
      <c r="AZ66" s="268"/>
    </row>
    <row r="67" spans="1:52" ht="13.5" thickBot="1" x14ac:dyDescent="0.25">
      <c r="A67" s="304"/>
      <c r="B67" s="311"/>
      <c r="C67" s="330"/>
      <c r="D67" s="303"/>
      <c r="E67" s="204"/>
      <c r="F67" s="204"/>
      <c r="G67" s="204"/>
      <c r="H67" s="204"/>
      <c r="I67" s="204"/>
      <c r="J67" s="204"/>
      <c r="K67" s="204"/>
      <c r="L67" s="266"/>
      <c r="M67" s="204"/>
      <c r="N67" s="204"/>
      <c r="O67" s="266"/>
      <c r="P67" s="204"/>
      <c r="Q67" s="204"/>
      <c r="R67" s="266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04"/>
      <c r="AS67" s="300"/>
      <c r="AT67" s="204"/>
      <c r="AU67" s="204"/>
      <c r="AV67" s="204"/>
      <c r="AW67" s="204"/>
      <c r="AX67" s="204"/>
      <c r="AY67" s="204"/>
      <c r="AZ67" s="268">
        <f t="shared" ref="AZ67" si="75">+J67+M67+P67+S67+V67+Y67+AB67+AE67+AH67+AK67+AN67+AQ67</f>
        <v>0</v>
      </c>
    </row>
    <row r="68" spans="1:52" ht="14.25" thickTop="1" thickBot="1" x14ac:dyDescent="0.25">
      <c r="A68" s="439" t="s">
        <v>28</v>
      </c>
      <c r="B68" s="440"/>
      <c r="C68" s="440"/>
      <c r="D68" s="441"/>
      <c r="E68" s="331">
        <f>SUM(E7:E67)</f>
        <v>495000000</v>
      </c>
      <c r="F68" s="331">
        <f t="shared" ref="F68:AY68" si="76">SUM(F7:F67)</f>
        <v>4350000</v>
      </c>
      <c r="G68" s="331">
        <f t="shared" si="76"/>
        <v>19000000</v>
      </c>
      <c r="H68" s="331">
        <f t="shared" si="76"/>
        <v>464150000</v>
      </c>
      <c r="I68" s="331">
        <f>SUM(I7:I67)</f>
        <v>160050000</v>
      </c>
      <c r="J68" s="331">
        <f t="shared" si="76"/>
        <v>21900000</v>
      </c>
      <c r="K68" s="331">
        <f t="shared" si="76"/>
        <v>17900000</v>
      </c>
      <c r="L68" s="331">
        <f t="shared" si="76"/>
        <v>4000000</v>
      </c>
      <c r="M68" s="331">
        <f t="shared" si="76"/>
        <v>25220000</v>
      </c>
      <c r="N68" s="331">
        <f t="shared" si="76"/>
        <v>24220000</v>
      </c>
      <c r="O68" s="331">
        <f t="shared" si="76"/>
        <v>1000000</v>
      </c>
      <c r="P68" s="331">
        <f t="shared" si="76"/>
        <v>28220000</v>
      </c>
      <c r="Q68" s="331">
        <f t="shared" si="76"/>
        <v>26220000</v>
      </c>
      <c r="R68" s="331">
        <f t="shared" si="76"/>
        <v>2000000</v>
      </c>
      <c r="S68" s="331">
        <f t="shared" si="76"/>
        <v>28220000</v>
      </c>
      <c r="T68" s="331">
        <f t="shared" si="76"/>
        <v>26220000</v>
      </c>
      <c r="U68" s="331">
        <f t="shared" si="76"/>
        <v>2000000</v>
      </c>
      <c r="V68" s="331">
        <f t="shared" si="76"/>
        <v>28220000</v>
      </c>
      <c r="W68" s="331">
        <f t="shared" si="76"/>
        <v>26220000</v>
      </c>
      <c r="X68" s="331">
        <f t="shared" si="76"/>
        <v>2000000</v>
      </c>
      <c r="Y68" s="331">
        <f t="shared" si="76"/>
        <v>28220000</v>
      </c>
      <c r="Z68" s="331">
        <f t="shared" si="76"/>
        <v>26220000</v>
      </c>
      <c r="AA68" s="331">
        <f t="shared" si="76"/>
        <v>2000000</v>
      </c>
      <c r="AB68" s="331">
        <f t="shared" si="76"/>
        <v>28220000</v>
      </c>
      <c r="AC68" s="331">
        <f t="shared" si="76"/>
        <v>26220000</v>
      </c>
      <c r="AD68" s="331">
        <f t="shared" si="76"/>
        <v>2000000</v>
      </c>
      <c r="AE68" s="331">
        <f t="shared" si="76"/>
        <v>28220000</v>
      </c>
      <c r="AF68" s="331">
        <f t="shared" si="76"/>
        <v>26220000</v>
      </c>
      <c r="AG68" s="331">
        <f t="shared" si="76"/>
        <v>2000000</v>
      </c>
      <c r="AH68" s="331">
        <f t="shared" si="76"/>
        <v>28220000</v>
      </c>
      <c r="AI68" s="331">
        <f t="shared" si="76"/>
        <v>25120000</v>
      </c>
      <c r="AJ68" s="331">
        <f t="shared" si="76"/>
        <v>3100000</v>
      </c>
      <c r="AK68" s="331">
        <f t="shared" si="76"/>
        <v>28220000</v>
      </c>
      <c r="AL68" s="331">
        <f t="shared" si="76"/>
        <v>20070000</v>
      </c>
      <c r="AM68" s="331">
        <f t="shared" si="76"/>
        <v>8150000</v>
      </c>
      <c r="AN68" s="331">
        <f t="shared" si="76"/>
        <v>28220000</v>
      </c>
      <c r="AO68" s="331">
        <f t="shared" si="76"/>
        <v>17370000</v>
      </c>
      <c r="AP68" s="331">
        <f t="shared" si="76"/>
        <v>10850000</v>
      </c>
      <c r="AQ68" s="331">
        <f t="shared" si="76"/>
        <v>3000000</v>
      </c>
      <c r="AR68" s="331">
        <f t="shared" si="76"/>
        <v>0</v>
      </c>
      <c r="AS68" s="331">
        <f t="shared" si="76"/>
        <v>3000000</v>
      </c>
      <c r="AT68" s="331">
        <f t="shared" si="76"/>
        <v>0</v>
      </c>
      <c r="AU68" s="331">
        <f t="shared" si="76"/>
        <v>0</v>
      </c>
      <c r="AV68" s="331">
        <f t="shared" si="76"/>
        <v>0</v>
      </c>
      <c r="AW68" s="331">
        <f t="shared" si="76"/>
        <v>0</v>
      </c>
      <c r="AX68" s="331">
        <f t="shared" si="76"/>
        <v>0</v>
      </c>
      <c r="AY68" s="331">
        <f t="shared" si="76"/>
        <v>0</v>
      </c>
      <c r="AZ68" s="332">
        <f t="shared" ref="AZ68" si="77">SUM(AZ7:AZ67)</f>
        <v>295600000</v>
      </c>
    </row>
    <row r="69" spans="1:52" x14ac:dyDescent="0.2">
      <c r="A69" s="407" t="s">
        <v>308</v>
      </c>
      <c r="B69" s="407"/>
      <c r="C69" s="407"/>
      <c r="D69" s="241" t="s">
        <v>23</v>
      </c>
      <c r="E69" s="241"/>
      <c r="F69" s="204"/>
      <c r="G69" s="204"/>
      <c r="H69" s="204"/>
      <c r="I69" s="204"/>
      <c r="J69" s="204"/>
      <c r="K69" s="204"/>
      <c r="L69" s="266"/>
      <c r="M69" s="204"/>
      <c r="N69" s="204"/>
      <c r="O69" s="266"/>
      <c r="P69" s="204"/>
      <c r="Q69" s="204"/>
      <c r="R69" s="266"/>
      <c r="S69" s="204"/>
      <c r="T69" s="204"/>
      <c r="U69" s="266"/>
      <c r="V69" s="204"/>
      <c r="W69" s="204"/>
      <c r="X69" s="266"/>
      <c r="Y69" s="204"/>
      <c r="Z69" s="204"/>
      <c r="AA69" s="266"/>
      <c r="AB69" s="204"/>
      <c r="AC69" s="204"/>
      <c r="AD69" s="266"/>
      <c r="AE69" s="204"/>
      <c r="AF69" s="204"/>
      <c r="AG69" s="266"/>
      <c r="AH69" s="204"/>
      <c r="AI69" s="204"/>
      <c r="AJ69" s="266"/>
      <c r="AK69" s="204"/>
      <c r="AL69" s="204"/>
      <c r="AM69" s="266"/>
      <c r="AN69" s="204"/>
      <c r="AO69" s="204"/>
      <c r="AP69" s="266"/>
      <c r="AQ69" s="204"/>
      <c r="AR69" s="204"/>
      <c r="AS69" s="300"/>
      <c r="AT69" s="204"/>
      <c r="AU69" s="204"/>
      <c r="AV69" s="204"/>
      <c r="AW69" s="204"/>
      <c r="AX69" s="204"/>
      <c r="AY69" s="204"/>
      <c r="AZ69" s="268"/>
    </row>
    <row r="70" spans="1:52" ht="38.25" x14ac:dyDescent="0.2">
      <c r="A70" s="242" t="s">
        <v>293</v>
      </c>
      <c r="B70" s="242" t="s">
        <v>2</v>
      </c>
      <c r="C70" s="242" t="s">
        <v>268</v>
      </c>
      <c r="D70" s="242" t="s">
        <v>278</v>
      </c>
      <c r="E70" s="244" t="s">
        <v>294</v>
      </c>
      <c r="G70" s="173" t="s">
        <v>310</v>
      </c>
      <c r="AZ70" s="268"/>
    </row>
    <row r="71" spans="1:52" x14ac:dyDescent="0.2">
      <c r="A71" s="236">
        <f t="shared" ref="A71:A77" si="78">A7</f>
        <v>1</v>
      </c>
      <c r="B71" s="236"/>
      <c r="C71" s="236" t="str">
        <f>+C7</f>
        <v>Gian Lesmana</v>
      </c>
      <c r="D71" s="236" t="str">
        <f>+D7</f>
        <v>TO</v>
      </c>
      <c r="E71" s="236">
        <f>+L7+O7+R7+U7+X7+AA7+AD7+AG7+AJ7+AM7+AP7+AS7+AV7+AY7</f>
        <v>0</v>
      </c>
      <c r="G71" s="173">
        <f>REKAP!R21/49</f>
        <v>8613265.3061224483</v>
      </c>
      <c r="AZ71" s="268"/>
    </row>
    <row r="72" spans="1:52" x14ac:dyDescent="0.2">
      <c r="A72" s="236">
        <f t="shared" si="78"/>
        <v>2</v>
      </c>
      <c r="B72" s="236"/>
      <c r="C72" s="236" t="str">
        <f t="shared" ref="C72:D114" si="79">+C8</f>
        <v>Diki Wahyu Z</v>
      </c>
      <c r="D72" s="236" t="str">
        <f t="shared" si="79"/>
        <v>TO</v>
      </c>
      <c r="E72" s="236">
        <f t="shared" ref="E72:E116" si="80">+L8+O8+R8+U8+X8+AA8+AD8+AG8+AJ8+AM8+AP8+AS8+AV8+AY8</f>
        <v>0</v>
      </c>
      <c r="AZ72" s="268"/>
    </row>
    <row r="73" spans="1:52" x14ac:dyDescent="0.2">
      <c r="A73" s="236">
        <f t="shared" si="78"/>
        <v>3</v>
      </c>
      <c r="B73" s="236"/>
      <c r="C73" s="236" t="str">
        <f t="shared" si="79"/>
        <v>Egi Dwi Montera</v>
      </c>
      <c r="D73" s="236" t="str">
        <f t="shared" si="79"/>
        <v>TO</v>
      </c>
      <c r="E73" s="236">
        <f t="shared" si="80"/>
        <v>0</v>
      </c>
      <c r="AZ73" s="268"/>
    </row>
    <row r="74" spans="1:52" x14ac:dyDescent="0.2">
      <c r="A74" s="236">
        <f t="shared" si="78"/>
        <v>4</v>
      </c>
      <c r="B74" s="236"/>
      <c r="C74" s="236" t="str">
        <f t="shared" si="79"/>
        <v>Muhammad Abi Rafdi</v>
      </c>
      <c r="D74" s="236" t="str">
        <f t="shared" si="79"/>
        <v>TO</v>
      </c>
      <c r="E74" s="236">
        <f t="shared" si="80"/>
        <v>0</v>
      </c>
      <c r="AZ74" s="268"/>
    </row>
    <row r="75" spans="1:52" x14ac:dyDescent="0.2">
      <c r="A75" s="236">
        <f t="shared" si="78"/>
        <v>5</v>
      </c>
      <c r="B75" s="236"/>
      <c r="C75" s="236" t="str">
        <f t="shared" si="79"/>
        <v>Muhammad Rizal</v>
      </c>
      <c r="D75" s="236" t="str">
        <f t="shared" si="79"/>
        <v>TO</v>
      </c>
      <c r="E75" s="236">
        <f t="shared" si="80"/>
        <v>1700000</v>
      </c>
      <c r="AZ75" s="268"/>
    </row>
    <row r="76" spans="1:52" x14ac:dyDescent="0.2">
      <c r="A76" s="236">
        <f t="shared" si="78"/>
        <v>6</v>
      </c>
      <c r="B76" s="236"/>
      <c r="C76" s="236" t="str">
        <f t="shared" si="79"/>
        <v>Rifki Maulana</v>
      </c>
      <c r="D76" s="236" t="str">
        <f t="shared" si="79"/>
        <v>TO</v>
      </c>
      <c r="E76" s="236">
        <f t="shared" si="80"/>
        <v>0</v>
      </c>
      <c r="AZ76" s="268"/>
    </row>
    <row r="77" spans="1:52" x14ac:dyDescent="0.2">
      <c r="A77" s="236">
        <f t="shared" si="78"/>
        <v>7</v>
      </c>
      <c r="B77" s="236"/>
      <c r="C77" s="236" t="str">
        <f t="shared" si="79"/>
        <v>Rian Abdunnuri</v>
      </c>
      <c r="D77" s="236" t="str">
        <f t="shared" si="79"/>
        <v>TO</v>
      </c>
      <c r="E77" s="236">
        <f t="shared" si="80"/>
        <v>0</v>
      </c>
      <c r="AZ77" s="268"/>
    </row>
    <row r="78" spans="1:52" x14ac:dyDescent="0.2">
      <c r="A78" s="236" t="e">
        <f>#REF!</f>
        <v>#REF!</v>
      </c>
      <c r="B78" s="236"/>
      <c r="C78" s="236" t="str">
        <f t="shared" si="79"/>
        <v>Hendry Kristiawan</v>
      </c>
      <c r="D78" s="236" t="str">
        <f t="shared" si="79"/>
        <v>TO</v>
      </c>
      <c r="E78" s="236">
        <f t="shared" si="80"/>
        <v>0</v>
      </c>
      <c r="AZ78" s="268"/>
    </row>
    <row r="79" spans="1:52" x14ac:dyDescent="0.2">
      <c r="A79" s="236">
        <f t="shared" ref="A79:A120" si="81">A14</f>
        <v>8</v>
      </c>
      <c r="B79" s="236"/>
      <c r="C79" s="236" t="str">
        <f t="shared" si="79"/>
        <v>Osep Erwin</v>
      </c>
      <c r="D79" s="236" t="str">
        <f t="shared" si="79"/>
        <v>TO</v>
      </c>
      <c r="E79" s="236">
        <f t="shared" si="80"/>
        <v>10000000</v>
      </c>
      <c r="AZ79" s="268"/>
    </row>
    <row r="80" spans="1:52" x14ac:dyDescent="0.2">
      <c r="A80" s="236">
        <f t="shared" si="81"/>
        <v>9</v>
      </c>
      <c r="B80" s="236"/>
      <c r="C80" s="236" t="str">
        <f t="shared" si="79"/>
        <v>Sandi Nurzam-zam</v>
      </c>
      <c r="D80" s="236" t="str">
        <f t="shared" si="79"/>
        <v>TO</v>
      </c>
      <c r="E80" s="236">
        <f t="shared" si="80"/>
        <v>0</v>
      </c>
      <c r="AZ80" s="268"/>
    </row>
    <row r="81" spans="1:52" x14ac:dyDescent="0.2">
      <c r="A81" s="236">
        <f t="shared" si="81"/>
        <v>10</v>
      </c>
      <c r="B81" s="236"/>
      <c r="C81" s="236" t="str">
        <f t="shared" si="79"/>
        <v>Yuda Lesmana</v>
      </c>
      <c r="D81" s="236" t="str">
        <f t="shared" si="79"/>
        <v>TO</v>
      </c>
      <c r="E81" s="236">
        <f t="shared" si="80"/>
        <v>0</v>
      </c>
      <c r="AZ81" s="268"/>
    </row>
    <row r="82" spans="1:52" x14ac:dyDescent="0.2">
      <c r="A82" s="236">
        <f t="shared" si="81"/>
        <v>11</v>
      </c>
      <c r="B82" s="236"/>
      <c r="C82" s="236" t="str">
        <f t="shared" si="79"/>
        <v>Dzikri M Dahlan</v>
      </c>
      <c r="D82" s="236" t="str">
        <f t="shared" si="79"/>
        <v>TO</v>
      </c>
      <c r="E82" s="236">
        <f t="shared" si="80"/>
        <v>0</v>
      </c>
      <c r="AZ82" s="268"/>
    </row>
    <row r="83" spans="1:52" x14ac:dyDescent="0.2">
      <c r="A83" s="236">
        <f t="shared" si="81"/>
        <v>12</v>
      </c>
      <c r="B83" s="236"/>
      <c r="C83" s="236" t="str">
        <f t="shared" si="79"/>
        <v>Trisno Adi</v>
      </c>
      <c r="D83" s="236" t="str">
        <f t="shared" si="79"/>
        <v>TO</v>
      </c>
      <c r="E83" s="236">
        <f t="shared" si="80"/>
        <v>2100000</v>
      </c>
      <c r="AZ83" s="268"/>
    </row>
    <row r="84" spans="1:52" x14ac:dyDescent="0.2">
      <c r="A84" s="236">
        <f t="shared" si="81"/>
        <v>13</v>
      </c>
      <c r="B84" s="236"/>
      <c r="C84" s="236" t="str">
        <f t="shared" si="79"/>
        <v>Asep Eldi</v>
      </c>
      <c r="D84" s="236" t="str">
        <f t="shared" si="79"/>
        <v>TO</v>
      </c>
      <c r="E84" s="236">
        <f t="shared" si="80"/>
        <v>2000000</v>
      </c>
      <c r="AZ84" s="268"/>
    </row>
    <row r="85" spans="1:52" x14ac:dyDescent="0.2">
      <c r="A85" s="236">
        <f t="shared" si="81"/>
        <v>14</v>
      </c>
      <c r="B85" s="247"/>
      <c r="C85" s="236" t="str">
        <f t="shared" si="79"/>
        <v>Rijal Nursobah</v>
      </c>
      <c r="D85" s="236" t="str">
        <f t="shared" si="79"/>
        <v>TO</v>
      </c>
      <c r="E85" s="236">
        <f t="shared" si="80"/>
        <v>0</v>
      </c>
      <c r="F85" s="225"/>
      <c r="G85" s="225"/>
      <c r="H85" s="225"/>
      <c r="I85" s="225"/>
      <c r="J85" s="225"/>
      <c r="K85" s="225"/>
      <c r="M85" s="225"/>
      <c r="N85" s="225"/>
      <c r="P85" s="225"/>
      <c r="Q85" s="225"/>
      <c r="S85" s="225"/>
      <c r="T85" s="225"/>
      <c r="V85" s="225"/>
      <c r="W85" s="225"/>
      <c r="Y85" s="225"/>
      <c r="Z85" s="225"/>
      <c r="AB85" s="225"/>
      <c r="AC85" s="225"/>
      <c r="AE85" s="225"/>
      <c r="AF85" s="225"/>
      <c r="AH85" s="225"/>
      <c r="AI85" s="225"/>
      <c r="AK85" s="225"/>
      <c r="AL85" s="225"/>
      <c r="AN85" s="225"/>
      <c r="AO85" s="225"/>
      <c r="AQ85" s="225"/>
      <c r="AR85" s="225"/>
      <c r="AS85" s="251"/>
      <c r="AT85" s="225"/>
      <c r="AU85" s="225"/>
      <c r="AV85" s="225"/>
      <c r="AW85" s="225"/>
      <c r="AX85" s="225"/>
      <c r="AY85" s="225"/>
      <c r="AZ85" s="268"/>
    </row>
    <row r="86" spans="1:52" x14ac:dyDescent="0.2">
      <c r="A86" s="236">
        <f t="shared" si="81"/>
        <v>15</v>
      </c>
      <c r="B86" s="236"/>
      <c r="C86" s="236" t="str">
        <f t="shared" si="79"/>
        <v>Azril Eka Rukmana</v>
      </c>
      <c r="D86" s="236" t="str">
        <f t="shared" si="79"/>
        <v>TO</v>
      </c>
      <c r="E86" s="236">
        <f t="shared" si="80"/>
        <v>0</v>
      </c>
      <c r="AZ86" s="268"/>
    </row>
    <row r="87" spans="1:52" x14ac:dyDescent="0.2">
      <c r="A87" s="236">
        <f t="shared" si="81"/>
        <v>16</v>
      </c>
      <c r="B87" s="236"/>
      <c r="C87" s="236" t="str">
        <f t="shared" si="79"/>
        <v>Arief Tatang M</v>
      </c>
      <c r="D87" s="236" t="str">
        <f t="shared" si="79"/>
        <v>TO</v>
      </c>
      <c r="E87" s="236">
        <f t="shared" si="80"/>
        <v>0</v>
      </c>
      <c r="AZ87" s="268"/>
    </row>
    <row r="88" spans="1:52" ht="13.5" thickBot="1" x14ac:dyDescent="0.25">
      <c r="A88" s="236">
        <f t="shared" si="81"/>
        <v>17</v>
      </c>
      <c r="B88" s="236"/>
      <c r="C88" s="236" t="str">
        <f t="shared" si="79"/>
        <v>Ajis Abdul Aziz</v>
      </c>
      <c r="D88" s="236" t="str">
        <f t="shared" si="79"/>
        <v>TO</v>
      </c>
      <c r="E88" s="236">
        <f t="shared" si="80"/>
        <v>3000000</v>
      </c>
      <c r="AZ88" s="268"/>
    </row>
    <row r="89" spans="1:52" s="333" customFormat="1" ht="13.5" customHeight="1" thickTop="1" thickBot="1" x14ac:dyDescent="0.25">
      <c r="A89" s="236">
        <f t="shared" si="81"/>
        <v>18</v>
      </c>
      <c r="B89" s="236"/>
      <c r="C89" s="236" t="str">
        <f t="shared" si="79"/>
        <v>Nasrul M Latif</v>
      </c>
      <c r="D89" s="236" t="str">
        <f t="shared" si="79"/>
        <v>TO</v>
      </c>
      <c r="E89" s="236">
        <f t="shared" si="80"/>
        <v>0</v>
      </c>
      <c r="F89" s="173"/>
      <c r="G89" s="173"/>
      <c r="H89" s="173"/>
      <c r="I89" s="173"/>
      <c r="J89" s="173"/>
      <c r="K89" s="173"/>
      <c r="L89" s="251"/>
      <c r="M89" s="173"/>
      <c r="N89" s="173"/>
      <c r="O89" s="251"/>
      <c r="P89" s="173"/>
      <c r="Q89" s="173"/>
      <c r="R89" s="251"/>
      <c r="S89" s="173"/>
      <c r="T89" s="173"/>
      <c r="U89" s="251"/>
      <c r="V89" s="173"/>
      <c r="W89" s="173"/>
      <c r="X89" s="251"/>
      <c r="Y89" s="173"/>
      <c r="Z89" s="173"/>
      <c r="AA89" s="251"/>
      <c r="AB89" s="173"/>
      <c r="AC89" s="173"/>
      <c r="AD89" s="251"/>
      <c r="AE89" s="173"/>
      <c r="AF89" s="173"/>
      <c r="AG89" s="251"/>
      <c r="AH89" s="173"/>
      <c r="AI89" s="173"/>
      <c r="AJ89" s="251"/>
      <c r="AK89" s="173"/>
      <c r="AL89" s="173"/>
      <c r="AM89" s="251"/>
      <c r="AN89" s="173"/>
      <c r="AO89" s="173"/>
      <c r="AP89" s="251"/>
      <c r="AQ89" s="173"/>
      <c r="AR89" s="173"/>
      <c r="AS89" s="298"/>
      <c r="AT89" s="173"/>
      <c r="AU89" s="173"/>
      <c r="AV89" s="173"/>
      <c r="AW89" s="173"/>
      <c r="AX89" s="173"/>
      <c r="AY89" s="173"/>
      <c r="AZ89" s="332">
        <f>SUM(AZ7:AZ51)</f>
        <v>295600000</v>
      </c>
    </row>
    <row r="90" spans="1:52" ht="13.5" thickTop="1" x14ac:dyDescent="0.2">
      <c r="A90" s="236">
        <f t="shared" si="81"/>
        <v>19</v>
      </c>
      <c r="B90" s="236"/>
      <c r="C90" s="236" t="str">
        <f t="shared" si="79"/>
        <v>Firda Firdaus</v>
      </c>
      <c r="D90" s="236" t="str">
        <f t="shared" si="79"/>
        <v>TO</v>
      </c>
      <c r="E90" s="236">
        <f t="shared" si="80"/>
        <v>2000000</v>
      </c>
      <c r="AZ90" s="268"/>
    </row>
    <row r="91" spans="1:52" x14ac:dyDescent="0.2">
      <c r="A91" s="236">
        <f t="shared" si="81"/>
        <v>20</v>
      </c>
      <c r="B91" s="236"/>
      <c r="C91" s="236" t="str">
        <f t="shared" si="79"/>
        <v>Eldigya Suntara</v>
      </c>
      <c r="D91" s="236" t="str">
        <f t="shared" si="79"/>
        <v>TO</v>
      </c>
      <c r="E91" s="236">
        <f t="shared" si="80"/>
        <v>0</v>
      </c>
    </row>
    <row r="92" spans="1:52" x14ac:dyDescent="0.2">
      <c r="A92" s="236">
        <f t="shared" si="81"/>
        <v>21</v>
      </c>
      <c r="B92" s="236"/>
      <c r="C92" s="236" t="str">
        <f t="shared" si="79"/>
        <v>Fajar Fahrulrazi</v>
      </c>
      <c r="D92" s="236" t="str">
        <f t="shared" si="79"/>
        <v>TO</v>
      </c>
      <c r="E92" s="236">
        <f t="shared" si="80"/>
        <v>1000000</v>
      </c>
    </row>
    <row r="93" spans="1:52" x14ac:dyDescent="0.2">
      <c r="A93" s="236">
        <f t="shared" si="81"/>
        <v>22</v>
      </c>
      <c r="B93" s="236"/>
      <c r="C93" s="236" t="str">
        <f t="shared" si="79"/>
        <v>Egi Erwansyah</v>
      </c>
      <c r="D93" s="236" t="str">
        <f t="shared" si="79"/>
        <v>TO</v>
      </c>
      <c r="E93" s="236">
        <f t="shared" si="80"/>
        <v>0</v>
      </c>
    </row>
    <row r="94" spans="1:52" x14ac:dyDescent="0.2">
      <c r="A94" s="236">
        <f t="shared" si="81"/>
        <v>23</v>
      </c>
      <c r="B94" s="236"/>
      <c r="C94" s="236" t="str">
        <f t="shared" si="79"/>
        <v>Ryan Juniar</v>
      </c>
      <c r="D94" s="236" t="str">
        <f t="shared" si="79"/>
        <v>TO</v>
      </c>
      <c r="E94" s="236">
        <f t="shared" si="80"/>
        <v>0</v>
      </c>
    </row>
    <row r="95" spans="1:52" x14ac:dyDescent="0.2">
      <c r="A95" s="236">
        <f t="shared" si="81"/>
        <v>24</v>
      </c>
      <c r="B95" s="236"/>
      <c r="C95" s="236" t="str">
        <f t="shared" si="79"/>
        <v>Bayu Bagus</v>
      </c>
      <c r="D95" s="236" t="str">
        <f t="shared" si="79"/>
        <v>TO</v>
      </c>
      <c r="E95" s="236">
        <f t="shared" si="80"/>
        <v>0</v>
      </c>
    </row>
    <row r="96" spans="1:52" x14ac:dyDescent="0.2">
      <c r="A96" s="236">
        <f t="shared" si="81"/>
        <v>25</v>
      </c>
      <c r="B96" s="247"/>
      <c r="C96" s="236" t="str">
        <f t="shared" si="79"/>
        <v>Fahmi R</v>
      </c>
      <c r="D96" s="236" t="str">
        <f t="shared" si="79"/>
        <v>TO</v>
      </c>
      <c r="E96" s="236">
        <f t="shared" si="80"/>
        <v>0</v>
      </c>
      <c r="F96" s="225"/>
      <c r="G96" s="225"/>
      <c r="H96" s="225"/>
      <c r="I96" s="225"/>
      <c r="J96" s="225"/>
      <c r="K96" s="225"/>
      <c r="M96" s="225"/>
      <c r="N96" s="225"/>
      <c r="P96" s="225"/>
      <c r="Q96" s="225"/>
      <c r="S96" s="225"/>
      <c r="T96" s="225"/>
      <c r="V96" s="225"/>
      <c r="W96" s="225"/>
      <c r="Y96" s="225"/>
      <c r="Z96" s="225"/>
      <c r="AB96" s="225"/>
      <c r="AC96" s="225"/>
      <c r="AE96" s="225"/>
      <c r="AF96" s="225"/>
      <c r="AH96" s="225"/>
      <c r="AI96" s="225"/>
      <c r="AK96" s="225"/>
      <c r="AL96" s="225"/>
      <c r="AN96" s="225"/>
      <c r="AO96" s="225"/>
      <c r="AQ96" s="225"/>
      <c r="AR96" s="225"/>
      <c r="AS96" s="251"/>
      <c r="AT96" s="225"/>
      <c r="AU96" s="225"/>
      <c r="AV96" s="225"/>
      <c r="AW96" s="225"/>
      <c r="AX96" s="225"/>
      <c r="AY96" s="225"/>
    </row>
    <row r="97" spans="1:51" x14ac:dyDescent="0.2">
      <c r="A97" s="236">
        <f t="shared" si="81"/>
        <v>26</v>
      </c>
      <c r="B97" s="236"/>
      <c r="C97" s="236" t="str">
        <f t="shared" si="79"/>
        <v>Adam Bramasta</v>
      </c>
      <c r="D97" s="236" t="str">
        <f t="shared" si="79"/>
        <v>TO</v>
      </c>
      <c r="E97" s="236">
        <f t="shared" si="80"/>
        <v>0</v>
      </c>
    </row>
    <row r="98" spans="1:51" x14ac:dyDescent="0.2">
      <c r="A98" s="236">
        <f t="shared" si="81"/>
        <v>27</v>
      </c>
      <c r="B98" s="236"/>
      <c r="C98" s="236" t="str">
        <f t="shared" si="79"/>
        <v>Ilham Syarifuddin</v>
      </c>
      <c r="D98" s="236" t="str">
        <f t="shared" si="79"/>
        <v>TO</v>
      </c>
      <c r="E98" s="236">
        <f t="shared" si="80"/>
        <v>0</v>
      </c>
    </row>
    <row r="99" spans="1:51" x14ac:dyDescent="0.2">
      <c r="A99" s="236">
        <f t="shared" si="81"/>
        <v>28</v>
      </c>
      <c r="B99" s="236"/>
      <c r="C99" s="236" t="str">
        <f t="shared" si="79"/>
        <v xml:space="preserve">Rizal Kresna </v>
      </c>
      <c r="D99" s="236" t="str">
        <f t="shared" si="79"/>
        <v>TO</v>
      </c>
      <c r="E99" s="236">
        <f t="shared" si="80"/>
        <v>1000000</v>
      </c>
    </row>
    <row r="100" spans="1:51" x14ac:dyDescent="0.2">
      <c r="A100" s="236">
        <f t="shared" si="81"/>
        <v>29</v>
      </c>
      <c r="B100" s="236"/>
      <c r="C100" s="236" t="str">
        <f t="shared" si="79"/>
        <v>M Nurkholik</v>
      </c>
      <c r="D100" s="236" t="str">
        <f t="shared" si="79"/>
        <v>TO</v>
      </c>
      <c r="E100" s="236">
        <f t="shared" si="80"/>
        <v>2300000</v>
      </c>
    </row>
    <row r="101" spans="1:51" x14ac:dyDescent="0.2">
      <c r="A101" s="236">
        <f t="shared" si="81"/>
        <v>30</v>
      </c>
      <c r="B101" s="236"/>
      <c r="C101" s="236" t="str">
        <f t="shared" si="79"/>
        <v>Ari octavian</v>
      </c>
      <c r="D101" s="236" t="str">
        <f t="shared" si="79"/>
        <v>TO</v>
      </c>
      <c r="E101" s="236">
        <f t="shared" si="80"/>
        <v>14000000</v>
      </c>
    </row>
    <row r="102" spans="1:51" x14ac:dyDescent="0.2">
      <c r="A102" s="236">
        <f t="shared" si="81"/>
        <v>31</v>
      </c>
      <c r="B102" s="276"/>
      <c r="C102" s="236" t="str">
        <f t="shared" si="79"/>
        <v>Rysad Hendra Priasa</v>
      </c>
      <c r="D102" s="236" t="str">
        <f t="shared" si="79"/>
        <v>TO</v>
      </c>
      <c r="E102" s="236">
        <f t="shared" si="80"/>
        <v>3000000</v>
      </c>
      <c r="F102" s="280"/>
      <c r="G102" s="280"/>
      <c r="H102" s="280"/>
      <c r="I102" s="280"/>
      <c r="J102" s="280"/>
      <c r="K102" s="280"/>
      <c r="M102" s="280"/>
      <c r="N102" s="280"/>
      <c r="P102" s="280"/>
      <c r="Q102" s="280"/>
      <c r="S102" s="280"/>
      <c r="T102" s="280"/>
      <c r="V102" s="280"/>
      <c r="W102" s="280"/>
      <c r="Y102" s="280"/>
      <c r="Z102" s="280"/>
      <c r="AB102" s="280"/>
      <c r="AC102" s="280"/>
      <c r="AE102" s="280"/>
      <c r="AF102" s="280"/>
      <c r="AH102" s="280"/>
      <c r="AI102" s="280"/>
      <c r="AK102" s="280"/>
      <c r="AL102" s="280"/>
      <c r="AN102" s="280"/>
      <c r="AO102" s="280"/>
      <c r="AQ102" s="280"/>
      <c r="AR102" s="280"/>
      <c r="AS102" s="305"/>
      <c r="AT102" s="280"/>
      <c r="AU102" s="280"/>
      <c r="AV102" s="280"/>
      <c r="AW102" s="280"/>
      <c r="AX102" s="280"/>
      <c r="AY102" s="280"/>
    </row>
    <row r="103" spans="1:51" x14ac:dyDescent="0.2">
      <c r="A103" s="236">
        <f t="shared" si="81"/>
        <v>32</v>
      </c>
      <c r="B103" s="236"/>
      <c r="C103" s="236" t="str">
        <f t="shared" si="79"/>
        <v>Abdul Mukhlis</v>
      </c>
      <c r="D103" s="236" t="str">
        <f t="shared" si="79"/>
        <v>TO</v>
      </c>
      <c r="E103" s="236">
        <f t="shared" si="80"/>
        <v>0</v>
      </c>
    </row>
    <row r="104" spans="1:51" x14ac:dyDescent="0.2">
      <c r="A104" s="236">
        <f t="shared" si="81"/>
        <v>33</v>
      </c>
      <c r="B104" s="236"/>
      <c r="C104" s="236">
        <f t="shared" si="79"/>
        <v>0</v>
      </c>
      <c r="D104" s="236">
        <f t="shared" si="79"/>
        <v>0</v>
      </c>
      <c r="E104" s="236">
        <f>+L40+O40+R40+U40+X40+AA40+AD40+AG40+AJ40+AM40+AP40+AS40+AV40+AY40</f>
        <v>0</v>
      </c>
    </row>
    <row r="105" spans="1:51" x14ac:dyDescent="0.2">
      <c r="A105" s="236">
        <f t="shared" si="81"/>
        <v>0</v>
      </c>
      <c r="B105" s="236"/>
      <c r="C105" s="236">
        <f t="shared" si="79"/>
        <v>0</v>
      </c>
      <c r="D105" s="236">
        <f t="shared" si="79"/>
        <v>0</v>
      </c>
      <c r="E105" s="236">
        <f t="shared" si="80"/>
        <v>0</v>
      </c>
    </row>
    <row r="106" spans="1:51" s="225" customFormat="1" x14ac:dyDescent="0.2">
      <c r="A106" s="236">
        <f t="shared" si="81"/>
        <v>0</v>
      </c>
      <c r="B106" s="236"/>
      <c r="C106" s="236">
        <f t="shared" si="79"/>
        <v>0</v>
      </c>
      <c r="D106" s="236">
        <f t="shared" si="79"/>
        <v>0</v>
      </c>
      <c r="E106" s="236">
        <f t="shared" si="80"/>
        <v>0</v>
      </c>
      <c r="F106" s="173"/>
      <c r="G106" s="173"/>
      <c r="H106" s="173"/>
      <c r="I106" s="173"/>
      <c r="J106" s="173"/>
      <c r="K106" s="173"/>
      <c r="L106" s="251"/>
      <c r="M106" s="173"/>
      <c r="N106" s="173"/>
      <c r="O106" s="251"/>
      <c r="P106" s="173"/>
      <c r="Q106" s="173"/>
      <c r="R106" s="251"/>
      <c r="S106" s="173"/>
      <c r="T106" s="173"/>
      <c r="U106" s="251"/>
      <c r="V106" s="173"/>
      <c r="W106" s="173"/>
      <c r="X106" s="251"/>
      <c r="Y106" s="173"/>
      <c r="Z106" s="173"/>
      <c r="AA106" s="251"/>
      <c r="AB106" s="173"/>
      <c r="AC106" s="173"/>
      <c r="AD106" s="251"/>
      <c r="AE106" s="173"/>
      <c r="AF106" s="173"/>
      <c r="AG106" s="251"/>
      <c r="AH106" s="173"/>
      <c r="AI106" s="173"/>
      <c r="AJ106" s="251"/>
      <c r="AK106" s="173"/>
      <c r="AL106" s="173"/>
      <c r="AM106" s="251"/>
      <c r="AN106" s="173"/>
      <c r="AO106" s="173"/>
      <c r="AP106" s="251"/>
      <c r="AQ106" s="173"/>
      <c r="AR106" s="173"/>
      <c r="AS106" s="298"/>
      <c r="AT106" s="173"/>
      <c r="AU106" s="173"/>
      <c r="AV106" s="173"/>
      <c r="AW106" s="173"/>
      <c r="AX106" s="173"/>
      <c r="AY106" s="173"/>
    </row>
    <row r="107" spans="1:51" x14ac:dyDescent="0.2">
      <c r="A107" s="236">
        <f t="shared" si="81"/>
        <v>0</v>
      </c>
      <c r="B107" s="236"/>
      <c r="C107" s="236">
        <f t="shared" si="79"/>
        <v>0</v>
      </c>
      <c r="D107" s="236">
        <f t="shared" si="79"/>
        <v>0</v>
      </c>
      <c r="E107" s="236">
        <f t="shared" si="80"/>
        <v>0</v>
      </c>
    </row>
    <row r="108" spans="1:51" x14ac:dyDescent="0.2">
      <c r="A108" s="236">
        <f t="shared" si="81"/>
        <v>0</v>
      </c>
      <c r="B108" s="236"/>
      <c r="C108" s="236">
        <f t="shared" si="79"/>
        <v>0</v>
      </c>
      <c r="D108" s="236">
        <f t="shared" si="79"/>
        <v>0</v>
      </c>
      <c r="E108" s="236">
        <f t="shared" si="80"/>
        <v>0</v>
      </c>
    </row>
    <row r="109" spans="1:51" x14ac:dyDescent="0.2">
      <c r="A109" s="236">
        <f t="shared" si="81"/>
        <v>0</v>
      </c>
      <c r="B109" s="236"/>
      <c r="C109" s="236">
        <f t="shared" si="79"/>
        <v>0</v>
      </c>
      <c r="D109" s="236">
        <f t="shared" si="79"/>
        <v>0</v>
      </c>
      <c r="E109" s="236">
        <f t="shared" si="80"/>
        <v>0</v>
      </c>
    </row>
    <row r="110" spans="1:51" x14ac:dyDescent="0.2">
      <c r="A110" s="236">
        <f t="shared" si="81"/>
        <v>0</v>
      </c>
      <c r="B110" s="236"/>
      <c r="C110" s="236">
        <f t="shared" si="79"/>
        <v>0</v>
      </c>
      <c r="D110" s="236">
        <f t="shared" si="79"/>
        <v>0</v>
      </c>
      <c r="E110" s="236">
        <f t="shared" si="80"/>
        <v>0</v>
      </c>
      <c r="I110" s="173" t="s">
        <v>321</v>
      </c>
      <c r="J110" s="173">
        <f>E123+TI!E172+OM!E235+KA!E199+BA!E72</f>
        <v>138480000</v>
      </c>
    </row>
    <row r="111" spans="1:51" x14ac:dyDescent="0.2">
      <c r="A111" s="236">
        <f t="shared" si="81"/>
        <v>0</v>
      </c>
      <c r="B111" s="236"/>
      <c r="C111" s="236">
        <f t="shared" si="79"/>
        <v>0</v>
      </c>
      <c r="D111" s="236">
        <f t="shared" si="79"/>
        <v>0</v>
      </c>
      <c r="E111" s="236">
        <f t="shared" si="80"/>
        <v>0</v>
      </c>
    </row>
    <row r="112" spans="1:51" x14ac:dyDescent="0.2">
      <c r="A112" s="236">
        <f t="shared" si="81"/>
        <v>0</v>
      </c>
      <c r="B112" s="236"/>
      <c r="C112" s="236">
        <f t="shared" si="79"/>
        <v>0</v>
      </c>
      <c r="D112" s="236">
        <f t="shared" si="79"/>
        <v>0</v>
      </c>
      <c r="E112" s="236">
        <f t="shared" si="80"/>
        <v>0</v>
      </c>
    </row>
    <row r="113" spans="1:51" x14ac:dyDescent="0.2">
      <c r="A113" s="236">
        <f t="shared" si="81"/>
        <v>0</v>
      </c>
      <c r="B113" s="236"/>
      <c r="C113" s="236">
        <f t="shared" si="79"/>
        <v>0</v>
      </c>
      <c r="D113" s="236">
        <f t="shared" si="79"/>
        <v>0</v>
      </c>
      <c r="E113" s="236">
        <f t="shared" si="80"/>
        <v>0</v>
      </c>
    </row>
    <row r="114" spans="1:51" x14ac:dyDescent="0.2">
      <c r="A114" s="236">
        <f t="shared" si="81"/>
        <v>0</v>
      </c>
      <c r="B114" s="236"/>
      <c r="C114" s="236">
        <f t="shared" si="79"/>
        <v>0</v>
      </c>
      <c r="D114" s="236">
        <f t="shared" si="79"/>
        <v>0</v>
      </c>
      <c r="E114" s="236">
        <f t="shared" si="80"/>
        <v>0</v>
      </c>
    </row>
    <row r="115" spans="1:51" x14ac:dyDescent="0.2">
      <c r="A115" s="236">
        <f t="shared" si="81"/>
        <v>0</v>
      </c>
      <c r="B115" s="236"/>
      <c r="C115" s="236">
        <f t="shared" ref="C115:C118" si="82">C50</f>
        <v>0</v>
      </c>
      <c r="D115" s="236">
        <f t="shared" ref="D115:D116" si="83">+D51</f>
        <v>0</v>
      </c>
      <c r="E115" s="236">
        <f t="shared" si="80"/>
        <v>0</v>
      </c>
    </row>
    <row r="116" spans="1:51" x14ac:dyDescent="0.2">
      <c r="A116" s="236">
        <f t="shared" si="81"/>
        <v>0</v>
      </c>
      <c r="B116" s="236"/>
      <c r="C116" s="236">
        <f t="shared" si="82"/>
        <v>0</v>
      </c>
      <c r="D116" s="236">
        <f t="shared" si="83"/>
        <v>0</v>
      </c>
      <c r="E116" s="236">
        <f t="shared" si="80"/>
        <v>0</v>
      </c>
    </row>
    <row r="117" spans="1:51" s="225" customFormat="1" x14ac:dyDescent="0.2">
      <c r="A117" s="236">
        <f t="shared" si="81"/>
        <v>0</v>
      </c>
      <c r="B117" s="236"/>
      <c r="C117" s="236">
        <f t="shared" si="82"/>
        <v>0</v>
      </c>
      <c r="D117" s="236">
        <f t="shared" ref="D117:D118" si="84">+D53</f>
        <v>0</v>
      </c>
      <c r="E117" s="236">
        <f t="shared" ref="E117:E120" si="85">L52+O52+R52+U52+X52+AA52+AD52+AG52+AJ52+AM52+AP52+AS52</f>
        <v>0</v>
      </c>
      <c r="F117" s="173"/>
      <c r="G117" s="173"/>
      <c r="H117" s="173"/>
      <c r="I117" s="173"/>
      <c r="J117" s="173"/>
      <c r="K117" s="173"/>
      <c r="L117" s="251"/>
      <c r="M117" s="173"/>
      <c r="N117" s="173"/>
      <c r="O117" s="251"/>
      <c r="P117" s="173"/>
      <c r="Q117" s="173"/>
      <c r="R117" s="251"/>
      <c r="S117" s="173"/>
      <c r="T117" s="173"/>
      <c r="U117" s="251"/>
      <c r="V117" s="173"/>
      <c r="W117" s="173"/>
      <c r="X117" s="251"/>
      <c r="Y117" s="173"/>
      <c r="Z117" s="173"/>
      <c r="AA117" s="251"/>
      <c r="AB117" s="173"/>
      <c r="AC117" s="173"/>
      <c r="AD117" s="251"/>
      <c r="AE117" s="173"/>
      <c r="AF117" s="173"/>
      <c r="AG117" s="251"/>
      <c r="AH117" s="173"/>
      <c r="AI117" s="173"/>
      <c r="AJ117" s="251"/>
      <c r="AK117" s="173"/>
      <c r="AL117" s="173"/>
      <c r="AM117" s="251"/>
      <c r="AN117" s="173"/>
      <c r="AO117" s="173"/>
      <c r="AP117" s="251"/>
      <c r="AQ117" s="173"/>
      <c r="AR117" s="173"/>
      <c r="AS117" s="298"/>
      <c r="AT117" s="173"/>
      <c r="AU117" s="173"/>
      <c r="AV117" s="173"/>
      <c r="AW117" s="173"/>
      <c r="AX117" s="173"/>
      <c r="AY117" s="173"/>
    </row>
    <row r="118" spans="1:51" x14ac:dyDescent="0.2">
      <c r="A118" s="236">
        <f t="shared" si="81"/>
        <v>0</v>
      </c>
      <c r="B118" s="236"/>
      <c r="C118" s="236">
        <f t="shared" si="82"/>
        <v>0</v>
      </c>
      <c r="D118" s="236">
        <f t="shared" si="84"/>
        <v>0</v>
      </c>
      <c r="E118" s="236">
        <f t="shared" si="85"/>
        <v>0</v>
      </c>
    </row>
    <row r="119" spans="1:51" x14ac:dyDescent="0.2">
      <c r="A119" s="236">
        <f t="shared" si="81"/>
        <v>0</v>
      </c>
      <c r="B119" s="236"/>
      <c r="C119" s="236">
        <f t="shared" ref="C119:D120" si="86">C54</f>
        <v>0</v>
      </c>
      <c r="D119" s="236">
        <f t="shared" si="86"/>
        <v>0</v>
      </c>
      <c r="E119" s="236">
        <f t="shared" si="85"/>
        <v>0</v>
      </c>
    </row>
    <row r="120" spans="1:51" x14ac:dyDescent="0.2">
      <c r="A120" s="236">
        <f t="shared" si="81"/>
        <v>0</v>
      </c>
      <c r="B120" s="236"/>
      <c r="C120" s="236">
        <f t="shared" si="86"/>
        <v>0</v>
      </c>
      <c r="D120" s="236">
        <f t="shared" si="86"/>
        <v>0</v>
      </c>
      <c r="E120" s="236">
        <f t="shared" si="85"/>
        <v>0</v>
      </c>
    </row>
    <row r="121" spans="1:51" x14ac:dyDescent="0.2">
      <c r="A121" s="236">
        <f>A60</f>
        <v>0</v>
      </c>
      <c r="B121" s="236"/>
      <c r="C121" s="236">
        <f>C60</f>
        <v>0</v>
      </c>
      <c r="D121" s="236">
        <f>D60</f>
        <v>0</v>
      </c>
      <c r="E121" s="236">
        <f>L60+O60+R60+U60+X60+AA60+AD60+AG60+AJ60+AM60+AP60+AS60</f>
        <v>0</v>
      </c>
    </row>
    <row r="122" spans="1:51" x14ac:dyDescent="0.2">
      <c r="A122" s="236">
        <f t="shared" ref="A122:A123" si="87">A67</f>
        <v>0</v>
      </c>
      <c r="B122" s="236"/>
      <c r="C122" s="236">
        <f t="shared" ref="C122:D122" si="88">C67</f>
        <v>0</v>
      </c>
      <c r="D122" s="236">
        <f t="shared" si="88"/>
        <v>0</v>
      </c>
      <c r="E122" s="236">
        <f t="shared" ref="E122" si="89">L67+O67+R67+U67+X67+AA67+AD67+AG67+AJ67+AM67+AP67+AS67</f>
        <v>0</v>
      </c>
    </row>
    <row r="123" spans="1:51" s="280" customFormat="1" x14ac:dyDescent="0.2">
      <c r="A123" s="236" t="str">
        <f t="shared" si="87"/>
        <v>GRAND TOTAL</v>
      </c>
      <c r="B123" s="173"/>
      <c r="C123" s="236">
        <f>C68</f>
        <v>0</v>
      </c>
      <c r="D123" s="173"/>
      <c r="E123" s="236">
        <f>SUM(E71:E122)</f>
        <v>42100000</v>
      </c>
      <c r="F123" s="173"/>
      <c r="G123" s="173"/>
      <c r="H123" s="173"/>
      <c r="I123" s="173"/>
      <c r="J123" s="173"/>
      <c r="K123" s="173"/>
      <c r="L123" s="251"/>
      <c r="M123" s="173"/>
      <c r="N123" s="173"/>
      <c r="O123" s="251"/>
      <c r="P123" s="173"/>
      <c r="Q123" s="173"/>
      <c r="R123" s="251"/>
      <c r="S123" s="173"/>
      <c r="T123" s="173"/>
      <c r="U123" s="251"/>
      <c r="V123" s="173"/>
      <c r="W123" s="173"/>
      <c r="X123" s="251"/>
      <c r="Y123" s="173"/>
      <c r="Z123" s="173"/>
      <c r="AA123" s="251"/>
      <c r="AB123" s="173"/>
      <c r="AC123" s="173"/>
      <c r="AD123" s="251"/>
      <c r="AE123" s="173"/>
      <c r="AF123" s="173"/>
      <c r="AG123" s="251"/>
      <c r="AH123" s="173"/>
      <c r="AI123" s="173"/>
      <c r="AJ123" s="251"/>
      <c r="AK123" s="173"/>
      <c r="AL123" s="173"/>
      <c r="AM123" s="251"/>
      <c r="AN123" s="173"/>
      <c r="AO123" s="173"/>
      <c r="AP123" s="251"/>
      <c r="AQ123" s="173"/>
      <c r="AR123" s="173"/>
      <c r="AS123" s="298"/>
      <c r="AT123" s="173"/>
      <c r="AU123" s="173"/>
      <c r="AV123" s="173"/>
      <c r="AW123" s="173"/>
      <c r="AX123" s="173"/>
      <c r="AY123" s="173"/>
    </row>
    <row r="124" spans="1:51" x14ac:dyDescent="0.2">
      <c r="A124" s="173"/>
      <c r="B124" s="173"/>
      <c r="C124" s="173"/>
      <c r="D124" s="173"/>
    </row>
    <row r="125" spans="1:51" x14ac:dyDescent="0.2">
      <c r="A125" s="173"/>
      <c r="B125" s="173"/>
      <c r="C125" s="173"/>
      <c r="D125" s="173" t="s">
        <v>327</v>
      </c>
      <c r="E125" s="173">
        <f>+E71+E74+E73+E75+E78+E81+E82+E84+E85+E93+E94+E96+E99+E100+E106</f>
        <v>7000000</v>
      </c>
    </row>
    <row r="126" spans="1:51" x14ac:dyDescent="0.2">
      <c r="A126" s="173"/>
      <c r="B126" s="173"/>
      <c r="C126" s="173"/>
      <c r="D126" s="173" t="s">
        <v>328</v>
      </c>
      <c r="E126" s="173">
        <f>+E72+E76+E77+E79+E80+E83+E86+E87+E88+E89+E90+E91+E92+E95+E97+E98+E101+E102+E103+E104+E105</f>
        <v>35100000</v>
      </c>
    </row>
    <row r="127" spans="1:51" x14ac:dyDescent="0.2">
      <c r="A127" s="173"/>
      <c r="B127" s="173"/>
      <c r="C127" s="173"/>
      <c r="D127" s="173"/>
    </row>
    <row r="128" spans="1:51" x14ac:dyDescent="0.2">
      <c r="A128" s="173"/>
      <c r="B128" s="173"/>
      <c r="C128" s="173"/>
      <c r="D128" s="173"/>
    </row>
    <row r="129" spans="1:4" x14ac:dyDescent="0.2">
      <c r="A129" s="173"/>
      <c r="B129" s="173"/>
      <c r="C129" s="173"/>
      <c r="D129" s="173"/>
    </row>
    <row r="130" spans="1:4" x14ac:dyDescent="0.2">
      <c r="A130" s="173"/>
      <c r="B130" s="173"/>
      <c r="C130" s="173"/>
      <c r="D130" s="173"/>
    </row>
    <row r="131" spans="1:4" x14ac:dyDescent="0.2">
      <c r="A131" s="173"/>
      <c r="B131" s="173"/>
      <c r="C131" s="173"/>
      <c r="D131" s="173"/>
    </row>
    <row r="132" spans="1:4" x14ac:dyDescent="0.2">
      <c r="A132" s="173"/>
      <c r="B132" s="173"/>
      <c r="C132" s="173"/>
      <c r="D132" s="173"/>
    </row>
    <row r="133" spans="1:4" x14ac:dyDescent="0.2">
      <c r="A133" s="173"/>
      <c r="B133" s="173"/>
      <c r="C133" s="173"/>
      <c r="D133" s="173"/>
    </row>
    <row r="134" spans="1:4" x14ac:dyDescent="0.2">
      <c r="A134" s="173"/>
      <c r="B134" s="173"/>
      <c r="C134" s="173"/>
      <c r="D134" s="173"/>
    </row>
    <row r="135" spans="1:4" x14ac:dyDescent="0.2">
      <c r="A135" s="173"/>
      <c r="B135" s="173"/>
      <c r="C135" s="173"/>
      <c r="D135" s="173"/>
    </row>
    <row r="136" spans="1:4" x14ac:dyDescent="0.2">
      <c r="A136" s="173"/>
      <c r="B136" s="173"/>
      <c r="C136" s="173"/>
      <c r="D136" s="173"/>
    </row>
    <row r="137" spans="1:4" x14ac:dyDescent="0.2">
      <c r="A137" s="173"/>
      <c r="B137" s="173"/>
      <c r="C137" s="173"/>
      <c r="D137" s="173"/>
    </row>
    <row r="138" spans="1:4" x14ac:dyDescent="0.2">
      <c r="A138" s="173"/>
      <c r="B138" s="173"/>
      <c r="C138" s="173"/>
      <c r="D138" s="173"/>
    </row>
    <row r="139" spans="1:4" x14ac:dyDescent="0.2">
      <c r="A139" s="173"/>
      <c r="B139" s="173"/>
      <c r="C139" s="173"/>
      <c r="D139" s="173"/>
    </row>
    <row r="140" spans="1:4" x14ac:dyDescent="0.2">
      <c r="A140" s="173"/>
      <c r="B140" s="173"/>
      <c r="C140" s="173"/>
      <c r="D140" s="173"/>
    </row>
    <row r="141" spans="1:4" x14ac:dyDescent="0.2">
      <c r="A141" s="173"/>
      <c r="B141" s="173"/>
      <c r="C141" s="173"/>
      <c r="D141" s="173"/>
    </row>
    <row r="142" spans="1:4" x14ac:dyDescent="0.2">
      <c r="A142" s="173"/>
      <c r="B142" s="173"/>
      <c r="C142" s="173"/>
      <c r="D142" s="173"/>
    </row>
    <row r="143" spans="1:4" x14ac:dyDescent="0.2">
      <c r="A143" s="173"/>
      <c r="B143" s="173"/>
      <c r="C143" s="173"/>
      <c r="D143" s="173"/>
    </row>
    <row r="144" spans="1:4" x14ac:dyDescent="0.2">
      <c r="A144" s="173"/>
      <c r="B144" s="173"/>
      <c r="C144" s="173"/>
      <c r="D144" s="173"/>
    </row>
    <row r="145" spans="1:4" x14ac:dyDescent="0.2">
      <c r="A145" s="173"/>
      <c r="B145" s="173"/>
      <c r="C145" s="173"/>
      <c r="D145" s="173"/>
    </row>
    <row r="146" spans="1:4" x14ac:dyDescent="0.2">
      <c r="A146" s="173"/>
      <c r="B146" s="173"/>
      <c r="C146" s="173"/>
      <c r="D146" s="173"/>
    </row>
    <row r="147" spans="1:4" x14ac:dyDescent="0.2">
      <c r="A147" s="173"/>
      <c r="B147" s="173"/>
      <c r="C147" s="173"/>
      <c r="D147" s="173"/>
    </row>
    <row r="148" spans="1:4" x14ac:dyDescent="0.2">
      <c r="A148" s="173"/>
      <c r="B148" s="173"/>
      <c r="C148" s="173"/>
      <c r="D148" s="173"/>
    </row>
    <row r="149" spans="1:4" x14ac:dyDescent="0.2">
      <c r="A149" s="173"/>
      <c r="B149" s="173"/>
      <c r="C149" s="173"/>
      <c r="D149" s="173"/>
    </row>
    <row r="150" spans="1:4" x14ac:dyDescent="0.2">
      <c r="A150" s="173"/>
      <c r="B150" s="173"/>
      <c r="C150" s="173"/>
      <c r="D150" s="173"/>
    </row>
    <row r="151" spans="1:4" x14ac:dyDescent="0.2">
      <c r="A151" s="173"/>
      <c r="B151" s="173"/>
      <c r="C151" s="173"/>
      <c r="D151" s="173"/>
    </row>
    <row r="152" spans="1:4" x14ac:dyDescent="0.2">
      <c r="A152" s="173"/>
      <c r="B152" s="173"/>
      <c r="C152" s="173"/>
      <c r="D152" s="173"/>
    </row>
    <row r="153" spans="1:4" x14ac:dyDescent="0.2">
      <c r="A153" s="173"/>
      <c r="B153" s="173"/>
      <c r="C153" s="173"/>
      <c r="D153" s="173"/>
    </row>
    <row r="154" spans="1:4" x14ac:dyDescent="0.2">
      <c r="A154" s="173"/>
      <c r="B154" s="173"/>
      <c r="C154" s="173"/>
      <c r="D154" s="173"/>
    </row>
    <row r="155" spans="1:4" x14ac:dyDescent="0.2">
      <c r="A155" s="173"/>
      <c r="B155" s="173"/>
      <c r="C155" s="173"/>
      <c r="D155" s="173"/>
    </row>
    <row r="156" spans="1:4" x14ac:dyDescent="0.2">
      <c r="A156" s="173"/>
      <c r="B156" s="173"/>
      <c r="C156" s="173"/>
      <c r="D156" s="173"/>
    </row>
    <row r="157" spans="1:4" x14ac:dyDescent="0.2">
      <c r="A157" s="173"/>
      <c r="B157" s="173"/>
      <c r="C157" s="173"/>
      <c r="D157" s="173"/>
    </row>
    <row r="158" spans="1:4" x14ac:dyDescent="0.2">
      <c r="A158" s="173"/>
      <c r="B158" s="173"/>
      <c r="C158" s="173"/>
      <c r="D158" s="173"/>
    </row>
    <row r="159" spans="1:4" x14ac:dyDescent="0.2">
      <c r="A159" s="173"/>
      <c r="B159" s="173"/>
      <c r="C159" s="173"/>
      <c r="D159" s="173"/>
    </row>
    <row r="160" spans="1:4" x14ac:dyDescent="0.2">
      <c r="A160" s="173"/>
      <c r="B160" s="173"/>
      <c r="C160" s="173"/>
      <c r="D160" s="173"/>
    </row>
    <row r="161" spans="1:4" x14ac:dyDescent="0.2">
      <c r="A161" s="173"/>
      <c r="B161" s="173"/>
      <c r="C161" s="173"/>
      <c r="D161" s="173"/>
    </row>
    <row r="162" spans="1:4" x14ac:dyDescent="0.2">
      <c r="A162" s="173"/>
      <c r="B162" s="173"/>
      <c r="C162" s="173"/>
      <c r="D162" s="173"/>
    </row>
    <row r="163" spans="1:4" x14ac:dyDescent="0.2">
      <c r="A163" s="173"/>
      <c r="B163" s="173"/>
      <c r="C163" s="173"/>
      <c r="D163" s="173"/>
    </row>
    <row r="164" spans="1:4" x14ac:dyDescent="0.2">
      <c r="A164" s="173"/>
      <c r="B164" s="173"/>
      <c r="C164" s="173"/>
      <c r="D164" s="173"/>
    </row>
    <row r="165" spans="1:4" x14ac:dyDescent="0.2">
      <c r="A165" s="173"/>
      <c r="B165" s="173"/>
      <c r="C165" s="173"/>
      <c r="D165" s="173"/>
    </row>
    <row r="166" spans="1:4" x14ac:dyDescent="0.2">
      <c r="A166" s="173"/>
      <c r="B166" s="173"/>
      <c r="C166" s="173"/>
      <c r="D166" s="173"/>
    </row>
    <row r="167" spans="1:4" x14ac:dyDescent="0.2">
      <c r="A167" s="173"/>
      <c r="B167" s="173"/>
      <c r="C167" s="173"/>
      <c r="D167" s="173"/>
    </row>
    <row r="168" spans="1:4" x14ac:dyDescent="0.2">
      <c r="A168" s="173"/>
      <c r="B168" s="173"/>
      <c r="C168" s="173"/>
      <c r="D168" s="173"/>
    </row>
    <row r="169" spans="1:4" x14ac:dyDescent="0.2">
      <c r="A169" s="173"/>
      <c r="B169" s="173"/>
      <c r="C169" s="173"/>
      <c r="D169" s="173"/>
    </row>
    <row r="170" spans="1:4" x14ac:dyDescent="0.2">
      <c r="A170" s="173"/>
      <c r="B170" s="173"/>
      <c r="C170" s="173"/>
      <c r="D170" s="173"/>
    </row>
    <row r="171" spans="1:4" x14ac:dyDescent="0.2">
      <c r="A171" s="173"/>
      <c r="B171" s="173"/>
      <c r="C171" s="173"/>
      <c r="D171" s="173"/>
    </row>
    <row r="172" spans="1:4" x14ac:dyDescent="0.2">
      <c r="A172" s="173"/>
      <c r="B172" s="173"/>
      <c r="C172" s="173"/>
      <c r="D172" s="173"/>
    </row>
    <row r="173" spans="1:4" x14ac:dyDescent="0.2">
      <c r="A173" s="173"/>
      <c r="B173" s="173"/>
      <c r="C173" s="173"/>
      <c r="D173" s="173"/>
    </row>
    <row r="174" spans="1:4" x14ac:dyDescent="0.2">
      <c r="A174" s="173"/>
      <c r="B174" s="173"/>
      <c r="C174" s="173"/>
      <c r="D174" s="173"/>
    </row>
    <row r="175" spans="1:4" x14ac:dyDescent="0.2">
      <c r="A175" s="173"/>
      <c r="B175" s="173"/>
      <c r="C175" s="173"/>
      <c r="D175" s="173"/>
    </row>
    <row r="176" spans="1:4" x14ac:dyDescent="0.2">
      <c r="A176" s="173"/>
      <c r="B176" s="173"/>
      <c r="C176" s="173"/>
      <c r="D176" s="173"/>
    </row>
    <row r="177" spans="1:4" x14ac:dyDescent="0.2">
      <c r="A177" s="173"/>
      <c r="B177" s="173"/>
      <c r="C177" s="173"/>
      <c r="D177" s="173"/>
    </row>
    <row r="178" spans="1:4" x14ac:dyDescent="0.2">
      <c r="A178" s="173"/>
      <c r="B178" s="173"/>
      <c r="C178" s="173"/>
      <c r="D178" s="173"/>
    </row>
    <row r="179" spans="1:4" x14ac:dyDescent="0.2">
      <c r="A179" s="173"/>
      <c r="B179" s="173"/>
      <c r="C179" s="173"/>
      <c r="D179" s="173"/>
    </row>
    <row r="180" spans="1:4" x14ac:dyDescent="0.2">
      <c r="A180" s="173"/>
      <c r="B180" s="173"/>
      <c r="C180" s="173"/>
      <c r="D180" s="173"/>
    </row>
    <row r="181" spans="1:4" x14ac:dyDescent="0.2">
      <c r="A181" s="173"/>
      <c r="B181" s="173"/>
      <c r="C181" s="173"/>
      <c r="D181" s="173"/>
    </row>
    <row r="182" spans="1:4" x14ac:dyDescent="0.2">
      <c r="A182" s="173"/>
      <c r="B182" s="173"/>
      <c r="C182" s="173"/>
      <c r="D182" s="173"/>
    </row>
    <row r="183" spans="1:4" x14ac:dyDescent="0.2">
      <c r="A183" s="173"/>
      <c r="B183" s="173"/>
      <c r="C183" s="173"/>
      <c r="D183" s="173"/>
    </row>
    <row r="184" spans="1:4" x14ac:dyDescent="0.2">
      <c r="A184" s="173"/>
      <c r="B184" s="173"/>
      <c r="C184" s="173"/>
      <c r="D184" s="173"/>
    </row>
    <row r="185" spans="1:4" x14ac:dyDescent="0.2">
      <c r="A185" s="173"/>
      <c r="B185" s="173"/>
      <c r="C185" s="173"/>
      <c r="D185" s="173"/>
    </row>
    <row r="186" spans="1:4" x14ac:dyDescent="0.2">
      <c r="A186" s="173"/>
      <c r="B186" s="173"/>
      <c r="C186" s="173"/>
      <c r="D186" s="173"/>
    </row>
    <row r="187" spans="1:4" x14ac:dyDescent="0.2">
      <c r="A187" s="173"/>
      <c r="B187" s="173"/>
      <c r="C187" s="173"/>
      <c r="D187" s="173"/>
    </row>
    <row r="188" spans="1:4" x14ac:dyDescent="0.2">
      <c r="A188" s="173"/>
      <c r="B188" s="173"/>
      <c r="C188" s="173"/>
      <c r="D188" s="173"/>
    </row>
    <row r="189" spans="1:4" x14ac:dyDescent="0.2">
      <c r="A189" s="173"/>
      <c r="B189" s="173"/>
      <c r="C189" s="173"/>
      <c r="D189" s="173"/>
    </row>
    <row r="190" spans="1:4" x14ac:dyDescent="0.2">
      <c r="A190" s="173"/>
      <c r="B190" s="173"/>
      <c r="C190" s="173"/>
      <c r="D190" s="173"/>
    </row>
    <row r="191" spans="1:4" x14ac:dyDescent="0.2">
      <c r="A191" s="173"/>
      <c r="B191" s="173"/>
      <c r="C191" s="173"/>
      <c r="D191" s="173"/>
    </row>
    <row r="192" spans="1:4" x14ac:dyDescent="0.2">
      <c r="A192" s="173"/>
      <c r="B192" s="173"/>
      <c r="C192" s="173"/>
      <c r="D192" s="173"/>
    </row>
    <row r="193" spans="1:4" x14ac:dyDescent="0.2">
      <c r="A193" s="173"/>
      <c r="B193" s="173"/>
      <c r="C193" s="173"/>
      <c r="D193" s="173"/>
    </row>
    <row r="194" spans="1:4" x14ac:dyDescent="0.2">
      <c r="A194" s="173"/>
      <c r="B194" s="173"/>
      <c r="C194" s="173"/>
      <c r="D194" s="173"/>
    </row>
    <row r="195" spans="1:4" x14ac:dyDescent="0.2">
      <c r="A195" s="173"/>
      <c r="B195" s="173"/>
      <c r="C195" s="173"/>
      <c r="D195" s="173"/>
    </row>
    <row r="196" spans="1:4" x14ac:dyDescent="0.2">
      <c r="A196" s="173"/>
      <c r="B196" s="173"/>
      <c r="C196" s="173"/>
      <c r="D196" s="173"/>
    </row>
    <row r="197" spans="1:4" x14ac:dyDescent="0.2">
      <c r="A197" s="173"/>
      <c r="B197" s="173"/>
      <c r="C197" s="173"/>
      <c r="D197" s="173"/>
    </row>
    <row r="198" spans="1:4" x14ac:dyDescent="0.2">
      <c r="A198" s="173"/>
      <c r="B198" s="173"/>
      <c r="C198" s="173"/>
      <c r="D198" s="173"/>
    </row>
    <row r="199" spans="1:4" x14ac:dyDescent="0.2">
      <c r="A199" s="173"/>
      <c r="B199" s="173"/>
      <c r="C199" s="173"/>
      <c r="D199" s="173"/>
    </row>
    <row r="200" spans="1:4" x14ac:dyDescent="0.2">
      <c r="A200" s="173"/>
      <c r="B200" s="173"/>
      <c r="C200" s="173"/>
      <c r="D200" s="173"/>
    </row>
    <row r="201" spans="1:4" x14ac:dyDescent="0.2">
      <c r="A201" s="173"/>
      <c r="B201" s="173"/>
      <c r="C201" s="173"/>
      <c r="D201" s="173"/>
    </row>
    <row r="202" spans="1:4" x14ac:dyDescent="0.2">
      <c r="A202" s="173"/>
      <c r="B202" s="173"/>
      <c r="C202" s="173"/>
      <c r="D202" s="173"/>
    </row>
    <row r="203" spans="1:4" x14ac:dyDescent="0.2">
      <c r="A203" s="173"/>
      <c r="B203" s="173"/>
      <c r="C203" s="173"/>
      <c r="D203" s="173"/>
    </row>
    <row r="204" spans="1:4" x14ac:dyDescent="0.2">
      <c r="A204" s="173"/>
      <c r="B204" s="173"/>
      <c r="C204" s="173"/>
      <c r="D204" s="173"/>
    </row>
    <row r="205" spans="1:4" x14ac:dyDescent="0.2">
      <c r="A205" s="173"/>
      <c r="B205" s="173"/>
      <c r="C205" s="173"/>
      <c r="D205" s="173"/>
    </row>
    <row r="206" spans="1:4" x14ac:dyDescent="0.2">
      <c r="A206" s="173"/>
      <c r="B206" s="173"/>
      <c r="C206" s="173"/>
      <c r="D206" s="173"/>
    </row>
    <row r="207" spans="1:4" x14ac:dyDescent="0.2">
      <c r="A207" s="173"/>
      <c r="B207" s="173"/>
      <c r="C207" s="173"/>
      <c r="D207" s="173"/>
    </row>
    <row r="208" spans="1:4" x14ac:dyDescent="0.2">
      <c r="A208" s="173"/>
      <c r="B208" s="173"/>
      <c r="C208" s="173"/>
      <c r="D208" s="173"/>
    </row>
    <row r="209" spans="1:4" x14ac:dyDescent="0.2">
      <c r="A209" s="173"/>
      <c r="B209" s="173"/>
      <c r="C209" s="173"/>
      <c r="D209" s="173"/>
    </row>
    <row r="210" spans="1:4" x14ac:dyDescent="0.2">
      <c r="A210" s="173"/>
      <c r="B210" s="173"/>
      <c r="C210" s="173"/>
      <c r="D210" s="173"/>
    </row>
    <row r="211" spans="1:4" x14ac:dyDescent="0.2">
      <c r="A211" s="173"/>
      <c r="B211" s="173"/>
      <c r="C211" s="173"/>
      <c r="D211" s="173"/>
    </row>
    <row r="212" spans="1:4" x14ac:dyDescent="0.2">
      <c r="A212" s="173"/>
      <c r="B212" s="173"/>
      <c r="C212" s="173"/>
      <c r="D212" s="173"/>
    </row>
    <row r="213" spans="1:4" x14ac:dyDescent="0.2">
      <c r="A213" s="173"/>
      <c r="B213" s="173"/>
      <c r="C213" s="173"/>
      <c r="D213" s="173"/>
    </row>
    <row r="214" spans="1:4" x14ac:dyDescent="0.2">
      <c r="A214" s="173"/>
      <c r="B214" s="173"/>
      <c r="C214" s="173"/>
      <c r="D214" s="173"/>
    </row>
    <row r="215" spans="1:4" x14ac:dyDescent="0.2">
      <c r="A215" s="173"/>
      <c r="B215" s="173"/>
      <c r="C215" s="173"/>
      <c r="D215" s="173"/>
    </row>
    <row r="216" spans="1:4" x14ac:dyDescent="0.2">
      <c r="A216" s="173"/>
      <c r="B216" s="173"/>
      <c r="C216" s="173"/>
      <c r="D216" s="173"/>
    </row>
    <row r="217" spans="1:4" x14ac:dyDescent="0.2">
      <c r="A217" s="173"/>
      <c r="B217" s="173"/>
      <c r="C217" s="173"/>
      <c r="D217" s="173"/>
    </row>
    <row r="218" spans="1:4" x14ac:dyDescent="0.2">
      <c r="A218" s="173"/>
      <c r="B218" s="173"/>
      <c r="C218" s="173"/>
      <c r="D218" s="173"/>
    </row>
    <row r="219" spans="1:4" x14ac:dyDescent="0.2">
      <c r="A219" s="173"/>
      <c r="B219" s="173"/>
      <c r="C219" s="173"/>
      <c r="D219" s="173"/>
    </row>
    <row r="220" spans="1:4" x14ac:dyDescent="0.2">
      <c r="A220" s="173"/>
      <c r="B220" s="173"/>
      <c r="C220" s="173"/>
      <c r="D220" s="173"/>
    </row>
    <row r="221" spans="1:4" x14ac:dyDescent="0.2">
      <c r="A221" s="173"/>
      <c r="B221" s="173"/>
      <c r="C221" s="173"/>
      <c r="D221" s="173"/>
    </row>
    <row r="222" spans="1:4" x14ac:dyDescent="0.2">
      <c r="A222" s="173"/>
      <c r="B222" s="173"/>
      <c r="C222" s="173"/>
      <c r="D222" s="173"/>
    </row>
    <row r="223" spans="1:4" x14ac:dyDescent="0.2">
      <c r="A223" s="173"/>
      <c r="B223" s="173"/>
      <c r="C223" s="173"/>
      <c r="D223" s="173"/>
    </row>
    <row r="224" spans="1:4" x14ac:dyDescent="0.2">
      <c r="A224" s="173"/>
      <c r="B224" s="173"/>
      <c r="C224" s="173"/>
      <c r="D224" s="173"/>
    </row>
    <row r="225" spans="1:4" x14ac:dyDescent="0.2">
      <c r="A225" s="173"/>
      <c r="B225" s="173"/>
      <c r="C225" s="173"/>
      <c r="D225" s="173"/>
    </row>
    <row r="226" spans="1:4" x14ac:dyDescent="0.2">
      <c r="A226" s="173"/>
      <c r="B226" s="173"/>
      <c r="C226" s="173"/>
      <c r="D226" s="173"/>
    </row>
    <row r="227" spans="1:4" x14ac:dyDescent="0.2">
      <c r="A227" s="173"/>
      <c r="B227" s="173"/>
      <c r="C227" s="173"/>
      <c r="D227" s="173"/>
    </row>
    <row r="228" spans="1:4" x14ac:dyDescent="0.2">
      <c r="A228" s="173"/>
      <c r="B228" s="173"/>
      <c r="C228" s="173"/>
      <c r="D228" s="173"/>
    </row>
    <row r="229" spans="1:4" x14ac:dyDescent="0.2">
      <c r="A229" s="173"/>
      <c r="B229" s="173"/>
      <c r="C229" s="173"/>
      <c r="D229" s="173"/>
    </row>
    <row r="230" spans="1:4" x14ac:dyDescent="0.2">
      <c r="A230" s="173"/>
      <c r="B230" s="173"/>
      <c r="C230" s="173"/>
      <c r="D230" s="173"/>
    </row>
    <row r="231" spans="1:4" x14ac:dyDescent="0.2">
      <c r="A231" s="173"/>
      <c r="B231" s="173"/>
      <c r="C231" s="173"/>
      <c r="D231" s="173"/>
    </row>
    <row r="232" spans="1:4" x14ac:dyDescent="0.2">
      <c r="A232" s="173"/>
      <c r="B232" s="173"/>
      <c r="C232" s="173"/>
      <c r="D232" s="173"/>
    </row>
    <row r="233" spans="1:4" x14ac:dyDescent="0.2">
      <c r="A233" s="173"/>
      <c r="B233" s="173"/>
      <c r="C233" s="173"/>
      <c r="D233" s="173"/>
    </row>
    <row r="234" spans="1:4" x14ac:dyDescent="0.2">
      <c r="A234" s="173"/>
      <c r="B234" s="173"/>
      <c r="C234" s="173"/>
      <c r="D234" s="173"/>
    </row>
    <row r="235" spans="1:4" x14ac:dyDescent="0.2">
      <c r="A235" s="173"/>
      <c r="B235" s="173"/>
      <c r="C235" s="173"/>
      <c r="D235" s="173"/>
    </row>
    <row r="236" spans="1:4" x14ac:dyDescent="0.2">
      <c r="A236" s="173"/>
      <c r="B236" s="173"/>
      <c r="C236" s="173"/>
      <c r="D236" s="173"/>
    </row>
    <row r="237" spans="1:4" x14ac:dyDescent="0.2">
      <c r="A237" s="173"/>
      <c r="B237" s="173"/>
      <c r="C237" s="173"/>
      <c r="D237" s="173"/>
    </row>
    <row r="238" spans="1:4" x14ac:dyDescent="0.2">
      <c r="A238" s="173"/>
      <c r="B238" s="173"/>
      <c r="C238" s="173"/>
      <c r="D238" s="173"/>
    </row>
    <row r="239" spans="1:4" x14ac:dyDescent="0.2">
      <c r="A239" s="173"/>
      <c r="B239" s="173"/>
      <c r="C239" s="173"/>
      <c r="D239" s="173"/>
    </row>
    <row r="240" spans="1:4" x14ac:dyDescent="0.2">
      <c r="A240" s="173"/>
      <c r="B240" s="173"/>
      <c r="C240" s="173"/>
      <c r="D240" s="173"/>
    </row>
    <row r="241" spans="1:4" x14ac:dyDescent="0.2">
      <c r="A241" s="173"/>
      <c r="B241" s="173"/>
      <c r="C241" s="173"/>
      <c r="D241" s="173"/>
    </row>
    <row r="242" spans="1:4" x14ac:dyDescent="0.2">
      <c r="A242" s="173"/>
      <c r="B242" s="173"/>
      <c r="C242" s="173"/>
      <c r="D242" s="173"/>
    </row>
    <row r="243" spans="1:4" x14ac:dyDescent="0.2">
      <c r="A243" s="173"/>
      <c r="B243" s="173"/>
      <c r="C243" s="173"/>
      <c r="D243" s="173"/>
    </row>
    <row r="244" spans="1:4" x14ac:dyDescent="0.2">
      <c r="A244" s="173"/>
      <c r="B244" s="173"/>
      <c r="C244" s="173"/>
      <c r="D244" s="173"/>
    </row>
    <row r="245" spans="1:4" x14ac:dyDescent="0.2">
      <c r="A245" s="173"/>
      <c r="B245" s="173"/>
      <c r="C245" s="173"/>
      <c r="D245" s="173"/>
    </row>
    <row r="246" spans="1:4" x14ac:dyDescent="0.2">
      <c r="A246" s="173"/>
      <c r="B246" s="173"/>
      <c r="C246" s="173"/>
      <c r="D246" s="173"/>
    </row>
    <row r="247" spans="1:4" x14ac:dyDescent="0.2">
      <c r="A247" s="173"/>
      <c r="B247" s="173"/>
      <c r="C247" s="173"/>
      <c r="D247" s="173"/>
    </row>
    <row r="248" spans="1:4" x14ac:dyDescent="0.2">
      <c r="A248" s="173"/>
      <c r="B248" s="173"/>
      <c r="C248" s="173"/>
      <c r="D248" s="173"/>
    </row>
    <row r="249" spans="1:4" x14ac:dyDescent="0.2">
      <c r="A249" s="173"/>
      <c r="B249" s="173"/>
      <c r="C249" s="173"/>
      <c r="D249" s="173"/>
    </row>
    <row r="250" spans="1:4" x14ac:dyDescent="0.2">
      <c r="A250" s="173"/>
      <c r="B250" s="173"/>
      <c r="C250" s="173"/>
      <c r="D250" s="173"/>
    </row>
    <row r="251" spans="1:4" x14ac:dyDescent="0.2">
      <c r="A251" s="173"/>
      <c r="B251" s="173"/>
      <c r="C251" s="173"/>
      <c r="D251" s="173"/>
    </row>
    <row r="252" spans="1:4" x14ac:dyDescent="0.2">
      <c r="A252" s="173"/>
      <c r="B252" s="173"/>
      <c r="C252" s="173"/>
      <c r="D252" s="173"/>
    </row>
    <row r="253" spans="1:4" x14ac:dyDescent="0.2">
      <c r="A253" s="173"/>
      <c r="B253" s="173"/>
      <c r="C253" s="173"/>
      <c r="D253" s="173"/>
    </row>
    <row r="254" spans="1:4" x14ac:dyDescent="0.2">
      <c r="A254" s="173"/>
      <c r="B254" s="173"/>
      <c r="C254" s="173"/>
      <c r="D254" s="173"/>
    </row>
    <row r="255" spans="1:4" x14ac:dyDescent="0.2">
      <c r="A255" s="173"/>
      <c r="B255" s="173"/>
      <c r="C255" s="173"/>
      <c r="D255" s="173"/>
    </row>
    <row r="256" spans="1:4" x14ac:dyDescent="0.2">
      <c r="A256" s="173"/>
      <c r="B256" s="173"/>
      <c r="C256" s="173"/>
      <c r="D256" s="173"/>
    </row>
    <row r="257" spans="1:4" x14ac:dyDescent="0.2">
      <c r="A257" s="173"/>
      <c r="B257" s="173"/>
      <c r="C257" s="173"/>
      <c r="D257" s="173"/>
    </row>
    <row r="258" spans="1:4" x14ac:dyDescent="0.2">
      <c r="A258" s="173"/>
      <c r="B258" s="173"/>
      <c r="C258" s="173"/>
      <c r="D258" s="173"/>
    </row>
    <row r="259" spans="1:4" x14ac:dyDescent="0.2">
      <c r="A259" s="173"/>
      <c r="B259" s="173"/>
      <c r="C259" s="173"/>
      <c r="D259" s="173"/>
    </row>
    <row r="260" spans="1:4" x14ac:dyDescent="0.2">
      <c r="A260" s="173"/>
      <c r="B260" s="173"/>
      <c r="C260" s="173"/>
      <c r="D260" s="173"/>
    </row>
    <row r="261" spans="1:4" x14ac:dyDescent="0.2">
      <c r="A261" s="173"/>
      <c r="B261" s="173"/>
      <c r="C261" s="173"/>
      <c r="D261" s="173"/>
    </row>
    <row r="262" spans="1:4" x14ac:dyDescent="0.2">
      <c r="A262" s="173"/>
      <c r="B262" s="173"/>
      <c r="C262" s="173"/>
      <c r="D262" s="173"/>
    </row>
    <row r="263" spans="1:4" x14ac:dyDescent="0.2">
      <c r="A263" s="173"/>
      <c r="B263" s="173"/>
      <c r="C263" s="173"/>
      <c r="D263" s="173"/>
    </row>
    <row r="264" spans="1:4" x14ac:dyDescent="0.2">
      <c r="A264" s="173"/>
      <c r="B264" s="173"/>
      <c r="C264" s="173"/>
      <c r="D264" s="173"/>
    </row>
    <row r="265" spans="1:4" x14ac:dyDescent="0.2">
      <c r="A265" s="173"/>
      <c r="B265" s="173"/>
      <c r="C265" s="173"/>
      <c r="D265" s="173"/>
    </row>
    <row r="266" spans="1:4" x14ac:dyDescent="0.2">
      <c r="A266" s="173"/>
      <c r="B266" s="173"/>
      <c r="C266" s="173"/>
      <c r="D266" s="173"/>
    </row>
    <row r="267" spans="1:4" x14ac:dyDescent="0.2">
      <c r="A267" s="173"/>
      <c r="B267" s="173"/>
      <c r="C267" s="173"/>
      <c r="D267" s="173"/>
    </row>
    <row r="268" spans="1:4" x14ac:dyDescent="0.2">
      <c r="A268" s="173"/>
      <c r="B268" s="173"/>
      <c r="C268" s="173"/>
      <c r="D268" s="173"/>
    </row>
    <row r="269" spans="1:4" x14ac:dyDescent="0.2">
      <c r="A269" s="173"/>
      <c r="B269" s="173"/>
      <c r="C269" s="173"/>
      <c r="D269" s="173"/>
    </row>
    <row r="270" spans="1:4" x14ac:dyDescent="0.2">
      <c r="A270" s="173"/>
      <c r="B270" s="173"/>
      <c r="C270" s="173"/>
      <c r="D270" s="173"/>
    </row>
    <row r="271" spans="1:4" x14ac:dyDescent="0.2">
      <c r="A271" s="173"/>
      <c r="B271" s="173"/>
      <c r="C271" s="173"/>
      <c r="D271" s="173"/>
    </row>
    <row r="272" spans="1:4" x14ac:dyDescent="0.2">
      <c r="A272" s="173"/>
      <c r="B272" s="173"/>
      <c r="C272" s="173"/>
      <c r="D272" s="173"/>
    </row>
    <row r="273" spans="1:4" x14ac:dyDescent="0.2">
      <c r="A273" s="173"/>
      <c r="B273" s="173"/>
      <c r="C273" s="173"/>
      <c r="D273" s="173"/>
    </row>
    <row r="274" spans="1:4" x14ac:dyDescent="0.2">
      <c r="A274" s="173"/>
      <c r="B274" s="173"/>
      <c r="C274" s="173"/>
      <c r="D274" s="173"/>
    </row>
    <row r="275" spans="1:4" x14ac:dyDescent="0.2">
      <c r="A275" s="173"/>
      <c r="B275" s="173"/>
      <c r="C275" s="173"/>
      <c r="D275" s="173"/>
    </row>
    <row r="276" spans="1:4" x14ac:dyDescent="0.2">
      <c r="A276" s="173"/>
      <c r="B276" s="173"/>
      <c r="C276" s="173"/>
      <c r="D276" s="173"/>
    </row>
    <row r="277" spans="1:4" x14ac:dyDescent="0.2">
      <c r="A277" s="173"/>
      <c r="B277" s="173"/>
      <c r="C277" s="173"/>
      <c r="D277" s="173"/>
    </row>
    <row r="278" spans="1:4" x14ac:dyDescent="0.2">
      <c r="A278" s="173"/>
      <c r="B278" s="173"/>
      <c r="C278" s="173"/>
      <c r="D278" s="173"/>
    </row>
    <row r="279" spans="1:4" x14ac:dyDescent="0.2">
      <c r="A279" s="173"/>
      <c r="B279" s="173"/>
      <c r="C279" s="173"/>
      <c r="D279" s="173"/>
    </row>
    <row r="280" spans="1:4" x14ac:dyDescent="0.2">
      <c r="A280" s="173"/>
      <c r="B280" s="173"/>
      <c r="C280" s="173"/>
      <c r="D280" s="173"/>
    </row>
    <row r="281" spans="1:4" x14ac:dyDescent="0.2">
      <c r="A281" s="173"/>
      <c r="B281" s="173"/>
      <c r="C281" s="173"/>
      <c r="D281" s="173"/>
    </row>
    <row r="282" spans="1:4" x14ac:dyDescent="0.2">
      <c r="A282" s="173"/>
      <c r="B282" s="173"/>
      <c r="C282" s="173"/>
      <c r="D282" s="173"/>
    </row>
    <row r="283" spans="1:4" x14ac:dyDescent="0.2">
      <c r="A283" s="173"/>
      <c r="B283" s="173"/>
      <c r="C283" s="173"/>
      <c r="D283" s="173"/>
    </row>
    <row r="284" spans="1:4" x14ac:dyDescent="0.2">
      <c r="A284" s="173"/>
      <c r="B284" s="173"/>
      <c r="C284" s="173"/>
      <c r="D284" s="173"/>
    </row>
    <row r="285" spans="1:4" x14ac:dyDescent="0.2">
      <c r="A285" s="173"/>
      <c r="B285" s="173"/>
      <c r="C285" s="173"/>
      <c r="D285" s="173"/>
    </row>
    <row r="286" spans="1:4" x14ac:dyDescent="0.2">
      <c r="A286" s="173"/>
      <c r="B286" s="173"/>
      <c r="C286" s="173"/>
      <c r="D286" s="173"/>
    </row>
    <row r="287" spans="1:4" x14ac:dyDescent="0.2">
      <c r="A287" s="173"/>
      <c r="B287" s="173"/>
      <c r="C287" s="173"/>
      <c r="D287" s="173"/>
    </row>
    <row r="288" spans="1:4" x14ac:dyDescent="0.2">
      <c r="A288" s="173"/>
      <c r="B288" s="173"/>
      <c r="C288" s="173"/>
      <c r="D288" s="173"/>
    </row>
    <row r="289" spans="1:4" x14ac:dyDescent="0.2">
      <c r="A289" s="173"/>
      <c r="B289" s="173"/>
      <c r="C289" s="173"/>
      <c r="D289" s="173"/>
    </row>
    <row r="290" spans="1:4" x14ac:dyDescent="0.2">
      <c r="A290" s="173"/>
      <c r="B290" s="173"/>
      <c r="C290" s="173"/>
      <c r="D290" s="173"/>
    </row>
    <row r="291" spans="1:4" x14ac:dyDescent="0.2">
      <c r="A291" s="173"/>
      <c r="B291" s="173"/>
      <c r="C291" s="173"/>
      <c r="D291" s="173"/>
    </row>
    <row r="292" spans="1:4" x14ac:dyDescent="0.2">
      <c r="A292" s="173"/>
      <c r="B292" s="173"/>
      <c r="C292" s="173"/>
      <c r="D292" s="173"/>
    </row>
    <row r="293" spans="1:4" x14ac:dyDescent="0.2">
      <c r="A293" s="173"/>
      <c r="B293" s="173"/>
      <c r="C293" s="173"/>
      <c r="D293" s="173"/>
    </row>
    <row r="294" spans="1:4" x14ac:dyDescent="0.2">
      <c r="A294" s="173"/>
      <c r="B294" s="173"/>
      <c r="C294" s="173"/>
      <c r="D294" s="173"/>
    </row>
    <row r="295" spans="1:4" x14ac:dyDescent="0.2">
      <c r="A295" s="173"/>
      <c r="B295" s="173"/>
      <c r="C295" s="173"/>
      <c r="D295" s="173"/>
    </row>
    <row r="296" spans="1:4" x14ac:dyDescent="0.2">
      <c r="A296" s="173"/>
      <c r="B296" s="173"/>
      <c r="C296" s="173"/>
      <c r="D296" s="173"/>
    </row>
    <row r="297" spans="1:4" x14ac:dyDescent="0.2">
      <c r="A297" s="173"/>
      <c r="B297" s="173"/>
      <c r="C297" s="173"/>
      <c r="D297" s="173"/>
    </row>
    <row r="298" spans="1:4" x14ac:dyDescent="0.2">
      <c r="A298" s="173"/>
      <c r="B298" s="173"/>
      <c r="C298" s="173"/>
      <c r="D298" s="173"/>
    </row>
    <row r="299" spans="1:4" x14ac:dyDescent="0.2">
      <c r="A299" s="173"/>
      <c r="B299" s="173"/>
      <c r="C299" s="173"/>
      <c r="D299" s="173"/>
    </row>
    <row r="300" spans="1:4" x14ac:dyDescent="0.2">
      <c r="A300" s="173"/>
      <c r="B300" s="173"/>
      <c r="C300" s="173"/>
      <c r="D300" s="173"/>
    </row>
    <row r="301" spans="1:4" x14ac:dyDescent="0.2">
      <c r="A301" s="173"/>
      <c r="B301" s="173"/>
      <c r="C301" s="173"/>
      <c r="D301" s="173"/>
    </row>
    <row r="302" spans="1:4" x14ac:dyDescent="0.2">
      <c r="A302" s="173"/>
      <c r="B302" s="173"/>
      <c r="C302" s="173"/>
      <c r="D302" s="173"/>
    </row>
    <row r="303" spans="1:4" x14ac:dyDescent="0.2">
      <c r="A303" s="173"/>
      <c r="B303" s="173"/>
      <c r="C303" s="173"/>
      <c r="D303" s="173"/>
    </row>
    <row r="304" spans="1:4" x14ac:dyDescent="0.2">
      <c r="A304" s="173"/>
      <c r="B304" s="173"/>
      <c r="C304" s="173"/>
      <c r="D304" s="173"/>
    </row>
    <row r="305" spans="1:4" x14ac:dyDescent="0.2">
      <c r="A305" s="173"/>
      <c r="B305" s="173"/>
      <c r="C305" s="173"/>
      <c r="D305" s="173"/>
    </row>
    <row r="306" spans="1:4" x14ac:dyDescent="0.2">
      <c r="A306" s="173"/>
      <c r="B306" s="173"/>
      <c r="C306" s="173"/>
      <c r="D306" s="173"/>
    </row>
    <row r="307" spans="1:4" x14ac:dyDescent="0.2">
      <c r="A307" s="173"/>
      <c r="B307" s="173"/>
      <c r="C307" s="173"/>
      <c r="D307" s="173"/>
    </row>
    <row r="308" spans="1:4" x14ac:dyDescent="0.2">
      <c r="A308" s="173"/>
      <c r="B308" s="173"/>
      <c r="C308" s="173"/>
      <c r="D308" s="173"/>
    </row>
    <row r="309" spans="1:4" x14ac:dyDescent="0.2">
      <c r="A309" s="173"/>
      <c r="B309" s="173"/>
      <c r="C309" s="173"/>
      <c r="D309" s="173"/>
    </row>
    <row r="310" spans="1:4" x14ac:dyDescent="0.2">
      <c r="A310" s="173"/>
      <c r="B310" s="173"/>
      <c r="C310" s="173"/>
      <c r="D310" s="173"/>
    </row>
    <row r="311" spans="1:4" x14ac:dyDescent="0.2">
      <c r="A311" s="173"/>
      <c r="B311" s="173"/>
      <c r="C311" s="173"/>
      <c r="D311" s="173"/>
    </row>
    <row r="312" spans="1:4" x14ac:dyDescent="0.2">
      <c r="A312" s="173"/>
      <c r="B312" s="173"/>
      <c r="C312" s="173"/>
      <c r="D312" s="173"/>
    </row>
    <row r="313" spans="1:4" x14ac:dyDescent="0.2">
      <c r="A313" s="173"/>
      <c r="B313" s="173"/>
      <c r="C313" s="173"/>
      <c r="D313" s="173"/>
    </row>
    <row r="314" spans="1:4" x14ac:dyDescent="0.2">
      <c r="A314" s="173"/>
      <c r="B314" s="173"/>
      <c r="C314" s="173"/>
      <c r="D314" s="173"/>
    </row>
    <row r="315" spans="1:4" x14ac:dyDescent="0.2">
      <c r="A315" s="173"/>
      <c r="B315" s="173"/>
      <c r="C315" s="173"/>
      <c r="D315" s="173"/>
    </row>
    <row r="316" spans="1:4" x14ac:dyDescent="0.2">
      <c r="A316" s="173"/>
      <c r="B316" s="173"/>
      <c r="C316" s="173"/>
      <c r="D316" s="173"/>
    </row>
    <row r="317" spans="1:4" x14ac:dyDescent="0.2">
      <c r="A317" s="173"/>
      <c r="B317" s="173"/>
      <c r="C317" s="173"/>
      <c r="D317" s="173"/>
    </row>
    <row r="318" spans="1:4" x14ac:dyDescent="0.2">
      <c r="A318" s="173"/>
      <c r="B318" s="173"/>
      <c r="C318" s="173"/>
      <c r="D318" s="173"/>
    </row>
    <row r="319" spans="1:4" x14ac:dyDescent="0.2">
      <c r="A319" s="173"/>
      <c r="B319" s="173"/>
      <c r="C319" s="173"/>
      <c r="D319" s="173"/>
    </row>
    <row r="320" spans="1:4" x14ac:dyDescent="0.2">
      <c r="A320" s="173"/>
      <c r="B320" s="173"/>
      <c r="C320" s="173"/>
      <c r="D320" s="173"/>
    </row>
    <row r="321" spans="1:4" x14ac:dyDescent="0.2">
      <c r="A321" s="173"/>
      <c r="B321" s="173"/>
      <c r="C321" s="173"/>
      <c r="D321" s="173"/>
    </row>
    <row r="322" spans="1:4" x14ac:dyDescent="0.2">
      <c r="A322" s="173"/>
      <c r="B322" s="173"/>
      <c r="C322" s="173"/>
      <c r="D322" s="173"/>
    </row>
    <row r="323" spans="1:4" x14ac:dyDescent="0.2">
      <c r="A323" s="173"/>
      <c r="B323" s="173"/>
      <c r="C323" s="173"/>
      <c r="D323" s="173"/>
    </row>
    <row r="324" spans="1:4" x14ac:dyDescent="0.2">
      <c r="A324" s="173"/>
      <c r="B324" s="173"/>
      <c r="C324" s="173"/>
      <c r="D324" s="173"/>
    </row>
    <row r="325" spans="1:4" x14ac:dyDescent="0.2">
      <c r="A325" s="173"/>
      <c r="B325" s="173"/>
      <c r="C325" s="173"/>
      <c r="D325" s="173"/>
    </row>
    <row r="326" spans="1:4" x14ac:dyDescent="0.2">
      <c r="A326" s="173"/>
      <c r="B326" s="173"/>
      <c r="C326" s="173"/>
      <c r="D326" s="173"/>
    </row>
    <row r="327" spans="1:4" x14ac:dyDescent="0.2">
      <c r="A327" s="173"/>
      <c r="B327" s="173"/>
      <c r="C327" s="173"/>
      <c r="D327" s="173"/>
    </row>
    <row r="328" spans="1:4" x14ac:dyDescent="0.2">
      <c r="A328" s="173"/>
      <c r="B328" s="173"/>
      <c r="C328" s="173"/>
      <c r="D328" s="173"/>
    </row>
    <row r="329" spans="1:4" x14ac:dyDescent="0.2">
      <c r="A329" s="173"/>
      <c r="B329" s="173"/>
      <c r="C329" s="173"/>
      <c r="D329" s="173"/>
    </row>
    <row r="330" spans="1:4" x14ac:dyDescent="0.2">
      <c r="A330" s="173"/>
      <c r="B330" s="173"/>
      <c r="C330" s="173"/>
      <c r="D330" s="173"/>
    </row>
    <row r="331" spans="1:4" x14ac:dyDescent="0.2">
      <c r="A331" s="173"/>
      <c r="B331" s="173"/>
      <c r="C331" s="173"/>
      <c r="D331" s="173"/>
    </row>
    <row r="332" spans="1:4" x14ac:dyDescent="0.2">
      <c r="A332" s="173"/>
      <c r="B332" s="173"/>
      <c r="C332" s="173"/>
      <c r="D332" s="173"/>
    </row>
    <row r="333" spans="1:4" x14ac:dyDescent="0.2">
      <c r="A333" s="173"/>
      <c r="B333" s="173"/>
      <c r="C333" s="173"/>
      <c r="D333" s="173"/>
    </row>
    <row r="334" spans="1:4" x14ac:dyDescent="0.2">
      <c r="A334" s="173"/>
      <c r="B334" s="173"/>
      <c r="C334" s="173"/>
      <c r="D334" s="173"/>
    </row>
    <row r="335" spans="1:4" x14ac:dyDescent="0.2">
      <c r="A335" s="173"/>
      <c r="B335" s="173"/>
      <c r="C335" s="173"/>
      <c r="D335" s="173"/>
    </row>
    <row r="336" spans="1:4" x14ac:dyDescent="0.2">
      <c r="A336" s="173"/>
      <c r="B336" s="173"/>
      <c r="C336" s="173"/>
      <c r="D336" s="173"/>
    </row>
    <row r="337" spans="1:4" x14ac:dyDescent="0.2">
      <c r="A337" s="173"/>
      <c r="B337" s="173"/>
      <c r="C337" s="173"/>
      <c r="D337" s="173"/>
    </row>
    <row r="338" spans="1:4" x14ac:dyDescent="0.2">
      <c r="A338" s="173"/>
      <c r="B338" s="173"/>
      <c r="C338" s="173"/>
      <c r="D338" s="173"/>
    </row>
    <row r="339" spans="1:4" x14ac:dyDescent="0.2">
      <c r="A339" s="173"/>
      <c r="B339" s="173"/>
      <c r="C339" s="173"/>
      <c r="D339" s="173"/>
    </row>
    <row r="340" spans="1:4" x14ac:dyDescent="0.2">
      <c r="A340" s="173"/>
      <c r="B340" s="173"/>
      <c r="C340" s="173"/>
      <c r="D340" s="173"/>
    </row>
    <row r="341" spans="1:4" x14ac:dyDescent="0.2">
      <c r="A341" s="173"/>
      <c r="B341" s="173"/>
      <c r="C341" s="173"/>
      <c r="D341" s="173"/>
    </row>
    <row r="342" spans="1:4" x14ac:dyDescent="0.2">
      <c r="A342" s="173"/>
      <c r="B342" s="173"/>
      <c r="C342" s="173"/>
      <c r="D342" s="173"/>
    </row>
    <row r="343" spans="1:4" x14ac:dyDescent="0.2">
      <c r="A343" s="173"/>
      <c r="B343" s="173"/>
      <c r="C343" s="173"/>
      <c r="D343" s="173"/>
    </row>
    <row r="344" spans="1:4" x14ac:dyDescent="0.2">
      <c r="A344" s="173"/>
      <c r="B344" s="173"/>
      <c r="C344" s="173"/>
      <c r="D344" s="173"/>
    </row>
    <row r="345" spans="1:4" x14ac:dyDescent="0.2">
      <c r="A345" s="173"/>
      <c r="B345" s="173"/>
      <c r="C345" s="173"/>
      <c r="D345" s="173"/>
    </row>
    <row r="346" spans="1:4" x14ac:dyDescent="0.2">
      <c r="A346" s="173"/>
      <c r="B346" s="173"/>
      <c r="C346" s="173"/>
      <c r="D346" s="173"/>
    </row>
    <row r="347" spans="1:4" x14ac:dyDescent="0.2">
      <c r="A347" s="173"/>
      <c r="B347" s="173"/>
      <c r="C347" s="173"/>
      <c r="D347" s="173"/>
    </row>
    <row r="348" spans="1:4" x14ac:dyDescent="0.2">
      <c r="A348" s="173"/>
      <c r="B348" s="173"/>
      <c r="C348" s="173"/>
      <c r="D348" s="173"/>
    </row>
    <row r="349" spans="1:4" x14ac:dyDescent="0.2">
      <c r="A349" s="173"/>
      <c r="B349" s="173"/>
      <c r="C349" s="173"/>
      <c r="D349" s="173"/>
    </row>
    <row r="350" spans="1:4" x14ac:dyDescent="0.2">
      <c r="A350" s="173"/>
      <c r="B350" s="173"/>
      <c r="C350" s="173"/>
      <c r="D350" s="173"/>
    </row>
    <row r="351" spans="1:4" x14ac:dyDescent="0.2">
      <c r="A351" s="173"/>
      <c r="B351" s="173"/>
      <c r="C351" s="173"/>
      <c r="D351" s="173"/>
    </row>
    <row r="352" spans="1:4" x14ac:dyDescent="0.2">
      <c r="A352" s="173"/>
      <c r="B352" s="173"/>
      <c r="C352" s="173"/>
      <c r="D352" s="173"/>
    </row>
    <row r="353" spans="1:4" x14ac:dyDescent="0.2">
      <c r="A353" s="173"/>
      <c r="B353" s="173"/>
      <c r="C353" s="173"/>
      <c r="D353" s="173"/>
    </row>
    <row r="354" spans="1:4" x14ac:dyDescent="0.2">
      <c r="A354" s="173"/>
      <c r="B354" s="173"/>
      <c r="C354" s="173"/>
      <c r="D354" s="173"/>
    </row>
    <row r="355" spans="1:4" x14ac:dyDescent="0.2">
      <c r="A355" s="173"/>
      <c r="B355" s="173"/>
      <c r="C355" s="173"/>
      <c r="D355" s="173"/>
    </row>
    <row r="356" spans="1:4" x14ac:dyDescent="0.2">
      <c r="A356" s="173"/>
      <c r="B356" s="173"/>
      <c r="C356" s="173"/>
      <c r="D356" s="173"/>
    </row>
    <row r="357" spans="1:4" x14ac:dyDescent="0.2">
      <c r="A357" s="173"/>
      <c r="B357" s="173"/>
      <c r="C357" s="173"/>
      <c r="D357" s="173"/>
    </row>
    <row r="358" spans="1:4" x14ac:dyDescent="0.2">
      <c r="A358" s="173"/>
      <c r="B358" s="173"/>
      <c r="C358" s="173"/>
      <c r="D358" s="173"/>
    </row>
    <row r="359" spans="1:4" x14ac:dyDescent="0.2">
      <c r="A359" s="173"/>
      <c r="B359" s="173"/>
      <c r="C359" s="173"/>
      <c r="D359" s="173"/>
    </row>
    <row r="360" spans="1:4" x14ac:dyDescent="0.2">
      <c r="A360" s="173"/>
      <c r="B360" s="173"/>
      <c r="C360" s="173"/>
      <c r="D360" s="173"/>
    </row>
    <row r="361" spans="1:4" x14ac:dyDescent="0.2">
      <c r="A361" s="173"/>
      <c r="B361" s="173"/>
      <c r="C361" s="173"/>
      <c r="D361" s="173"/>
    </row>
    <row r="362" spans="1:4" x14ac:dyDescent="0.2">
      <c r="A362" s="173"/>
      <c r="B362" s="173"/>
      <c r="C362" s="173"/>
      <c r="D362" s="173"/>
    </row>
    <row r="363" spans="1:4" x14ac:dyDescent="0.2">
      <c r="A363" s="173"/>
      <c r="B363" s="173"/>
      <c r="C363" s="173"/>
      <c r="D363" s="173"/>
    </row>
    <row r="364" spans="1:4" x14ac:dyDescent="0.2">
      <c r="A364" s="173"/>
      <c r="B364" s="173"/>
      <c r="C364" s="173"/>
      <c r="D364" s="173"/>
    </row>
    <row r="365" spans="1:4" x14ac:dyDescent="0.2">
      <c r="A365" s="173"/>
      <c r="B365" s="173"/>
      <c r="C365" s="173"/>
      <c r="D365" s="173"/>
    </row>
    <row r="366" spans="1:4" x14ac:dyDescent="0.2">
      <c r="A366" s="173"/>
      <c r="B366" s="173"/>
      <c r="C366" s="173"/>
      <c r="D366" s="173"/>
    </row>
    <row r="367" spans="1:4" x14ac:dyDescent="0.2">
      <c r="A367" s="173"/>
      <c r="B367" s="173"/>
      <c r="C367" s="173"/>
      <c r="D367" s="173"/>
    </row>
    <row r="368" spans="1:4" x14ac:dyDescent="0.2">
      <c r="A368" s="173"/>
      <c r="B368" s="173"/>
      <c r="C368" s="173"/>
      <c r="D368" s="173"/>
    </row>
    <row r="369" spans="1:4" x14ac:dyDescent="0.2">
      <c r="A369" s="173"/>
      <c r="B369" s="173"/>
      <c r="C369" s="173"/>
      <c r="D369" s="173"/>
    </row>
    <row r="370" spans="1:4" x14ac:dyDescent="0.2">
      <c r="A370" s="173"/>
      <c r="B370" s="173"/>
      <c r="C370" s="173"/>
      <c r="D370" s="173"/>
    </row>
    <row r="371" spans="1:4" x14ac:dyDescent="0.2">
      <c r="A371" s="173"/>
      <c r="B371" s="173"/>
      <c r="C371" s="173"/>
      <c r="D371" s="173"/>
    </row>
    <row r="372" spans="1:4" x14ac:dyDescent="0.2">
      <c r="A372" s="173"/>
      <c r="B372" s="173"/>
      <c r="C372" s="173"/>
      <c r="D372" s="173"/>
    </row>
    <row r="373" spans="1:4" x14ac:dyDescent="0.2">
      <c r="A373" s="173"/>
      <c r="B373" s="173"/>
      <c r="C373" s="173"/>
      <c r="D373" s="173"/>
    </row>
    <row r="374" spans="1:4" x14ac:dyDescent="0.2">
      <c r="A374" s="173"/>
      <c r="B374" s="173"/>
      <c r="C374" s="173"/>
      <c r="D374" s="173"/>
    </row>
    <row r="375" spans="1:4" x14ac:dyDescent="0.2">
      <c r="A375" s="173"/>
      <c r="B375" s="173"/>
      <c r="C375" s="173"/>
      <c r="D375" s="173"/>
    </row>
    <row r="376" spans="1:4" x14ac:dyDescent="0.2">
      <c r="A376" s="173"/>
      <c r="B376" s="173"/>
      <c r="C376" s="173"/>
      <c r="D376" s="173"/>
    </row>
    <row r="377" spans="1:4" x14ac:dyDescent="0.2">
      <c r="A377" s="173"/>
      <c r="B377" s="173"/>
      <c r="C377" s="173"/>
      <c r="D377" s="173"/>
    </row>
    <row r="378" spans="1:4" x14ac:dyDescent="0.2">
      <c r="A378" s="173"/>
      <c r="B378" s="173"/>
      <c r="C378" s="173"/>
      <c r="D378" s="173"/>
    </row>
    <row r="379" spans="1:4" x14ac:dyDescent="0.2">
      <c r="A379" s="173"/>
      <c r="B379" s="173"/>
      <c r="C379" s="173"/>
      <c r="D379" s="173"/>
    </row>
    <row r="380" spans="1:4" x14ac:dyDescent="0.2">
      <c r="A380" s="173"/>
      <c r="B380" s="173"/>
      <c r="C380" s="173"/>
      <c r="D380" s="173"/>
    </row>
    <row r="381" spans="1:4" x14ac:dyDescent="0.2">
      <c r="A381" s="173"/>
      <c r="B381" s="173"/>
      <c r="C381" s="173"/>
      <c r="D381" s="173"/>
    </row>
    <row r="382" spans="1:4" x14ac:dyDescent="0.2">
      <c r="A382" s="173"/>
      <c r="B382" s="173"/>
      <c r="C382" s="173"/>
      <c r="D382" s="173"/>
    </row>
    <row r="383" spans="1:4" x14ac:dyDescent="0.2">
      <c r="A383" s="173"/>
      <c r="B383" s="173"/>
      <c r="C383" s="173"/>
      <c r="D383" s="173"/>
    </row>
    <row r="384" spans="1:4" x14ac:dyDescent="0.2">
      <c r="A384" s="173"/>
      <c r="B384" s="173"/>
      <c r="C384" s="173"/>
      <c r="D384" s="173"/>
    </row>
    <row r="385" spans="1:4" x14ac:dyDescent="0.2">
      <c r="A385" s="173"/>
      <c r="B385" s="173"/>
      <c r="C385" s="173"/>
      <c r="D385" s="173"/>
    </row>
    <row r="386" spans="1:4" x14ac:dyDescent="0.2">
      <c r="A386" s="173"/>
      <c r="B386" s="173"/>
      <c r="C386" s="173"/>
      <c r="D386" s="173"/>
    </row>
    <row r="387" spans="1:4" x14ac:dyDescent="0.2">
      <c r="A387" s="173"/>
      <c r="B387" s="173"/>
      <c r="C387" s="173"/>
      <c r="D387" s="173"/>
    </row>
    <row r="388" spans="1:4" x14ac:dyDescent="0.2">
      <c r="A388" s="173"/>
      <c r="B388" s="173"/>
      <c r="C388" s="173"/>
      <c r="D388" s="173"/>
    </row>
    <row r="389" spans="1:4" x14ac:dyDescent="0.2">
      <c r="A389" s="173"/>
      <c r="B389" s="173"/>
      <c r="C389" s="173"/>
      <c r="D389" s="173"/>
    </row>
    <row r="390" spans="1:4" x14ac:dyDescent="0.2">
      <c r="A390" s="173"/>
      <c r="B390" s="173"/>
      <c r="C390" s="173"/>
      <c r="D390" s="173"/>
    </row>
    <row r="391" spans="1:4" x14ac:dyDescent="0.2">
      <c r="A391" s="173"/>
      <c r="B391" s="173"/>
      <c r="C391" s="173"/>
      <c r="D391" s="173"/>
    </row>
    <row r="392" spans="1:4" x14ac:dyDescent="0.2">
      <c r="A392" s="173"/>
      <c r="B392" s="173"/>
      <c r="C392" s="173"/>
      <c r="D392" s="173"/>
    </row>
    <row r="393" spans="1:4" x14ac:dyDescent="0.2">
      <c r="A393" s="173"/>
      <c r="B393" s="173"/>
      <c r="C393" s="173"/>
      <c r="D393" s="173"/>
    </row>
    <row r="394" spans="1:4" x14ac:dyDescent="0.2">
      <c r="A394" s="173"/>
      <c r="B394" s="173"/>
      <c r="C394" s="173"/>
      <c r="D394" s="173"/>
    </row>
    <row r="395" spans="1:4" x14ac:dyDescent="0.2">
      <c r="A395" s="173"/>
      <c r="B395" s="173"/>
      <c r="C395" s="173"/>
      <c r="D395" s="173"/>
    </row>
    <row r="396" spans="1:4" x14ac:dyDescent="0.2">
      <c r="A396" s="173"/>
      <c r="B396" s="173"/>
      <c r="C396" s="173"/>
      <c r="D396" s="173"/>
    </row>
    <row r="397" spans="1:4" x14ac:dyDescent="0.2">
      <c r="A397" s="173"/>
      <c r="B397" s="173"/>
      <c r="C397" s="173"/>
      <c r="D397" s="173"/>
    </row>
    <row r="398" spans="1:4" x14ac:dyDescent="0.2">
      <c r="A398" s="173"/>
      <c r="B398" s="173"/>
      <c r="C398" s="173"/>
      <c r="D398" s="173"/>
    </row>
    <row r="399" spans="1:4" x14ac:dyDescent="0.2">
      <c r="A399" s="173"/>
      <c r="B399" s="173"/>
      <c r="C399" s="173"/>
      <c r="D399" s="173"/>
    </row>
    <row r="400" spans="1:4" x14ac:dyDescent="0.2">
      <c r="A400" s="173"/>
      <c r="B400" s="173"/>
      <c r="C400" s="173"/>
      <c r="D400" s="173"/>
    </row>
    <row r="401" spans="1:4" x14ac:dyDescent="0.2">
      <c r="A401" s="173"/>
      <c r="B401" s="173"/>
      <c r="C401" s="173"/>
      <c r="D401" s="173"/>
    </row>
    <row r="402" spans="1:4" x14ac:dyDescent="0.2">
      <c r="A402" s="173"/>
      <c r="B402" s="173"/>
      <c r="C402" s="173"/>
      <c r="D402" s="173"/>
    </row>
    <row r="403" spans="1:4" x14ac:dyDescent="0.2">
      <c r="A403" s="173"/>
      <c r="B403" s="173"/>
      <c r="C403" s="173"/>
      <c r="D403" s="173"/>
    </row>
    <row r="404" spans="1:4" x14ac:dyDescent="0.2">
      <c r="A404" s="173"/>
      <c r="B404" s="173"/>
      <c r="C404" s="173"/>
      <c r="D404" s="173"/>
    </row>
    <row r="405" spans="1:4" x14ac:dyDescent="0.2">
      <c r="A405" s="173"/>
      <c r="B405" s="173"/>
      <c r="C405" s="173"/>
      <c r="D405" s="173"/>
    </row>
    <row r="406" spans="1:4" x14ac:dyDescent="0.2">
      <c r="A406" s="173"/>
      <c r="B406" s="173"/>
      <c r="C406" s="173"/>
      <c r="D406" s="173"/>
    </row>
    <row r="407" spans="1:4" x14ac:dyDescent="0.2">
      <c r="A407" s="173"/>
      <c r="B407" s="173"/>
      <c r="C407" s="173"/>
      <c r="D407" s="173"/>
    </row>
    <row r="408" spans="1:4" x14ac:dyDescent="0.2">
      <c r="A408" s="173"/>
      <c r="B408" s="173"/>
      <c r="C408" s="173"/>
      <c r="D408" s="173"/>
    </row>
    <row r="409" spans="1:4" x14ac:dyDescent="0.2">
      <c r="A409" s="173"/>
      <c r="B409" s="173"/>
      <c r="C409" s="173"/>
      <c r="D409" s="173"/>
    </row>
    <row r="410" spans="1:4" x14ac:dyDescent="0.2">
      <c r="A410" s="173"/>
      <c r="B410" s="173"/>
      <c r="C410" s="173"/>
      <c r="D410" s="173"/>
    </row>
    <row r="411" spans="1:4" x14ac:dyDescent="0.2">
      <c r="A411" s="173"/>
      <c r="B411" s="173"/>
      <c r="C411" s="173"/>
      <c r="D411" s="173"/>
    </row>
    <row r="412" spans="1:4" x14ac:dyDescent="0.2">
      <c r="A412" s="173"/>
      <c r="B412" s="173"/>
      <c r="C412" s="173"/>
      <c r="D412" s="173"/>
    </row>
    <row r="413" spans="1:4" x14ac:dyDescent="0.2">
      <c r="A413" s="173"/>
      <c r="B413" s="173"/>
      <c r="C413" s="173"/>
      <c r="D413" s="173"/>
    </row>
    <row r="414" spans="1:4" x14ac:dyDescent="0.2">
      <c r="A414" s="173"/>
      <c r="B414" s="173"/>
      <c r="C414" s="173"/>
      <c r="D414" s="173"/>
    </row>
    <row r="415" spans="1:4" x14ac:dyDescent="0.2">
      <c r="A415" s="173"/>
      <c r="B415" s="173"/>
      <c r="C415" s="173"/>
      <c r="D415" s="173"/>
    </row>
    <row r="416" spans="1:4" x14ac:dyDescent="0.2">
      <c r="A416" s="173"/>
      <c r="B416" s="173"/>
      <c r="C416" s="173"/>
      <c r="D416" s="173"/>
    </row>
    <row r="417" spans="1:4" x14ac:dyDescent="0.2">
      <c r="A417" s="173"/>
      <c r="B417" s="173"/>
      <c r="C417" s="173"/>
      <c r="D417" s="173"/>
    </row>
    <row r="418" spans="1:4" x14ac:dyDescent="0.2">
      <c r="A418" s="173"/>
      <c r="B418" s="173"/>
      <c r="C418" s="173"/>
      <c r="D418" s="173"/>
    </row>
    <row r="419" spans="1:4" x14ac:dyDescent="0.2">
      <c r="A419" s="173"/>
      <c r="B419" s="173"/>
      <c r="C419" s="173"/>
      <c r="D419" s="173"/>
    </row>
    <row r="420" spans="1:4" x14ac:dyDescent="0.2">
      <c r="A420" s="173"/>
      <c r="B420" s="173"/>
      <c r="C420" s="173"/>
      <c r="D420" s="173"/>
    </row>
    <row r="421" spans="1:4" x14ac:dyDescent="0.2">
      <c r="A421" s="173"/>
      <c r="B421" s="173"/>
      <c r="C421" s="173"/>
      <c r="D421" s="173"/>
    </row>
    <row r="422" spans="1:4" x14ac:dyDescent="0.2">
      <c r="A422" s="173"/>
      <c r="B422" s="173"/>
      <c r="C422" s="173"/>
      <c r="D422" s="173"/>
    </row>
    <row r="423" spans="1:4" x14ac:dyDescent="0.2">
      <c r="A423" s="173"/>
      <c r="B423" s="173"/>
      <c r="C423" s="173"/>
      <c r="D423" s="173"/>
    </row>
    <row r="424" spans="1:4" x14ac:dyDescent="0.2">
      <c r="A424" s="173"/>
      <c r="B424" s="173"/>
      <c r="C424" s="173"/>
      <c r="D424" s="173"/>
    </row>
    <row r="425" spans="1:4" x14ac:dyDescent="0.2">
      <c r="A425" s="173"/>
      <c r="B425" s="173"/>
      <c r="C425" s="173"/>
      <c r="D425" s="173"/>
    </row>
    <row r="426" spans="1:4" x14ac:dyDescent="0.2">
      <c r="A426" s="173"/>
      <c r="B426" s="173"/>
      <c r="C426" s="173"/>
      <c r="D426" s="173"/>
    </row>
    <row r="427" spans="1:4" x14ac:dyDescent="0.2">
      <c r="A427" s="173"/>
      <c r="B427" s="173"/>
      <c r="C427" s="173"/>
      <c r="D427" s="173"/>
    </row>
    <row r="428" spans="1:4" x14ac:dyDescent="0.2">
      <c r="A428" s="173"/>
      <c r="B428" s="173"/>
      <c r="C428" s="173"/>
      <c r="D428" s="173"/>
    </row>
    <row r="429" spans="1:4" x14ac:dyDescent="0.2">
      <c r="A429" s="173"/>
      <c r="B429" s="173"/>
      <c r="C429" s="173"/>
      <c r="D429" s="173"/>
    </row>
    <row r="430" spans="1:4" x14ac:dyDescent="0.2">
      <c r="A430" s="173"/>
      <c r="B430" s="173"/>
      <c r="C430" s="173"/>
      <c r="D430" s="173"/>
    </row>
    <row r="431" spans="1:4" x14ac:dyDescent="0.2">
      <c r="A431" s="173"/>
      <c r="B431" s="173"/>
      <c r="C431" s="173"/>
      <c r="D431" s="173"/>
    </row>
    <row r="432" spans="1:4" x14ac:dyDescent="0.2">
      <c r="A432" s="173"/>
      <c r="B432" s="173"/>
      <c r="C432" s="173"/>
      <c r="D432" s="173"/>
    </row>
    <row r="433" spans="1:4" x14ac:dyDescent="0.2">
      <c r="A433" s="173"/>
      <c r="B433" s="173"/>
      <c r="C433" s="173"/>
      <c r="D433" s="173"/>
    </row>
    <row r="434" spans="1:4" x14ac:dyDescent="0.2">
      <c r="A434" s="173"/>
      <c r="B434" s="173"/>
      <c r="C434" s="173"/>
      <c r="D434" s="173"/>
    </row>
    <row r="435" spans="1:4" x14ac:dyDescent="0.2">
      <c r="A435" s="173"/>
      <c r="B435" s="173"/>
      <c r="C435" s="173"/>
      <c r="D435" s="173"/>
    </row>
    <row r="436" spans="1:4" x14ac:dyDescent="0.2">
      <c r="A436" s="173"/>
      <c r="B436" s="173"/>
      <c r="C436" s="173"/>
      <c r="D436" s="173"/>
    </row>
    <row r="437" spans="1:4" x14ac:dyDescent="0.2">
      <c r="A437" s="173"/>
      <c r="B437" s="173"/>
      <c r="C437" s="173"/>
      <c r="D437" s="173"/>
    </row>
    <row r="438" spans="1:4" x14ac:dyDescent="0.2">
      <c r="A438" s="173"/>
      <c r="B438" s="173"/>
      <c r="C438" s="173"/>
      <c r="D438" s="173"/>
    </row>
    <row r="439" spans="1:4" x14ac:dyDescent="0.2">
      <c r="A439" s="173"/>
      <c r="B439" s="173"/>
      <c r="C439" s="173"/>
      <c r="D439" s="173"/>
    </row>
    <row r="440" spans="1:4" x14ac:dyDescent="0.2">
      <c r="A440" s="173"/>
      <c r="B440" s="173"/>
      <c r="C440" s="173"/>
      <c r="D440" s="173"/>
    </row>
    <row r="441" spans="1:4" x14ac:dyDescent="0.2">
      <c r="A441" s="173"/>
      <c r="B441" s="173"/>
      <c r="C441" s="173"/>
      <c r="D441" s="173"/>
    </row>
    <row r="442" spans="1:4" x14ac:dyDescent="0.2">
      <c r="A442" s="173"/>
      <c r="B442" s="173"/>
      <c r="C442" s="173"/>
      <c r="D442" s="173"/>
    </row>
    <row r="443" spans="1:4" x14ac:dyDescent="0.2">
      <c r="A443" s="173"/>
      <c r="B443" s="173"/>
      <c r="C443" s="173"/>
      <c r="D443" s="173"/>
    </row>
    <row r="444" spans="1:4" x14ac:dyDescent="0.2">
      <c r="A444" s="173"/>
      <c r="B444" s="173"/>
      <c r="C444" s="173"/>
      <c r="D444" s="173"/>
    </row>
    <row r="445" spans="1:4" x14ac:dyDescent="0.2">
      <c r="A445" s="173"/>
      <c r="B445" s="173"/>
      <c r="C445" s="173"/>
      <c r="D445" s="173"/>
    </row>
    <row r="446" spans="1:4" x14ac:dyDescent="0.2">
      <c r="A446" s="173"/>
      <c r="B446" s="173"/>
      <c r="C446" s="173"/>
      <c r="D446" s="173"/>
    </row>
    <row r="447" spans="1:4" x14ac:dyDescent="0.2">
      <c r="A447" s="173"/>
      <c r="B447" s="173"/>
      <c r="C447" s="173"/>
      <c r="D447" s="173"/>
    </row>
    <row r="448" spans="1:4" x14ac:dyDescent="0.2">
      <c r="A448" s="173"/>
      <c r="B448" s="173"/>
      <c r="C448" s="173"/>
      <c r="D448" s="173"/>
    </row>
    <row r="449" spans="1:4" x14ac:dyDescent="0.2">
      <c r="A449" s="173"/>
      <c r="B449" s="173"/>
      <c r="C449" s="173"/>
      <c r="D449" s="173"/>
    </row>
    <row r="450" spans="1:4" x14ac:dyDescent="0.2">
      <c r="A450" s="173"/>
      <c r="B450" s="173"/>
      <c r="C450" s="173"/>
      <c r="D450" s="173"/>
    </row>
    <row r="451" spans="1:4" x14ac:dyDescent="0.2">
      <c r="A451" s="173"/>
      <c r="B451" s="173"/>
      <c r="C451" s="173"/>
      <c r="D451" s="173"/>
    </row>
    <row r="452" spans="1:4" x14ac:dyDescent="0.2">
      <c r="A452" s="173"/>
      <c r="B452" s="173"/>
      <c r="C452" s="173"/>
      <c r="D452" s="173"/>
    </row>
    <row r="453" spans="1:4" x14ac:dyDescent="0.2">
      <c r="A453" s="173"/>
      <c r="B453" s="173"/>
      <c r="C453" s="173"/>
      <c r="D453" s="173"/>
    </row>
    <row r="454" spans="1:4" x14ac:dyDescent="0.2">
      <c r="A454" s="173"/>
      <c r="B454" s="173"/>
      <c r="C454" s="173"/>
      <c r="D454" s="173"/>
    </row>
    <row r="455" spans="1:4" x14ac:dyDescent="0.2">
      <c r="A455" s="173"/>
      <c r="B455" s="173"/>
      <c r="C455" s="173"/>
      <c r="D455" s="173"/>
    </row>
    <row r="456" spans="1:4" x14ac:dyDescent="0.2">
      <c r="A456" s="173"/>
      <c r="B456" s="173"/>
      <c r="C456" s="173"/>
      <c r="D456" s="173"/>
    </row>
    <row r="457" spans="1:4" x14ac:dyDescent="0.2">
      <c r="A457" s="173"/>
      <c r="B457" s="173"/>
      <c r="C457" s="173"/>
      <c r="D457" s="173"/>
    </row>
    <row r="458" spans="1:4" x14ac:dyDescent="0.2">
      <c r="A458" s="173"/>
      <c r="B458" s="173"/>
      <c r="C458" s="173"/>
      <c r="D458" s="173"/>
    </row>
    <row r="459" spans="1:4" x14ac:dyDescent="0.2">
      <c r="A459" s="173"/>
      <c r="B459" s="173"/>
      <c r="C459" s="173"/>
      <c r="D459" s="173"/>
    </row>
    <row r="460" spans="1:4" x14ac:dyDescent="0.2">
      <c r="A460" s="173"/>
      <c r="B460" s="173"/>
      <c r="C460" s="173"/>
      <c r="D460" s="173"/>
    </row>
    <row r="461" spans="1:4" x14ac:dyDescent="0.2">
      <c r="A461" s="173"/>
      <c r="B461" s="173"/>
      <c r="C461" s="173"/>
      <c r="D461" s="173"/>
    </row>
    <row r="462" spans="1:4" x14ac:dyDescent="0.2">
      <c r="A462" s="173"/>
      <c r="B462" s="173"/>
      <c r="C462" s="173"/>
      <c r="D462" s="173"/>
    </row>
    <row r="463" spans="1:4" x14ac:dyDescent="0.2">
      <c r="A463" s="173"/>
      <c r="B463" s="173"/>
      <c r="C463" s="173"/>
      <c r="D463" s="173"/>
    </row>
    <row r="464" spans="1:4" x14ac:dyDescent="0.2">
      <c r="A464" s="173"/>
      <c r="B464" s="173"/>
      <c r="C464" s="173"/>
      <c r="D464" s="173"/>
    </row>
    <row r="465" spans="1:4" x14ac:dyDescent="0.2">
      <c r="A465" s="173"/>
      <c r="B465" s="173"/>
      <c r="C465" s="173"/>
      <c r="D465" s="173"/>
    </row>
    <row r="466" spans="1:4" x14ac:dyDescent="0.2">
      <c r="A466" s="173"/>
      <c r="B466" s="173"/>
      <c r="C466" s="173"/>
      <c r="D466" s="173"/>
    </row>
    <row r="467" spans="1:4" x14ac:dyDescent="0.2">
      <c r="A467" s="173"/>
      <c r="B467" s="173"/>
      <c r="C467" s="173"/>
      <c r="D467" s="173"/>
    </row>
    <row r="468" spans="1:4" x14ac:dyDescent="0.2">
      <c r="A468" s="173"/>
      <c r="B468" s="173"/>
      <c r="C468" s="173"/>
      <c r="D468" s="173"/>
    </row>
    <row r="469" spans="1:4" x14ac:dyDescent="0.2">
      <c r="A469" s="173"/>
      <c r="B469" s="173"/>
      <c r="C469" s="173"/>
      <c r="D469" s="173"/>
    </row>
    <row r="470" spans="1:4" x14ac:dyDescent="0.2">
      <c r="A470" s="173"/>
      <c r="B470" s="173"/>
      <c r="C470" s="173"/>
      <c r="D470" s="173"/>
    </row>
    <row r="471" spans="1:4" x14ac:dyDescent="0.2">
      <c r="A471" s="173"/>
      <c r="B471" s="173"/>
      <c r="C471" s="173"/>
      <c r="D471" s="173"/>
    </row>
    <row r="472" spans="1:4" x14ac:dyDescent="0.2">
      <c r="A472" s="173"/>
      <c r="B472" s="173"/>
      <c r="C472" s="173"/>
      <c r="D472" s="173"/>
    </row>
    <row r="473" spans="1:4" x14ac:dyDescent="0.2">
      <c r="A473" s="173"/>
      <c r="B473" s="173"/>
      <c r="C473" s="173"/>
      <c r="D473" s="173"/>
    </row>
    <row r="474" spans="1:4" x14ac:dyDescent="0.2">
      <c r="A474" s="173"/>
      <c r="B474" s="173"/>
      <c r="C474" s="173"/>
      <c r="D474" s="173"/>
    </row>
    <row r="475" spans="1:4" x14ac:dyDescent="0.2">
      <c r="A475" s="173"/>
      <c r="B475" s="173"/>
      <c r="C475" s="173"/>
      <c r="D475" s="173"/>
    </row>
    <row r="476" spans="1:4" x14ac:dyDescent="0.2">
      <c r="A476" s="173"/>
      <c r="B476" s="173"/>
      <c r="C476" s="173"/>
      <c r="D476" s="173"/>
    </row>
    <row r="477" spans="1:4" x14ac:dyDescent="0.2">
      <c r="A477" s="173"/>
      <c r="B477" s="173"/>
      <c r="C477" s="173"/>
      <c r="D477" s="173"/>
    </row>
    <row r="478" spans="1:4" x14ac:dyDescent="0.2">
      <c r="A478" s="173"/>
      <c r="B478" s="173"/>
      <c r="C478" s="173"/>
      <c r="D478" s="173"/>
    </row>
    <row r="479" spans="1:4" x14ac:dyDescent="0.2">
      <c r="A479" s="173"/>
      <c r="B479" s="173"/>
      <c r="C479" s="173"/>
      <c r="D479" s="173"/>
    </row>
    <row r="480" spans="1:4" x14ac:dyDescent="0.2">
      <c r="A480" s="173"/>
      <c r="B480" s="173"/>
      <c r="C480" s="173"/>
      <c r="D480" s="173"/>
    </row>
    <row r="481" spans="1:4" x14ac:dyDescent="0.2">
      <c r="A481" s="173"/>
      <c r="B481" s="173"/>
      <c r="C481" s="173"/>
      <c r="D481" s="173"/>
    </row>
    <row r="482" spans="1:4" x14ac:dyDescent="0.2">
      <c r="A482" s="173"/>
      <c r="B482" s="173"/>
      <c r="C482" s="173"/>
      <c r="D482" s="173"/>
    </row>
    <row r="483" spans="1:4" x14ac:dyDescent="0.2">
      <c r="A483" s="173"/>
      <c r="B483" s="173"/>
      <c r="C483" s="173"/>
      <c r="D483" s="173"/>
    </row>
    <row r="484" spans="1:4" x14ac:dyDescent="0.2">
      <c r="A484" s="173"/>
      <c r="B484" s="173"/>
      <c r="C484" s="173"/>
      <c r="D484" s="173"/>
    </row>
    <row r="485" spans="1:4" x14ac:dyDescent="0.2">
      <c r="A485" s="173"/>
      <c r="B485" s="173"/>
      <c r="C485" s="173"/>
      <c r="D485" s="173"/>
    </row>
    <row r="486" spans="1:4" x14ac:dyDescent="0.2">
      <c r="A486" s="173"/>
      <c r="B486" s="173"/>
      <c r="C486" s="173"/>
      <c r="D486" s="173"/>
    </row>
    <row r="487" spans="1:4" x14ac:dyDescent="0.2">
      <c r="A487" s="173"/>
      <c r="B487" s="173"/>
      <c r="C487" s="173"/>
      <c r="D487" s="173"/>
    </row>
    <row r="488" spans="1:4" x14ac:dyDescent="0.2">
      <c r="A488" s="173"/>
      <c r="B488" s="173"/>
      <c r="C488" s="173"/>
      <c r="D488" s="173"/>
    </row>
    <row r="489" spans="1:4" x14ac:dyDescent="0.2">
      <c r="A489" s="173"/>
      <c r="B489" s="173"/>
      <c r="C489" s="173"/>
      <c r="D489" s="173"/>
    </row>
    <row r="490" spans="1:4" x14ac:dyDescent="0.2">
      <c r="A490" s="173"/>
      <c r="B490" s="173"/>
      <c r="C490" s="173"/>
      <c r="D490" s="173"/>
    </row>
    <row r="491" spans="1:4" x14ac:dyDescent="0.2">
      <c r="A491" s="173"/>
      <c r="B491" s="173"/>
      <c r="C491" s="173"/>
      <c r="D491" s="173"/>
    </row>
    <row r="492" spans="1:4" x14ac:dyDescent="0.2">
      <c r="A492" s="173"/>
      <c r="B492" s="173"/>
      <c r="C492" s="173"/>
      <c r="D492" s="173"/>
    </row>
    <row r="493" spans="1:4" x14ac:dyDescent="0.2">
      <c r="A493" s="173"/>
      <c r="B493" s="173"/>
      <c r="C493" s="173"/>
      <c r="D493" s="173"/>
    </row>
    <row r="494" spans="1:4" x14ac:dyDescent="0.2">
      <c r="A494" s="173"/>
      <c r="B494" s="173"/>
      <c r="C494" s="173"/>
      <c r="D494" s="173"/>
    </row>
    <row r="495" spans="1:4" x14ac:dyDescent="0.2">
      <c r="A495" s="173"/>
      <c r="B495" s="173"/>
      <c r="C495" s="173"/>
      <c r="D495" s="173"/>
    </row>
    <row r="496" spans="1:4" x14ac:dyDescent="0.2">
      <c r="A496" s="173"/>
      <c r="B496" s="173"/>
      <c r="C496" s="173"/>
      <c r="D496" s="173"/>
    </row>
    <row r="497" spans="1:4" x14ac:dyDescent="0.2">
      <c r="A497" s="173"/>
      <c r="B497" s="173"/>
      <c r="C497" s="173"/>
      <c r="D497" s="173"/>
    </row>
    <row r="498" spans="1:4" x14ac:dyDescent="0.2">
      <c r="A498" s="173"/>
      <c r="B498" s="173"/>
      <c r="C498" s="173"/>
      <c r="D498" s="173"/>
    </row>
    <row r="499" spans="1:4" x14ac:dyDescent="0.2">
      <c r="A499" s="173"/>
      <c r="B499" s="173"/>
      <c r="C499" s="173"/>
      <c r="D499" s="173"/>
    </row>
    <row r="500" spans="1:4" x14ac:dyDescent="0.2">
      <c r="A500" s="173"/>
      <c r="B500" s="173"/>
      <c r="C500" s="173"/>
      <c r="D500" s="173"/>
    </row>
    <row r="501" spans="1:4" x14ac:dyDescent="0.2">
      <c r="A501" s="173"/>
      <c r="B501" s="173"/>
      <c r="C501" s="173"/>
      <c r="D501" s="173"/>
    </row>
    <row r="502" spans="1:4" x14ac:dyDescent="0.2">
      <c r="A502" s="173"/>
      <c r="B502" s="173"/>
      <c r="C502" s="173"/>
      <c r="D502" s="173"/>
    </row>
    <row r="503" spans="1:4" x14ac:dyDescent="0.2">
      <c r="A503" s="173"/>
      <c r="B503" s="173"/>
      <c r="C503" s="173"/>
      <c r="D503" s="173"/>
    </row>
    <row r="504" spans="1:4" x14ac:dyDescent="0.2">
      <c r="A504" s="173"/>
      <c r="B504" s="173"/>
      <c r="C504" s="173"/>
      <c r="D504" s="173"/>
    </row>
    <row r="505" spans="1:4" x14ac:dyDescent="0.2">
      <c r="A505" s="173"/>
      <c r="B505" s="173"/>
      <c r="C505" s="173"/>
      <c r="D505" s="173"/>
    </row>
    <row r="506" spans="1:4" x14ac:dyDescent="0.2">
      <c r="A506" s="173"/>
      <c r="B506" s="173"/>
      <c r="C506" s="173"/>
      <c r="D506" s="173"/>
    </row>
    <row r="507" spans="1:4" x14ac:dyDescent="0.2">
      <c r="A507" s="173"/>
      <c r="B507" s="173"/>
      <c r="C507" s="173"/>
      <c r="D507" s="173"/>
    </row>
    <row r="508" spans="1:4" x14ac:dyDescent="0.2">
      <c r="A508" s="173"/>
      <c r="B508" s="173"/>
      <c r="C508" s="173"/>
      <c r="D508" s="173"/>
    </row>
    <row r="509" spans="1:4" x14ac:dyDescent="0.2">
      <c r="A509" s="173"/>
      <c r="B509" s="173"/>
      <c r="C509" s="173"/>
      <c r="D509" s="173"/>
    </row>
    <row r="510" spans="1:4" x14ac:dyDescent="0.2">
      <c r="A510" s="173"/>
      <c r="B510" s="173"/>
      <c r="C510" s="173"/>
      <c r="D510" s="173"/>
    </row>
    <row r="511" spans="1:4" x14ac:dyDescent="0.2">
      <c r="A511" s="173"/>
      <c r="B511" s="173"/>
      <c r="C511" s="173"/>
      <c r="D511" s="173"/>
    </row>
    <row r="512" spans="1:4" x14ac:dyDescent="0.2">
      <c r="A512" s="173"/>
      <c r="B512" s="173"/>
      <c r="C512" s="173"/>
      <c r="D512" s="173"/>
    </row>
    <row r="513" spans="1:4" x14ac:dyDescent="0.2">
      <c r="A513" s="173"/>
      <c r="B513" s="173"/>
      <c r="C513" s="173"/>
      <c r="D513" s="173"/>
    </row>
    <row r="514" spans="1:4" x14ac:dyDescent="0.2">
      <c r="A514" s="173"/>
      <c r="B514" s="173"/>
      <c r="C514" s="173"/>
      <c r="D514" s="173"/>
    </row>
    <row r="515" spans="1:4" x14ac:dyDescent="0.2">
      <c r="A515" s="173"/>
      <c r="B515" s="173"/>
      <c r="C515" s="173"/>
      <c r="D515" s="173"/>
    </row>
    <row r="516" spans="1:4" x14ac:dyDescent="0.2">
      <c r="A516" s="173"/>
      <c r="B516" s="173"/>
      <c r="C516" s="173"/>
      <c r="D516" s="173"/>
    </row>
    <row r="517" spans="1:4" x14ac:dyDescent="0.2">
      <c r="A517" s="173"/>
      <c r="B517" s="173"/>
      <c r="C517" s="173"/>
      <c r="D517" s="173"/>
    </row>
    <row r="518" spans="1:4" x14ac:dyDescent="0.2">
      <c r="A518" s="173"/>
      <c r="B518" s="173"/>
      <c r="C518" s="173"/>
      <c r="D518" s="173"/>
    </row>
    <row r="519" spans="1:4" x14ac:dyDescent="0.2">
      <c r="A519" s="173"/>
      <c r="B519" s="173"/>
      <c r="C519" s="173"/>
      <c r="D519" s="173"/>
    </row>
    <row r="520" spans="1:4" x14ac:dyDescent="0.2">
      <c r="A520" s="173"/>
      <c r="B520" s="173"/>
      <c r="C520" s="173"/>
      <c r="D520" s="173"/>
    </row>
    <row r="521" spans="1:4" x14ac:dyDescent="0.2">
      <c r="A521" s="173"/>
      <c r="B521" s="173"/>
      <c r="C521" s="173"/>
      <c r="D521" s="173"/>
    </row>
    <row r="522" spans="1:4" x14ac:dyDescent="0.2">
      <c r="A522" s="173"/>
      <c r="B522" s="173"/>
      <c r="C522" s="173"/>
      <c r="D522" s="173"/>
    </row>
    <row r="523" spans="1:4" x14ac:dyDescent="0.2">
      <c r="A523" s="173"/>
      <c r="B523" s="173"/>
      <c r="C523" s="173"/>
      <c r="D523" s="173"/>
    </row>
    <row r="524" spans="1:4" x14ac:dyDescent="0.2">
      <c r="A524" s="173"/>
      <c r="B524" s="173"/>
      <c r="C524" s="173"/>
      <c r="D524" s="173"/>
    </row>
    <row r="525" spans="1:4" x14ac:dyDescent="0.2">
      <c r="A525" s="173"/>
      <c r="B525" s="173"/>
      <c r="C525" s="173"/>
      <c r="D525" s="173"/>
    </row>
    <row r="526" spans="1:4" x14ac:dyDescent="0.2">
      <c r="A526" s="173"/>
      <c r="B526" s="173"/>
      <c r="C526" s="173"/>
      <c r="D526" s="173"/>
    </row>
    <row r="527" spans="1:4" x14ac:dyDescent="0.2">
      <c r="A527" s="173"/>
      <c r="B527" s="173"/>
      <c r="C527" s="173"/>
      <c r="D527" s="173"/>
    </row>
    <row r="528" spans="1:4" x14ac:dyDescent="0.2">
      <c r="A528" s="173"/>
      <c r="B528" s="173"/>
      <c r="C528" s="173"/>
      <c r="D528" s="173"/>
    </row>
    <row r="529" spans="1:4" x14ac:dyDescent="0.2">
      <c r="A529" s="173"/>
      <c r="B529" s="173"/>
      <c r="C529" s="173"/>
      <c r="D529" s="173"/>
    </row>
    <row r="530" spans="1:4" x14ac:dyDescent="0.2">
      <c r="A530" s="173"/>
      <c r="B530" s="173"/>
      <c r="C530" s="173"/>
      <c r="D530" s="173"/>
    </row>
    <row r="531" spans="1:4" x14ac:dyDescent="0.2">
      <c r="A531" s="173"/>
      <c r="B531" s="173"/>
      <c r="C531" s="173"/>
      <c r="D531" s="173"/>
    </row>
    <row r="532" spans="1:4" x14ac:dyDescent="0.2">
      <c r="A532" s="173"/>
      <c r="B532" s="173"/>
      <c r="C532" s="173"/>
      <c r="D532" s="173"/>
    </row>
    <row r="533" spans="1:4" x14ac:dyDescent="0.2">
      <c r="A533" s="173"/>
      <c r="B533" s="173"/>
      <c r="C533" s="173"/>
      <c r="D533" s="173"/>
    </row>
    <row r="534" spans="1:4" x14ac:dyDescent="0.2">
      <c r="A534" s="173"/>
      <c r="B534" s="173"/>
      <c r="C534" s="173"/>
      <c r="D534" s="173"/>
    </row>
    <row r="535" spans="1:4" x14ac:dyDescent="0.2">
      <c r="A535" s="173"/>
      <c r="B535" s="173"/>
      <c r="C535" s="173"/>
      <c r="D535" s="173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3" workbookViewId="0">
      <selection activeCell="O30" sqref="O30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44" t="s">
        <v>239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</row>
    <row r="2" spans="1:20" x14ac:dyDescent="0.2">
      <c r="A2" s="444" t="s">
        <v>368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+BA!I42+BA!J42</f>
        <v>149800000</v>
      </c>
      <c r="D6" s="5">
        <f>+BA!M42</f>
        <v>19000000</v>
      </c>
      <c r="E6" s="5">
        <f>+BA!P42</f>
        <v>23550000</v>
      </c>
      <c r="F6" s="5">
        <f>+BA!S42</f>
        <v>23550000</v>
      </c>
      <c r="G6" s="5">
        <f>+BA!V42</f>
        <v>23550000</v>
      </c>
      <c r="H6" s="5">
        <f>+BA!Y42</f>
        <v>23550000</v>
      </c>
      <c r="I6" s="5">
        <f>+BA!AB42</f>
        <v>23550000</v>
      </c>
      <c r="J6" s="5">
        <f>+BA!AE42</f>
        <v>23550000</v>
      </c>
      <c r="K6" s="5">
        <f>+BA!AH42</f>
        <v>23550000</v>
      </c>
      <c r="L6" s="5">
        <f>+BA!AK42</f>
        <v>23550000</v>
      </c>
      <c r="M6" s="5">
        <f>+BA!AN42</f>
        <v>23550000</v>
      </c>
      <c r="N6" s="5">
        <f>+BA!AQ42</f>
        <v>4550000</v>
      </c>
      <c r="O6" s="5">
        <f>+BA!AT42</f>
        <v>0</v>
      </c>
      <c r="P6" s="5">
        <f>+BA!AW42</f>
        <v>0</v>
      </c>
      <c r="Q6" s="14"/>
      <c r="R6" s="5">
        <f>SUM(C6:P6)</f>
        <v>385300000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230730000</v>
      </c>
      <c r="D7" s="8">
        <f>+KA!M104</f>
        <v>23150000</v>
      </c>
      <c r="E7" s="8">
        <f>+KA!P104</f>
        <v>25100000</v>
      </c>
      <c r="F7" s="8">
        <f>+KA!S104</f>
        <v>25100000</v>
      </c>
      <c r="G7" s="8">
        <f>+KA!V104</f>
        <v>25100000</v>
      </c>
      <c r="H7" s="8">
        <f>+KA!Y104</f>
        <v>25100000</v>
      </c>
      <c r="I7" s="8">
        <f>+KA!AB104</f>
        <v>25100000</v>
      </c>
      <c r="J7" s="8">
        <f>+KA!AE104</f>
        <v>25100000</v>
      </c>
      <c r="K7" s="8">
        <f>+KA!AH104</f>
        <v>25100000</v>
      </c>
      <c r="L7" s="8">
        <f>+KA!AK104</f>
        <v>25100000</v>
      </c>
      <c r="M7" s="8">
        <f>+KA!AN104</f>
        <v>25100000</v>
      </c>
      <c r="N7" s="8">
        <f>+KA!AQ104</f>
        <v>1950000</v>
      </c>
      <c r="O7" s="8">
        <f>+KA!AT104</f>
        <v>0</v>
      </c>
      <c r="P7" s="8">
        <f>+KA!AW104</f>
        <v>0</v>
      </c>
      <c r="Q7" s="14"/>
      <c r="R7" s="5">
        <f>SUM(C7:P7)</f>
        <v>481730000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345400000</v>
      </c>
      <c r="D8" s="8">
        <f>+OM!M140</f>
        <v>38040000</v>
      </c>
      <c r="E8" s="8">
        <f>+OM!P140</f>
        <v>50240000</v>
      </c>
      <c r="F8" s="8">
        <f>+OM!S140</f>
        <v>50240000</v>
      </c>
      <c r="G8" s="8">
        <f>+OM!V140</f>
        <v>50240000</v>
      </c>
      <c r="H8" s="8">
        <f>+OM!Y140</f>
        <v>50240000</v>
      </c>
      <c r="I8" s="8">
        <f>+OM!AB140</f>
        <v>50240000</v>
      </c>
      <c r="J8" s="8">
        <f>+OM!AE140</f>
        <v>50240000</v>
      </c>
      <c r="K8" s="8">
        <f>+OM!AH140</f>
        <v>50240000</v>
      </c>
      <c r="L8" s="8">
        <f>+OM!AK140</f>
        <v>50240000</v>
      </c>
      <c r="M8" s="8">
        <f>+OM!AN140</f>
        <v>50240000</v>
      </c>
      <c r="N8" s="8">
        <f>+OM!AQ140</f>
        <v>12700000</v>
      </c>
      <c r="O8" s="8">
        <f>+OM!AT140</f>
        <v>500000</v>
      </c>
      <c r="P8" s="8">
        <f>+OM!AW140</f>
        <v>0</v>
      </c>
      <c r="Q8" s="14"/>
      <c r="R8" s="5">
        <f>SUM(C8:P8)</f>
        <v>848800000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261025000</v>
      </c>
      <c r="D9" s="8">
        <f>+TI!M88</f>
        <v>24837500</v>
      </c>
      <c r="E9" s="8">
        <f>+TI!P88</f>
        <v>33537500</v>
      </c>
      <c r="F9" s="8">
        <f>+TI!S88</f>
        <v>35787500</v>
      </c>
      <c r="G9" s="8">
        <f>+TI!V88</f>
        <v>35787500</v>
      </c>
      <c r="H9" s="8">
        <f>+TI!Y88</f>
        <v>35787500</v>
      </c>
      <c r="I9" s="8">
        <f>+TI!AB88</f>
        <v>36787500</v>
      </c>
      <c r="J9" s="8">
        <f>+TI!AE88</f>
        <v>36787500</v>
      </c>
      <c r="K9" s="8">
        <f>+TI!AH88</f>
        <v>36787500</v>
      </c>
      <c r="L9" s="8">
        <f>+TI!AK88</f>
        <v>36787500</v>
      </c>
      <c r="M9" s="8">
        <f>+TI!AN88</f>
        <v>36787500</v>
      </c>
      <c r="N9" s="8">
        <f>+TI!AQ88</f>
        <v>10675000</v>
      </c>
      <c r="O9" s="8">
        <f>+TI!AT88</f>
        <v>1000000</v>
      </c>
      <c r="P9" s="8">
        <f>+TI!AW88</f>
        <v>0</v>
      </c>
      <c r="Q9" s="14"/>
      <c r="R9" s="5">
        <f>SUM(C9:P9)</f>
        <v>622375000</v>
      </c>
    </row>
    <row r="10" spans="1:20" x14ac:dyDescent="0.2">
      <c r="A10" s="4">
        <v>5</v>
      </c>
      <c r="B10" s="14" t="s">
        <v>238</v>
      </c>
      <c r="C10" s="8">
        <f>+TO!I68+TO!J68</f>
        <v>181950000</v>
      </c>
      <c r="D10" s="8">
        <f>+TO!M68</f>
        <v>25220000</v>
      </c>
      <c r="E10" s="8">
        <f>+TO!P68</f>
        <v>28220000</v>
      </c>
      <c r="F10" s="8">
        <f>+TO!S68</f>
        <v>28220000</v>
      </c>
      <c r="G10" s="8">
        <f>+TO!V68</f>
        <v>28220000</v>
      </c>
      <c r="H10" s="8">
        <f>+TO!Y68</f>
        <v>28220000</v>
      </c>
      <c r="I10" s="8">
        <f>+TO!AB68</f>
        <v>28220000</v>
      </c>
      <c r="J10" s="8">
        <f>+TO!AE68</f>
        <v>28220000</v>
      </c>
      <c r="K10" s="8">
        <f>+TO!AH68</f>
        <v>28220000</v>
      </c>
      <c r="L10" s="8">
        <f>+TO!AK68</f>
        <v>28220000</v>
      </c>
      <c r="M10" s="8">
        <f>+TO!AN68</f>
        <v>28220000</v>
      </c>
      <c r="N10" s="8">
        <f>+TO!AQ68</f>
        <v>3000000</v>
      </c>
      <c r="O10" s="8">
        <f>+TO!AT68</f>
        <v>0</v>
      </c>
      <c r="P10" s="8">
        <f>+TO!AW68</f>
        <v>0</v>
      </c>
      <c r="Q10" s="14"/>
      <c r="R10" s="5">
        <f>SUM(C10:P10)</f>
        <v>464150000</v>
      </c>
    </row>
    <row r="11" spans="1:20" s="21" customFormat="1" x14ac:dyDescent="0.2">
      <c r="A11" s="15"/>
      <c r="B11" s="15" t="s">
        <v>233</v>
      </c>
      <c r="C11" s="20">
        <f>SUM(C6:C10)</f>
        <v>1168905000</v>
      </c>
      <c r="D11" s="20">
        <f t="shared" ref="D11:R11" si="0">SUM(D6:D10)</f>
        <v>130247500</v>
      </c>
      <c r="E11" s="20">
        <f t="shared" si="0"/>
        <v>160647500</v>
      </c>
      <c r="F11" s="20">
        <f t="shared" si="0"/>
        <v>162897500</v>
      </c>
      <c r="G11" s="20">
        <f t="shared" si="0"/>
        <v>162897500</v>
      </c>
      <c r="H11" s="20">
        <f t="shared" si="0"/>
        <v>162897500</v>
      </c>
      <c r="I11" s="20">
        <f t="shared" si="0"/>
        <v>163897500</v>
      </c>
      <c r="J11" s="20">
        <f t="shared" si="0"/>
        <v>163897500</v>
      </c>
      <c r="K11" s="20">
        <f t="shared" si="0"/>
        <v>163897500</v>
      </c>
      <c r="L11" s="20">
        <f t="shared" si="0"/>
        <v>163897500</v>
      </c>
      <c r="M11" s="20">
        <f t="shared" si="0"/>
        <v>163897500</v>
      </c>
      <c r="N11" s="20">
        <f t="shared" si="0"/>
        <v>32875000</v>
      </c>
      <c r="O11" s="20">
        <f t="shared" si="0"/>
        <v>1500000</v>
      </c>
      <c r="P11" s="20">
        <f t="shared" si="0"/>
        <v>0</v>
      </c>
      <c r="Q11" s="20">
        <f t="shared" si="0"/>
        <v>0</v>
      </c>
      <c r="R11" s="20">
        <f t="shared" si="0"/>
        <v>2802355000</v>
      </c>
      <c r="S11" s="159">
        <f>+'[1]Omzet '!$T$6</f>
        <v>2204100000</v>
      </c>
      <c r="T11" s="159">
        <f>+R11-S11</f>
        <v>598255000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+BA!K42+BA!I42</f>
        <v>149800000</v>
      </c>
      <c r="D17" s="5">
        <f>+BA!N42</f>
        <v>19000000</v>
      </c>
      <c r="E17" s="5">
        <f>+BA!Q42</f>
        <v>23550000</v>
      </c>
      <c r="F17" s="5">
        <f>+BA!T42</f>
        <v>22550000</v>
      </c>
      <c r="G17" s="5">
        <f>+BA!W42</f>
        <v>22550000</v>
      </c>
      <c r="H17" s="5">
        <f>+BA!Z42</f>
        <v>22550000</v>
      </c>
      <c r="I17" s="5">
        <f>+BA!AC42</f>
        <v>22550000</v>
      </c>
      <c r="J17" s="5">
        <f>+BA!AF42</f>
        <v>22550000</v>
      </c>
      <c r="K17" s="5">
        <f>+BA!AI42</f>
        <v>22250000</v>
      </c>
      <c r="L17" s="5">
        <f>+BA!AL42</f>
        <v>19250000</v>
      </c>
      <c r="M17" s="5">
        <f>+BA!AO42</f>
        <v>19050000</v>
      </c>
      <c r="N17" s="5">
        <f>+BA!AR42</f>
        <v>2250000</v>
      </c>
      <c r="O17" s="5">
        <f>+BA!AU42</f>
        <v>0</v>
      </c>
      <c r="P17" s="5">
        <f>+BA!AX42</f>
        <v>0</v>
      </c>
      <c r="Q17" s="14"/>
      <c r="R17" s="5">
        <f>SUM(C17:P17)</f>
        <v>367900000</v>
      </c>
    </row>
    <row r="18" spans="1:18" x14ac:dyDescent="0.2">
      <c r="A18" s="4">
        <v>2</v>
      </c>
      <c r="B18" s="14" t="s">
        <v>235</v>
      </c>
      <c r="C18" s="8">
        <f>+KA!K104+KA!I104</f>
        <v>226730000</v>
      </c>
      <c r="D18" s="8">
        <f>+KA!N104</f>
        <v>22150000</v>
      </c>
      <c r="E18" s="8">
        <f>+KA!Q104</f>
        <v>24100000</v>
      </c>
      <c r="F18" s="8">
        <f>+KA!T104</f>
        <v>24100000</v>
      </c>
      <c r="G18" s="8">
        <f>+KA!W104</f>
        <v>24100000</v>
      </c>
      <c r="H18" s="8">
        <f>+KA!Z104</f>
        <v>23600000</v>
      </c>
      <c r="I18" s="8">
        <f>+KA!AC104</f>
        <v>23100000</v>
      </c>
      <c r="J18" s="8">
        <f>+KA!AF104</f>
        <v>23100000</v>
      </c>
      <c r="K18" s="8">
        <f>+KA!AI104</f>
        <v>23100000</v>
      </c>
      <c r="L18" s="8">
        <f>+KA!AL104</f>
        <v>22100000</v>
      </c>
      <c r="M18" s="8">
        <f>+KA!AO104</f>
        <v>20100000</v>
      </c>
      <c r="N18" s="8">
        <f>+KA!AR104</f>
        <v>1750000</v>
      </c>
      <c r="O18" s="8">
        <f>+KA!AU104</f>
        <v>0</v>
      </c>
      <c r="P18" s="8">
        <f>+KA!AX104</f>
        <v>0</v>
      </c>
      <c r="Q18" s="14"/>
      <c r="R18" s="5">
        <f>SUM(C18:P18)</f>
        <v>458030000</v>
      </c>
    </row>
    <row r="19" spans="1:18" x14ac:dyDescent="0.2">
      <c r="A19" s="4">
        <v>3</v>
      </c>
      <c r="B19" s="14" t="s">
        <v>236</v>
      </c>
      <c r="C19" s="8">
        <f>+OM!K140+OM!I140</f>
        <v>345400000</v>
      </c>
      <c r="D19" s="8">
        <f>+OM!N140</f>
        <v>38040000</v>
      </c>
      <c r="E19" s="8">
        <f>+OM!Q140</f>
        <v>49240000</v>
      </c>
      <c r="F19" s="8">
        <f>+OM!T140</f>
        <v>49240000</v>
      </c>
      <c r="G19" s="8">
        <f>+OM!W140</f>
        <v>49240000</v>
      </c>
      <c r="H19" s="8">
        <f>+OM!Z140</f>
        <v>49240000</v>
      </c>
      <c r="I19" s="8">
        <f>+OM!AC140</f>
        <v>46440000</v>
      </c>
      <c r="J19" s="8">
        <f>+OM!AF140</f>
        <v>46340000</v>
      </c>
      <c r="K19" s="8">
        <f>+OM!AI140</f>
        <v>44990000</v>
      </c>
      <c r="L19" s="8">
        <f>+OM!AL140</f>
        <v>42140000</v>
      </c>
      <c r="M19" s="8">
        <f>+OM!AO140</f>
        <v>39240000</v>
      </c>
      <c r="N19" s="8">
        <f>+OM!AR140</f>
        <v>7700000</v>
      </c>
      <c r="O19" s="8">
        <f>+OM!AU140</f>
        <v>200000</v>
      </c>
      <c r="P19" s="8">
        <f>+OM!AX140</f>
        <v>0</v>
      </c>
      <c r="Q19" s="14"/>
      <c r="R19" s="5">
        <f>SUM(C19:P19)</f>
        <v>807450000</v>
      </c>
    </row>
    <row r="20" spans="1:18" x14ac:dyDescent="0.2">
      <c r="A20" s="4">
        <v>4</v>
      </c>
      <c r="B20" s="14" t="s">
        <v>237</v>
      </c>
      <c r="C20" s="8">
        <f>+TI!K88+TI!I88</f>
        <v>255525000</v>
      </c>
      <c r="D20" s="8">
        <f>+TI!N88</f>
        <v>23837500</v>
      </c>
      <c r="E20" s="8">
        <f>+TI!Q88</f>
        <v>31537500</v>
      </c>
      <c r="F20" s="8">
        <f>+TI!T88</f>
        <v>33787500</v>
      </c>
      <c r="G20" s="8">
        <f>+TI!W88</f>
        <v>33137500</v>
      </c>
      <c r="H20" s="8">
        <f>+TI!Z88</f>
        <v>31520000</v>
      </c>
      <c r="I20" s="8">
        <f>+TI!AC88</f>
        <v>30950000</v>
      </c>
      <c r="J20" s="8">
        <f>+TI!AF88</f>
        <v>29600000</v>
      </c>
      <c r="K20" s="8">
        <f>+TI!AI88</f>
        <v>29550000</v>
      </c>
      <c r="L20" s="8">
        <f>+TI!AL88</f>
        <v>25050000</v>
      </c>
      <c r="M20" s="8">
        <f>+TI!AO88</f>
        <v>21800000</v>
      </c>
      <c r="N20" s="8">
        <f>+TI!AR88</f>
        <v>3400000</v>
      </c>
      <c r="O20" s="8">
        <f>+TI!AU88</f>
        <v>0</v>
      </c>
      <c r="P20" s="8">
        <f>+TI!AX88</f>
        <v>0</v>
      </c>
      <c r="Q20" s="14"/>
      <c r="R20" s="5">
        <f>SUM(C20:P20)</f>
        <v>549695000</v>
      </c>
    </row>
    <row r="21" spans="1:18" x14ac:dyDescent="0.2">
      <c r="A21" s="4">
        <v>5</v>
      </c>
      <c r="B21" s="14" t="s">
        <v>238</v>
      </c>
      <c r="C21" s="8">
        <f>+TO!K68+TO!I68</f>
        <v>177950000</v>
      </c>
      <c r="D21" s="8">
        <f>+TO!N68</f>
        <v>24220000</v>
      </c>
      <c r="E21" s="8">
        <f>+TO!Q68</f>
        <v>26220000</v>
      </c>
      <c r="F21" s="8">
        <f>+TO!T68</f>
        <v>26220000</v>
      </c>
      <c r="G21" s="8">
        <f>+TO!W68</f>
        <v>26220000</v>
      </c>
      <c r="H21" s="8">
        <f>+TO!Z68</f>
        <v>26220000</v>
      </c>
      <c r="I21" s="8">
        <f>+TO!AC68</f>
        <v>26220000</v>
      </c>
      <c r="J21" s="8">
        <f>+TO!AF68</f>
        <v>26220000</v>
      </c>
      <c r="K21" s="8">
        <f>+TO!AI68</f>
        <v>25120000</v>
      </c>
      <c r="L21" s="8">
        <f>+TO!AL68</f>
        <v>20070000</v>
      </c>
      <c r="M21" s="8">
        <f>+TO!AO68</f>
        <v>17370000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422050000</v>
      </c>
    </row>
    <row r="22" spans="1:18" s="21" customFormat="1" x14ac:dyDescent="0.2">
      <c r="A22" s="15"/>
      <c r="B22" s="15" t="s">
        <v>233</v>
      </c>
      <c r="C22" s="20">
        <f>SUM(C17:C21)</f>
        <v>1155405000</v>
      </c>
      <c r="D22" s="20">
        <f t="shared" ref="D22:R22" si="1">SUM(D17:D21)</f>
        <v>127247500</v>
      </c>
      <c r="E22" s="20">
        <f t="shared" si="1"/>
        <v>154647500</v>
      </c>
      <c r="F22" s="20">
        <f t="shared" si="1"/>
        <v>155897500</v>
      </c>
      <c r="G22" s="20">
        <f t="shared" si="1"/>
        <v>155247500</v>
      </c>
      <c r="H22" s="20">
        <f t="shared" si="1"/>
        <v>153130000</v>
      </c>
      <c r="I22" s="20">
        <f t="shared" si="1"/>
        <v>149260000</v>
      </c>
      <c r="J22" s="20">
        <f t="shared" si="1"/>
        <v>147810000</v>
      </c>
      <c r="K22" s="20">
        <f t="shared" si="1"/>
        <v>145010000</v>
      </c>
      <c r="L22" s="20">
        <f t="shared" si="1"/>
        <v>128610000</v>
      </c>
      <c r="M22" s="20">
        <f t="shared" si="1"/>
        <v>117560000</v>
      </c>
      <c r="N22" s="20">
        <f t="shared" si="1"/>
        <v>15100000</v>
      </c>
      <c r="O22" s="20">
        <f t="shared" si="1"/>
        <v>200000</v>
      </c>
      <c r="P22" s="20">
        <f t="shared" si="1"/>
        <v>0</v>
      </c>
      <c r="Q22" s="20">
        <f t="shared" si="1"/>
        <v>0</v>
      </c>
      <c r="R22" s="20">
        <f t="shared" si="1"/>
        <v>2605125000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+BA!L42</f>
        <v>0</v>
      </c>
      <c r="D28" s="5">
        <f>+BA!O42</f>
        <v>0</v>
      </c>
      <c r="E28" s="5">
        <f>+BA!R42</f>
        <v>0</v>
      </c>
      <c r="F28" s="5">
        <f>+BA!U42</f>
        <v>1000000</v>
      </c>
      <c r="G28" s="5">
        <f>+BA!X42</f>
        <v>1000000</v>
      </c>
      <c r="H28" s="5">
        <f>+BA!AA42</f>
        <v>1000000</v>
      </c>
      <c r="I28" s="5">
        <f>+BA!AD42</f>
        <v>1000000</v>
      </c>
      <c r="J28" s="5">
        <f>+BA!AG42</f>
        <v>1000000</v>
      </c>
      <c r="K28" s="5">
        <f>+BA!AJ42</f>
        <v>1300000</v>
      </c>
      <c r="L28" s="5">
        <f>+BA!AM42</f>
        <v>4300000</v>
      </c>
      <c r="M28" s="5">
        <f>+BA!AP42</f>
        <v>4500000</v>
      </c>
      <c r="N28" s="5">
        <f>+BA!AS42</f>
        <v>2300000</v>
      </c>
      <c r="O28" s="5">
        <f>+BA!AV42</f>
        <v>0</v>
      </c>
      <c r="P28" s="5">
        <f>+BA!AY42</f>
        <v>0</v>
      </c>
      <c r="Q28" s="14"/>
      <c r="R28" s="5">
        <f>SUM(C28:P28)</f>
        <v>17400000</v>
      </c>
    </row>
    <row r="29" spans="1:18" x14ac:dyDescent="0.2">
      <c r="A29" s="4">
        <v>2</v>
      </c>
      <c r="B29" s="14" t="s">
        <v>235</v>
      </c>
      <c r="C29" s="8">
        <f>+KA!L104</f>
        <v>4000000</v>
      </c>
      <c r="D29" s="8">
        <f>+KA!O104</f>
        <v>1000000</v>
      </c>
      <c r="E29" s="8">
        <f>+KA!R104</f>
        <v>1000000</v>
      </c>
      <c r="F29" s="8">
        <f>+KA!U104</f>
        <v>1000000</v>
      </c>
      <c r="G29" s="8">
        <f>+KA!X104</f>
        <v>1000000</v>
      </c>
      <c r="H29" s="8">
        <f>+KA!AA104</f>
        <v>1500000</v>
      </c>
      <c r="I29" s="8">
        <f>+KA!AD104</f>
        <v>2000000</v>
      </c>
      <c r="J29" s="8">
        <f>+KA!AG104</f>
        <v>2000000</v>
      </c>
      <c r="K29" s="8">
        <f>+KA!AJ104</f>
        <v>2000000</v>
      </c>
      <c r="L29" s="8">
        <f>+KA!AM104</f>
        <v>3000000</v>
      </c>
      <c r="M29" s="8">
        <f>+KA!AP104</f>
        <v>5000000</v>
      </c>
      <c r="N29" s="8">
        <f>+KA!AS104</f>
        <v>200000</v>
      </c>
      <c r="O29" s="8">
        <f>+KA!AV104</f>
        <v>0</v>
      </c>
      <c r="P29" s="8">
        <f>+KA!AY104</f>
        <v>0</v>
      </c>
      <c r="Q29" s="14"/>
      <c r="R29" s="5">
        <f>SUM(C29:P29)</f>
        <v>23700000</v>
      </c>
    </row>
    <row r="30" spans="1:18" x14ac:dyDescent="0.2">
      <c r="A30" s="4">
        <v>3</v>
      </c>
      <c r="B30" s="14" t="s">
        <v>236</v>
      </c>
      <c r="C30" s="8">
        <f>+OM!L140</f>
        <v>0</v>
      </c>
      <c r="D30" s="8">
        <f>+OM!O140</f>
        <v>0</v>
      </c>
      <c r="E30" s="8">
        <f>+OM!R140</f>
        <v>1000000</v>
      </c>
      <c r="F30" s="8">
        <f>+OM!U140</f>
        <v>1000000</v>
      </c>
      <c r="G30" s="8">
        <f>+OM!X140</f>
        <v>1000000</v>
      </c>
      <c r="H30" s="8">
        <f>+OM!AA140</f>
        <v>1000000</v>
      </c>
      <c r="I30" s="8">
        <f>+OM!AD140</f>
        <v>3800000</v>
      </c>
      <c r="J30" s="8">
        <f>+OM!AG140</f>
        <v>3900000</v>
      </c>
      <c r="K30" s="8">
        <f>+OM!AJ140</f>
        <v>5250000</v>
      </c>
      <c r="L30" s="8">
        <f>+OM!AM140</f>
        <v>8100000</v>
      </c>
      <c r="M30" s="8">
        <f>+OM!AP140</f>
        <v>11000000</v>
      </c>
      <c r="N30" s="8">
        <f>+OM!AS140</f>
        <v>5000000</v>
      </c>
      <c r="O30" s="8">
        <f>+OM!AV140</f>
        <v>300000</v>
      </c>
      <c r="P30" s="8">
        <f>+OM!AY140</f>
        <v>0</v>
      </c>
      <c r="Q30" s="14"/>
      <c r="R30" s="5">
        <f>SUM(C30:P30)</f>
        <v>41350000</v>
      </c>
    </row>
    <row r="31" spans="1:18" x14ac:dyDescent="0.2">
      <c r="A31" s="4">
        <v>4</v>
      </c>
      <c r="B31" s="14" t="s">
        <v>237</v>
      </c>
      <c r="C31" s="8">
        <f>+TI!L88</f>
        <v>5500000</v>
      </c>
      <c r="D31" s="8">
        <f>+TI!O88</f>
        <v>1000000</v>
      </c>
      <c r="E31" s="8">
        <f>+TI!R88</f>
        <v>2000000</v>
      </c>
      <c r="F31" s="8">
        <f>+TI!U88</f>
        <v>2000000</v>
      </c>
      <c r="G31" s="8">
        <f>+TI!X88</f>
        <v>2650000</v>
      </c>
      <c r="H31" s="37">
        <f>+TI!AA88</f>
        <v>4267500</v>
      </c>
      <c r="I31" s="37">
        <f>+TI!AD88</f>
        <v>5837500</v>
      </c>
      <c r="J31" s="8">
        <f>+TI!AG88</f>
        <v>7187500</v>
      </c>
      <c r="K31" s="8">
        <f>+TI!AJ88</f>
        <v>7237500</v>
      </c>
      <c r="L31" s="8">
        <f>+TI!AM88</f>
        <v>11737500</v>
      </c>
      <c r="M31" s="8">
        <f>+TI!AP88</f>
        <v>14987500</v>
      </c>
      <c r="N31" s="8">
        <f>+TI!AS88</f>
        <v>7275000</v>
      </c>
      <c r="O31" s="8">
        <f>+TI!AV88</f>
        <v>1000000</v>
      </c>
      <c r="P31" s="8">
        <f>+TI!AW88</f>
        <v>0</v>
      </c>
      <c r="Q31" s="14"/>
      <c r="R31" s="5">
        <f>SUM(C31:P31)</f>
        <v>72680000</v>
      </c>
    </row>
    <row r="32" spans="1:18" x14ac:dyDescent="0.2">
      <c r="A32" s="4">
        <v>5</v>
      </c>
      <c r="B32" s="14" t="s">
        <v>238</v>
      </c>
      <c r="C32" s="8">
        <f>+TO!L68</f>
        <v>4000000</v>
      </c>
      <c r="D32" s="8">
        <f>+TO!O68</f>
        <v>1000000</v>
      </c>
      <c r="E32" s="37">
        <f>+TO!R68</f>
        <v>2000000</v>
      </c>
      <c r="F32" s="8">
        <f>+TO!U68</f>
        <v>2000000</v>
      </c>
      <c r="G32" s="8">
        <f>+TO!X68</f>
        <v>2000000</v>
      </c>
      <c r="H32" s="8">
        <f>+TO!AA68</f>
        <v>2000000</v>
      </c>
      <c r="I32" s="8">
        <f>+TO!AD68</f>
        <v>2000000</v>
      </c>
      <c r="J32" s="8">
        <f>+TO!AG68</f>
        <v>2000000</v>
      </c>
      <c r="K32" s="8">
        <f>+TO!AJ68</f>
        <v>3100000</v>
      </c>
      <c r="L32" s="8">
        <f>+TO!AM68</f>
        <v>8150000</v>
      </c>
      <c r="M32" s="8">
        <f>+TO!AP68</f>
        <v>10850000</v>
      </c>
      <c r="N32" s="8">
        <f>+TO!AS68</f>
        <v>3000000</v>
      </c>
      <c r="O32" s="8">
        <f>+TO!AV68</f>
        <v>0</v>
      </c>
      <c r="P32" s="8">
        <f>+TO!AY68</f>
        <v>0</v>
      </c>
      <c r="Q32" s="14"/>
      <c r="R32" s="5">
        <f>SUM(C32:P32)</f>
        <v>42100000</v>
      </c>
    </row>
    <row r="33" spans="1:18" s="21" customFormat="1" x14ac:dyDescent="0.2">
      <c r="A33" s="15"/>
      <c r="B33" s="15" t="s">
        <v>233</v>
      </c>
      <c r="C33" s="69">
        <f>SUM(C28:C32)</f>
        <v>13500000</v>
      </c>
      <c r="D33" s="69">
        <f>SUM(D28:D32)</f>
        <v>3000000</v>
      </c>
      <c r="E33" s="69">
        <f t="shared" ref="E33:R33" si="2">SUM(E28:E32)</f>
        <v>6000000</v>
      </c>
      <c r="F33" s="69">
        <f t="shared" si="2"/>
        <v>7000000</v>
      </c>
      <c r="G33" s="69">
        <f t="shared" si="2"/>
        <v>7650000</v>
      </c>
      <c r="H33" s="69">
        <f t="shared" si="2"/>
        <v>9767500</v>
      </c>
      <c r="I33" s="69">
        <f t="shared" si="2"/>
        <v>14637500</v>
      </c>
      <c r="J33" s="69">
        <f t="shared" si="2"/>
        <v>16087500</v>
      </c>
      <c r="K33" s="69">
        <f t="shared" si="2"/>
        <v>18887500</v>
      </c>
      <c r="L33" s="69">
        <f t="shared" si="2"/>
        <v>35287500</v>
      </c>
      <c r="M33" s="20">
        <f t="shared" si="2"/>
        <v>46337500</v>
      </c>
      <c r="N33" s="20">
        <f t="shared" si="2"/>
        <v>17775000</v>
      </c>
      <c r="O33" s="20">
        <f t="shared" si="2"/>
        <v>1300000</v>
      </c>
      <c r="P33" s="20">
        <f t="shared" si="2"/>
        <v>0</v>
      </c>
      <c r="Q33" s="20">
        <f t="shared" si="2"/>
        <v>0</v>
      </c>
      <c r="R33" s="20">
        <f t="shared" si="2"/>
        <v>197230000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49"/>
      <c r="G35" s="149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49"/>
      <c r="F36" s="87"/>
      <c r="G36" s="87"/>
      <c r="H36" s="149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+BA!E72+KA!E199+OM!E230+TI!E172+TO!E123</f>
        <v>159480000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0</v>
      </c>
      <c r="D44" s="58">
        <f t="shared" ref="D44:Q44" si="3">D6-D17</f>
        <v>0</v>
      </c>
      <c r="E44" s="58">
        <f t="shared" si="3"/>
        <v>0</v>
      </c>
      <c r="F44" s="58">
        <f t="shared" si="3"/>
        <v>1000000</v>
      </c>
      <c r="G44" s="58">
        <f t="shared" si="3"/>
        <v>1000000</v>
      </c>
      <c r="H44" s="58">
        <f t="shared" si="3"/>
        <v>1000000</v>
      </c>
      <c r="I44" s="58">
        <f t="shared" si="3"/>
        <v>1000000</v>
      </c>
      <c r="J44" s="58">
        <f t="shared" si="3"/>
        <v>1000000</v>
      </c>
      <c r="K44" s="58">
        <f t="shared" si="3"/>
        <v>1300000</v>
      </c>
      <c r="L44" s="58">
        <f t="shared" si="3"/>
        <v>4300000</v>
      </c>
      <c r="M44" s="58">
        <f t="shared" si="3"/>
        <v>4500000</v>
      </c>
      <c r="N44" s="58">
        <f t="shared" si="3"/>
        <v>2300000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17400000</v>
      </c>
    </row>
    <row r="45" spans="1:18" ht="15.75" x14ac:dyDescent="0.25">
      <c r="A45" s="151"/>
      <c r="B45" s="151"/>
      <c r="C45" s="58">
        <f t="shared" ref="C45:Q45" si="4">C7-C18</f>
        <v>4000000</v>
      </c>
      <c r="D45" s="58">
        <f t="shared" si="4"/>
        <v>1000000</v>
      </c>
      <c r="E45" s="58">
        <f t="shared" si="4"/>
        <v>1000000</v>
      </c>
      <c r="F45" s="58">
        <f t="shared" si="4"/>
        <v>1000000</v>
      </c>
      <c r="G45" s="58">
        <f t="shared" si="4"/>
        <v>1000000</v>
      </c>
      <c r="H45" s="58">
        <f t="shared" si="4"/>
        <v>1500000</v>
      </c>
      <c r="I45" s="58">
        <f t="shared" si="4"/>
        <v>2000000</v>
      </c>
      <c r="J45" s="58">
        <f t="shared" si="4"/>
        <v>2000000</v>
      </c>
      <c r="K45" s="58">
        <f t="shared" si="4"/>
        <v>2000000</v>
      </c>
      <c r="L45" s="58">
        <f t="shared" si="4"/>
        <v>3000000</v>
      </c>
      <c r="M45" s="58">
        <f t="shared" si="4"/>
        <v>5000000</v>
      </c>
      <c r="N45" s="58">
        <f t="shared" si="4"/>
        <v>200000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23700000</v>
      </c>
    </row>
    <row r="46" spans="1:18" ht="15.75" x14ac:dyDescent="0.25">
      <c r="A46" s="151"/>
      <c r="B46" s="151"/>
      <c r="C46" s="58">
        <f t="shared" ref="C46:Q46" si="6">C8-C19</f>
        <v>0</v>
      </c>
      <c r="D46" s="58">
        <f t="shared" si="6"/>
        <v>0</v>
      </c>
      <c r="E46" s="58">
        <f t="shared" si="6"/>
        <v>1000000</v>
      </c>
      <c r="F46" s="58">
        <f t="shared" si="6"/>
        <v>1000000</v>
      </c>
      <c r="G46" s="58">
        <f t="shared" si="6"/>
        <v>1000000</v>
      </c>
      <c r="H46" s="58">
        <f t="shared" si="6"/>
        <v>1000000</v>
      </c>
      <c r="I46" s="58">
        <f t="shared" si="6"/>
        <v>3800000</v>
      </c>
      <c r="J46" s="58">
        <f t="shared" si="6"/>
        <v>3900000</v>
      </c>
      <c r="K46" s="58">
        <f t="shared" si="6"/>
        <v>5250000</v>
      </c>
      <c r="L46" s="58">
        <f t="shared" si="6"/>
        <v>8100000</v>
      </c>
      <c r="M46" s="58">
        <f t="shared" si="6"/>
        <v>11000000</v>
      </c>
      <c r="N46" s="58">
        <f t="shared" si="6"/>
        <v>5000000</v>
      </c>
      <c r="O46" s="58">
        <f t="shared" si="6"/>
        <v>300000</v>
      </c>
      <c r="P46" s="58">
        <f t="shared" si="6"/>
        <v>0</v>
      </c>
      <c r="Q46" s="58">
        <f t="shared" si="6"/>
        <v>0</v>
      </c>
      <c r="R46" s="58">
        <f t="shared" si="5"/>
        <v>41350000</v>
      </c>
    </row>
    <row r="47" spans="1:18" x14ac:dyDescent="0.2">
      <c r="A47" s="152"/>
      <c r="B47" s="152"/>
      <c r="C47" s="58">
        <f t="shared" ref="C47:Q47" si="7">C9-C20</f>
        <v>5500000</v>
      </c>
      <c r="D47" s="58">
        <f t="shared" si="7"/>
        <v>1000000</v>
      </c>
      <c r="E47" s="58">
        <f t="shared" si="7"/>
        <v>2000000</v>
      </c>
      <c r="F47" s="58">
        <f t="shared" si="7"/>
        <v>2000000</v>
      </c>
      <c r="G47" s="58">
        <f t="shared" si="7"/>
        <v>2650000</v>
      </c>
      <c r="H47" s="58">
        <f t="shared" si="7"/>
        <v>4267500</v>
      </c>
      <c r="I47" s="58">
        <f t="shared" si="7"/>
        <v>5837500</v>
      </c>
      <c r="J47" s="58">
        <f t="shared" si="7"/>
        <v>7187500</v>
      </c>
      <c r="K47" s="58">
        <f t="shared" si="7"/>
        <v>7237500</v>
      </c>
      <c r="L47" s="58">
        <f t="shared" si="7"/>
        <v>11737500</v>
      </c>
      <c r="M47" s="58">
        <f t="shared" si="7"/>
        <v>14987500</v>
      </c>
      <c r="N47" s="58">
        <f t="shared" si="7"/>
        <v>7275000</v>
      </c>
      <c r="O47" s="58">
        <f t="shared" si="7"/>
        <v>1000000</v>
      </c>
      <c r="P47" s="58">
        <f t="shared" si="7"/>
        <v>0</v>
      </c>
      <c r="Q47" s="58">
        <f t="shared" si="7"/>
        <v>0</v>
      </c>
      <c r="R47" s="58">
        <f t="shared" si="5"/>
        <v>72680000</v>
      </c>
    </row>
    <row r="48" spans="1:18" x14ac:dyDescent="0.2">
      <c r="A48" s="153"/>
      <c r="B48" s="153"/>
      <c r="C48" s="58">
        <f t="shared" ref="C48:Q48" si="8">C10-C21</f>
        <v>4000000</v>
      </c>
      <c r="D48" s="58">
        <f t="shared" si="8"/>
        <v>1000000</v>
      </c>
      <c r="E48" s="58">
        <f t="shared" si="8"/>
        <v>2000000</v>
      </c>
      <c r="F48" s="58">
        <f t="shared" si="8"/>
        <v>2000000</v>
      </c>
      <c r="G48" s="58">
        <f t="shared" si="8"/>
        <v>2000000</v>
      </c>
      <c r="H48" s="58">
        <f t="shared" si="8"/>
        <v>2000000</v>
      </c>
      <c r="I48" s="58">
        <f t="shared" si="8"/>
        <v>2000000</v>
      </c>
      <c r="J48" s="58">
        <f t="shared" si="8"/>
        <v>2000000</v>
      </c>
      <c r="K48" s="58">
        <f t="shared" si="8"/>
        <v>3100000</v>
      </c>
      <c r="L48" s="58">
        <f t="shared" si="8"/>
        <v>8150000</v>
      </c>
      <c r="M48" s="58">
        <f t="shared" si="8"/>
        <v>10850000</v>
      </c>
      <c r="N48" s="58">
        <f t="shared" si="8"/>
        <v>3000000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42100000</v>
      </c>
    </row>
    <row r="49" spans="1:18" x14ac:dyDescent="0.2">
      <c r="A49" s="153"/>
      <c r="B49" s="153"/>
      <c r="C49" s="155"/>
      <c r="D49" s="154"/>
      <c r="E49" s="154"/>
      <c r="F49" s="154"/>
      <c r="G49" s="154"/>
      <c r="H49" s="154"/>
    </row>
    <row r="50" spans="1:18" x14ac:dyDescent="0.2">
      <c r="A50" s="153"/>
      <c r="B50" s="153"/>
      <c r="C50" s="155"/>
      <c r="D50" s="154"/>
      <c r="E50" s="154"/>
      <c r="F50" s="154"/>
      <c r="G50" s="154"/>
      <c r="H50" s="154"/>
    </row>
    <row r="51" spans="1:18" x14ac:dyDescent="0.2">
      <c r="A51" s="153"/>
      <c r="B51" s="14" t="s">
        <v>234</v>
      </c>
      <c r="C51" s="155">
        <f>C28-C44</f>
        <v>0</v>
      </c>
      <c r="D51" s="155">
        <f t="shared" ref="D51:Q51" si="9">D28-D44</f>
        <v>0</v>
      </c>
      <c r="E51" s="155">
        <f t="shared" si="9"/>
        <v>0</v>
      </c>
      <c r="F51" s="155">
        <f t="shared" si="9"/>
        <v>0</v>
      </c>
      <c r="G51" s="155">
        <f t="shared" si="9"/>
        <v>0</v>
      </c>
      <c r="H51" s="155">
        <f t="shared" si="9"/>
        <v>0</v>
      </c>
      <c r="I51" s="155">
        <f t="shared" si="9"/>
        <v>0</v>
      </c>
      <c r="J51" s="155">
        <f t="shared" si="9"/>
        <v>0</v>
      </c>
      <c r="K51" s="155">
        <f t="shared" si="9"/>
        <v>0</v>
      </c>
      <c r="L51" s="155">
        <f t="shared" si="9"/>
        <v>0</v>
      </c>
      <c r="M51" s="155">
        <f t="shared" si="9"/>
        <v>0</v>
      </c>
      <c r="N51" s="155">
        <f t="shared" si="9"/>
        <v>0</v>
      </c>
      <c r="O51" s="155">
        <f t="shared" si="9"/>
        <v>0</v>
      </c>
      <c r="P51" s="155">
        <f t="shared" si="9"/>
        <v>0</v>
      </c>
      <c r="Q51" s="155">
        <f t="shared" si="9"/>
        <v>0</v>
      </c>
      <c r="R51" s="155">
        <f t="shared" ref="R51" si="10">+R28-R44</f>
        <v>0</v>
      </c>
    </row>
    <row r="52" spans="1:18" x14ac:dyDescent="0.2">
      <c r="A52" s="153"/>
      <c r="B52" s="14" t="s">
        <v>235</v>
      </c>
      <c r="C52" s="155">
        <f t="shared" ref="C52:Q52" si="11">C29-C45</f>
        <v>0</v>
      </c>
      <c r="D52" s="155">
        <f t="shared" si="11"/>
        <v>0</v>
      </c>
      <c r="E52" s="155">
        <f t="shared" si="11"/>
        <v>0</v>
      </c>
      <c r="F52" s="155">
        <f t="shared" si="11"/>
        <v>0</v>
      </c>
      <c r="G52" s="155">
        <f t="shared" si="11"/>
        <v>0</v>
      </c>
      <c r="H52" s="155">
        <f t="shared" si="11"/>
        <v>0</v>
      </c>
      <c r="I52" s="155">
        <f t="shared" si="11"/>
        <v>0</v>
      </c>
      <c r="J52" s="155">
        <f t="shared" si="11"/>
        <v>0</v>
      </c>
      <c r="K52" s="155">
        <f t="shared" si="11"/>
        <v>0</v>
      </c>
      <c r="L52" s="155">
        <f t="shared" si="11"/>
        <v>0</v>
      </c>
      <c r="M52" s="155">
        <f t="shared" si="11"/>
        <v>0</v>
      </c>
      <c r="N52" s="155">
        <f t="shared" si="11"/>
        <v>0</v>
      </c>
      <c r="O52" s="155">
        <f t="shared" si="11"/>
        <v>0</v>
      </c>
      <c r="P52" s="155">
        <f t="shared" si="11"/>
        <v>0</v>
      </c>
      <c r="Q52" s="155">
        <f t="shared" si="11"/>
        <v>0</v>
      </c>
      <c r="R52" s="155">
        <f t="shared" ref="R52" si="12">+R29-R45</f>
        <v>0</v>
      </c>
    </row>
    <row r="53" spans="1:18" x14ac:dyDescent="0.2">
      <c r="A53" s="85"/>
      <c r="B53" s="14" t="s">
        <v>236</v>
      </c>
      <c r="C53" s="155">
        <f t="shared" ref="C53:Q53" si="13">C30-C46</f>
        <v>0</v>
      </c>
      <c r="D53" s="155">
        <f t="shared" si="13"/>
        <v>0</v>
      </c>
      <c r="E53" s="155">
        <f t="shared" si="13"/>
        <v>0</v>
      </c>
      <c r="F53" s="155">
        <f t="shared" si="13"/>
        <v>0</v>
      </c>
      <c r="G53" s="155">
        <f t="shared" si="13"/>
        <v>0</v>
      </c>
      <c r="H53" s="155">
        <f t="shared" si="13"/>
        <v>0</v>
      </c>
      <c r="I53" s="155">
        <f t="shared" si="13"/>
        <v>0</v>
      </c>
      <c r="J53" s="155">
        <f t="shared" si="13"/>
        <v>0</v>
      </c>
      <c r="K53" s="155">
        <f t="shared" si="13"/>
        <v>0</v>
      </c>
      <c r="L53" s="155">
        <f t="shared" si="13"/>
        <v>0</v>
      </c>
      <c r="M53" s="155">
        <f t="shared" si="13"/>
        <v>0</v>
      </c>
      <c r="N53" s="155">
        <f t="shared" si="13"/>
        <v>0</v>
      </c>
      <c r="O53" s="155">
        <f t="shared" si="13"/>
        <v>0</v>
      </c>
      <c r="P53" s="155">
        <f t="shared" si="13"/>
        <v>0</v>
      </c>
      <c r="Q53" s="155">
        <f t="shared" si="13"/>
        <v>0</v>
      </c>
      <c r="R53" s="155">
        <f t="shared" ref="R53" si="14">+R30-R46</f>
        <v>0</v>
      </c>
    </row>
    <row r="54" spans="1:18" x14ac:dyDescent="0.2">
      <c r="A54" s="16"/>
      <c r="B54" s="14" t="s">
        <v>237</v>
      </c>
      <c r="C54" s="155">
        <f t="shared" ref="C54:Q54" si="15">C31-C47</f>
        <v>0</v>
      </c>
      <c r="D54" s="155">
        <f t="shared" si="15"/>
        <v>0</v>
      </c>
      <c r="E54" s="155">
        <f t="shared" si="15"/>
        <v>0</v>
      </c>
      <c r="F54" s="155">
        <f t="shared" si="15"/>
        <v>0</v>
      </c>
      <c r="G54" s="155">
        <f t="shared" si="15"/>
        <v>0</v>
      </c>
      <c r="H54" s="155">
        <f t="shared" si="15"/>
        <v>0</v>
      </c>
      <c r="I54" s="155">
        <f t="shared" si="15"/>
        <v>0</v>
      </c>
      <c r="J54" s="155">
        <f t="shared" si="15"/>
        <v>0</v>
      </c>
      <c r="K54" s="155">
        <f t="shared" si="15"/>
        <v>0</v>
      </c>
      <c r="L54" s="155">
        <f t="shared" si="15"/>
        <v>0</v>
      </c>
      <c r="M54" s="155">
        <f t="shared" si="15"/>
        <v>0</v>
      </c>
      <c r="N54" s="155">
        <f t="shared" si="15"/>
        <v>0</v>
      </c>
      <c r="O54" s="155">
        <f t="shared" si="15"/>
        <v>0</v>
      </c>
      <c r="P54" s="155">
        <f t="shared" si="15"/>
        <v>0</v>
      </c>
      <c r="Q54" s="155">
        <f t="shared" si="15"/>
        <v>0</v>
      </c>
      <c r="R54" s="155">
        <f t="shared" ref="R54" si="16">+R31-R47</f>
        <v>0</v>
      </c>
    </row>
    <row r="55" spans="1:18" x14ac:dyDescent="0.2">
      <c r="A55" s="16"/>
      <c r="B55" s="14" t="s">
        <v>238</v>
      </c>
      <c r="C55" s="155">
        <f t="shared" ref="C55:Q55" si="17">C32-C48</f>
        <v>0</v>
      </c>
      <c r="D55" s="155">
        <f t="shared" si="17"/>
        <v>0</v>
      </c>
      <c r="E55" s="155">
        <f t="shared" si="17"/>
        <v>0</v>
      </c>
      <c r="F55" s="155">
        <f t="shared" si="17"/>
        <v>0</v>
      </c>
      <c r="G55" s="155">
        <f t="shared" si="17"/>
        <v>0</v>
      </c>
      <c r="H55" s="155">
        <f t="shared" si="17"/>
        <v>0</v>
      </c>
      <c r="I55" s="155">
        <f t="shared" si="17"/>
        <v>0</v>
      </c>
      <c r="J55" s="155">
        <f t="shared" si="17"/>
        <v>0</v>
      </c>
      <c r="K55" s="155">
        <f t="shared" si="17"/>
        <v>0</v>
      </c>
      <c r="L55" s="155">
        <f t="shared" si="17"/>
        <v>0</v>
      </c>
      <c r="M55" s="155">
        <f t="shared" si="17"/>
        <v>0</v>
      </c>
      <c r="N55" s="155">
        <f t="shared" si="17"/>
        <v>0</v>
      </c>
      <c r="O55" s="155">
        <f t="shared" si="17"/>
        <v>0</v>
      </c>
      <c r="P55" s="155">
        <f t="shared" si="17"/>
        <v>0</v>
      </c>
      <c r="Q55" s="155">
        <f t="shared" si="17"/>
        <v>0</v>
      </c>
      <c r="R55" s="155">
        <f t="shared" ref="R55" si="18">+R32-R48</f>
        <v>0</v>
      </c>
    </row>
    <row r="56" spans="1:18" x14ac:dyDescent="0.2">
      <c r="C56" s="155">
        <f t="shared" ref="C56:R56" si="19">+C33-C49</f>
        <v>13500000</v>
      </c>
      <c r="D56" s="155">
        <f t="shared" si="19"/>
        <v>3000000</v>
      </c>
      <c r="E56" s="155">
        <f t="shared" si="19"/>
        <v>6000000</v>
      </c>
      <c r="F56" s="155">
        <f t="shared" si="19"/>
        <v>7000000</v>
      </c>
      <c r="G56" s="155">
        <f t="shared" si="19"/>
        <v>7650000</v>
      </c>
      <c r="H56" s="155">
        <f t="shared" si="19"/>
        <v>9767500</v>
      </c>
      <c r="I56" s="155">
        <f t="shared" si="19"/>
        <v>14637500</v>
      </c>
      <c r="J56" s="155">
        <f t="shared" si="19"/>
        <v>16087500</v>
      </c>
      <c r="K56" s="155">
        <f t="shared" si="19"/>
        <v>18887500</v>
      </c>
      <c r="L56" s="155">
        <f t="shared" si="19"/>
        <v>35287500</v>
      </c>
      <c r="M56" s="155">
        <f t="shared" si="19"/>
        <v>46337500</v>
      </c>
      <c r="N56" s="155">
        <f t="shared" si="19"/>
        <v>17775000</v>
      </c>
      <c r="O56" s="155">
        <f t="shared" si="19"/>
        <v>1300000</v>
      </c>
      <c r="P56" s="155">
        <f t="shared" si="19"/>
        <v>0</v>
      </c>
      <c r="Q56" s="155">
        <f t="shared" si="19"/>
        <v>0</v>
      </c>
      <c r="R56" s="155">
        <f t="shared" si="19"/>
        <v>197230000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45" t="s">
        <v>239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</row>
    <row r="2" spans="1:21" ht="12.75" x14ac:dyDescent="0.2">
      <c r="A2" s="445" t="s">
        <v>296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+BA!P42+12650000</f>
        <v>36200000</v>
      </c>
      <c r="G6" s="5">
        <f>+BA!S42</f>
        <v>23550000</v>
      </c>
      <c r="H6" s="5">
        <f>+BA!V42</f>
        <v>23550000</v>
      </c>
      <c r="I6" s="5">
        <f>+BA!Y42</f>
        <v>23550000</v>
      </c>
      <c r="J6" s="5">
        <f>+BA!AB42</f>
        <v>23550000</v>
      </c>
      <c r="K6" s="5">
        <f>+BA!AE42</f>
        <v>23550000</v>
      </c>
      <c r="L6" s="5">
        <f>+BA!AH42</f>
        <v>23550000</v>
      </c>
      <c r="M6" s="5">
        <f>+BA!AK42</f>
        <v>23550000</v>
      </c>
      <c r="N6" s="5">
        <f>+BA!AN42</f>
        <v>23550000</v>
      </c>
      <c r="O6" s="5">
        <f>+BA!AQ42</f>
        <v>4550000</v>
      </c>
      <c r="P6" s="5">
        <f>+BA!AT42</f>
        <v>0</v>
      </c>
      <c r="Q6" s="5">
        <f>+BA!AW42</f>
        <v>0</v>
      </c>
      <c r="R6" s="14"/>
      <c r="S6" s="5">
        <f>SUM(D6:Q6)</f>
        <v>349150000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72500000</v>
      </c>
      <c r="G7" s="8">
        <f>+KA!S104</f>
        <v>25100000</v>
      </c>
      <c r="H7" s="8">
        <f>+KA!V104</f>
        <v>25100000</v>
      </c>
      <c r="I7" s="8">
        <f>+KA!Y104</f>
        <v>25100000</v>
      </c>
      <c r="J7" s="8">
        <f>+KA!AB104</f>
        <v>25100000</v>
      </c>
      <c r="K7" s="8">
        <f>+KA!AE104</f>
        <v>25100000</v>
      </c>
      <c r="L7" s="8">
        <f>+KA!AH104</f>
        <v>25100000</v>
      </c>
      <c r="M7" s="8">
        <f>+KA!AK104</f>
        <v>25100000</v>
      </c>
      <c r="N7" s="8">
        <f>+KA!AN104</f>
        <v>25100000</v>
      </c>
      <c r="O7" s="8">
        <f>+KA!AQ104</f>
        <v>1950000</v>
      </c>
      <c r="P7" s="8">
        <f>+KA!AT104</f>
        <v>0</v>
      </c>
      <c r="Q7" s="8">
        <f>+KA!AT104</f>
        <v>0</v>
      </c>
      <c r="R7" s="14"/>
      <c r="S7" s="5">
        <f>SUM(D7:Q7)</f>
        <v>615250000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79240000</v>
      </c>
      <c r="G8" s="8">
        <f>+OM!S140</f>
        <v>50240000</v>
      </c>
      <c r="H8" s="8">
        <f>+OM!V140</f>
        <v>50240000</v>
      </c>
      <c r="I8" s="8">
        <f>+OM!Y140</f>
        <v>50240000</v>
      </c>
      <c r="J8" s="8">
        <f>+OM!AB140</f>
        <v>50240000</v>
      </c>
      <c r="K8" s="8">
        <f>+OM!AE140</f>
        <v>50240000</v>
      </c>
      <c r="L8" s="8">
        <f>+OM!AH140</f>
        <v>50240000</v>
      </c>
      <c r="M8" s="8">
        <f>+OM!AK140</f>
        <v>50240000</v>
      </c>
      <c r="N8" s="8">
        <f>+OM!AN140</f>
        <v>50240000</v>
      </c>
      <c r="O8" s="8">
        <f>+OM!AQ140</f>
        <v>12700000</v>
      </c>
      <c r="P8" s="8">
        <f>+OM!AT140</f>
        <v>500000</v>
      </c>
      <c r="Q8" s="8">
        <f>+OM!AW140</f>
        <v>0</v>
      </c>
      <c r="R8" s="14"/>
      <c r="S8" s="5">
        <f>SUM(D8:Q8)</f>
        <v>814360000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71037500</v>
      </c>
      <c r="G9" s="8">
        <f>+TI!S88</f>
        <v>35787500</v>
      </c>
      <c r="H9" s="8">
        <f>+TI!V88</f>
        <v>35787500</v>
      </c>
      <c r="I9" s="8">
        <f>+TI!Y88</f>
        <v>35787500</v>
      </c>
      <c r="J9" s="8">
        <f>+TI!AB88</f>
        <v>36787500</v>
      </c>
      <c r="K9" s="8">
        <f>+TI!AE88</f>
        <v>36787500</v>
      </c>
      <c r="L9" s="8">
        <f>+TI!AH88</f>
        <v>36787500</v>
      </c>
      <c r="M9" s="8">
        <f>+TI!AK88</f>
        <v>36787500</v>
      </c>
      <c r="N9" s="8">
        <f>+TI!AN88</f>
        <v>36787500</v>
      </c>
      <c r="O9" s="8">
        <f>+TI!AQ88</f>
        <v>10675000</v>
      </c>
      <c r="P9" s="8">
        <f>+TI!AT88</f>
        <v>1000000</v>
      </c>
      <c r="Q9" s="8">
        <f>+TI!AW88</f>
        <v>0</v>
      </c>
      <c r="R9" s="14"/>
      <c r="S9" s="5">
        <f>SUM(D9:Q9)</f>
        <v>646012500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54220000</v>
      </c>
      <c r="G10" s="8">
        <f>+TO!S68</f>
        <v>28220000</v>
      </c>
      <c r="H10" s="8">
        <f>+TO!V68</f>
        <v>28220000</v>
      </c>
      <c r="I10" s="8">
        <f>+TO!Y68</f>
        <v>28220000</v>
      </c>
      <c r="J10" s="8">
        <f>+TO!AB68</f>
        <v>28220000</v>
      </c>
      <c r="K10" s="8">
        <f>+TO!AE68</f>
        <v>28220000</v>
      </c>
      <c r="L10" s="8">
        <f>+TO!AH68</f>
        <v>28220000</v>
      </c>
      <c r="M10" s="8">
        <f>+TO!AK68</f>
        <v>28220000</v>
      </c>
      <c r="N10" s="8">
        <f>+TO!AN68</f>
        <v>28220000</v>
      </c>
      <c r="O10" s="8">
        <f>+TO!AQ68</f>
        <v>3000000</v>
      </c>
      <c r="P10" s="8">
        <f>+TO!AT68</f>
        <v>0</v>
      </c>
      <c r="Q10" s="8">
        <f>+TO!AW68</f>
        <v>0</v>
      </c>
      <c r="R10" s="14"/>
      <c r="S10" s="5">
        <f>SUM(D10:Q10)</f>
        <v>470980000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313197500</v>
      </c>
      <c r="G11" s="5">
        <f t="shared" si="0"/>
        <v>162897500</v>
      </c>
      <c r="H11" s="5">
        <f t="shared" si="0"/>
        <v>162897500</v>
      </c>
      <c r="I11" s="5">
        <f t="shared" si="0"/>
        <v>162897500</v>
      </c>
      <c r="J11" s="5">
        <f t="shared" si="0"/>
        <v>163897500</v>
      </c>
      <c r="K11" s="5">
        <f t="shared" si="0"/>
        <v>163897500</v>
      </c>
      <c r="L11" s="5">
        <f t="shared" si="0"/>
        <v>163897500</v>
      </c>
      <c r="M11" s="5">
        <f t="shared" si="0"/>
        <v>163897500</v>
      </c>
      <c r="N11" s="5">
        <f t="shared" si="0"/>
        <v>163897500</v>
      </c>
      <c r="O11" s="5">
        <f t="shared" si="0"/>
        <v>32875000</v>
      </c>
      <c r="P11" s="5">
        <f t="shared" si="0"/>
        <v>1500000</v>
      </c>
      <c r="Q11" s="5">
        <f t="shared" si="0"/>
        <v>0</v>
      </c>
      <c r="R11" s="5">
        <f t="shared" si="0"/>
        <v>0</v>
      </c>
      <c r="S11" s="5">
        <f t="shared" si="0"/>
        <v>2895752500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46" t="s">
        <v>216</v>
      </c>
      <c r="B17" s="446"/>
      <c r="C17" s="446"/>
      <c r="D17" s="446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47" t="s">
        <v>313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</row>
    <row r="2" spans="1:11" x14ac:dyDescent="0.25">
      <c r="A2" s="448" t="s">
        <v>314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50" t="s">
        <v>1</v>
      </c>
      <c r="B2" s="452" t="s">
        <v>2</v>
      </c>
      <c r="C2" s="454" t="s">
        <v>3</v>
      </c>
      <c r="D2" s="456" t="s">
        <v>4</v>
      </c>
      <c r="E2" s="456" t="s">
        <v>5</v>
      </c>
      <c r="F2" s="458" t="s">
        <v>6</v>
      </c>
      <c r="G2" s="458"/>
      <c r="H2" s="456" t="s">
        <v>10</v>
      </c>
      <c r="I2" s="456" t="s">
        <v>27</v>
      </c>
      <c r="J2" s="460" t="s">
        <v>26</v>
      </c>
      <c r="K2" s="461"/>
      <c r="L2" s="462"/>
      <c r="M2" s="449" t="s">
        <v>9</v>
      </c>
      <c r="N2" s="449"/>
      <c r="O2" s="449"/>
      <c r="P2" s="449" t="s">
        <v>14</v>
      </c>
      <c r="Q2" s="449"/>
      <c r="R2" s="449"/>
      <c r="S2" s="449" t="s">
        <v>15</v>
      </c>
      <c r="T2" s="449"/>
      <c r="U2" s="449"/>
      <c r="V2" s="449" t="s">
        <v>16</v>
      </c>
      <c r="W2" s="449"/>
      <c r="X2" s="449"/>
      <c r="Y2" s="449" t="s">
        <v>295</v>
      </c>
      <c r="Z2" s="449"/>
      <c r="AA2" s="449"/>
      <c r="AB2" s="449" t="s">
        <v>18</v>
      </c>
      <c r="AC2" s="449"/>
      <c r="AD2" s="449"/>
      <c r="AE2" s="449" t="s">
        <v>19</v>
      </c>
      <c r="AF2" s="449"/>
      <c r="AG2" s="449"/>
      <c r="AH2" s="449" t="s">
        <v>20</v>
      </c>
      <c r="AI2" s="449"/>
      <c r="AJ2" s="449"/>
      <c r="AK2" s="449" t="s">
        <v>21</v>
      </c>
      <c r="AL2" s="449"/>
      <c r="AM2" s="449"/>
      <c r="AN2" s="449" t="s">
        <v>22</v>
      </c>
      <c r="AO2" s="449"/>
      <c r="AP2" s="449"/>
      <c r="AQ2" s="449" t="s">
        <v>23</v>
      </c>
      <c r="AR2" s="449"/>
      <c r="AS2" s="449"/>
      <c r="AT2" s="449" t="s">
        <v>24</v>
      </c>
      <c r="AU2" s="449"/>
      <c r="AV2" s="449"/>
      <c r="AW2" s="463" t="s">
        <v>25</v>
      </c>
      <c r="AX2" s="464"/>
      <c r="AY2" s="465"/>
      <c r="AZ2" s="73" t="s">
        <v>285</v>
      </c>
    </row>
    <row r="3" spans="1:53" s="78" customFormat="1" ht="23.25" thickBot="1" x14ac:dyDescent="0.25">
      <c r="A3" s="451"/>
      <c r="B3" s="453"/>
      <c r="C3" s="455"/>
      <c r="D3" s="457"/>
      <c r="E3" s="457"/>
      <c r="F3" s="75" t="s">
        <v>7</v>
      </c>
      <c r="G3" s="76" t="s">
        <v>8</v>
      </c>
      <c r="H3" s="459"/>
      <c r="I3" s="457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2019-05-09T01:20:21Z</dcterms:modified>
</cp:coreProperties>
</file>