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4" i="1" l="1"/>
  <c r="E45" i="1" s="1"/>
  <c r="E43" i="1"/>
  <c r="C43" i="1"/>
  <c r="E42" i="1"/>
  <c r="C42" i="1"/>
  <c r="I37" i="1"/>
  <c r="L34" i="1" l="1"/>
  <c r="K34" i="1"/>
  <c r="H34" i="1"/>
  <c r="J34" i="1" s="1"/>
  <c r="G34" i="1"/>
  <c r="I34" i="1" s="1"/>
  <c r="F34" i="1"/>
  <c r="E34" i="1"/>
  <c r="D34" i="1"/>
  <c r="C34" i="1"/>
  <c r="L33" i="1"/>
  <c r="K33" i="1"/>
  <c r="H33" i="1"/>
  <c r="J33" i="1" s="1"/>
  <c r="G33" i="1"/>
  <c r="I33" i="1" s="1"/>
  <c r="F33" i="1"/>
  <c r="E33" i="1"/>
  <c r="D33" i="1"/>
  <c r="C33" i="1"/>
  <c r="L32" i="1"/>
  <c r="K32" i="1"/>
  <c r="H32" i="1"/>
  <c r="J32" i="1" s="1"/>
  <c r="G32" i="1"/>
  <c r="I32" i="1" s="1"/>
  <c r="F32" i="1"/>
  <c r="E32" i="1"/>
  <c r="D32" i="1"/>
  <c r="C32" i="1"/>
  <c r="L31" i="1"/>
  <c r="K31" i="1"/>
  <c r="J31" i="1"/>
  <c r="I31" i="1"/>
  <c r="D31" i="1"/>
  <c r="C31" i="1"/>
  <c r="L30" i="1"/>
  <c r="K30" i="1"/>
  <c r="H30" i="1"/>
  <c r="J30" i="1" s="1"/>
  <c r="F30" i="1"/>
  <c r="G30" i="1" s="1"/>
  <c r="I30" i="1" s="1"/>
  <c r="D30" i="1"/>
  <c r="C30" i="1"/>
  <c r="L29" i="1"/>
  <c r="K29" i="1"/>
  <c r="H29" i="1"/>
  <c r="J29" i="1" s="1"/>
  <c r="G29" i="1"/>
  <c r="I29" i="1" s="1"/>
  <c r="F29" i="1"/>
  <c r="D29" i="1"/>
  <c r="C29" i="1"/>
  <c r="L28" i="1"/>
  <c r="K28" i="1"/>
  <c r="H28" i="1"/>
  <c r="J28" i="1" s="1"/>
  <c r="F28" i="1"/>
  <c r="G28" i="1" s="1"/>
  <c r="I28" i="1" s="1"/>
  <c r="D28" i="1"/>
  <c r="C28" i="1"/>
  <c r="L27" i="1"/>
  <c r="K27" i="1"/>
  <c r="H27" i="1"/>
  <c r="J27" i="1" s="1"/>
  <c r="F27" i="1"/>
  <c r="D27" i="1"/>
  <c r="G27" i="1" s="1"/>
  <c r="I27" i="1" s="1"/>
  <c r="L26" i="1"/>
  <c r="K26" i="1"/>
  <c r="H26" i="1"/>
  <c r="J26" i="1" s="1"/>
  <c r="G26" i="1"/>
  <c r="I26" i="1" s="1"/>
  <c r="F26" i="1"/>
  <c r="E26" i="1"/>
  <c r="C26" i="1"/>
  <c r="L25" i="1"/>
  <c r="K25" i="1"/>
  <c r="H25" i="1"/>
  <c r="J25" i="1" s="1"/>
  <c r="G25" i="1"/>
  <c r="I25" i="1" s="1"/>
  <c r="F25" i="1"/>
  <c r="E25" i="1"/>
  <c r="D25" i="1"/>
  <c r="L24" i="1"/>
  <c r="K24" i="1"/>
  <c r="H24" i="1"/>
  <c r="J24" i="1" s="1"/>
  <c r="G24" i="1"/>
  <c r="I24" i="1" s="1"/>
  <c r="F24" i="1"/>
  <c r="E24" i="1"/>
  <c r="C24" i="1"/>
  <c r="L23" i="1"/>
  <c r="K23" i="1"/>
  <c r="H23" i="1"/>
  <c r="J23" i="1" s="1"/>
  <c r="G23" i="1"/>
  <c r="I23" i="1" s="1"/>
  <c r="F23" i="1"/>
  <c r="E23" i="1"/>
  <c r="D23" i="1"/>
  <c r="L22" i="1"/>
  <c r="K22" i="1"/>
  <c r="H22" i="1"/>
  <c r="J22" i="1" s="1"/>
  <c r="F22" i="1"/>
  <c r="E22" i="1"/>
  <c r="G22" i="1" s="1"/>
  <c r="I22" i="1" s="1"/>
  <c r="D22" i="1"/>
  <c r="L21" i="1"/>
  <c r="K21" i="1"/>
  <c r="H21" i="1"/>
  <c r="J21" i="1" s="1"/>
  <c r="F21" i="1"/>
  <c r="E21" i="1"/>
  <c r="G21" i="1" s="1"/>
  <c r="I21" i="1" s="1"/>
  <c r="D21" i="1"/>
  <c r="L20" i="1"/>
  <c r="K20" i="1"/>
  <c r="G20" i="1"/>
  <c r="I20" i="1" s="1"/>
  <c r="F20" i="1"/>
  <c r="H20" i="1" s="1"/>
  <c r="J20" i="1" s="1"/>
  <c r="E20" i="1"/>
  <c r="C20" i="1"/>
  <c r="J19" i="1"/>
  <c r="I19" i="1"/>
  <c r="H19" i="1"/>
  <c r="L19" i="1" s="1"/>
  <c r="F19" i="1"/>
  <c r="E19" i="1"/>
  <c r="G19" i="1" s="1"/>
  <c r="K19" i="1" s="1"/>
  <c r="D19" i="1"/>
  <c r="J18" i="1"/>
  <c r="I18" i="1"/>
  <c r="G18" i="1"/>
  <c r="K18" i="1" s="1"/>
  <c r="F18" i="1"/>
  <c r="H18" i="1" s="1"/>
  <c r="L18" i="1" s="1"/>
  <c r="E18" i="1"/>
  <c r="C18" i="1"/>
  <c r="J17" i="1"/>
  <c r="I17" i="1"/>
  <c r="H17" i="1"/>
  <c r="L17" i="1" s="1"/>
  <c r="G17" i="1"/>
  <c r="K17" i="1" s="1"/>
  <c r="E17" i="1"/>
  <c r="D17" i="1"/>
  <c r="C17" i="1"/>
  <c r="J16" i="1"/>
  <c r="I16" i="1"/>
  <c r="G16" i="1"/>
  <c r="K16" i="1" s="1"/>
  <c r="F16" i="1"/>
  <c r="H16" i="1" s="1"/>
  <c r="L16" i="1" s="1"/>
  <c r="E16" i="1"/>
  <c r="C16" i="1"/>
  <c r="K15" i="1"/>
  <c r="J15" i="1"/>
  <c r="I15" i="1"/>
  <c r="H15" i="1"/>
  <c r="L15" i="1" s="1"/>
  <c r="E15" i="1"/>
  <c r="C15" i="1"/>
  <c r="J14" i="1"/>
  <c r="I14" i="1"/>
  <c r="H14" i="1"/>
  <c r="L14" i="1" s="1"/>
  <c r="F14" i="1"/>
  <c r="E14" i="1"/>
  <c r="G14" i="1" s="1"/>
  <c r="K14" i="1" s="1"/>
  <c r="D14" i="1"/>
  <c r="J13" i="1"/>
  <c r="I13" i="1"/>
  <c r="H13" i="1"/>
  <c r="L13" i="1" s="1"/>
  <c r="E13" i="1"/>
  <c r="D13" i="1"/>
  <c r="G13" i="1" s="1"/>
  <c r="K13" i="1" s="1"/>
  <c r="J12" i="1"/>
  <c r="I12" i="1"/>
  <c r="H12" i="1"/>
  <c r="L12" i="1" s="1"/>
  <c r="E12" i="1"/>
  <c r="D12" i="1"/>
  <c r="G12" i="1" s="1"/>
  <c r="K12" i="1" s="1"/>
  <c r="J11" i="1"/>
  <c r="I11" i="1"/>
  <c r="H11" i="1"/>
  <c r="L11" i="1" s="1"/>
  <c r="G11" i="1"/>
  <c r="K11" i="1" s="1"/>
  <c r="D11" i="1"/>
  <c r="J10" i="1"/>
  <c r="I10" i="1"/>
  <c r="H10" i="1"/>
  <c r="L10" i="1" s="1"/>
  <c r="F10" i="1"/>
  <c r="E10" i="1"/>
  <c r="G10" i="1" s="1"/>
  <c r="K10" i="1" s="1"/>
  <c r="D10" i="1"/>
  <c r="J9" i="1"/>
  <c r="J36" i="1" s="1"/>
  <c r="I9" i="1"/>
  <c r="I36" i="1" s="1"/>
  <c r="H9" i="1"/>
  <c r="H36" i="1" s="1"/>
  <c r="F9" i="1"/>
  <c r="F36" i="1" s="1"/>
  <c r="E9" i="1"/>
  <c r="E36" i="1" s="1"/>
  <c r="D9" i="1"/>
  <c r="D36" i="1" s="1"/>
  <c r="C9" i="1"/>
  <c r="C36" i="1" s="1"/>
  <c r="G9" i="1" l="1"/>
  <c r="L9" i="1"/>
  <c r="L36" i="1" s="1"/>
  <c r="G36" i="1" l="1"/>
  <c r="K9" i="1"/>
  <c r="K36" i="1" s="1"/>
  <c r="L37" i="1" s="1"/>
</calcChain>
</file>

<file path=xl/sharedStrings.xml><?xml version="1.0" encoding="utf-8"?>
<sst xmlns="http://schemas.openxmlformats.org/spreadsheetml/2006/main" count="50" uniqueCount="43">
  <si>
    <t>Perusahaan Dagang "Makadata"</t>
  </si>
  <si>
    <t>Neraca Lajur</t>
  </si>
  <si>
    <t>Per 31 Desember 2001</t>
  </si>
  <si>
    <t>Dalam Ribuan Rupiah</t>
  </si>
  <si>
    <t>Uraian</t>
  </si>
  <si>
    <t>Neraca Saldo</t>
  </si>
  <si>
    <t xml:space="preserve">Penyesuaian </t>
  </si>
  <si>
    <t>NS Setelah disesuaikan</t>
  </si>
  <si>
    <t>Laba Rugi</t>
  </si>
  <si>
    <t>Neraca</t>
  </si>
  <si>
    <t xml:space="preserve"> </t>
  </si>
  <si>
    <t>Kredit</t>
  </si>
  <si>
    <t>Debet</t>
  </si>
  <si>
    <t>Kas</t>
  </si>
  <si>
    <t>Piutang Dagang</t>
  </si>
  <si>
    <t>Persediaan Barang Dagangan</t>
  </si>
  <si>
    <t>Perlengkapan</t>
  </si>
  <si>
    <t>Asuransi Dibayar Dimuka</t>
  </si>
  <si>
    <t>Peralatan</t>
  </si>
  <si>
    <t>Akumulasi Depresiasi Peralatan</t>
  </si>
  <si>
    <t>-</t>
  </si>
  <si>
    <t>Utang Dagang</t>
  </si>
  <si>
    <t>Utang Gaji</t>
  </si>
  <si>
    <t>Modal Tn. Tono</t>
  </si>
  <si>
    <t>Prive Tn. Tono</t>
  </si>
  <si>
    <t>Penjualan</t>
  </si>
  <si>
    <t>Retur Penjualan</t>
  </si>
  <si>
    <t>Potongan Penjualan</t>
  </si>
  <si>
    <t>Pembelian</t>
  </si>
  <si>
    <t>Retur Pembelian</t>
  </si>
  <si>
    <t>Biaya Angkutan Pembelian</t>
  </si>
  <si>
    <t>Potongan Pembelian</t>
  </si>
  <si>
    <t>Biaya Gaji</t>
  </si>
  <si>
    <t>Biaya Asuransi</t>
  </si>
  <si>
    <t>Biaya Pemakaian Perlengkapan</t>
  </si>
  <si>
    <t>Depresiasi Peralatan</t>
  </si>
  <si>
    <t>Ikhtisar L/R</t>
  </si>
  <si>
    <t>Diminta :</t>
  </si>
  <si>
    <t>1. Susun Laporan Laba Rugi Tahun 2011</t>
  </si>
  <si>
    <t>2. Perhitungkan Pajak atas Penghasilannya.</t>
  </si>
  <si>
    <t>3. Hitung PPh Pasal 25 Untuk Tahun 2012</t>
  </si>
  <si>
    <t>No. 2</t>
  </si>
  <si>
    <t>No.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</si>
</sst>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3" fillId="0" borderId="8" xfId="1" applyNumberFormat="1" applyFont="1" applyBorder="1" applyAlignment="1">
      <alignment horizontal="center"/>
    </xf>
    <xf numFmtId="0" fontId="0" fillId="0" borderId="7" xfId="0" applyFill="1" applyBorder="1"/>
    <xf numFmtId="164" fontId="3" fillId="0" borderId="10" xfId="1" applyNumberFormat="1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2" xfId="0" applyFont="1" applyBorder="1"/>
    <xf numFmtId="164" fontId="4" fillId="0" borderId="13" xfId="1" applyNumberFormat="1" applyFont="1" applyBorder="1"/>
    <xf numFmtId="164" fontId="4" fillId="0" borderId="14" xfId="1" applyNumberFormat="1" applyFont="1" applyBorder="1"/>
    <xf numFmtId="164" fontId="5" fillId="0" borderId="15" xfId="0" applyNumberFormat="1" applyFont="1" applyBorder="1"/>
    <xf numFmtId="0" fontId="4" fillId="0" borderId="13" xfId="0" applyFont="1" applyBorder="1"/>
    <xf numFmtId="164" fontId="5" fillId="0" borderId="16" xfId="0" applyNumberFormat="1" applyFont="1" applyBorder="1"/>
    <xf numFmtId="0" fontId="4" fillId="0" borderId="17" xfId="0" applyFont="1" applyBorder="1"/>
    <xf numFmtId="0" fontId="4" fillId="0" borderId="18" xfId="0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164" fontId="0" fillId="0" borderId="0" xfId="0" applyNumberFormat="1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43" fontId="0" fillId="2" borderId="0" xfId="0" applyNumberFormat="1" applyFill="1"/>
    <xf numFmtId="0" fontId="0" fillId="0" borderId="20" xfId="0" applyBorder="1"/>
    <xf numFmtId="164" fontId="3" fillId="0" borderId="21" xfId="1" applyNumberFormat="1" applyFont="1" applyBorder="1" applyAlignment="1">
      <alignment horizontal="center"/>
    </xf>
    <xf numFmtId="164" fontId="3" fillId="0" borderId="21" xfId="1" applyNumberFormat="1" applyFont="1" applyBorder="1"/>
    <xf numFmtId="164" fontId="3" fillId="0" borderId="22" xfId="1" applyNumberFormat="1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Border="1"/>
    <xf numFmtId="0" fontId="0" fillId="0" borderId="28" xfId="0" applyBorder="1"/>
    <xf numFmtId="164" fontId="3" fillId="0" borderId="2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topLeftCell="A31" workbookViewId="0">
      <selection activeCell="C42" sqref="C42"/>
    </sheetView>
  </sheetViews>
  <sheetFormatPr defaultRowHeight="15" x14ac:dyDescent="0.25"/>
  <cols>
    <col min="2" max="2" width="39.85546875" bestFit="1" customWidth="1"/>
    <col min="3" max="4" width="14.28515625" bestFit="1" customWidth="1"/>
    <col min="5" max="5" width="15.28515625" bestFit="1" customWidth="1"/>
    <col min="6" max="6" width="12.5703125" bestFit="1" customWidth="1"/>
    <col min="7" max="8" width="14.28515625" bestFit="1" customWidth="1"/>
    <col min="9" max="10" width="12.5703125" bestFit="1" customWidth="1"/>
    <col min="11" max="11" width="20" bestFit="1" customWidth="1"/>
    <col min="12" max="12" width="12.5703125" bestFit="1" customWidth="1"/>
  </cols>
  <sheetData>
    <row r="2" spans="1:12" x14ac:dyDescent="0.2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x14ac:dyDescent="0.25">
      <c r="B3" s="37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39"/>
    </row>
    <row r="4" spans="1:12" x14ac:dyDescent="0.25">
      <c r="B4" s="37" t="s">
        <v>2</v>
      </c>
      <c r="C4" s="38"/>
      <c r="D4" s="38"/>
      <c r="E4" s="38"/>
      <c r="F4" s="38"/>
      <c r="G4" s="38"/>
      <c r="H4" s="38"/>
      <c r="I4" s="38"/>
      <c r="J4" s="38"/>
      <c r="K4" s="38"/>
      <c r="L4" s="39"/>
    </row>
    <row r="5" spans="1:12" ht="15.75" thickBot="1" x14ac:dyDescent="0.3">
      <c r="B5" s="40"/>
      <c r="C5" s="41"/>
      <c r="D5" s="41"/>
      <c r="E5" s="41"/>
      <c r="F5" s="41"/>
      <c r="G5" s="41"/>
      <c r="H5" s="41"/>
      <c r="I5" s="41"/>
      <c r="J5" s="41"/>
      <c r="K5" s="41" t="s">
        <v>3</v>
      </c>
      <c r="L5" s="42"/>
    </row>
    <row r="6" spans="1:12" x14ac:dyDescent="0.25">
      <c r="A6" s="1"/>
      <c r="B6" s="43" t="s">
        <v>4</v>
      </c>
      <c r="C6" s="13" t="s">
        <v>5</v>
      </c>
      <c r="D6" s="14"/>
      <c r="E6" s="14" t="s">
        <v>6</v>
      </c>
      <c r="F6" s="14"/>
      <c r="G6" s="14" t="s">
        <v>7</v>
      </c>
      <c r="H6" s="14"/>
      <c r="I6" s="14" t="s">
        <v>8</v>
      </c>
      <c r="J6" s="14"/>
      <c r="K6" s="14" t="s">
        <v>9</v>
      </c>
      <c r="L6" s="14"/>
    </row>
    <row r="7" spans="1:12" ht="15.75" thickBot="1" x14ac:dyDescent="0.3">
      <c r="A7" s="1"/>
      <c r="B7" s="44"/>
      <c r="C7" s="2" t="s">
        <v>10</v>
      </c>
      <c r="D7" s="3" t="s">
        <v>11</v>
      </c>
      <c r="E7" s="3" t="s">
        <v>12</v>
      </c>
      <c r="F7" s="3" t="s">
        <v>11</v>
      </c>
      <c r="G7" s="3" t="s">
        <v>12</v>
      </c>
      <c r="H7" s="3" t="s">
        <v>11</v>
      </c>
      <c r="I7" s="3" t="s">
        <v>12</v>
      </c>
      <c r="J7" s="3" t="s">
        <v>11</v>
      </c>
      <c r="K7" s="3" t="s">
        <v>12</v>
      </c>
      <c r="L7" s="3" t="s">
        <v>11</v>
      </c>
    </row>
    <row r="8" spans="1:12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B9" s="45" t="s">
        <v>13</v>
      </c>
      <c r="C9" s="6">
        <f>70500000</f>
        <v>70500000</v>
      </c>
      <c r="D9" s="6">
        <f>0</f>
        <v>0</v>
      </c>
      <c r="E9" s="6">
        <f>0</f>
        <v>0</v>
      </c>
      <c r="F9" s="6">
        <f>0</f>
        <v>0</v>
      </c>
      <c r="G9" s="6">
        <f t="shared" ref="G9:G14" si="0">(C9+E9)-(D9+F9)</f>
        <v>70500000</v>
      </c>
      <c r="H9" s="6">
        <f>0</f>
        <v>0</v>
      </c>
      <c r="I9" s="6">
        <f>0</f>
        <v>0</v>
      </c>
      <c r="J9" s="6">
        <f>0</f>
        <v>0</v>
      </c>
      <c r="K9" s="6">
        <f>G9</f>
        <v>70500000</v>
      </c>
      <c r="L9" s="6">
        <f>H9</f>
        <v>0</v>
      </c>
    </row>
    <row r="10" spans="1:12" x14ac:dyDescent="0.25">
      <c r="B10" s="46" t="s">
        <v>14</v>
      </c>
      <c r="C10" s="47">
        <v>105000000</v>
      </c>
      <c r="D10" s="47">
        <f>0</f>
        <v>0</v>
      </c>
      <c r="E10" s="47">
        <f>0</f>
        <v>0</v>
      </c>
      <c r="F10" s="47">
        <f>0</f>
        <v>0</v>
      </c>
      <c r="G10" s="47">
        <f t="shared" si="0"/>
        <v>105000000</v>
      </c>
      <c r="H10" s="47">
        <f>0</f>
        <v>0</v>
      </c>
      <c r="I10" s="47">
        <f>0</f>
        <v>0</v>
      </c>
      <c r="J10" s="47">
        <f>0</f>
        <v>0</v>
      </c>
      <c r="K10" s="47">
        <f t="shared" ref="K10:L19" si="1">G10</f>
        <v>105000000</v>
      </c>
      <c r="L10" s="47">
        <f t="shared" si="1"/>
        <v>0</v>
      </c>
    </row>
    <row r="11" spans="1:12" x14ac:dyDescent="0.25">
      <c r="B11" s="30" t="s">
        <v>15</v>
      </c>
      <c r="C11" s="31">
        <v>132200000</v>
      </c>
      <c r="D11" s="32">
        <f>0</f>
        <v>0</v>
      </c>
      <c r="E11" s="32">
        <v>145000000</v>
      </c>
      <c r="F11" s="32">
        <v>132200000</v>
      </c>
      <c r="G11" s="32">
        <f t="shared" si="0"/>
        <v>145000000</v>
      </c>
      <c r="H11" s="32">
        <f>0</f>
        <v>0</v>
      </c>
      <c r="I11" s="32">
        <f>0</f>
        <v>0</v>
      </c>
      <c r="J11" s="32">
        <f>0</f>
        <v>0</v>
      </c>
      <c r="K11" s="32">
        <f t="shared" si="1"/>
        <v>145000000</v>
      </c>
      <c r="L11" s="33">
        <f t="shared" si="1"/>
        <v>0</v>
      </c>
    </row>
    <row r="12" spans="1:12" x14ac:dyDescent="0.25">
      <c r="B12" s="5" t="s">
        <v>16</v>
      </c>
      <c r="C12" s="6">
        <v>8375000</v>
      </c>
      <c r="D12" s="6">
        <f>0</f>
        <v>0</v>
      </c>
      <c r="E12" s="6">
        <f>0</f>
        <v>0</v>
      </c>
      <c r="F12" s="6">
        <v>5475000</v>
      </c>
      <c r="G12" s="6">
        <f>(C12+E12)-(D12+F12)</f>
        <v>2900000</v>
      </c>
      <c r="H12" s="6">
        <f>0</f>
        <v>0</v>
      </c>
      <c r="I12" s="6">
        <f>0</f>
        <v>0</v>
      </c>
      <c r="J12" s="6">
        <f>0</f>
        <v>0</v>
      </c>
      <c r="K12" s="6">
        <f t="shared" si="1"/>
        <v>2900000</v>
      </c>
      <c r="L12" s="7">
        <f t="shared" si="1"/>
        <v>0</v>
      </c>
    </row>
    <row r="13" spans="1:12" x14ac:dyDescent="0.25">
      <c r="B13" s="5" t="s">
        <v>17</v>
      </c>
      <c r="C13" s="6">
        <v>8600000</v>
      </c>
      <c r="D13" s="6">
        <f>0</f>
        <v>0</v>
      </c>
      <c r="E13" s="6">
        <f>0</f>
        <v>0</v>
      </c>
      <c r="F13" s="6">
        <v>4400000</v>
      </c>
      <c r="G13" s="6">
        <f t="shared" si="0"/>
        <v>4200000</v>
      </c>
      <c r="H13" s="6">
        <f>0</f>
        <v>0</v>
      </c>
      <c r="I13" s="6">
        <f>0</f>
        <v>0</v>
      </c>
      <c r="J13" s="6">
        <f>0</f>
        <v>0</v>
      </c>
      <c r="K13" s="6">
        <f t="shared" si="1"/>
        <v>4200000</v>
      </c>
      <c r="L13" s="7">
        <f t="shared" si="1"/>
        <v>0</v>
      </c>
    </row>
    <row r="14" spans="1:12" x14ac:dyDescent="0.25">
      <c r="B14" s="5" t="s">
        <v>18</v>
      </c>
      <c r="C14" s="6">
        <v>154200000</v>
      </c>
      <c r="D14" s="6">
        <f>0</f>
        <v>0</v>
      </c>
      <c r="E14" s="6">
        <f>0</f>
        <v>0</v>
      </c>
      <c r="F14" s="6">
        <f>0</f>
        <v>0</v>
      </c>
      <c r="G14" s="6">
        <f t="shared" si="0"/>
        <v>154200000</v>
      </c>
      <c r="H14" s="6">
        <f>0</f>
        <v>0</v>
      </c>
      <c r="I14" s="6">
        <f>0</f>
        <v>0</v>
      </c>
      <c r="J14" s="6">
        <f>0</f>
        <v>0</v>
      </c>
      <c r="K14" s="6">
        <f t="shared" si="1"/>
        <v>154200000</v>
      </c>
      <c r="L14" s="7">
        <f t="shared" si="1"/>
        <v>0</v>
      </c>
    </row>
    <row r="15" spans="1:12" x14ac:dyDescent="0.25">
      <c r="B15" s="5" t="s">
        <v>19</v>
      </c>
      <c r="C15" s="6">
        <f>0</f>
        <v>0</v>
      </c>
      <c r="D15" s="8">
        <v>12850000</v>
      </c>
      <c r="E15" s="6">
        <f>0</f>
        <v>0</v>
      </c>
      <c r="F15" s="6">
        <v>25700000</v>
      </c>
      <c r="G15" s="6" t="s">
        <v>20</v>
      </c>
      <c r="H15" s="6">
        <f>D15+F15</f>
        <v>38550000</v>
      </c>
      <c r="I15" s="6">
        <f>0</f>
        <v>0</v>
      </c>
      <c r="J15" s="6">
        <f>0</f>
        <v>0</v>
      </c>
      <c r="K15" s="6" t="str">
        <f t="shared" si="1"/>
        <v>-</v>
      </c>
      <c r="L15" s="7">
        <f t="shared" si="1"/>
        <v>38550000</v>
      </c>
    </row>
    <row r="16" spans="1:12" x14ac:dyDescent="0.25">
      <c r="B16" s="5" t="s">
        <v>21</v>
      </c>
      <c r="C16" s="6">
        <f>0</f>
        <v>0</v>
      </c>
      <c r="D16" s="6">
        <v>40800000</v>
      </c>
      <c r="E16" s="6">
        <f>0</f>
        <v>0</v>
      </c>
      <c r="F16" s="6">
        <f>0</f>
        <v>0</v>
      </c>
      <c r="G16" s="6">
        <f>0</f>
        <v>0</v>
      </c>
      <c r="H16" s="6">
        <f>(D16+F16)-(E16+G16)</f>
        <v>40800000</v>
      </c>
      <c r="I16" s="6">
        <f>0</f>
        <v>0</v>
      </c>
      <c r="J16" s="6">
        <f>0</f>
        <v>0</v>
      </c>
      <c r="K16" s="6">
        <f t="shared" si="1"/>
        <v>0</v>
      </c>
      <c r="L16" s="7">
        <f t="shared" si="1"/>
        <v>40800000</v>
      </c>
    </row>
    <row r="17" spans="2:12" x14ac:dyDescent="0.25">
      <c r="B17" s="5" t="s">
        <v>22</v>
      </c>
      <c r="C17" s="6">
        <f>0</f>
        <v>0</v>
      </c>
      <c r="D17" s="6">
        <f>0</f>
        <v>0</v>
      </c>
      <c r="E17" s="6">
        <f>0</f>
        <v>0</v>
      </c>
      <c r="F17" s="6">
        <v>30000000</v>
      </c>
      <c r="G17" s="6">
        <f>0</f>
        <v>0</v>
      </c>
      <c r="H17" s="6">
        <f>F17</f>
        <v>30000000</v>
      </c>
      <c r="I17" s="6">
        <f>0</f>
        <v>0</v>
      </c>
      <c r="J17" s="6">
        <f>0</f>
        <v>0</v>
      </c>
      <c r="K17" s="6">
        <f t="shared" si="1"/>
        <v>0</v>
      </c>
      <c r="L17" s="7">
        <f t="shared" si="1"/>
        <v>30000000</v>
      </c>
    </row>
    <row r="18" spans="2:12" x14ac:dyDescent="0.25">
      <c r="B18" s="5" t="s">
        <v>23</v>
      </c>
      <c r="C18" s="6">
        <f>0</f>
        <v>0</v>
      </c>
      <c r="D18" s="6">
        <v>345000000</v>
      </c>
      <c r="E18" s="6">
        <f>0</f>
        <v>0</v>
      </c>
      <c r="F18" s="6">
        <f>0</f>
        <v>0</v>
      </c>
      <c r="G18" s="6">
        <f>0</f>
        <v>0</v>
      </c>
      <c r="H18" s="6">
        <f>(D18+F18)-(E18+G18)</f>
        <v>345000000</v>
      </c>
      <c r="I18" s="6">
        <f>0</f>
        <v>0</v>
      </c>
      <c r="J18" s="6">
        <f>0</f>
        <v>0</v>
      </c>
      <c r="K18" s="6">
        <f t="shared" si="1"/>
        <v>0</v>
      </c>
      <c r="L18" s="7">
        <f t="shared" si="1"/>
        <v>345000000</v>
      </c>
    </row>
    <row r="19" spans="2:12" x14ac:dyDescent="0.25">
      <c r="B19" s="5" t="s">
        <v>24</v>
      </c>
      <c r="C19" s="6">
        <v>156000000</v>
      </c>
      <c r="D19" s="6">
        <f>0</f>
        <v>0</v>
      </c>
      <c r="E19" s="6">
        <f>0</f>
        <v>0</v>
      </c>
      <c r="F19" s="6">
        <f>0</f>
        <v>0</v>
      </c>
      <c r="G19" s="6">
        <f>(C19+E19)-(D19+F19)</f>
        <v>156000000</v>
      </c>
      <c r="H19" s="6">
        <f>0</f>
        <v>0</v>
      </c>
      <c r="I19" s="6">
        <f>0</f>
        <v>0</v>
      </c>
      <c r="J19" s="6">
        <f>0</f>
        <v>0</v>
      </c>
      <c r="K19" s="6">
        <f t="shared" si="1"/>
        <v>156000000</v>
      </c>
      <c r="L19" s="7">
        <f t="shared" si="1"/>
        <v>0</v>
      </c>
    </row>
    <row r="20" spans="2:12" x14ac:dyDescent="0.25">
      <c r="B20" s="5" t="s">
        <v>25</v>
      </c>
      <c r="C20" s="6">
        <f>0</f>
        <v>0</v>
      </c>
      <c r="D20" s="6">
        <v>825000000</v>
      </c>
      <c r="E20" s="6">
        <f>0</f>
        <v>0</v>
      </c>
      <c r="F20" s="6">
        <f>0</f>
        <v>0</v>
      </c>
      <c r="G20" s="6">
        <f>0</f>
        <v>0</v>
      </c>
      <c r="H20" s="6">
        <f>(D20+F20)-(E20+G20)</f>
        <v>825000000</v>
      </c>
      <c r="I20" s="6">
        <f t="shared" ref="I20:J34" si="2">G20</f>
        <v>0</v>
      </c>
      <c r="J20" s="6">
        <f t="shared" si="2"/>
        <v>825000000</v>
      </c>
      <c r="K20" s="6">
        <f>0</f>
        <v>0</v>
      </c>
      <c r="L20" s="7">
        <f>0</f>
        <v>0</v>
      </c>
    </row>
    <row r="21" spans="2:12" x14ac:dyDescent="0.25">
      <c r="B21" s="5" t="s">
        <v>26</v>
      </c>
      <c r="C21" s="6">
        <v>12000000</v>
      </c>
      <c r="D21" s="6">
        <f>0</f>
        <v>0</v>
      </c>
      <c r="E21" s="6">
        <f>0</f>
        <v>0</v>
      </c>
      <c r="F21" s="6">
        <f>0</f>
        <v>0</v>
      </c>
      <c r="G21" s="6">
        <f>(C21+E21)-(D21+F21)</f>
        <v>12000000</v>
      </c>
      <c r="H21" s="6">
        <f>0</f>
        <v>0</v>
      </c>
      <c r="I21" s="6">
        <f t="shared" si="2"/>
        <v>12000000</v>
      </c>
      <c r="J21" s="6">
        <f t="shared" si="2"/>
        <v>0</v>
      </c>
      <c r="K21" s="6">
        <f>0</f>
        <v>0</v>
      </c>
      <c r="L21" s="7">
        <f>0</f>
        <v>0</v>
      </c>
    </row>
    <row r="22" spans="2:12" x14ac:dyDescent="0.25">
      <c r="B22" s="5" t="s">
        <v>27</v>
      </c>
      <c r="C22" s="6">
        <v>8250000</v>
      </c>
      <c r="D22" s="6">
        <f>0</f>
        <v>0</v>
      </c>
      <c r="E22" s="6">
        <f>0</f>
        <v>0</v>
      </c>
      <c r="F22" s="6">
        <f>0</f>
        <v>0</v>
      </c>
      <c r="G22" s="6">
        <f>(C22+E22)-(D22+F22)</f>
        <v>8250000</v>
      </c>
      <c r="H22" s="6">
        <f>0</f>
        <v>0</v>
      </c>
      <c r="I22" s="6">
        <f t="shared" si="2"/>
        <v>8250000</v>
      </c>
      <c r="J22" s="6">
        <f t="shared" si="2"/>
        <v>0</v>
      </c>
      <c r="K22" s="6">
        <f>0</f>
        <v>0</v>
      </c>
      <c r="L22" s="7">
        <f>0</f>
        <v>0</v>
      </c>
    </row>
    <row r="23" spans="2:12" x14ac:dyDescent="0.25">
      <c r="B23" s="5" t="s">
        <v>28</v>
      </c>
      <c r="C23" s="6">
        <v>500000000</v>
      </c>
      <c r="D23" s="6">
        <f>0</f>
        <v>0</v>
      </c>
      <c r="E23" s="6">
        <f>0</f>
        <v>0</v>
      </c>
      <c r="F23" s="6">
        <f>0</f>
        <v>0</v>
      </c>
      <c r="G23" s="6">
        <f>C23</f>
        <v>500000000</v>
      </c>
      <c r="H23" s="6">
        <f>0</f>
        <v>0</v>
      </c>
      <c r="I23" s="6">
        <f t="shared" si="2"/>
        <v>500000000</v>
      </c>
      <c r="J23" s="6">
        <f t="shared" si="2"/>
        <v>0</v>
      </c>
      <c r="K23" s="6">
        <f>0</f>
        <v>0</v>
      </c>
      <c r="L23" s="7">
        <f>0</f>
        <v>0</v>
      </c>
    </row>
    <row r="24" spans="2:12" x14ac:dyDescent="0.25">
      <c r="B24" s="5" t="s">
        <v>29</v>
      </c>
      <c r="C24" s="6">
        <f>0</f>
        <v>0</v>
      </c>
      <c r="D24" s="6">
        <v>13400000</v>
      </c>
      <c r="E24" s="6">
        <f>0</f>
        <v>0</v>
      </c>
      <c r="F24" s="6">
        <f>0</f>
        <v>0</v>
      </c>
      <c r="G24" s="6">
        <f>0</f>
        <v>0</v>
      </c>
      <c r="H24" s="6">
        <f>D24</f>
        <v>13400000</v>
      </c>
      <c r="I24" s="6">
        <f t="shared" si="2"/>
        <v>0</v>
      </c>
      <c r="J24" s="6">
        <f t="shared" si="2"/>
        <v>13400000</v>
      </c>
      <c r="K24" s="6">
        <f>0</f>
        <v>0</v>
      </c>
      <c r="L24" s="7">
        <f>0</f>
        <v>0</v>
      </c>
    </row>
    <row r="25" spans="2:12" x14ac:dyDescent="0.25">
      <c r="B25" s="5" t="s">
        <v>30</v>
      </c>
      <c r="C25" s="6">
        <v>5000000</v>
      </c>
      <c r="D25" s="6">
        <f>0</f>
        <v>0</v>
      </c>
      <c r="E25" s="6">
        <f>0</f>
        <v>0</v>
      </c>
      <c r="F25" s="6">
        <f>0</f>
        <v>0</v>
      </c>
      <c r="G25" s="6">
        <f>C25</f>
        <v>5000000</v>
      </c>
      <c r="H25" s="6">
        <f>0</f>
        <v>0</v>
      </c>
      <c r="I25" s="6">
        <f t="shared" si="2"/>
        <v>5000000</v>
      </c>
      <c r="J25" s="6">
        <f t="shared" si="2"/>
        <v>0</v>
      </c>
      <c r="K25" s="6">
        <f>0</f>
        <v>0</v>
      </c>
      <c r="L25" s="7">
        <f>0</f>
        <v>0</v>
      </c>
    </row>
    <row r="26" spans="2:12" x14ac:dyDescent="0.25">
      <c r="B26" s="9" t="s">
        <v>31</v>
      </c>
      <c r="C26" s="6">
        <f>0</f>
        <v>0</v>
      </c>
      <c r="D26" s="6">
        <v>5000000</v>
      </c>
      <c r="E26" s="6">
        <f>0</f>
        <v>0</v>
      </c>
      <c r="F26" s="6">
        <f>0</f>
        <v>0</v>
      </c>
      <c r="G26" s="6">
        <f>0</f>
        <v>0</v>
      </c>
      <c r="H26" s="6">
        <f>D26</f>
        <v>5000000</v>
      </c>
      <c r="I26" s="6">
        <f t="shared" si="2"/>
        <v>0</v>
      </c>
      <c r="J26" s="6">
        <f t="shared" si="2"/>
        <v>5000000</v>
      </c>
      <c r="K26" s="6">
        <f>0</f>
        <v>0</v>
      </c>
      <c r="L26" s="7">
        <f>0</f>
        <v>0</v>
      </c>
    </row>
    <row r="27" spans="2:12" x14ac:dyDescent="0.25">
      <c r="B27" s="9" t="s">
        <v>32</v>
      </c>
      <c r="C27" s="6">
        <v>81925000</v>
      </c>
      <c r="D27" s="6">
        <f>0</f>
        <v>0</v>
      </c>
      <c r="E27" s="6">
        <v>30000000</v>
      </c>
      <c r="F27" s="6">
        <f>0</f>
        <v>0</v>
      </c>
      <c r="G27" s="6">
        <f>(C27+E27)-(D27+F27)</f>
        <v>111925000</v>
      </c>
      <c r="H27" s="6">
        <f>0</f>
        <v>0</v>
      </c>
      <c r="I27" s="6">
        <f t="shared" si="2"/>
        <v>111925000</v>
      </c>
      <c r="J27" s="6">
        <f t="shared" si="2"/>
        <v>0</v>
      </c>
      <c r="K27" s="6">
        <f>0</f>
        <v>0</v>
      </c>
      <c r="L27" s="7">
        <f>0</f>
        <v>0</v>
      </c>
    </row>
    <row r="28" spans="2:12" x14ac:dyDescent="0.25">
      <c r="B28" s="5" t="s">
        <v>33</v>
      </c>
      <c r="C28" s="6">
        <f>0</f>
        <v>0</v>
      </c>
      <c r="D28" s="6">
        <f>0</f>
        <v>0</v>
      </c>
      <c r="E28" s="6">
        <v>4400000</v>
      </c>
      <c r="F28" s="6">
        <f>0</f>
        <v>0</v>
      </c>
      <c r="G28" s="6">
        <f>E28-F28</f>
        <v>4400000</v>
      </c>
      <c r="H28" s="6">
        <f>0</f>
        <v>0</v>
      </c>
      <c r="I28" s="6">
        <f t="shared" si="2"/>
        <v>4400000</v>
      </c>
      <c r="J28" s="6">
        <f t="shared" si="2"/>
        <v>0</v>
      </c>
      <c r="K28" s="6">
        <f>0</f>
        <v>0</v>
      </c>
      <c r="L28" s="7">
        <f>0</f>
        <v>0</v>
      </c>
    </row>
    <row r="29" spans="2:12" x14ac:dyDescent="0.25">
      <c r="B29" s="5" t="s">
        <v>34</v>
      </c>
      <c r="C29" s="6">
        <f>0</f>
        <v>0</v>
      </c>
      <c r="D29" s="6">
        <f>0</f>
        <v>0</v>
      </c>
      <c r="E29" s="6">
        <v>5475000</v>
      </c>
      <c r="F29" s="6">
        <f>0</f>
        <v>0</v>
      </c>
      <c r="G29" s="6">
        <f>E29-F29</f>
        <v>5475000</v>
      </c>
      <c r="H29" s="6">
        <f>0</f>
        <v>0</v>
      </c>
      <c r="I29" s="6">
        <f t="shared" si="2"/>
        <v>5475000</v>
      </c>
      <c r="J29" s="6">
        <f t="shared" si="2"/>
        <v>0</v>
      </c>
      <c r="K29" s="6">
        <f>0</f>
        <v>0</v>
      </c>
      <c r="L29" s="7">
        <f>0</f>
        <v>0</v>
      </c>
    </row>
    <row r="30" spans="2:12" x14ac:dyDescent="0.25">
      <c r="B30" s="5" t="s">
        <v>35</v>
      </c>
      <c r="C30" s="6">
        <f>0</f>
        <v>0</v>
      </c>
      <c r="D30" s="6">
        <f>0</f>
        <v>0</v>
      </c>
      <c r="E30" s="6">
        <v>25700000</v>
      </c>
      <c r="F30" s="6">
        <f>0</f>
        <v>0</v>
      </c>
      <c r="G30" s="6">
        <f>E30-F30</f>
        <v>25700000</v>
      </c>
      <c r="H30" s="6">
        <f>0</f>
        <v>0</v>
      </c>
      <c r="I30" s="6">
        <f t="shared" si="2"/>
        <v>25700000</v>
      </c>
      <c r="J30" s="6">
        <f t="shared" si="2"/>
        <v>0</v>
      </c>
      <c r="K30" s="6">
        <f>0</f>
        <v>0</v>
      </c>
      <c r="L30" s="7">
        <f>0</f>
        <v>0</v>
      </c>
    </row>
    <row r="31" spans="2:12" x14ac:dyDescent="0.25">
      <c r="B31" s="5" t="s">
        <v>36</v>
      </c>
      <c r="C31" s="6">
        <f>0</f>
        <v>0</v>
      </c>
      <c r="D31" s="6">
        <f>0</f>
        <v>0</v>
      </c>
      <c r="E31" s="6">
        <v>132200000</v>
      </c>
      <c r="F31" s="6">
        <v>145000000</v>
      </c>
      <c r="G31" s="6">
        <v>132200000</v>
      </c>
      <c r="H31" s="6">
        <v>145000000</v>
      </c>
      <c r="I31" s="6">
        <f t="shared" si="2"/>
        <v>132200000</v>
      </c>
      <c r="J31" s="6">
        <f t="shared" si="2"/>
        <v>145000000</v>
      </c>
      <c r="K31" s="6">
        <f>0</f>
        <v>0</v>
      </c>
      <c r="L31" s="7">
        <f>0</f>
        <v>0</v>
      </c>
    </row>
    <row r="32" spans="2:12" x14ac:dyDescent="0.25">
      <c r="B32" s="9"/>
      <c r="C32" s="6">
        <f>0</f>
        <v>0</v>
      </c>
      <c r="D32" s="6">
        <f>0</f>
        <v>0</v>
      </c>
      <c r="E32" s="6">
        <f>0</f>
        <v>0</v>
      </c>
      <c r="F32" s="6">
        <f>0</f>
        <v>0</v>
      </c>
      <c r="G32" s="6">
        <f>0</f>
        <v>0</v>
      </c>
      <c r="H32" s="6">
        <f>0</f>
        <v>0</v>
      </c>
      <c r="I32" s="6">
        <f t="shared" si="2"/>
        <v>0</v>
      </c>
      <c r="J32" s="6">
        <f t="shared" si="2"/>
        <v>0</v>
      </c>
      <c r="K32" s="6">
        <f>0</f>
        <v>0</v>
      </c>
      <c r="L32" s="7">
        <f>0</f>
        <v>0</v>
      </c>
    </row>
    <row r="33" spans="2:12" x14ac:dyDescent="0.25">
      <c r="B33" s="9"/>
      <c r="C33" s="6">
        <f>0</f>
        <v>0</v>
      </c>
      <c r="D33" s="6">
        <f>0</f>
        <v>0</v>
      </c>
      <c r="E33" s="6">
        <f>0</f>
        <v>0</v>
      </c>
      <c r="F33" s="6">
        <f>0</f>
        <v>0</v>
      </c>
      <c r="G33" s="6">
        <f>0</f>
        <v>0</v>
      </c>
      <c r="H33" s="6">
        <f>0</f>
        <v>0</v>
      </c>
      <c r="I33" s="6">
        <f t="shared" si="2"/>
        <v>0</v>
      </c>
      <c r="J33" s="6">
        <f t="shared" si="2"/>
        <v>0</v>
      </c>
      <c r="K33" s="6">
        <f>0</f>
        <v>0</v>
      </c>
      <c r="L33" s="7">
        <f>0</f>
        <v>0</v>
      </c>
    </row>
    <row r="34" spans="2:12" x14ac:dyDescent="0.25">
      <c r="B34" s="5"/>
      <c r="C34" s="6">
        <f>0</f>
        <v>0</v>
      </c>
      <c r="D34" s="6">
        <f>0</f>
        <v>0</v>
      </c>
      <c r="E34" s="6">
        <f>0</f>
        <v>0</v>
      </c>
      <c r="F34" s="6">
        <f>0</f>
        <v>0</v>
      </c>
      <c r="G34" s="6">
        <f>0</f>
        <v>0</v>
      </c>
      <c r="H34" s="6">
        <f>0</f>
        <v>0</v>
      </c>
      <c r="I34" s="6">
        <f t="shared" si="2"/>
        <v>0</v>
      </c>
      <c r="J34" s="6">
        <f t="shared" si="2"/>
        <v>0</v>
      </c>
      <c r="K34" s="6">
        <f>0</f>
        <v>0</v>
      </c>
      <c r="L34" s="7">
        <f>0</f>
        <v>0</v>
      </c>
    </row>
    <row r="35" spans="2:12" x14ac:dyDescent="0.25">
      <c r="B35" s="5"/>
      <c r="C35" s="10"/>
      <c r="D35" s="10"/>
      <c r="E35" s="10"/>
      <c r="F35" s="10"/>
      <c r="G35" s="10"/>
      <c r="H35" s="10"/>
      <c r="I35" s="11"/>
      <c r="J35" s="11"/>
      <c r="K35" s="11"/>
      <c r="L35" s="12"/>
    </row>
    <row r="36" spans="2:12" x14ac:dyDescent="0.25">
      <c r="B36" s="15"/>
      <c r="C36" s="16">
        <f t="shared" ref="C36:H36" si="3">SUM(C9:C35)</f>
        <v>1242050000</v>
      </c>
      <c r="D36" s="16">
        <f t="shared" si="3"/>
        <v>1242050000</v>
      </c>
      <c r="E36" s="16">
        <f t="shared" si="3"/>
        <v>342775000</v>
      </c>
      <c r="F36" s="16">
        <f t="shared" si="3"/>
        <v>342775000</v>
      </c>
      <c r="G36" s="16">
        <f t="shared" si="3"/>
        <v>1442750000</v>
      </c>
      <c r="H36" s="16">
        <f t="shared" si="3"/>
        <v>1442750000</v>
      </c>
      <c r="I36" s="16">
        <f>SUM(I9:I35)</f>
        <v>804950000</v>
      </c>
      <c r="J36" s="16">
        <f>SUM(J9:J35)</f>
        <v>988400000</v>
      </c>
      <c r="K36" s="16">
        <f>SUM(K9:K35)</f>
        <v>637800000</v>
      </c>
      <c r="L36" s="17">
        <f>SUM(L9:L35)</f>
        <v>454350000</v>
      </c>
    </row>
    <row r="37" spans="2:12" ht="15.75" thickBot="1" x14ac:dyDescent="0.3">
      <c r="B37" s="15"/>
      <c r="C37" s="16"/>
      <c r="D37" s="16"/>
      <c r="E37" s="16"/>
      <c r="F37" s="16"/>
      <c r="G37" s="16"/>
      <c r="H37" s="16"/>
      <c r="I37" s="18">
        <f>J36-I36</f>
        <v>183450000</v>
      </c>
      <c r="J37" s="19"/>
      <c r="K37" s="16"/>
      <c r="L37" s="20">
        <f>K36-L36</f>
        <v>183450000</v>
      </c>
    </row>
    <row r="38" spans="2:12" ht="16.5" thickTop="1" thickBot="1" x14ac:dyDescent="0.3">
      <c r="B38" s="21"/>
      <c r="C38" s="22"/>
      <c r="D38" s="22"/>
      <c r="E38" s="22"/>
      <c r="F38" s="22"/>
      <c r="G38" s="22"/>
      <c r="H38" s="22"/>
      <c r="I38" s="23"/>
      <c r="J38" s="23"/>
      <c r="K38" s="23"/>
      <c r="L38" s="24"/>
    </row>
    <row r="41" spans="2:12" x14ac:dyDescent="0.25">
      <c r="B41" t="s">
        <v>37</v>
      </c>
    </row>
    <row r="42" spans="2:12" x14ac:dyDescent="0.25">
      <c r="B42" t="s">
        <v>38</v>
      </c>
      <c r="C42" s="25">
        <f>480000000/825000000*I37*10</f>
        <v>1067345454.5454545</v>
      </c>
      <c r="D42" s="26">
        <v>0.125</v>
      </c>
      <c r="E42" s="27">
        <f>C42*D42</f>
        <v>133418181.81818181</v>
      </c>
    </row>
    <row r="43" spans="2:12" x14ac:dyDescent="0.25">
      <c r="B43" t="s">
        <v>39</v>
      </c>
      <c r="C43" s="25">
        <f>I37*10-C42</f>
        <v>767154545.4545455</v>
      </c>
      <c r="D43" s="28">
        <v>0.25</v>
      </c>
      <c r="E43" s="25">
        <f>C43*D43</f>
        <v>191788636.36363637</v>
      </c>
    </row>
    <row r="44" spans="2:12" x14ac:dyDescent="0.25">
      <c r="B44" t="s">
        <v>40</v>
      </c>
      <c r="D44" t="s">
        <v>41</v>
      </c>
      <c r="E44" s="29">
        <f>SUM(E42:E43)</f>
        <v>325206818.18181819</v>
      </c>
    </row>
    <row r="45" spans="2:12" x14ac:dyDescent="0.25">
      <c r="D45" t="s">
        <v>42</v>
      </c>
      <c r="E45" s="27">
        <f>E44/12</f>
        <v>27100568.181818184</v>
      </c>
    </row>
  </sheetData>
  <mergeCells count="9">
    <mergeCell ref="B2:L2"/>
    <mergeCell ref="B3:L3"/>
    <mergeCell ref="B4:L4"/>
    <mergeCell ref="B6:B7"/>
    <mergeCell ref="C6:D6"/>
    <mergeCell ref="E6:F6"/>
    <mergeCell ref="G6:H6"/>
    <mergeCell ref="I6:J6"/>
    <mergeCell ref="K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2017-03-21T10:11:11Z</dcterms:created>
  <dcterms:modified xsi:type="dcterms:W3CDTF">2017-03-22T11:58:09Z</dcterms:modified>
</cp:coreProperties>
</file>