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15" windowWidth="20115" windowHeight="7245" firstSheet="17" activeTab="22"/>
  </bookViews>
  <sheets>
    <sheet name="1 Februari 17" sheetId="1" r:id="rId1"/>
    <sheet name="2 Februari 17" sheetId="4" r:id="rId2"/>
    <sheet name="3 Februari 17" sheetId="5" r:id="rId3"/>
    <sheet name="4 Februari 17 " sheetId="6" r:id="rId4"/>
    <sheet name="6 Februari 17 " sheetId="7" r:id="rId5"/>
    <sheet name="7 Februari 17  " sheetId="8" r:id="rId6"/>
    <sheet name="8 Februari 17 " sheetId="9" r:id="rId7"/>
    <sheet name="9 Februari 17" sheetId="10" r:id="rId8"/>
    <sheet name="10 Februari 17" sheetId="11" r:id="rId9"/>
    <sheet name="13 Februari 17 " sheetId="12" r:id="rId10"/>
    <sheet name="14 Februari 17" sheetId="13" r:id="rId11"/>
    <sheet name="16 Februari 17" sheetId="14" r:id="rId12"/>
    <sheet name="17 Februari 17 " sheetId="15" r:id="rId13"/>
    <sheet name="20 Februari 17 " sheetId="16" r:id="rId14"/>
    <sheet name="21 Februari 17  " sheetId="17" r:id="rId15"/>
    <sheet name="22 Februari 17 " sheetId="18" r:id="rId16"/>
    <sheet name="23 Februari 17" sheetId="19" r:id="rId17"/>
    <sheet name="24 Februari 17" sheetId="20" r:id="rId18"/>
    <sheet name="25 Februari 17 (2)" sheetId="21" r:id="rId19"/>
    <sheet name="27 Februari 17" sheetId="22" r:id="rId20"/>
    <sheet name="28 Februari 17 (2)" sheetId="23" r:id="rId21"/>
    <sheet name="01 Maret  17 " sheetId="24" r:id="rId22"/>
    <sheet name="02 Maret  17" sheetId="25" r:id="rId23"/>
    <sheet name="Sheet2" sheetId="2" r:id="rId24"/>
    <sheet name="Sheet3" sheetId="3" r:id="rId25"/>
  </sheets>
  <definedNames>
    <definedName name="_xlnm.Print_Area" localSheetId="21">'01 Maret  17 '!$A$1:$I$71</definedName>
    <definedName name="_xlnm.Print_Area" localSheetId="22">'02 Maret  17'!$A$1:$I$71</definedName>
    <definedName name="_xlnm.Print_Area" localSheetId="0">'1 Februari 17'!$A$1:$I$71</definedName>
    <definedName name="_xlnm.Print_Area" localSheetId="8">'10 Februari 17'!$A$1:$I$71</definedName>
    <definedName name="_xlnm.Print_Area" localSheetId="9">'13 Februari 17 '!$A$1:$I$71</definedName>
    <definedName name="_xlnm.Print_Area" localSheetId="10">'14 Februari 17'!$A$1:$I$71</definedName>
    <definedName name="_xlnm.Print_Area" localSheetId="11">'16 Februari 17'!$A$1:$I$71</definedName>
    <definedName name="_xlnm.Print_Area" localSheetId="12">'17 Februari 17 '!$A$1:$I$71</definedName>
    <definedName name="_xlnm.Print_Area" localSheetId="1">'2 Februari 17'!$A$1:$I$71</definedName>
    <definedName name="_xlnm.Print_Area" localSheetId="13">'20 Februari 17 '!$A$1:$I$71</definedName>
    <definedName name="_xlnm.Print_Area" localSheetId="14">'21 Februari 17  '!$A$1:$I$71</definedName>
    <definedName name="_xlnm.Print_Area" localSheetId="15">'22 Februari 17 '!$A$1:$I$71</definedName>
    <definedName name="_xlnm.Print_Area" localSheetId="16">'23 Februari 17'!$A$1:$I$71</definedName>
    <definedName name="_xlnm.Print_Area" localSheetId="17">'24 Februari 17'!$A$1:$I$71</definedName>
    <definedName name="_xlnm.Print_Area" localSheetId="18">'25 Februari 17 (2)'!$A$1:$I$71</definedName>
    <definedName name="_xlnm.Print_Area" localSheetId="19">'27 Februari 17'!$A$1:$I$71</definedName>
    <definedName name="_xlnm.Print_Area" localSheetId="20">'28 Februari 17 (2)'!$A$1:$I$71</definedName>
    <definedName name="_xlnm.Print_Area" localSheetId="2">'3 Februari 17'!$A$1:$I$71</definedName>
    <definedName name="_xlnm.Print_Area" localSheetId="3">'4 Februari 17 '!$A$1:$I$71</definedName>
    <definedName name="_xlnm.Print_Area" localSheetId="4">'6 Februari 17 '!$A$1:$I$71</definedName>
    <definedName name="_xlnm.Print_Area" localSheetId="5">'7 Februari 17  '!$A$1:$I$71</definedName>
    <definedName name="_xlnm.Print_Area" localSheetId="6">'8 Februari 17 '!$A$1:$I$71</definedName>
    <definedName name="_xlnm.Print_Area" localSheetId="7">'9 Februari 17'!$A$1:$I$71</definedName>
  </definedNames>
  <calcPr calcId="144525"/>
</workbook>
</file>

<file path=xl/calcChain.xml><?xml version="1.0" encoding="utf-8"?>
<calcChain xmlns="http://schemas.openxmlformats.org/spreadsheetml/2006/main">
  <c r="I30" i="25" l="1"/>
  <c r="I29" i="25"/>
  <c r="L137" i="25"/>
  <c r="H49" i="25" s="1"/>
  <c r="O111" i="25"/>
  <c r="M96" i="25"/>
  <c r="H45" i="25" s="1"/>
  <c r="H92" i="25"/>
  <c r="E92" i="25"/>
  <c r="A92" i="25"/>
  <c r="H50" i="25" s="1"/>
  <c r="Q48" i="25"/>
  <c r="H46" i="25"/>
  <c r="I42" i="25"/>
  <c r="H36" i="25"/>
  <c r="H35" i="25"/>
  <c r="I37" i="25" s="1"/>
  <c r="I43" i="25" s="1"/>
  <c r="G24" i="25"/>
  <c r="S23" i="25"/>
  <c r="R23" i="25"/>
  <c r="G23" i="25"/>
  <c r="G22" i="25"/>
  <c r="G21" i="25"/>
  <c r="H26" i="25" s="1"/>
  <c r="G20" i="25"/>
  <c r="G16" i="25"/>
  <c r="G15" i="25"/>
  <c r="G14" i="25"/>
  <c r="G13" i="25"/>
  <c r="G12" i="25"/>
  <c r="G11" i="25"/>
  <c r="G10" i="25"/>
  <c r="G9" i="25"/>
  <c r="G8" i="25"/>
  <c r="H17" i="25" l="1"/>
  <c r="I27" i="25" s="1"/>
  <c r="I53" i="25" s="1"/>
  <c r="I47" i="25"/>
  <c r="I51" i="25"/>
  <c r="H36" i="24"/>
  <c r="I30" i="24"/>
  <c r="L137" i="24"/>
  <c r="H49" i="24" s="1"/>
  <c r="O111" i="24"/>
  <c r="M96" i="24"/>
  <c r="H45" i="24" s="1"/>
  <c r="H92" i="24"/>
  <c r="E92" i="24"/>
  <c r="A92" i="24"/>
  <c r="H50" i="24" s="1"/>
  <c r="Q48" i="24"/>
  <c r="H46" i="24"/>
  <c r="I42" i="24"/>
  <c r="H35" i="24"/>
  <c r="I37" i="24" s="1"/>
  <c r="G24" i="24"/>
  <c r="S23" i="24"/>
  <c r="R23" i="24"/>
  <c r="G23" i="24"/>
  <c r="G22" i="24"/>
  <c r="G21" i="24"/>
  <c r="G20" i="24"/>
  <c r="H26" i="24" s="1"/>
  <c r="G16" i="24"/>
  <c r="G15" i="24"/>
  <c r="G14" i="24"/>
  <c r="G13" i="24"/>
  <c r="G12" i="24"/>
  <c r="G11" i="24"/>
  <c r="G10" i="24"/>
  <c r="G9" i="24"/>
  <c r="G8" i="24"/>
  <c r="I52" i="25" l="1"/>
  <c r="I55" i="25" s="1"/>
  <c r="H17" i="24"/>
  <c r="I43" i="24"/>
  <c r="I47" i="24"/>
  <c r="I51" i="24"/>
  <c r="I27" i="24"/>
  <c r="I53" i="24" s="1"/>
  <c r="I30" i="23"/>
  <c r="I29" i="23"/>
  <c r="L137" i="23"/>
  <c r="H49" i="23" s="1"/>
  <c r="O111" i="23"/>
  <c r="M96" i="23"/>
  <c r="H45" i="23" s="1"/>
  <c r="H92" i="23"/>
  <c r="E92" i="23"/>
  <c r="H46" i="23" s="1"/>
  <c r="A92" i="23"/>
  <c r="H50" i="23" s="1"/>
  <c r="Q48" i="23"/>
  <c r="H41" i="23"/>
  <c r="H39" i="23"/>
  <c r="I42" i="23" s="1"/>
  <c r="H36" i="23"/>
  <c r="H35" i="23"/>
  <c r="G24" i="23"/>
  <c r="S23" i="23"/>
  <c r="R23" i="23"/>
  <c r="G23" i="23"/>
  <c r="G22" i="23"/>
  <c r="G21" i="23"/>
  <c r="G20" i="23"/>
  <c r="G16" i="23"/>
  <c r="G15" i="23"/>
  <c r="G14" i="23"/>
  <c r="G13" i="23"/>
  <c r="G12" i="23"/>
  <c r="G11" i="23"/>
  <c r="G10" i="23"/>
  <c r="G9" i="23"/>
  <c r="G8" i="23"/>
  <c r="I52" i="24" l="1"/>
  <c r="I55" i="24" s="1"/>
  <c r="H26" i="23"/>
  <c r="H17" i="23"/>
  <c r="I47" i="23"/>
  <c r="I51" i="23"/>
  <c r="I52" i="23" s="1"/>
  <c r="I37" i="23"/>
  <c r="I43" i="23" s="1"/>
  <c r="I27" i="23" l="1"/>
  <c r="I53" i="23" s="1"/>
  <c r="I55" i="23" s="1"/>
  <c r="I29" i="22" l="1"/>
  <c r="I30" i="22"/>
  <c r="L137" i="22"/>
  <c r="H49" i="22" s="1"/>
  <c r="O111" i="22"/>
  <c r="M96" i="22"/>
  <c r="H45" i="22" s="1"/>
  <c r="I47" i="22" s="1"/>
  <c r="H92" i="22"/>
  <c r="E92" i="22"/>
  <c r="A92" i="22"/>
  <c r="H50" i="22" s="1"/>
  <c r="Q48" i="22"/>
  <c r="H46" i="22"/>
  <c r="H41" i="22"/>
  <c r="H39" i="22"/>
  <c r="I42" i="22" s="1"/>
  <c r="H36" i="22"/>
  <c r="H35" i="22"/>
  <c r="G24" i="22"/>
  <c r="S23" i="22"/>
  <c r="R23" i="22"/>
  <c r="G23" i="22"/>
  <c r="G22" i="22"/>
  <c r="G21" i="22"/>
  <c r="G20" i="22"/>
  <c r="G16" i="22"/>
  <c r="G15" i="22"/>
  <c r="G14" i="22"/>
  <c r="G13" i="22"/>
  <c r="G12" i="22"/>
  <c r="G11" i="22"/>
  <c r="G10" i="22"/>
  <c r="G9" i="22"/>
  <c r="G8" i="22"/>
  <c r="I37" i="22" l="1"/>
  <c r="I43" i="22" s="1"/>
  <c r="H26" i="22"/>
  <c r="H17" i="22"/>
  <c r="I27" i="22" s="1"/>
  <c r="I53" i="22" s="1"/>
  <c r="I51" i="22"/>
  <c r="I52" i="22" s="1"/>
  <c r="I55" i="22" l="1"/>
  <c r="I30" i="21" l="1"/>
  <c r="I29" i="21"/>
  <c r="I37" i="21" s="1"/>
  <c r="I43" i="21" s="1"/>
  <c r="L137" i="21"/>
  <c r="H49" i="21" s="1"/>
  <c r="O111" i="21"/>
  <c r="M96" i="21"/>
  <c r="H45" i="21" s="1"/>
  <c r="I47" i="21" s="1"/>
  <c r="H92" i="21"/>
  <c r="E92" i="21"/>
  <c r="A92" i="21"/>
  <c r="H50" i="21" s="1"/>
  <c r="Q48" i="21"/>
  <c r="H46" i="21"/>
  <c r="H41" i="21"/>
  <c r="H39" i="21"/>
  <c r="I42" i="21" s="1"/>
  <c r="H36" i="21"/>
  <c r="H35" i="21"/>
  <c r="G24" i="21"/>
  <c r="S23" i="21"/>
  <c r="R23" i="21"/>
  <c r="G23" i="21"/>
  <c r="G22" i="21"/>
  <c r="G21" i="21"/>
  <c r="H26" i="21" s="1"/>
  <c r="G20" i="21"/>
  <c r="G16" i="21"/>
  <c r="G15" i="21"/>
  <c r="G14" i="21"/>
  <c r="G13" i="21"/>
  <c r="G12" i="21"/>
  <c r="G11" i="21"/>
  <c r="G10" i="21"/>
  <c r="G9" i="21"/>
  <c r="G8" i="21"/>
  <c r="H17" i="21" l="1"/>
  <c r="I27" i="21" s="1"/>
  <c r="I53" i="21" s="1"/>
  <c r="I51" i="21"/>
  <c r="I52" i="21" s="1"/>
  <c r="I29" i="20"/>
  <c r="L137" i="20"/>
  <c r="H49" i="20" s="1"/>
  <c r="O111" i="20"/>
  <c r="M96" i="20"/>
  <c r="H45" i="20" s="1"/>
  <c r="I47" i="20" s="1"/>
  <c r="H92" i="20"/>
  <c r="E92" i="20"/>
  <c r="A92" i="20"/>
  <c r="H50" i="20"/>
  <c r="Q48" i="20"/>
  <c r="H46" i="20"/>
  <c r="H41" i="20"/>
  <c r="H39" i="20"/>
  <c r="I42" i="20" s="1"/>
  <c r="H36" i="20"/>
  <c r="H35" i="20"/>
  <c r="G24" i="20"/>
  <c r="S23" i="20"/>
  <c r="R23" i="20"/>
  <c r="G23" i="20"/>
  <c r="G22" i="20"/>
  <c r="G21" i="20"/>
  <c r="G20" i="20"/>
  <c r="G16" i="20"/>
  <c r="G15" i="20"/>
  <c r="G14" i="20"/>
  <c r="G13" i="20"/>
  <c r="G12" i="20"/>
  <c r="G11" i="20"/>
  <c r="G10" i="20"/>
  <c r="G9" i="20"/>
  <c r="G8" i="20"/>
  <c r="I55" i="21" l="1"/>
  <c r="I51" i="20"/>
  <c r="H26" i="20"/>
  <c r="H17" i="20"/>
  <c r="I37" i="20"/>
  <c r="I43" i="20" s="1"/>
  <c r="I30" i="19"/>
  <c r="I29" i="19"/>
  <c r="L137" i="19"/>
  <c r="H49" i="19" s="1"/>
  <c r="O111" i="19"/>
  <c r="M96" i="19"/>
  <c r="H45" i="19" s="1"/>
  <c r="I47" i="19" s="1"/>
  <c r="H92" i="19"/>
  <c r="E92" i="19"/>
  <c r="A92" i="19"/>
  <c r="H50" i="19" s="1"/>
  <c r="Q48" i="19"/>
  <c r="H46" i="19"/>
  <c r="H41" i="19"/>
  <c r="H39" i="19"/>
  <c r="I42" i="19" s="1"/>
  <c r="H36" i="19"/>
  <c r="H35" i="19"/>
  <c r="G24" i="19"/>
  <c r="S23" i="19"/>
  <c r="R23" i="19"/>
  <c r="G23" i="19"/>
  <c r="G22" i="19"/>
  <c r="G21" i="19"/>
  <c r="G20" i="19"/>
  <c r="H26" i="19" s="1"/>
  <c r="G16" i="19"/>
  <c r="G15" i="19"/>
  <c r="G14" i="19"/>
  <c r="G13" i="19"/>
  <c r="G12" i="19"/>
  <c r="G11" i="19"/>
  <c r="G10" i="19"/>
  <c r="G9" i="19"/>
  <c r="G8" i="19"/>
  <c r="H17" i="19" s="1"/>
  <c r="I27" i="20" l="1"/>
  <c r="I53" i="20" s="1"/>
  <c r="I51" i="19"/>
  <c r="I37" i="19"/>
  <c r="I43" i="19" s="1"/>
  <c r="I52" i="19"/>
  <c r="I30" i="20" s="1"/>
  <c r="I52" i="20" s="1"/>
  <c r="I27" i="19"/>
  <c r="I53" i="19" s="1"/>
  <c r="I55" i="20" l="1"/>
  <c r="I55" i="19"/>
  <c r="I29" i="18" l="1"/>
  <c r="I30" i="18"/>
  <c r="L137" i="18"/>
  <c r="H49" i="18" s="1"/>
  <c r="O111" i="18"/>
  <c r="M96" i="18"/>
  <c r="H45" i="18" s="1"/>
  <c r="I47" i="18" s="1"/>
  <c r="H92" i="18"/>
  <c r="E92" i="18"/>
  <c r="A92" i="18"/>
  <c r="H50" i="18" s="1"/>
  <c r="Q48" i="18"/>
  <c r="H46" i="18"/>
  <c r="H41" i="18"/>
  <c r="H39" i="18"/>
  <c r="I42" i="18" s="1"/>
  <c r="H36" i="18"/>
  <c r="H35" i="18"/>
  <c r="G24" i="18"/>
  <c r="S23" i="18"/>
  <c r="R23" i="18"/>
  <c r="G23" i="18"/>
  <c r="G22" i="18"/>
  <c r="G21" i="18"/>
  <c r="G20" i="18"/>
  <c r="H26" i="18" s="1"/>
  <c r="G16" i="18"/>
  <c r="G15" i="18"/>
  <c r="G14" i="18"/>
  <c r="G13" i="18"/>
  <c r="G12" i="18"/>
  <c r="G11" i="18"/>
  <c r="G10" i="18"/>
  <c r="G9" i="18"/>
  <c r="G8" i="18"/>
  <c r="H17" i="18" l="1"/>
  <c r="I27" i="18" s="1"/>
  <c r="I53" i="18" s="1"/>
  <c r="I51" i="18"/>
  <c r="I37" i="18"/>
  <c r="I43" i="18" s="1"/>
  <c r="I52" i="18"/>
  <c r="I55" i="18" l="1"/>
  <c r="H41" i="17" l="1"/>
  <c r="H39" i="17"/>
  <c r="I30" i="17" l="1"/>
  <c r="I29" i="17"/>
  <c r="L137" i="17"/>
  <c r="H49" i="17" s="1"/>
  <c r="O111" i="17"/>
  <c r="M96" i="17"/>
  <c r="H45" i="17" s="1"/>
  <c r="H92" i="17"/>
  <c r="E92" i="17"/>
  <c r="A92" i="17"/>
  <c r="H50" i="17" s="1"/>
  <c r="Q48" i="17"/>
  <c r="H46" i="17"/>
  <c r="I42" i="17"/>
  <c r="H36" i="17"/>
  <c r="H35" i="17"/>
  <c r="G24" i="17"/>
  <c r="S23" i="17"/>
  <c r="R23" i="17"/>
  <c r="G23" i="17"/>
  <c r="G22" i="17"/>
  <c r="G21" i="17"/>
  <c r="G20" i="17"/>
  <c r="G16" i="17"/>
  <c r="G15" i="17"/>
  <c r="G14" i="17"/>
  <c r="G13" i="17"/>
  <c r="G12" i="17"/>
  <c r="G11" i="17"/>
  <c r="G10" i="17"/>
  <c r="G9" i="17"/>
  <c r="G8" i="17"/>
  <c r="H26" i="17" l="1"/>
  <c r="I37" i="17"/>
  <c r="H17" i="17"/>
  <c r="I27" i="17" s="1"/>
  <c r="I53" i="17" s="1"/>
  <c r="I43" i="17"/>
  <c r="I47" i="17"/>
  <c r="I51" i="17"/>
  <c r="I29" i="16"/>
  <c r="I30" i="16"/>
  <c r="I30" i="15"/>
  <c r="I52" i="17" l="1"/>
  <c r="I55" i="17" s="1"/>
  <c r="L137" i="16"/>
  <c r="H49" i="16" s="1"/>
  <c r="O111" i="16"/>
  <c r="M96" i="16"/>
  <c r="H45" i="16" s="1"/>
  <c r="H92" i="16"/>
  <c r="E92" i="16"/>
  <c r="A92" i="16"/>
  <c r="H50" i="16" s="1"/>
  <c r="Q48" i="16"/>
  <c r="H46" i="16"/>
  <c r="I42" i="16"/>
  <c r="H36" i="16"/>
  <c r="H35" i="16"/>
  <c r="I37" i="16"/>
  <c r="I43" i="16" s="1"/>
  <c r="G24" i="16"/>
  <c r="S23" i="16"/>
  <c r="R23" i="16"/>
  <c r="G23" i="16"/>
  <c r="G22" i="16"/>
  <c r="G21" i="16"/>
  <c r="G20" i="16"/>
  <c r="G16" i="16"/>
  <c r="G15" i="16"/>
  <c r="G14" i="16"/>
  <c r="G13" i="16"/>
  <c r="G12" i="16"/>
  <c r="G11" i="16"/>
  <c r="G10" i="16"/>
  <c r="G9" i="16"/>
  <c r="G8" i="16"/>
  <c r="H26" i="16" l="1"/>
  <c r="H17" i="16"/>
  <c r="I47" i="16"/>
  <c r="I51" i="16"/>
  <c r="I29" i="15"/>
  <c r="L137" i="15"/>
  <c r="H49" i="15" s="1"/>
  <c r="O111" i="15"/>
  <c r="M96" i="15"/>
  <c r="H45" i="15" s="1"/>
  <c r="H92" i="15"/>
  <c r="E92" i="15"/>
  <c r="H46" i="15" s="1"/>
  <c r="A92" i="15"/>
  <c r="H50" i="15" s="1"/>
  <c r="Q48" i="15"/>
  <c r="I42" i="15"/>
  <c r="H36" i="15"/>
  <c r="H35" i="15"/>
  <c r="G24" i="15"/>
  <c r="S23" i="15"/>
  <c r="R23" i="15"/>
  <c r="G23" i="15"/>
  <c r="G22" i="15"/>
  <c r="G21" i="15"/>
  <c r="G20" i="15"/>
  <c r="G16" i="15"/>
  <c r="G15" i="15"/>
  <c r="G14" i="15"/>
  <c r="G13" i="15"/>
  <c r="G12" i="15"/>
  <c r="G11" i="15"/>
  <c r="G10" i="15"/>
  <c r="G9" i="15"/>
  <c r="G8" i="15"/>
  <c r="I27" i="16" l="1"/>
  <c r="I53" i="16" s="1"/>
  <c r="I52" i="16"/>
  <c r="I47" i="15"/>
  <c r="H17" i="15"/>
  <c r="H26" i="15"/>
  <c r="I37" i="15"/>
  <c r="I43" i="15" s="1"/>
  <c r="I51" i="15"/>
  <c r="I52" i="15" s="1"/>
  <c r="I29" i="14"/>
  <c r="I30" i="14"/>
  <c r="L137" i="14"/>
  <c r="H49" i="14" s="1"/>
  <c r="O111" i="14"/>
  <c r="M96" i="14"/>
  <c r="H45" i="14" s="1"/>
  <c r="I47" i="14" s="1"/>
  <c r="H92" i="14"/>
  <c r="E92" i="14"/>
  <c r="A92" i="14"/>
  <c r="H50" i="14" s="1"/>
  <c r="Q48" i="14"/>
  <c r="H46" i="14"/>
  <c r="I42" i="14"/>
  <c r="H36" i="14"/>
  <c r="H35" i="14"/>
  <c r="G24" i="14"/>
  <c r="S23" i="14"/>
  <c r="R23" i="14"/>
  <c r="G23" i="14"/>
  <c r="G22" i="14"/>
  <c r="G21" i="14"/>
  <c r="H26" i="14" s="1"/>
  <c r="G20" i="14"/>
  <c r="G16" i="14"/>
  <c r="G15" i="14"/>
  <c r="G14" i="14"/>
  <c r="G13" i="14"/>
  <c r="G12" i="14"/>
  <c r="G11" i="14"/>
  <c r="G10" i="14"/>
  <c r="G9" i="14"/>
  <c r="G8" i="14"/>
  <c r="I55" i="16" l="1"/>
  <c r="I27" i="15"/>
  <c r="I53" i="15" s="1"/>
  <c r="I55" i="15" s="1"/>
  <c r="H17" i="14"/>
  <c r="I27" i="14" s="1"/>
  <c r="I53" i="14" s="1"/>
  <c r="I51" i="14"/>
  <c r="I52" i="14" s="1"/>
  <c r="I37" i="14"/>
  <c r="I43" i="14" s="1"/>
  <c r="I30" i="13"/>
  <c r="I29" i="13"/>
  <c r="L137" i="13"/>
  <c r="H49" i="13" s="1"/>
  <c r="O111" i="13"/>
  <c r="M96" i="13"/>
  <c r="H45" i="13" s="1"/>
  <c r="I47" i="13" s="1"/>
  <c r="H92" i="13"/>
  <c r="E92" i="13"/>
  <c r="A92" i="13"/>
  <c r="H50" i="13" s="1"/>
  <c r="Q48" i="13"/>
  <c r="H46" i="13"/>
  <c r="I42" i="13"/>
  <c r="H36" i="13"/>
  <c r="H35" i="13"/>
  <c r="G24" i="13"/>
  <c r="S23" i="13"/>
  <c r="R23" i="13"/>
  <c r="G23" i="13"/>
  <c r="G22" i="13"/>
  <c r="G21" i="13"/>
  <c r="G20" i="13"/>
  <c r="G16" i="13"/>
  <c r="G15" i="13"/>
  <c r="G14" i="13"/>
  <c r="G13" i="13"/>
  <c r="G12" i="13"/>
  <c r="G11" i="13"/>
  <c r="G10" i="13"/>
  <c r="G9" i="13"/>
  <c r="G8" i="13"/>
  <c r="I55" i="14" l="1"/>
  <c r="H26" i="13"/>
  <c r="H17" i="13"/>
  <c r="I51" i="13"/>
  <c r="I37" i="13"/>
  <c r="I43" i="13" s="1"/>
  <c r="I52" i="13"/>
  <c r="I29" i="12"/>
  <c r="I30" i="12"/>
  <c r="L137" i="12"/>
  <c r="H49" i="12" s="1"/>
  <c r="O111" i="12"/>
  <c r="M96" i="12"/>
  <c r="H45" i="12" s="1"/>
  <c r="I47" i="12" s="1"/>
  <c r="H92" i="12"/>
  <c r="E92" i="12"/>
  <c r="A92" i="12"/>
  <c r="H50" i="12"/>
  <c r="Q48" i="12"/>
  <c r="H46" i="12"/>
  <c r="I42" i="12"/>
  <c r="H36" i="12"/>
  <c r="H35" i="12"/>
  <c r="G24" i="12"/>
  <c r="S23" i="12"/>
  <c r="R23" i="12"/>
  <c r="G23" i="12"/>
  <c r="G22" i="12"/>
  <c r="G21" i="12"/>
  <c r="G20" i="12"/>
  <c r="G16" i="12"/>
  <c r="G15" i="12"/>
  <c r="G14" i="12"/>
  <c r="G13" i="12"/>
  <c r="G12" i="12"/>
  <c r="G11" i="12"/>
  <c r="G10" i="12"/>
  <c r="G9" i="12"/>
  <c r="G8" i="12"/>
  <c r="I27" i="13" l="1"/>
  <c r="I53" i="13" s="1"/>
  <c r="I55" i="13" s="1"/>
  <c r="I51" i="12"/>
  <c r="H26" i="12"/>
  <c r="I37" i="12"/>
  <c r="I43" i="12" s="1"/>
  <c r="H17" i="12"/>
  <c r="I52" i="12"/>
  <c r="I30" i="11"/>
  <c r="I29" i="11"/>
  <c r="L137" i="11"/>
  <c r="H49" i="11" s="1"/>
  <c r="O111" i="11"/>
  <c r="M96" i="11"/>
  <c r="H45" i="11" s="1"/>
  <c r="I47" i="11" s="1"/>
  <c r="H92" i="11"/>
  <c r="E92" i="11"/>
  <c r="A92" i="11"/>
  <c r="H50" i="11"/>
  <c r="Q48" i="11"/>
  <c r="H46" i="11"/>
  <c r="I42" i="11"/>
  <c r="H36" i="11"/>
  <c r="H35" i="11"/>
  <c r="G24" i="11"/>
  <c r="S23" i="11"/>
  <c r="R23" i="11"/>
  <c r="G23" i="11"/>
  <c r="G22" i="11"/>
  <c r="G21" i="11"/>
  <c r="G20" i="11"/>
  <c r="G16" i="11"/>
  <c r="G15" i="11"/>
  <c r="G14" i="11"/>
  <c r="G13" i="11"/>
  <c r="G12" i="11"/>
  <c r="G11" i="11"/>
  <c r="G10" i="11"/>
  <c r="G9" i="11"/>
  <c r="G8" i="11"/>
  <c r="I27" i="12" l="1"/>
  <c r="I53" i="12" s="1"/>
  <c r="I55" i="12" s="1"/>
  <c r="I51" i="11"/>
  <c r="I37" i="11"/>
  <c r="I43" i="11" s="1"/>
  <c r="H26" i="11"/>
  <c r="H17" i="11"/>
  <c r="I52" i="11"/>
  <c r="I30" i="10"/>
  <c r="L137" i="10"/>
  <c r="H49" i="10" s="1"/>
  <c r="O111" i="10"/>
  <c r="M96" i="10"/>
  <c r="H45" i="10" s="1"/>
  <c r="H92" i="10"/>
  <c r="E92" i="10"/>
  <c r="A92" i="10"/>
  <c r="H50" i="10"/>
  <c r="Q48" i="10"/>
  <c r="H46" i="10"/>
  <c r="I42" i="10"/>
  <c r="H36" i="10"/>
  <c r="H35" i="10"/>
  <c r="I29" i="10"/>
  <c r="G24" i="10"/>
  <c r="S23" i="10"/>
  <c r="R23" i="10"/>
  <c r="G23" i="10"/>
  <c r="G22" i="10"/>
  <c r="G21" i="10"/>
  <c r="G20" i="10"/>
  <c r="G16" i="10"/>
  <c r="G15" i="10"/>
  <c r="G14" i="10"/>
  <c r="G13" i="10"/>
  <c r="G12" i="10"/>
  <c r="G11" i="10"/>
  <c r="G10" i="10"/>
  <c r="G9" i="10"/>
  <c r="G8" i="10"/>
  <c r="H17" i="10" s="1"/>
  <c r="I27" i="11" l="1"/>
  <c r="I53" i="11" s="1"/>
  <c r="I55" i="11" s="1"/>
  <c r="I37" i="10"/>
  <c r="I43" i="10" s="1"/>
  <c r="H26" i="10"/>
  <c r="I27" i="10" s="1"/>
  <c r="I53" i="10" s="1"/>
  <c r="I47" i="10"/>
  <c r="I51" i="10"/>
  <c r="I52" i="10" l="1"/>
  <c r="I55" i="10" s="1"/>
  <c r="E8" i="9" l="1"/>
  <c r="I30" i="9" l="1"/>
  <c r="L137" i="9"/>
  <c r="H49" i="9" s="1"/>
  <c r="O111" i="9"/>
  <c r="M96" i="9"/>
  <c r="H45" i="9" s="1"/>
  <c r="H92" i="9"/>
  <c r="E92" i="9"/>
  <c r="H46" i="9" s="1"/>
  <c r="A92" i="9"/>
  <c r="H50" i="9" s="1"/>
  <c r="Q48" i="9"/>
  <c r="I42" i="9"/>
  <c r="H36" i="9"/>
  <c r="H35" i="9"/>
  <c r="I29" i="9"/>
  <c r="I37" i="9" s="1"/>
  <c r="I43" i="9" s="1"/>
  <c r="G24" i="9"/>
  <c r="S23" i="9"/>
  <c r="R23" i="9"/>
  <c r="G23" i="9"/>
  <c r="G22" i="9"/>
  <c r="G21" i="9"/>
  <c r="G20" i="9"/>
  <c r="H26" i="9" s="1"/>
  <c r="G16" i="9"/>
  <c r="G15" i="9"/>
  <c r="G14" i="9"/>
  <c r="G13" i="9"/>
  <c r="G12" i="9"/>
  <c r="G11" i="9"/>
  <c r="G10" i="9"/>
  <c r="G9" i="9"/>
  <c r="G8" i="9"/>
  <c r="H17" i="9" s="1"/>
  <c r="I27" i="9" l="1"/>
  <c r="I53" i="9" s="1"/>
  <c r="I47" i="9"/>
  <c r="I51" i="9"/>
  <c r="E8" i="8"/>
  <c r="G8" i="8" s="1"/>
  <c r="E9" i="8"/>
  <c r="G9" i="8" s="1"/>
  <c r="I30" i="8"/>
  <c r="L137" i="8"/>
  <c r="H49" i="8" s="1"/>
  <c r="O111" i="8"/>
  <c r="M96" i="8"/>
  <c r="H45" i="8" s="1"/>
  <c r="I47" i="8" s="1"/>
  <c r="H92" i="8"/>
  <c r="E92" i="8"/>
  <c r="A92" i="8"/>
  <c r="H50" i="8" s="1"/>
  <c r="Q48" i="8"/>
  <c r="H46" i="8"/>
  <c r="I42" i="8"/>
  <c r="H36" i="8"/>
  <c r="H35" i="8"/>
  <c r="I29" i="8"/>
  <c r="I37" i="8" s="1"/>
  <c r="I43" i="8" s="1"/>
  <c r="G24" i="8"/>
  <c r="S23" i="8"/>
  <c r="R23" i="8"/>
  <c r="G23" i="8"/>
  <c r="G22" i="8"/>
  <c r="G21" i="8"/>
  <c r="H26" i="8" s="1"/>
  <c r="G20" i="8"/>
  <c r="G16" i="8"/>
  <c r="G15" i="8"/>
  <c r="G14" i="8"/>
  <c r="G13" i="8"/>
  <c r="G12" i="8"/>
  <c r="G11" i="8"/>
  <c r="G10" i="8"/>
  <c r="I52" i="9" l="1"/>
  <c r="I55" i="9" s="1"/>
  <c r="H17" i="8"/>
  <c r="I27" i="8" s="1"/>
  <c r="I53" i="8" s="1"/>
  <c r="I51" i="8"/>
  <c r="I52" i="8" s="1"/>
  <c r="I55" i="8" l="1"/>
  <c r="G12" i="7" l="1"/>
  <c r="I30" i="7" l="1"/>
  <c r="L137" i="7"/>
  <c r="H49" i="7" s="1"/>
  <c r="O111" i="7"/>
  <c r="M96" i="7"/>
  <c r="H45" i="7" s="1"/>
  <c r="I47" i="7" s="1"/>
  <c r="H92" i="7"/>
  <c r="E92" i="7"/>
  <c r="A92" i="7"/>
  <c r="H50" i="7" s="1"/>
  <c r="Q48" i="7"/>
  <c r="H46" i="7"/>
  <c r="I42" i="7"/>
  <c r="H36" i="7"/>
  <c r="H35" i="7"/>
  <c r="I29" i="7"/>
  <c r="I37" i="7" s="1"/>
  <c r="I43" i="7" s="1"/>
  <c r="G24" i="7"/>
  <c r="S23" i="7"/>
  <c r="R23" i="7"/>
  <c r="G23" i="7"/>
  <c r="G22" i="7"/>
  <c r="G21" i="7"/>
  <c r="G20" i="7"/>
  <c r="G16" i="7"/>
  <c r="G15" i="7"/>
  <c r="G14" i="7"/>
  <c r="G13" i="7"/>
  <c r="G11" i="7"/>
  <c r="G10" i="7"/>
  <c r="G9" i="7"/>
  <c r="G8" i="7"/>
  <c r="H26" i="7" l="1"/>
  <c r="H17" i="7"/>
  <c r="I51" i="7"/>
  <c r="I52" i="7" s="1"/>
  <c r="E8" i="6"/>
  <c r="I27" i="7" l="1"/>
  <c r="I53" i="7" s="1"/>
  <c r="I55" i="7" s="1"/>
  <c r="I29" i="6"/>
  <c r="I30" i="6"/>
  <c r="L137" i="6"/>
  <c r="H49" i="6" s="1"/>
  <c r="O111" i="6"/>
  <c r="M96" i="6"/>
  <c r="H45" i="6" s="1"/>
  <c r="H92" i="6"/>
  <c r="E92" i="6"/>
  <c r="H46" i="6" s="1"/>
  <c r="A92" i="6"/>
  <c r="H50" i="6"/>
  <c r="Q48" i="6"/>
  <c r="I42" i="6"/>
  <c r="H36" i="6"/>
  <c r="H35" i="6"/>
  <c r="G24" i="6"/>
  <c r="S23" i="6"/>
  <c r="R23" i="6"/>
  <c r="G23" i="6"/>
  <c r="G22" i="6"/>
  <c r="G21" i="6"/>
  <c r="G20" i="6"/>
  <c r="H26" i="6" s="1"/>
  <c r="G16" i="6"/>
  <c r="G15" i="6"/>
  <c r="G14" i="6"/>
  <c r="G13" i="6"/>
  <c r="G12" i="6"/>
  <c r="G11" i="6"/>
  <c r="G10" i="6"/>
  <c r="G9" i="6"/>
  <c r="G8" i="6"/>
  <c r="H17" i="6" l="1"/>
  <c r="I27" i="6" s="1"/>
  <c r="I53" i="6" s="1"/>
  <c r="I37" i="6"/>
  <c r="I43" i="6" s="1"/>
  <c r="I47" i="6"/>
  <c r="I51" i="6"/>
  <c r="I52" i="6" s="1"/>
  <c r="I30" i="5"/>
  <c r="I29" i="5"/>
  <c r="I55" i="6" l="1"/>
  <c r="L137" i="4"/>
  <c r="O111" i="4"/>
  <c r="M96" i="4"/>
  <c r="H92" i="4"/>
  <c r="E92" i="4"/>
  <c r="A92" i="4"/>
  <c r="I55" i="4"/>
  <c r="I53" i="4"/>
  <c r="I52" i="4"/>
  <c r="I51" i="4"/>
  <c r="H50" i="4"/>
  <c r="H49" i="4"/>
  <c r="Q48" i="4"/>
  <c r="I47" i="4"/>
  <c r="H46" i="4"/>
  <c r="H45" i="4"/>
  <c r="I43" i="4"/>
  <c r="I42" i="4"/>
  <c r="I37" i="4"/>
  <c r="H36" i="4"/>
  <c r="H35" i="4"/>
  <c r="I30" i="4"/>
  <c r="I29" i="4"/>
  <c r="I27" i="4"/>
  <c r="H26" i="4"/>
  <c r="G24" i="4"/>
  <c r="S23" i="4"/>
  <c r="R23" i="4"/>
  <c r="G23" i="4"/>
  <c r="G22" i="4"/>
  <c r="G21" i="4"/>
  <c r="G20" i="4"/>
  <c r="H17" i="4"/>
  <c r="G16" i="4"/>
  <c r="G15" i="4"/>
  <c r="G14" i="4"/>
  <c r="G13" i="4"/>
  <c r="G12" i="4"/>
  <c r="G11" i="4"/>
  <c r="G10" i="4"/>
  <c r="G9" i="4"/>
  <c r="G8" i="4"/>
  <c r="L137" i="1"/>
  <c r="O111" i="1"/>
  <c r="M96" i="1"/>
  <c r="H92" i="1"/>
  <c r="E92" i="1"/>
  <c r="A92" i="1"/>
  <c r="I55" i="1"/>
  <c r="I53" i="1"/>
  <c r="I52" i="1"/>
  <c r="I51" i="1"/>
  <c r="H50" i="1"/>
  <c r="H49" i="1"/>
  <c r="Q48" i="1"/>
  <c r="I47" i="1"/>
  <c r="H46" i="1"/>
  <c r="H45" i="1"/>
  <c r="I43" i="1"/>
  <c r="I42" i="1"/>
  <c r="I37" i="1"/>
  <c r="H36" i="1"/>
  <c r="H35" i="1"/>
  <c r="I27" i="1"/>
  <c r="H26" i="1"/>
  <c r="G24" i="1"/>
  <c r="S23" i="1"/>
  <c r="R23" i="1"/>
  <c r="G23" i="1"/>
  <c r="G22" i="1"/>
  <c r="G21" i="1"/>
  <c r="G20" i="1"/>
  <c r="H17" i="1"/>
  <c r="G16" i="1"/>
  <c r="G15" i="1"/>
  <c r="G14" i="1"/>
  <c r="G13" i="1"/>
  <c r="G12" i="1"/>
  <c r="G11" i="1"/>
  <c r="G10" i="1"/>
  <c r="G9" i="1"/>
  <c r="G8" i="1"/>
  <c r="L137" i="5"/>
  <c r="H49" i="5" s="1"/>
  <c r="O111" i="5"/>
  <c r="M96" i="5"/>
  <c r="H45" i="5" s="1"/>
  <c r="H92" i="5"/>
  <c r="E92" i="5"/>
  <c r="H46" i="5" s="1"/>
  <c r="A92" i="5"/>
  <c r="H50" i="5" s="1"/>
  <c r="Q48" i="5"/>
  <c r="I42" i="5"/>
  <c r="H36" i="5"/>
  <c r="H35" i="5"/>
  <c r="I37" i="5" s="1"/>
  <c r="I43" i="5" s="1"/>
  <c r="G24" i="5"/>
  <c r="S23" i="5"/>
  <c r="R23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H26" i="5" l="1"/>
  <c r="H17" i="5"/>
  <c r="I47" i="5"/>
  <c r="I51" i="5"/>
  <c r="I27" i="5" l="1"/>
  <c r="I53" i="5" s="1"/>
  <c r="I52" i="5"/>
  <c r="I55" i="5" l="1"/>
</calcChain>
</file>

<file path=xl/sharedStrings.xml><?xml version="1.0" encoding="utf-8"?>
<sst xmlns="http://schemas.openxmlformats.org/spreadsheetml/2006/main" count="1771" uniqueCount="74">
  <si>
    <t>CASH OPNAME</t>
  </si>
  <si>
    <t>Hari           :</t>
  </si>
  <si>
    <t>Tanggal:</t>
  </si>
  <si>
    <t>Pelaksana :</t>
  </si>
  <si>
    <t>Keuangan</t>
  </si>
  <si>
    <t>Pukul:</t>
  </si>
  <si>
    <t>16:00:00 PM</t>
  </si>
  <si>
    <t>UANG KERTAS</t>
  </si>
  <si>
    <t xml:space="preserve"> </t>
  </si>
  <si>
    <t>NOMINAL</t>
  </si>
  <si>
    <t>LEMBAR</t>
  </si>
  <si>
    <t>JUMLAH</t>
  </si>
  <si>
    <t>BPRSA</t>
  </si>
  <si>
    <t>BTK</t>
  </si>
  <si>
    <t>in</t>
  </si>
  <si>
    <t>out</t>
  </si>
  <si>
    <t>NO</t>
  </si>
  <si>
    <t>lebih</t>
  </si>
  <si>
    <t>kurang</t>
  </si>
  <si>
    <t>MUTASI</t>
  </si>
  <si>
    <t xml:space="preserve">lebih </t>
  </si>
  <si>
    <t>,</t>
  </si>
  <si>
    <t>Sub Total</t>
  </si>
  <si>
    <t>KEPING</t>
  </si>
  <si>
    <t>penyesuaian</t>
  </si>
  <si>
    <t>Jumlah Kas Sebelumnya :</t>
  </si>
  <si>
    <t>Bank BPRSA</t>
  </si>
  <si>
    <t>Kas</t>
  </si>
  <si>
    <t xml:space="preserve">    </t>
  </si>
  <si>
    <t>Jumlah Kas Hari Ini :</t>
  </si>
  <si>
    <t>Bank:</t>
  </si>
  <si>
    <t>Penerimaan BPRSA</t>
  </si>
  <si>
    <t>cb</t>
  </si>
  <si>
    <t>Pengeluaran</t>
  </si>
  <si>
    <t>Jumlah Kas di Bank</t>
  </si>
  <si>
    <t>BTN</t>
  </si>
  <si>
    <t>BNI</t>
  </si>
  <si>
    <t>BRI Syariah</t>
  </si>
  <si>
    <t>Kas:</t>
  </si>
  <si>
    <t>Realisasi Kurang</t>
  </si>
  <si>
    <t>Penerimaan</t>
  </si>
  <si>
    <t>Realisasi Lebih</t>
  </si>
  <si>
    <t xml:space="preserve">Penyesuaian </t>
  </si>
  <si>
    <t>Total</t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</si>
  <si>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</si>
  <si>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</si>
  <si>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</si>
  <si>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</si>
  <si>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</si>
  <si>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</si>
  <si>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 ………………….</t>
  </si>
  <si>
    <t>2. Dheri Febiyani Lestari, S.Pd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</si>
  <si>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</si>
  <si>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</si>
  <si>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</si>
  <si>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</si>
  <si>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>Pengambilan Bank</t>
  </si>
  <si>
    <t xml:space="preserve">  </t>
  </si>
  <si>
    <t>Rabu</t>
  </si>
  <si>
    <t>Kamis</t>
  </si>
  <si>
    <t>Jumat</t>
  </si>
  <si>
    <t>Sabtu</t>
  </si>
  <si>
    <t>14:50:00 PM</t>
  </si>
  <si>
    <t>Senin</t>
  </si>
  <si>
    <t>16:15:00 PM</t>
  </si>
  <si>
    <t>Selasa</t>
  </si>
  <si>
    <t>17:30:00 PM</t>
  </si>
  <si>
    <t>17:00:00 PM</t>
  </si>
  <si>
    <t>CB</t>
  </si>
  <si>
    <t>um</t>
  </si>
  <si>
    <t>14:45:00 PM</t>
  </si>
  <si>
    <t>1. Silmi Nur Addini, ST</t>
  </si>
  <si>
    <t>buku</t>
  </si>
  <si>
    <t>Ririn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</si>
</sst>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_(* #,##0_);_(* \(#,##0\);_(* &quot;-&quot;??_);_(@_)"/>
    <numFmt numFmtId="166" formatCode="_([$Rp-421]* #,##0.00_);_([$Rp-421]* \(#,##0.00\);_([$Rp-421]* &quot;-&quot;??_);_(@_)"/>
    <numFmt numFmtId="167" formatCode="_([$Rp-421]* #,##0_);_([$Rp-421]* \(#,##0\);_([$Rp-421]* &quot;-&quot;??_);_(@_)"/>
  </numFmts>
  <fonts count="3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rgb="FFFFFF0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0"/>
      <color rgb="FFFFFF0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rgb="FFFFFF00"/>
      <name val="Arial"/>
      <family val="2"/>
    </font>
    <font>
      <b/>
      <sz val="10"/>
      <color rgb="FFFF0000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sz val="10"/>
      <color theme="1"/>
      <name val="Times New Roman"/>
      <family val="1"/>
    </font>
    <font>
      <u val="singleAccounting"/>
      <sz val="10"/>
      <name val="Arial"/>
      <family val="2"/>
    </font>
    <font>
      <sz val="10"/>
      <color theme="5" tint="-0.249977111117893"/>
      <name val="Arial"/>
      <family val="2"/>
    </font>
    <font>
      <sz val="9"/>
      <name val="Arial"/>
      <family val="2"/>
    </font>
    <font>
      <sz val="11"/>
      <color theme="5" tint="-0.249977111117893"/>
      <name val="Calibri"/>
      <family val="2"/>
      <charset val="1"/>
      <scheme val="minor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10"/>
      <color rgb="FFFFFF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0" borderId="0"/>
    <xf numFmtId="0" fontId="1" fillId="0" borderId="0"/>
    <xf numFmtId="41" fontId="5" fillId="0" borderId="0" applyFont="0" applyFill="0" applyBorder="0" applyAlignment="0" applyProtection="0"/>
    <xf numFmtId="0" fontId="1" fillId="0" borderId="0"/>
  </cellStyleXfs>
  <cellXfs count="149">
    <xf numFmtId="0" fontId="0" fillId="0" borderId="0" xfId="0"/>
    <xf numFmtId="0" fontId="6" fillId="0" borderId="0" xfId="3" applyFont="1" applyAlignment="1">
      <alignment horizontal="center"/>
    </xf>
    <xf numFmtId="0" fontId="1" fillId="0" borderId="0" xfId="4"/>
    <xf numFmtId="0" fontId="7" fillId="0" borderId="0" xfId="4" applyFont="1" applyFill="1" applyAlignment="1">
      <alignment horizontal="right"/>
    </xf>
    <xf numFmtId="41" fontId="8" fillId="0" borderId="0" xfId="4" applyNumberFormat="1" applyFont="1" applyFill="1"/>
    <xf numFmtId="0" fontId="8" fillId="0" borderId="0" xfId="4" applyFont="1" applyAlignment="1">
      <alignment horizontal="center" wrapText="1"/>
    </xf>
    <xf numFmtId="0" fontId="8" fillId="0" borderId="0" xfId="4" applyFont="1"/>
    <xf numFmtId="0" fontId="5" fillId="0" borderId="0" xfId="3" applyFont="1" applyAlignment="1"/>
    <xf numFmtId="164" fontId="5" fillId="0" borderId="0" xfId="3" applyNumberFormat="1" applyFont="1" applyAlignment="1"/>
    <xf numFmtId="0" fontId="1" fillId="0" borderId="0" xfId="4" applyFont="1"/>
    <xf numFmtId="41" fontId="5" fillId="0" borderId="0" xfId="3" applyNumberFormat="1" applyFont="1"/>
    <xf numFmtId="14" fontId="5" fillId="0" borderId="0" xfId="3" applyNumberFormat="1" applyFont="1" applyAlignment="1">
      <alignment horizontal="left"/>
    </xf>
    <xf numFmtId="15" fontId="5" fillId="0" borderId="0" xfId="3" applyNumberFormat="1" applyFont="1" applyAlignment="1">
      <alignment horizontal="left"/>
    </xf>
    <xf numFmtId="41" fontId="9" fillId="0" borderId="0" xfId="3" applyNumberFormat="1" applyFont="1" applyFill="1" applyAlignment="1">
      <alignment horizontal="right"/>
    </xf>
    <xf numFmtId="0" fontId="5" fillId="0" borderId="0" xfId="3" applyFont="1" applyAlignment="1">
      <alignment horizontal="left"/>
    </xf>
    <xf numFmtId="20" fontId="5" fillId="0" borderId="0" xfId="3" applyNumberFormat="1" applyFont="1" applyAlignment="1">
      <alignment horizontal="left"/>
    </xf>
    <xf numFmtId="20" fontId="5" fillId="0" borderId="0" xfId="3" applyNumberFormat="1" applyFont="1" applyAlignment="1"/>
    <xf numFmtId="41" fontId="5" fillId="0" borderId="0" xfId="3" applyNumberFormat="1" applyFont="1" applyFill="1" applyAlignment="1"/>
    <xf numFmtId="0" fontId="10" fillId="0" borderId="0" xfId="0" applyFont="1" applyAlignment="1">
      <alignment horizontal="center" wrapText="1"/>
    </xf>
    <xf numFmtId="0" fontId="11" fillId="0" borderId="0" xfId="3" applyFont="1" applyAlignment="1"/>
    <xf numFmtId="0" fontId="5" fillId="0" borderId="0" xfId="3" applyFont="1" applyAlignment="1">
      <alignment horizontal="center"/>
    </xf>
    <xf numFmtId="41" fontId="5" fillId="0" borderId="0" xfId="3" applyNumberFormat="1" applyFont="1" applyAlignment="1"/>
    <xf numFmtId="0" fontId="5" fillId="0" borderId="0" xfId="3" applyFont="1" applyFill="1" applyAlignment="1"/>
    <xf numFmtId="0" fontId="5" fillId="0" borderId="0" xfId="3" applyNumberFormat="1" applyFont="1" applyFill="1" applyBorder="1"/>
    <xf numFmtId="0" fontId="5" fillId="0" borderId="0" xfId="3" applyFont="1" applyAlignment="1">
      <alignment horizontal="center" wrapText="1"/>
    </xf>
    <xf numFmtId="0" fontId="12" fillId="0" borderId="0" xfId="3" applyNumberFormat="1" applyFont="1" applyBorder="1" applyAlignment="1">
      <alignment horizontal="center"/>
    </xf>
    <xf numFmtId="41" fontId="13" fillId="0" borderId="0" xfId="3" applyNumberFormat="1" applyFont="1" applyFill="1" applyBorder="1" applyAlignment="1">
      <alignment horizontal="center"/>
    </xf>
    <xf numFmtId="41" fontId="14" fillId="3" borderId="0" xfId="3" applyNumberFormat="1" applyFont="1" applyFill="1" applyAlignment="1">
      <alignment horizontal="center"/>
    </xf>
    <xf numFmtId="0" fontId="2" fillId="0" borderId="0" xfId="4" applyFont="1" applyAlignment="1">
      <alignment horizontal="center" wrapText="1"/>
    </xf>
    <xf numFmtId="0" fontId="11" fillId="0" borderId="0" xfId="3" applyFont="1" applyAlignment="1">
      <alignment horizontal="center"/>
    </xf>
    <xf numFmtId="0" fontId="0" fillId="0" borderId="0" xfId="0" applyAlignment="1">
      <alignment horizontal="center"/>
    </xf>
    <xf numFmtId="165" fontId="15" fillId="0" borderId="0" xfId="1" applyNumberFormat="1" applyFont="1" applyFill="1" applyBorder="1" applyAlignment="1">
      <alignment horizontal="right" vertical="center"/>
    </xf>
    <xf numFmtId="41" fontId="5" fillId="0" borderId="0" xfId="3" applyNumberFormat="1" applyFont="1" applyFill="1" applyBorder="1" applyAlignment="1"/>
    <xf numFmtId="3" fontId="1" fillId="0" borderId="0" xfId="4" applyNumberFormat="1" applyFont="1" applyFill="1"/>
    <xf numFmtId="41" fontId="5" fillId="0" borderId="0" xfId="3" applyNumberFormat="1" applyFont="1" applyFill="1" applyBorder="1"/>
    <xf numFmtId="166" fontId="1" fillId="0" borderId="0" xfId="4" applyNumberFormat="1" applyFont="1"/>
    <xf numFmtId="166" fontId="16" fillId="0" borderId="0" xfId="4" applyNumberFormat="1" applyFont="1" applyBorder="1"/>
    <xf numFmtId="41" fontId="10" fillId="3" borderId="0" xfId="0" applyNumberFormat="1" applyFont="1" applyFill="1"/>
    <xf numFmtId="0" fontId="0" fillId="4" borderId="0" xfId="0" applyFill="1"/>
    <xf numFmtId="166" fontId="17" fillId="0" borderId="0" xfId="5" applyNumberFormat="1" applyFont="1" applyFill="1" applyBorder="1" applyAlignment="1"/>
    <xf numFmtId="41" fontId="5" fillId="0" borderId="0" xfId="3" applyNumberFormat="1" applyFont="1" applyFill="1"/>
    <xf numFmtId="166" fontId="5" fillId="0" borderId="0" xfId="3" applyNumberFormat="1" applyFont="1" applyFill="1"/>
    <xf numFmtId="1" fontId="16" fillId="0" borderId="0" xfId="4" quotePrefix="1" applyNumberFormat="1" applyFont="1" applyFill="1" applyBorder="1" applyAlignment="1">
      <alignment horizontal="center" wrapText="1"/>
    </xf>
    <xf numFmtId="167" fontId="15" fillId="0" borderId="0" xfId="0" applyNumberFormat="1" applyFont="1" applyFill="1" applyBorder="1" applyAlignment="1">
      <alignment horizontal="right" vertical="center"/>
    </xf>
    <xf numFmtId="41" fontId="5" fillId="0" borderId="0" xfId="4" applyNumberFormat="1" applyFont="1" applyFill="1" applyBorder="1"/>
    <xf numFmtId="1" fontId="16" fillId="0" borderId="0" xfId="4" applyNumberFormat="1" applyFont="1" applyFill="1" applyBorder="1" applyAlignment="1">
      <alignment horizontal="center" wrapText="1"/>
    </xf>
    <xf numFmtId="0" fontId="5" fillId="0" borderId="0" xfId="3" applyFont="1" applyFill="1"/>
    <xf numFmtId="41" fontId="5" fillId="0" borderId="1" xfId="3" applyNumberFormat="1" applyFont="1" applyBorder="1" applyAlignment="1"/>
    <xf numFmtId="165" fontId="18" fillId="0" borderId="0" xfId="1" applyNumberFormat="1" applyFont="1" applyFill="1" applyBorder="1" applyAlignment="1">
      <alignment wrapText="1"/>
    </xf>
    <xf numFmtId="164" fontId="5" fillId="0" borderId="0" xfId="3" applyNumberFormat="1" applyFont="1" applyBorder="1" applyAlignment="1"/>
    <xf numFmtId="41" fontId="16" fillId="0" borderId="0" xfId="4" applyNumberFormat="1" applyFont="1" applyFill="1" applyBorder="1"/>
    <xf numFmtId="41" fontId="5" fillId="3" borderId="0" xfId="3" applyNumberFormat="1" applyFont="1" applyFill="1" applyBorder="1" applyAlignment="1"/>
    <xf numFmtId="41" fontId="10" fillId="5" borderId="0" xfId="0" applyNumberFormat="1" applyFont="1" applyFill="1"/>
    <xf numFmtId="16" fontId="5" fillId="0" borderId="0" xfId="3" applyNumberFormat="1" applyFont="1" applyFill="1"/>
    <xf numFmtId="164" fontId="5" fillId="0" borderId="0" xfId="3" applyNumberFormat="1" applyFont="1" applyFill="1" applyAlignment="1"/>
    <xf numFmtId="41" fontId="10" fillId="4" borderId="0" xfId="0" applyNumberFormat="1" applyFont="1" applyFill="1"/>
    <xf numFmtId="42" fontId="15" fillId="0" borderId="0" xfId="0" applyNumberFormat="1" applyFont="1" applyFill="1" applyBorder="1" applyAlignment="1">
      <alignment horizontal="right" vertical="center"/>
    </xf>
    <xf numFmtId="42" fontId="1" fillId="0" borderId="0" xfId="4" applyNumberFormat="1" applyFont="1"/>
    <xf numFmtId="164" fontId="5" fillId="0" borderId="1" xfId="3" applyNumberFormat="1" applyFont="1" applyBorder="1" applyAlignment="1"/>
    <xf numFmtId="41" fontId="5" fillId="3" borderId="0" xfId="3" applyNumberFormat="1" applyFont="1" applyFill="1"/>
    <xf numFmtId="164" fontId="19" fillId="0" borderId="0" xfId="3" applyNumberFormat="1" applyFont="1" applyBorder="1" applyAlignment="1"/>
    <xf numFmtId="164" fontId="19" fillId="0" borderId="0" xfId="3" applyNumberFormat="1" applyFont="1" applyAlignment="1"/>
    <xf numFmtId="164" fontId="11" fillId="0" borderId="0" xfId="3" applyNumberFormat="1" applyFont="1" applyAlignment="1"/>
    <xf numFmtId="0" fontId="0" fillId="0" borderId="0" xfId="0" applyBorder="1"/>
    <xf numFmtId="0" fontId="1" fillId="0" borderId="0" xfId="4" applyFont="1" applyBorder="1"/>
    <xf numFmtId="41" fontId="5" fillId="0" borderId="0" xfId="3" applyNumberFormat="1" applyFont="1" applyBorder="1"/>
    <xf numFmtId="164" fontId="5" fillId="0" borderId="1" xfId="5" applyNumberFormat="1" applyFont="1" applyFill="1" applyBorder="1" applyAlignment="1">
      <alignment horizontal="left"/>
    </xf>
    <xf numFmtId="41" fontId="5" fillId="0" borderId="0" xfId="5" applyNumberFormat="1" applyFont="1" applyFill="1" applyBorder="1" applyAlignment="1"/>
    <xf numFmtId="41" fontId="5" fillId="0" borderId="0" xfId="5" applyNumberFormat="1" applyFont="1" applyFill="1" applyAlignment="1"/>
    <xf numFmtId="41" fontId="3" fillId="0" borderId="0" xfId="2" applyNumberFormat="1" applyFont="1" applyFill="1" applyBorder="1"/>
    <xf numFmtId="0" fontId="1" fillId="0" borderId="0" xfId="4" applyFont="1" applyFill="1"/>
    <xf numFmtId="42" fontId="0" fillId="0" borderId="0" xfId="0" applyNumberFormat="1"/>
    <xf numFmtId="164" fontId="20" fillId="0" borderId="0" xfId="3" applyNumberFormat="1" applyFont="1" applyAlignment="1"/>
    <xf numFmtId="164" fontId="20" fillId="0" borderId="0" xfId="3" applyNumberFormat="1" applyFont="1" applyBorder="1" applyAlignment="1"/>
    <xf numFmtId="42" fontId="5" fillId="0" borderId="0" xfId="3" applyNumberFormat="1" applyFont="1"/>
    <xf numFmtId="164" fontId="20" fillId="0" borderId="0" xfId="3" applyNumberFormat="1" applyFont="1" applyFill="1" applyAlignment="1"/>
    <xf numFmtId="41" fontId="20" fillId="0" borderId="0" xfId="3" applyNumberFormat="1" applyFont="1" applyAlignment="1"/>
    <xf numFmtId="0" fontId="21" fillId="0" borderId="0" xfId="3" applyFont="1" applyAlignment="1">
      <alignment horizontal="left"/>
    </xf>
    <xf numFmtId="0" fontId="21" fillId="0" borderId="0" xfId="3" applyFont="1"/>
    <xf numFmtId="0" fontId="5" fillId="0" borderId="0" xfId="3" applyFont="1"/>
    <xf numFmtId="0" fontId="20" fillId="0" borderId="0" xfId="3" applyFont="1"/>
    <xf numFmtId="41" fontId="0" fillId="0" borderId="0" xfId="0" applyNumberFormat="1"/>
    <xf numFmtId="0" fontId="22" fillId="0" borderId="0" xfId="4" applyFont="1"/>
    <xf numFmtId="41" fontId="8" fillId="3" borderId="0" xfId="4" applyNumberFormat="1" applyFont="1" applyFill="1"/>
    <xf numFmtId="164" fontId="1" fillId="0" borderId="0" xfId="4" applyNumberFormat="1" applyFont="1"/>
    <xf numFmtId="0" fontId="23" fillId="0" borderId="0" xfId="3" applyFont="1" applyBorder="1"/>
    <xf numFmtId="164" fontId="24" fillId="0" borderId="0" xfId="3" applyNumberFormat="1" applyFont="1" applyBorder="1"/>
    <xf numFmtId="41" fontId="10" fillId="0" borderId="0" xfId="0" applyNumberFormat="1" applyFont="1"/>
    <xf numFmtId="164" fontId="5" fillId="0" borderId="0" xfId="3" applyNumberFormat="1" applyFont="1"/>
    <xf numFmtId="42" fontId="8" fillId="0" borderId="0" xfId="2" applyNumberFormat="1" applyFont="1" applyFill="1"/>
    <xf numFmtId="41" fontId="8" fillId="0" borderId="0" xfId="2" applyNumberFormat="1" applyFont="1" applyFill="1"/>
    <xf numFmtId="41" fontId="25" fillId="0" borderId="0" xfId="0" applyNumberFormat="1" applyFont="1"/>
    <xf numFmtId="0" fontId="26" fillId="0" borderId="0" xfId="4" applyFont="1"/>
    <xf numFmtId="42" fontId="27" fillId="0" borderId="0" xfId="4" applyNumberFormat="1" applyFont="1"/>
    <xf numFmtId="0" fontId="0" fillId="0" borderId="0" xfId="4" applyFont="1"/>
    <xf numFmtId="41" fontId="27" fillId="0" borderId="0" xfId="0" applyNumberFormat="1" applyFont="1"/>
    <xf numFmtId="0" fontId="26" fillId="0" borderId="0" xfId="0" applyFont="1"/>
    <xf numFmtId="42" fontId="26" fillId="0" borderId="0" xfId="4" applyNumberFormat="1" applyFont="1"/>
    <xf numFmtId="42" fontId="26" fillId="0" borderId="0" xfId="0" applyNumberFormat="1" applyFont="1"/>
    <xf numFmtId="42" fontId="10" fillId="0" borderId="0" xfId="0" applyNumberFormat="1" applyFont="1"/>
    <xf numFmtId="0" fontId="27" fillId="0" borderId="0" xfId="0" applyFont="1"/>
    <xf numFmtId="42" fontId="27" fillId="0" borderId="0" xfId="0" applyNumberFormat="1" applyFont="1"/>
    <xf numFmtId="42" fontId="8" fillId="0" borderId="0" xfId="6" applyNumberFormat="1" applyFont="1" applyFill="1"/>
    <xf numFmtId="41" fontId="8" fillId="3" borderId="0" xfId="6" applyNumberFormat="1" applyFont="1" applyFill="1"/>
    <xf numFmtId="0" fontId="26" fillId="0" borderId="0" xfId="4" applyFont="1" applyFill="1"/>
    <xf numFmtId="0" fontId="25" fillId="4" borderId="0" xfId="0" applyFont="1" applyFill="1" applyAlignment="1">
      <alignment horizontal="right"/>
    </xf>
    <xf numFmtId="0" fontId="10" fillId="0" borderId="0" xfId="0" applyFont="1"/>
    <xf numFmtId="0" fontId="10" fillId="0" borderId="0" xfId="0" applyFont="1" applyAlignment="1">
      <alignment wrapText="1"/>
    </xf>
    <xf numFmtId="41" fontId="25" fillId="4" borderId="0" xfId="0" applyNumberFormat="1" applyFont="1" applyFill="1" applyAlignment="1">
      <alignment horizontal="right"/>
    </xf>
    <xf numFmtId="0" fontId="6" fillId="0" borderId="0" xfId="3" applyFont="1" applyAlignment="1">
      <alignment horizontal="center"/>
    </xf>
    <xf numFmtId="165" fontId="15" fillId="0" borderId="0" xfId="1" applyNumberFormat="1" applyFont="1" applyFill="1" applyBorder="1" applyAlignment="1">
      <alignment horizontal="center" vertical="center" wrapText="1"/>
    </xf>
    <xf numFmtId="165" fontId="15" fillId="0" borderId="0" xfId="1" applyNumberFormat="1" applyFont="1" applyFill="1" applyBorder="1" applyAlignment="1">
      <alignment vertical="center" wrapText="1"/>
    </xf>
    <xf numFmtId="165" fontId="15" fillId="0" borderId="0" xfId="1" applyNumberFormat="1" applyFont="1" applyFill="1" applyBorder="1" applyAlignment="1">
      <alignment vertical="center"/>
    </xf>
    <xf numFmtId="165" fontId="5" fillId="0" borderId="0" xfId="1" applyNumberFormat="1" applyFont="1" applyFill="1" applyBorder="1" applyAlignment="1">
      <alignment vertical="center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41" fontId="28" fillId="4" borderId="0" xfId="3" applyNumberFormat="1" applyFont="1" applyFill="1" applyBorder="1" applyAlignment="1"/>
    <xf numFmtId="165" fontId="29" fillId="0" borderId="0" xfId="1" applyNumberFormat="1" applyFont="1" applyFill="1" applyBorder="1" applyAlignment="1">
      <alignment horizontal="right" vertical="center"/>
    </xf>
    <xf numFmtId="41" fontId="28" fillId="0" borderId="0" xfId="3" applyNumberFormat="1" applyFont="1" applyFill="1" applyBorder="1"/>
    <xf numFmtId="41" fontId="28" fillId="0" borderId="0" xfId="3" applyNumberFormat="1" applyFont="1" applyFill="1" applyBorder="1" applyAlignment="1"/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165" fontId="18" fillId="0" borderId="0" xfId="1" applyNumberFormat="1" applyFont="1" applyFill="1" applyBorder="1" applyAlignment="1">
      <alignment vertical="center" wrapText="1"/>
    </xf>
    <xf numFmtId="165" fontId="29" fillId="4" borderId="0" xfId="1" applyNumberFormat="1" applyFont="1" applyFill="1" applyBorder="1" applyAlignment="1">
      <alignment vertical="center" wrapText="1"/>
    </xf>
    <xf numFmtId="165" fontId="30" fillId="0" borderId="0" xfId="1" applyNumberFormat="1" applyFont="1" applyFill="1" applyBorder="1" applyAlignment="1">
      <alignment vertical="center" wrapText="1"/>
    </xf>
    <xf numFmtId="0" fontId="6" fillId="0" borderId="0" xfId="3" applyFont="1" applyAlignment="1">
      <alignment horizontal="center"/>
    </xf>
    <xf numFmtId="165" fontId="15" fillId="3" borderId="0" xfId="1" applyNumberFormat="1" applyFont="1" applyFill="1" applyBorder="1" applyAlignment="1">
      <alignment vertical="center" wrapText="1"/>
    </xf>
    <xf numFmtId="167" fontId="15" fillId="3" borderId="0" xfId="0" applyNumberFormat="1" applyFont="1" applyFill="1" applyBorder="1" applyAlignment="1">
      <alignment horizontal="right" vertical="center"/>
    </xf>
    <xf numFmtId="0" fontId="8" fillId="3" borderId="0" xfId="4" applyFont="1" applyFill="1" applyAlignment="1">
      <alignment horizontal="right"/>
    </xf>
    <xf numFmtId="41" fontId="5" fillId="3" borderId="0" xfId="3" applyNumberFormat="1" applyFont="1" applyFill="1" applyAlignment="1">
      <alignment horizontal="right"/>
    </xf>
    <xf numFmtId="41" fontId="11" fillId="3" borderId="0" xfId="3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right"/>
    </xf>
    <xf numFmtId="41" fontId="10" fillId="3" borderId="0" xfId="0" applyNumberFormat="1" applyFont="1" applyFill="1" applyAlignment="1">
      <alignment horizontal="right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 applyAlignment="1">
      <alignment horizontal="center"/>
    </xf>
  </cellXfs>
  <cellStyles count="7">
    <cellStyle name="Accent3" xfId="2" builtinId="37"/>
    <cellStyle name="Comma" xfId="1" builtinId="3"/>
    <cellStyle name="Comma [0] 2" xfId="5"/>
    <cellStyle name="Normal" xfId="0" builtinId="0"/>
    <cellStyle name="Normal 2" xfId="4"/>
    <cellStyle name="Normal 2 2" xfId="3"/>
    <cellStyle name="Normal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25" zoomScale="82" zoomScaleNormal="100" zoomScaleSheetLayoutView="82" workbookViewId="0">
      <selection activeCell="I42" sqref="I42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5" bestFit="1" customWidth="1"/>
    <col min="13" max="13" width="16.140625" style="37" bestFit="1" customWidth="1"/>
    <col min="14" max="14" width="15.5703125" style="107" customWidth="1"/>
    <col min="15" max="15" width="17.7109375" style="106" bestFit="1" customWidth="1"/>
    <col min="16" max="16" width="16.42578125" bestFit="1" customWidth="1"/>
    <col min="18" max="18" width="22.42578125" customWidth="1"/>
    <col min="19" max="19" width="20.140625" customWidth="1"/>
  </cols>
  <sheetData>
    <row r="1" spans="1:19" ht="15.75" x14ac:dyDescent="0.25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58</v>
      </c>
      <c r="C3" s="10"/>
      <c r="D3" s="7"/>
      <c r="E3" s="7"/>
      <c r="F3" s="7"/>
      <c r="G3" s="7"/>
      <c r="H3" s="7" t="s">
        <v>2</v>
      </c>
      <c r="I3" s="11">
        <v>42767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 t="s">
        <v>6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7</v>
      </c>
      <c r="B6" s="7"/>
      <c r="C6" s="7"/>
      <c r="D6" s="7"/>
      <c r="E6" s="7"/>
      <c r="F6" s="7"/>
      <c r="G6" s="7" t="s">
        <v>8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v>7</v>
      </c>
      <c r="F8" s="22"/>
      <c r="G8" s="17">
        <f>C8*E8</f>
        <v>700000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v>6</v>
      </c>
      <c r="F9" s="22"/>
      <c r="G9" s="17">
        <f t="shared" ref="G9:G16" si="0">C9*E9</f>
        <v>300000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0</v>
      </c>
      <c r="F10" s="22"/>
      <c r="G10" s="17">
        <f t="shared" si="0"/>
        <v>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59</v>
      </c>
      <c r="F11" s="22"/>
      <c r="G11" s="17">
        <f t="shared" si="0"/>
        <v>590000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12</v>
      </c>
      <c r="S11" s="9"/>
    </row>
    <row r="12" spans="1:19" x14ac:dyDescent="0.25">
      <c r="A12" s="7"/>
      <c r="B12" s="7"/>
      <c r="C12" s="21">
        <v>5000</v>
      </c>
      <c r="D12" s="7"/>
      <c r="E12" s="22">
        <v>94</v>
      </c>
      <c r="F12" s="22"/>
      <c r="G12" s="17">
        <f t="shared" si="0"/>
        <v>470000</v>
      </c>
      <c r="H12" s="8"/>
      <c r="I12" s="17"/>
      <c r="J12" s="17"/>
      <c r="K12" s="25" t="s">
        <v>13</v>
      </c>
      <c r="L12" s="26" t="s">
        <v>14</v>
      </c>
      <c r="M12" s="27" t="s">
        <v>15</v>
      </c>
      <c r="N12" s="28" t="s">
        <v>16</v>
      </c>
      <c r="O12" s="29" t="s">
        <v>12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13</v>
      </c>
      <c r="F13" s="22"/>
      <c r="G13" s="17">
        <f t="shared" si="0"/>
        <v>26000</v>
      </c>
      <c r="H13" s="8"/>
      <c r="I13" s="17"/>
      <c r="J13" s="17"/>
      <c r="K13" s="30">
        <v>39142</v>
      </c>
      <c r="L13" s="31">
        <v>1200000</v>
      </c>
      <c r="M13" s="32">
        <v>2440000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64</v>
      </c>
      <c r="F14" s="22"/>
      <c r="G14" s="17">
        <f t="shared" si="0"/>
        <v>64000</v>
      </c>
      <c r="H14" s="8"/>
      <c r="I14" s="17"/>
      <c r="J14" s="10"/>
      <c r="K14" s="30">
        <v>39143</v>
      </c>
      <c r="L14" s="31">
        <v>1600000</v>
      </c>
      <c r="M14" s="32">
        <v>130000</v>
      </c>
      <c r="N14" s="34"/>
      <c r="O14" s="35">
        <v>45000000</v>
      </c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 t="s">
        <v>21</v>
      </c>
      <c r="I15" s="10"/>
      <c r="K15" s="30">
        <v>39144</v>
      </c>
      <c r="L15" s="31">
        <v>1400000</v>
      </c>
      <c r="M15" s="32">
        <v>3000000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39145</v>
      </c>
      <c r="L16" s="31">
        <v>2000000</v>
      </c>
      <c r="M16" s="37">
        <v>99000</v>
      </c>
      <c r="N16" s="34"/>
      <c r="O16" s="35"/>
      <c r="P16" s="36"/>
    </row>
    <row r="17" spans="1:19" x14ac:dyDescent="0.25">
      <c r="A17" s="7"/>
      <c r="B17" s="7"/>
      <c r="C17" s="19" t="s">
        <v>22</v>
      </c>
      <c r="D17" s="7"/>
      <c r="E17" s="22"/>
      <c r="F17" s="7"/>
      <c r="G17" s="7"/>
      <c r="H17" s="8">
        <f>SUM(G8:G16)</f>
        <v>2150000</v>
      </c>
      <c r="I17" s="10"/>
      <c r="K17" s="30">
        <v>39146</v>
      </c>
      <c r="L17" s="31">
        <v>870000</v>
      </c>
      <c r="M17" s="32">
        <v>4150000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39147</v>
      </c>
      <c r="L18" s="31">
        <v>1300000</v>
      </c>
      <c r="M18" s="32">
        <v>123800</v>
      </c>
      <c r="N18" s="34"/>
      <c r="O18" s="35"/>
      <c r="P18" s="39"/>
    </row>
    <row r="19" spans="1:19" x14ac:dyDescent="0.25">
      <c r="A19" s="7"/>
      <c r="B19" s="7"/>
      <c r="C19" s="7" t="s">
        <v>9</v>
      </c>
      <c r="D19" s="7"/>
      <c r="E19" s="7" t="s">
        <v>23</v>
      </c>
      <c r="F19" s="7"/>
      <c r="G19" s="7" t="s">
        <v>11</v>
      </c>
      <c r="H19" s="8"/>
      <c r="I19" s="21"/>
      <c r="K19" s="30">
        <v>39148</v>
      </c>
      <c r="L19" s="31">
        <v>3000000</v>
      </c>
      <c r="M19" s="32">
        <v>37500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50</v>
      </c>
      <c r="F20" s="7"/>
      <c r="G20" s="21">
        <f>C20*E20</f>
        <v>50000</v>
      </c>
      <c r="H20" s="8"/>
      <c r="I20" s="21"/>
      <c r="K20" s="30">
        <v>39149</v>
      </c>
      <c r="L20" s="31">
        <v>3600000</v>
      </c>
      <c r="M20" s="32">
        <v>7500000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21</v>
      </c>
      <c r="F21" s="7"/>
      <c r="G21" s="21">
        <f>C21*E21</f>
        <v>10500</v>
      </c>
      <c r="H21" s="8"/>
      <c r="I21" s="21"/>
      <c r="K21" s="30">
        <v>39150</v>
      </c>
      <c r="L21" s="31">
        <v>3600000</v>
      </c>
      <c r="M21" s="34">
        <v>45000000</v>
      </c>
      <c r="N21" s="40"/>
      <c r="O21" s="41"/>
      <c r="P21" s="41"/>
    </row>
    <row r="22" spans="1:19" x14ac:dyDescent="0.25">
      <c r="A22" s="7"/>
      <c r="B22" s="7"/>
      <c r="C22" s="21">
        <v>200</v>
      </c>
      <c r="D22" s="7"/>
      <c r="E22" s="7">
        <v>0</v>
      </c>
      <c r="F22" s="7"/>
      <c r="G22" s="21">
        <f>C22*E22</f>
        <v>0</v>
      </c>
      <c r="H22" s="8"/>
      <c r="I22" s="10"/>
      <c r="K22" s="30">
        <v>39151</v>
      </c>
      <c r="L22" s="31">
        <v>950000</v>
      </c>
      <c r="M22" s="31">
        <v>1724000</v>
      </c>
      <c r="N22" s="42"/>
      <c r="O22" s="8"/>
      <c r="P22" s="34"/>
      <c r="Q22" s="40"/>
      <c r="R22" s="41"/>
      <c r="S22" s="41"/>
    </row>
    <row r="23" spans="1:19" x14ac:dyDescent="0.25">
      <c r="A23" s="7"/>
      <c r="B23" s="7"/>
      <c r="C23" s="21">
        <v>100</v>
      </c>
      <c r="D23" s="7"/>
      <c r="E23" s="7">
        <v>5</v>
      </c>
      <c r="F23" s="7"/>
      <c r="G23" s="21">
        <f>C23*E23</f>
        <v>500</v>
      </c>
      <c r="H23" s="8"/>
      <c r="I23" s="10"/>
      <c r="K23" s="30">
        <v>39152</v>
      </c>
      <c r="L23" s="31">
        <v>1100000</v>
      </c>
      <c r="M23" s="43">
        <v>230000</v>
      </c>
      <c r="N23" s="42"/>
      <c r="O23" s="44"/>
      <c r="P23" s="34"/>
      <c r="Q23" s="40"/>
      <c r="R23" s="41">
        <f>SUM(R14:R22)</f>
        <v>0</v>
      </c>
      <c r="S23" s="41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39153</v>
      </c>
      <c r="L24" s="31">
        <v>950000</v>
      </c>
      <c r="M24" s="43"/>
      <c r="N24" s="45"/>
      <c r="O24" s="44"/>
      <c r="P24" s="34"/>
      <c r="Q24" s="40"/>
      <c r="R24" s="46" t="s">
        <v>24</v>
      </c>
      <c r="S24" s="40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7">
        <v>0</v>
      </c>
      <c r="H25" s="8"/>
      <c r="I25" s="7" t="s">
        <v>8</v>
      </c>
      <c r="K25" s="30">
        <v>39154</v>
      </c>
      <c r="L25" s="48">
        <v>900000</v>
      </c>
      <c r="M25" s="43"/>
      <c r="N25" s="45"/>
      <c r="O25" s="44"/>
      <c r="P25" s="34"/>
      <c r="Q25" s="40"/>
      <c r="R25" s="46"/>
      <c r="S25" s="40"/>
    </row>
    <row r="26" spans="1:19" x14ac:dyDescent="0.25">
      <c r="A26" s="7"/>
      <c r="B26" s="7"/>
      <c r="C26" s="19" t="s">
        <v>22</v>
      </c>
      <c r="D26" s="7"/>
      <c r="E26" s="7"/>
      <c r="F26" s="7"/>
      <c r="G26" s="7"/>
      <c r="H26" s="49">
        <f>SUM(G20:G25)</f>
        <v>61000</v>
      </c>
      <c r="I26" s="8"/>
      <c r="K26" s="30">
        <v>39155</v>
      </c>
      <c r="L26" s="48">
        <v>1000000</v>
      </c>
      <c r="N26" s="42"/>
      <c r="O26" s="50"/>
      <c r="P26" s="34"/>
      <c r="Q26" s="40"/>
      <c r="R26" s="46"/>
      <c r="S26" s="40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2211000</v>
      </c>
      <c r="K27" s="30">
        <v>39156</v>
      </c>
      <c r="L27" s="48">
        <v>1150000</v>
      </c>
      <c r="M27" s="51"/>
      <c r="N27" s="42"/>
      <c r="O27" s="50"/>
      <c r="P27" s="34"/>
      <c r="Q27" s="40"/>
      <c r="R27" s="46"/>
      <c r="S27" s="40"/>
    </row>
    <row r="28" spans="1:19" x14ac:dyDescent="0.25">
      <c r="A28" s="7"/>
      <c r="B28" s="7"/>
      <c r="C28" s="19" t="s">
        <v>25</v>
      </c>
      <c r="D28" s="7"/>
      <c r="E28" s="7"/>
      <c r="F28" s="7"/>
      <c r="G28" s="7"/>
      <c r="H28" s="8"/>
      <c r="I28" s="8"/>
      <c r="K28" s="30">
        <v>39157</v>
      </c>
      <c r="L28" s="48">
        <v>1600000</v>
      </c>
      <c r="M28" s="52"/>
      <c r="N28" s="42"/>
      <c r="O28" s="50"/>
      <c r="P28" s="34"/>
      <c r="Q28" s="40"/>
      <c r="R28" s="46"/>
      <c r="S28" s="40"/>
    </row>
    <row r="29" spans="1:19" x14ac:dyDescent="0.25">
      <c r="A29" s="7"/>
      <c r="B29" s="7"/>
      <c r="C29" s="7" t="s">
        <v>26</v>
      </c>
      <c r="D29" s="7"/>
      <c r="E29" s="7"/>
      <c r="F29" s="7"/>
      <c r="G29" s="7" t="s">
        <v>8</v>
      </c>
      <c r="H29" s="8"/>
      <c r="I29" s="8">
        <v>650431764</v>
      </c>
      <c r="K29" s="30">
        <v>39158</v>
      </c>
      <c r="L29" s="48">
        <v>800000</v>
      </c>
      <c r="N29" s="42"/>
      <c r="O29" s="50"/>
      <c r="P29" s="34"/>
      <c r="Q29" s="40"/>
      <c r="R29" s="53"/>
      <c r="S29" s="40"/>
    </row>
    <row r="30" spans="1:19" x14ac:dyDescent="0.25">
      <c r="A30" s="7"/>
      <c r="B30" s="7"/>
      <c r="C30" s="7" t="s">
        <v>27</v>
      </c>
      <c r="D30" s="7"/>
      <c r="E30" s="7"/>
      <c r="F30" s="7"/>
      <c r="G30" s="7"/>
      <c r="H30" s="8" t="s">
        <v>28</v>
      </c>
      <c r="I30" s="54">
        <v>286000</v>
      </c>
      <c r="K30" s="30">
        <v>39159</v>
      </c>
      <c r="L30" s="48">
        <v>2200000</v>
      </c>
      <c r="M30" s="55"/>
      <c r="N30" s="42"/>
      <c r="O30" s="50"/>
      <c r="P30" s="34"/>
      <c r="Q30" s="40"/>
      <c r="R30" s="46"/>
      <c r="S30" s="40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>
        <v>39160</v>
      </c>
      <c r="L31" s="44">
        <v>2400000</v>
      </c>
      <c r="N31" s="45"/>
      <c r="O31" s="50"/>
      <c r="P31" s="9"/>
      <c r="Q31" s="40"/>
      <c r="R31" s="9"/>
      <c r="S31" s="40"/>
    </row>
    <row r="32" spans="1:19" x14ac:dyDescent="0.25">
      <c r="A32" s="7"/>
      <c r="B32" s="7"/>
      <c r="C32" s="19" t="s">
        <v>29</v>
      </c>
      <c r="D32" s="7"/>
      <c r="E32" s="7"/>
      <c r="F32" s="7"/>
      <c r="G32" s="7"/>
      <c r="H32" s="8"/>
      <c r="I32" s="34"/>
      <c r="J32" s="34"/>
      <c r="K32" s="30">
        <v>39161</v>
      </c>
      <c r="L32" s="44">
        <v>2400000</v>
      </c>
      <c r="N32" s="42"/>
      <c r="O32" s="50"/>
      <c r="P32" s="9"/>
      <c r="Q32" s="40"/>
      <c r="R32" s="9"/>
      <c r="S32" s="40"/>
    </row>
    <row r="33" spans="1:19" x14ac:dyDescent="0.25">
      <c r="A33" s="7"/>
      <c r="B33" s="19">
        <v>1</v>
      </c>
      <c r="C33" s="19" t="s">
        <v>30</v>
      </c>
      <c r="D33" s="7"/>
      <c r="E33" s="7"/>
      <c r="F33" s="7"/>
      <c r="G33" s="7"/>
      <c r="H33" s="8"/>
      <c r="I33" s="8"/>
      <c r="J33" s="8"/>
      <c r="K33" s="30">
        <v>39162</v>
      </c>
      <c r="L33" s="44">
        <v>500000</v>
      </c>
      <c r="N33" s="42"/>
      <c r="O33" s="50"/>
      <c r="P33" s="9"/>
      <c r="Q33" s="40"/>
      <c r="R33" s="9"/>
      <c r="S33" s="40"/>
    </row>
    <row r="34" spans="1:19" x14ac:dyDescent="0.25">
      <c r="A34" s="7"/>
      <c r="B34" s="19"/>
      <c r="C34" s="19" t="s">
        <v>12</v>
      </c>
      <c r="D34" s="7"/>
      <c r="E34" s="7"/>
      <c r="F34" s="7"/>
      <c r="G34" s="7"/>
      <c r="H34" s="8"/>
      <c r="I34" s="8"/>
      <c r="J34" s="8"/>
      <c r="K34" s="30">
        <v>39163</v>
      </c>
      <c r="L34" s="56">
        <v>1000000</v>
      </c>
      <c r="N34" s="42"/>
      <c r="O34" s="50"/>
      <c r="P34" s="9"/>
      <c r="Q34" s="40"/>
      <c r="R34" s="57"/>
      <c r="S34" s="40"/>
    </row>
    <row r="35" spans="1:19" x14ac:dyDescent="0.25">
      <c r="A35" s="7"/>
      <c r="B35" s="7"/>
      <c r="C35" s="7" t="s">
        <v>31</v>
      </c>
      <c r="D35" s="7"/>
      <c r="E35" s="7"/>
      <c r="F35" s="7"/>
      <c r="G35" s="21"/>
      <c r="H35" s="49">
        <f>O14</f>
        <v>45000000</v>
      </c>
      <c r="I35" s="8"/>
      <c r="J35" s="8"/>
      <c r="K35" s="30">
        <v>39164</v>
      </c>
      <c r="L35" s="56">
        <v>3125000</v>
      </c>
      <c r="M35" s="51"/>
      <c r="N35" s="42" t="s">
        <v>32</v>
      </c>
      <c r="O35" s="50"/>
      <c r="P35" s="40"/>
      <c r="Q35" s="40"/>
      <c r="R35" s="9"/>
      <c r="S35" s="40"/>
    </row>
    <row r="36" spans="1:19" x14ac:dyDescent="0.25">
      <c r="A36" s="7"/>
      <c r="B36" s="7"/>
      <c r="C36" s="7" t="s">
        <v>33</v>
      </c>
      <c r="D36" s="7"/>
      <c r="E36" s="7"/>
      <c r="F36" s="7"/>
      <c r="G36" s="7"/>
      <c r="H36" s="58">
        <f>H92</f>
        <v>0</v>
      </c>
      <c r="I36" s="7" t="s">
        <v>8</v>
      </c>
      <c r="J36" s="7"/>
      <c r="K36" s="30">
        <v>39165</v>
      </c>
      <c r="L36" s="56">
        <v>2625000</v>
      </c>
      <c r="M36" s="51"/>
      <c r="N36" s="42"/>
      <c r="O36" s="50"/>
      <c r="P36" s="10"/>
      <c r="Q36" s="40"/>
      <c r="R36" s="9"/>
      <c r="S36" s="9"/>
    </row>
    <row r="37" spans="1:19" x14ac:dyDescent="0.25">
      <c r="A37" s="7"/>
      <c r="B37" s="7"/>
      <c r="C37" s="7" t="s">
        <v>34</v>
      </c>
      <c r="D37" s="7"/>
      <c r="E37" s="7"/>
      <c r="F37" s="7"/>
      <c r="G37" s="7"/>
      <c r="H37" s="8"/>
      <c r="I37" s="8">
        <f>I29+H35</f>
        <v>695431764</v>
      </c>
      <c r="J37" s="8"/>
      <c r="K37" s="30">
        <v>39166</v>
      </c>
      <c r="L37" s="43">
        <v>3025000</v>
      </c>
      <c r="M37" s="51"/>
      <c r="N37" s="42"/>
      <c r="O37" s="50"/>
      <c r="Q37" s="40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>
        <v>39167</v>
      </c>
      <c r="L38" s="43">
        <v>2400000</v>
      </c>
      <c r="M38" s="59"/>
      <c r="N38" s="42"/>
      <c r="O38" s="50"/>
      <c r="Q38" s="40"/>
      <c r="R38" s="9"/>
      <c r="S38" s="9"/>
    </row>
    <row r="39" spans="1:19" x14ac:dyDescent="0.25">
      <c r="A39" s="7"/>
      <c r="B39" s="7"/>
      <c r="C39" s="19" t="s">
        <v>35</v>
      </c>
      <c r="D39" s="7"/>
      <c r="E39" s="7"/>
      <c r="F39" s="7"/>
      <c r="G39" s="7"/>
      <c r="H39" s="49">
        <v>12175667</v>
      </c>
      <c r="J39" s="8"/>
      <c r="K39" s="30">
        <v>39168</v>
      </c>
      <c r="L39" s="43">
        <v>1000000</v>
      </c>
      <c r="M39" s="51"/>
      <c r="N39" s="42"/>
      <c r="O39" s="50"/>
      <c r="Q39" s="40"/>
      <c r="R39" s="9"/>
      <c r="S39" s="9"/>
    </row>
    <row r="40" spans="1:19" x14ac:dyDescent="0.25">
      <c r="A40" s="7"/>
      <c r="B40" s="7"/>
      <c r="C40" s="19" t="s">
        <v>36</v>
      </c>
      <c r="D40" s="7"/>
      <c r="E40" s="7"/>
      <c r="F40" s="7"/>
      <c r="G40" s="7"/>
      <c r="H40" s="8">
        <v>102950591</v>
      </c>
      <c r="I40" s="8"/>
      <c r="J40" s="8"/>
      <c r="K40" s="30">
        <v>39169</v>
      </c>
      <c r="L40" s="43">
        <v>2100000</v>
      </c>
      <c r="M40" s="51"/>
      <c r="N40" s="42"/>
      <c r="O40" s="50"/>
      <c r="Q40" s="40"/>
      <c r="R40" s="9"/>
      <c r="S40" s="9"/>
    </row>
    <row r="41" spans="1:19" ht="16.5" x14ac:dyDescent="0.35">
      <c r="A41" s="7"/>
      <c r="B41" s="7"/>
      <c r="C41" s="19" t="s">
        <v>37</v>
      </c>
      <c r="D41" s="7"/>
      <c r="E41" s="7"/>
      <c r="F41" s="7"/>
      <c r="G41" s="7"/>
      <c r="H41" s="60">
        <v>41140709</v>
      </c>
      <c r="I41" s="8"/>
      <c r="J41" s="8"/>
      <c r="K41" s="30">
        <v>39170</v>
      </c>
      <c r="L41" s="43">
        <v>3000000</v>
      </c>
      <c r="M41" s="51"/>
      <c r="N41" s="42"/>
      <c r="O41" s="50"/>
      <c r="Q41" s="40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156266967</v>
      </c>
      <c r="J42" s="8"/>
      <c r="K42" s="30">
        <v>39171</v>
      </c>
      <c r="L42" s="43">
        <v>1700000</v>
      </c>
      <c r="M42" s="51"/>
      <c r="N42" s="42"/>
      <c r="O42" s="50"/>
      <c r="Q42" s="40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851698731</v>
      </c>
      <c r="J43" s="8"/>
      <c r="K43" s="30">
        <v>39172</v>
      </c>
      <c r="L43" s="43">
        <v>1000000</v>
      </c>
      <c r="M43" s="51"/>
      <c r="N43" s="42"/>
      <c r="O43" s="50"/>
      <c r="Q43" s="40"/>
      <c r="R43" s="9"/>
      <c r="S43" s="9"/>
    </row>
    <row r="44" spans="1:19" x14ac:dyDescent="0.25">
      <c r="A44" s="7"/>
      <c r="B44" s="19">
        <v>2</v>
      </c>
      <c r="C44" s="19" t="s">
        <v>38</v>
      </c>
      <c r="D44" s="7"/>
      <c r="E44" s="7"/>
      <c r="F44" s="7"/>
      <c r="G44" s="7"/>
      <c r="H44" s="8"/>
      <c r="I44" s="8"/>
      <c r="J44" s="8"/>
      <c r="K44" s="30">
        <v>39173</v>
      </c>
      <c r="L44" s="43">
        <v>2000000</v>
      </c>
      <c r="M44" s="51"/>
      <c r="N44" s="42"/>
      <c r="O44" s="50"/>
      <c r="P44" s="63"/>
      <c r="Q44" s="34"/>
      <c r="R44" s="64"/>
      <c r="S44" s="64"/>
    </row>
    <row r="45" spans="1:19" x14ac:dyDescent="0.25">
      <c r="A45" s="7"/>
      <c r="B45" s="7"/>
      <c r="C45" s="7" t="s">
        <v>33</v>
      </c>
      <c r="D45" s="7"/>
      <c r="E45" s="7"/>
      <c r="F45" s="7"/>
      <c r="G45" s="17"/>
      <c r="H45" s="8">
        <f>M96</f>
        <v>64434300</v>
      </c>
      <c r="I45" s="8"/>
      <c r="J45" s="8"/>
      <c r="K45" s="30">
        <v>39174</v>
      </c>
      <c r="L45" s="43">
        <v>1600000</v>
      </c>
      <c r="M45" s="51"/>
      <c r="N45" s="42"/>
      <c r="O45" s="50"/>
      <c r="P45" s="63"/>
      <c r="Q45" s="34"/>
      <c r="R45" s="65"/>
      <c r="S45" s="64"/>
    </row>
    <row r="46" spans="1:19" x14ac:dyDescent="0.25">
      <c r="A46" s="7"/>
      <c r="B46" s="7"/>
      <c r="C46" s="7" t="s">
        <v>39</v>
      </c>
      <c r="D46" s="7"/>
      <c r="E46" s="7"/>
      <c r="F46" s="7"/>
      <c r="G46" s="22"/>
      <c r="H46" s="66">
        <f>+E92</f>
        <v>167200</v>
      </c>
      <c r="I46" s="8" t="s">
        <v>8</v>
      </c>
      <c r="J46" s="8"/>
      <c r="K46" s="30">
        <v>39175</v>
      </c>
      <c r="L46" s="43">
        <v>1600000</v>
      </c>
      <c r="M46" s="51"/>
      <c r="N46" s="42"/>
      <c r="O46" s="50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8</v>
      </c>
      <c r="H47" s="67"/>
      <c r="I47" s="8">
        <f>H45+H46</f>
        <v>64601500</v>
      </c>
      <c r="J47" s="8"/>
      <c r="K47" s="30">
        <v>39176</v>
      </c>
      <c r="L47" s="43">
        <v>3600000</v>
      </c>
      <c r="M47" s="51"/>
      <c r="N47" s="42"/>
      <c r="O47" s="50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8</v>
      </c>
      <c r="J48" s="8"/>
      <c r="K48" s="30">
        <v>39177</v>
      </c>
      <c r="L48" s="43">
        <v>2000000</v>
      </c>
      <c r="M48" s="59"/>
      <c r="N48" s="42"/>
      <c r="O48" s="50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40</v>
      </c>
      <c r="D49" s="7"/>
      <c r="E49" s="7"/>
      <c r="F49" s="7"/>
      <c r="G49" s="17"/>
      <c r="H49" s="49">
        <f>L137</f>
        <v>66295000</v>
      </c>
      <c r="I49" s="8">
        <v>0</v>
      </c>
      <c r="K49" s="30">
        <v>39178</v>
      </c>
      <c r="L49" s="43">
        <v>0</v>
      </c>
      <c r="M49" s="59"/>
      <c r="N49" s="42"/>
      <c r="O49" s="50"/>
      <c r="Q49" s="9"/>
      <c r="S49" s="9"/>
    </row>
    <row r="50" spans="1:19" x14ac:dyDescent="0.25">
      <c r="A50" s="7"/>
      <c r="B50" s="7"/>
      <c r="C50" s="7" t="s">
        <v>41</v>
      </c>
      <c r="D50" s="7"/>
      <c r="E50" s="7"/>
      <c r="F50" s="7"/>
      <c r="G50" s="7"/>
      <c r="H50" s="58">
        <f>A92</f>
        <v>231500</v>
      </c>
      <c r="I50" s="8"/>
      <c r="K50" s="30">
        <v>39179</v>
      </c>
      <c r="L50" s="43"/>
      <c r="M50" s="59"/>
      <c r="N50" s="42"/>
      <c r="O50" s="50"/>
      <c r="P50" s="70"/>
      <c r="Q50" s="9" t="s">
        <v>42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66526500</v>
      </c>
      <c r="J51" s="49"/>
      <c r="K51" s="30"/>
      <c r="L51" s="43"/>
      <c r="M51" s="59"/>
      <c r="N51" s="42"/>
      <c r="O51" s="50"/>
      <c r="P51" s="71"/>
      <c r="Q51" s="57"/>
      <c r="R51" s="71"/>
      <c r="S51" s="57"/>
    </row>
    <row r="52" spans="1:19" x14ac:dyDescent="0.25">
      <c r="A52" s="7"/>
      <c r="B52" s="7"/>
      <c r="C52" s="19" t="s">
        <v>43</v>
      </c>
      <c r="D52" s="7"/>
      <c r="E52" s="7"/>
      <c r="F52" s="7"/>
      <c r="G52" s="7"/>
      <c r="H52" s="8"/>
      <c r="I52" s="8">
        <f>I30-I47+I51</f>
        <v>2211000</v>
      </c>
      <c r="J52" s="72"/>
      <c r="K52" s="30"/>
      <c r="L52" s="43"/>
      <c r="N52" s="42"/>
      <c r="O52" s="50"/>
      <c r="P52" s="71"/>
      <c r="Q52" s="57"/>
      <c r="R52" s="71"/>
      <c r="S52" s="57"/>
    </row>
    <row r="53" spans="1:19" x14ac:dyDescent="0.25">
      <c r="A53" s="7"/>
      <c r="B53" s="7"/>
      <c r="C53" s="7" t="s">
        <v>44</v>
      </c>
      <c r="D53" s="7"/>
      <c r="E53" s="7"/>
      <c r="F53" s="7"/>
      <c r="G53" s="7"/>
      <c r="H53" s="8"/>
      <c r="I53" s="8">
        <f>+I27</f>
        <v>2211000</v>
      </c>
      <c r="J53" s="72"/>
      <c r="K53" s="30"/>
      <c r="L53" s="43"/>
      <c r="N53" s="42"/>
      <c r="O53" s="50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8</v>
      </c>
      <c r="I54" s="58">
        <v>0</v>
      </c>
      <c r="J54" s="73"/>
      <c r="K54" s="30"/>
      <c r="L54" s="43"/>
      <c r="N54" s="42"/>
      <c r="O54" s="50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45</v>
      </c>
      <c r="F55" s="7"/>
      <c r="G55" s="7"/>
      <c r="H55" s="8"/>
      <c r="I55" s="8">
        <f>+I53-I52</f>
        <v>0</v>
      </c>
      <c r="J55" s="72"/>
      <c r="K55" s="30"/>
      <c r="L55" s="43"/>
      <c r="N55" s="42"/>
      <c r="O55" s="50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K56" s="30"/>
      <c r="L56" s="43"/>
      <c r="N56" s="42"/>
      <c r="O56" s="50"/>
      <c r="P56" s="71"/>
      <c r="Q56" s="57"/>
      <c r="R56" s="71"/>
      <c r="S56" s="71"/>
    </row>
    <row r="57" spans="1:19" x14ac:dyDescent="0.25">
      <c r="A57" s="7" t="s">
        <v>46</v>
      </c>
      <c r="B57" s="7"/>
      <c r="C57" s="7"/>
      <c r="D57" s="7"/>
      <c r="E57" s="7"/>
      <c r="F57" s="7"/>
      <c r="G57" s="7"/>
      <c r="H57" s="8"/>
      <c r="I57" s="54"/>
      <c r="J57" s="75"/>
      <c r="K57" s="30"/>
      <c r="L57" s="43"/>
      <c r="N57" s="42"/>
      <c r="O57" s="50"/>
      <c r="P57" s="71"/>
      <c r="Q57" s="57"/>
      <c r="R57" s="71"/>
      <c r="S57" s="71"/>
    </row>
    <row r="58" spans="1:19" x14ac:dyDescent="0.25">
      <c r="A58" s="7" t="s">
        <v>47</v>
      </c>
      <c r="B58" s="7"/>
      <c r="C58" s="7"/>
      <c r="D58" s="7"/>
      <c r="E58" s="7" t="s">
        <v>8</v>
      </c>
      <c r="F58" s="7"/>
      <c r="G58" s="7" t="s">
        <v>48</v>
      </c>
      <c r="H58" s="8"/>
      <c r="I58" s="21"/>
      <c r="J58" s="76"/>
      <c r="K58" s="30"/>
      <c r="L58" s="43"/>
      <c r="N58" s="42"/>
      <c r="O58" s="50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8</v>
      </c>
      <c r="I59" s="21"/>
      <c r="J59" s="76"/>
      <c r="K59" s="30"/>
      <c r="L59" s="43"/>
      <c r="N59" s="42"/>
      <c r="O59" s="50"/>
      <c r="Q59" s="40"/>
    </row>
    <row r="60" spans="1:19" x14ac:dyDescent="0.25">
      <c r="K60" s="30"/>
      <c r="L60" s="43"/>
      <c r="N60" s="42"/>
      <c r="O60" s="50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K61" s="30"/>
      <c r="L61" s="43"/>
      <c r="N61" s="42"/>
      <c r="O61" s="50"/>
      <c r="Q61" s="10"/>
      <c r="R61" s="81"/>
    </row>
    <row r="62" spans="1:19" x14ac:dyDescent="0.25">
      <c r="A62" s="77" t="s">
        <v>49</v>
      </c>
      <c r="B62" s="78"/>
      <c r="C62" s="78"/>
      <c r="D62" s="79"/>
      <c r="E62" s="79"/>
      <c r="F62" s="79"/>
      <c r="G62" s="79" t="s">
        <v>50</v>
      </c>
      <c r="H62" s="10"/>
      <c r="J62" s="80"/>
      <c r="K62" s="30"/>
      <c r="L62" s="43"/>
      <c r="N62" s="42"/>
      <c r="O62" s="50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K63" s="30"/>
      <c r="L63" s="43"/>
      <c r="N63" s="42"/>
      <c r="O63" s="50"/>
      <c r="Q63" s="10"/>
      <c r="R63" s="81"/>
    </row>
    <row r="64" spans="1:19" x14ac:dyDescent="0.25">
      <c r="A64" s="77" t="s">
        <v>51</v>
      </c>
      <c r="B64" s="78"/>
      <c r="C64" s="78"/>
      <c r="D64" s="79"/>
      <c r="E64" s="79"/>
      <c r="F64" s="79"/>
      <c r="G64" s="79"/>
      <c r="H64" s="10" t="s">
        <v>52</v>
      </c>
      <c r="J64" s="80"/>
      <c r="K64" s="30"/>
      <c r="L64" s="43"/>
      <c r="N64" s="42"/>
      <c r="O64" s="50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K65" s="30"/>
      <c r="L65" s="43"/>
      <c r="N65" s="42"/>
      <c r="O65" s="50"/>
    </row>
    <row r="66" spans="1:17" x14ac:dyDescent="0.25">
      <c r="A66" s="9"/>
      <c r="B66" s="9"/>
      <c r="C66" s="9"/>
      <c r="D66" s="9"/>
      <c r="E66" s="9"/>
      <c r="F66" s="9"/>
      <c r="G66" s="79" t="s">
        <v>53</v>
      </c>
      <c r="H66" s="9"/>
      <c r="I66" s="9"/>
      <c r="J66" s="82"/>
      <c r="K66" s="30"/>
      <c r="L66" s="43"/>
      <c r="M66" s="59"/>
      <c r="N66" s="42"/>
      <c r="O66" s="50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2"/>
      <c r="K67" s="30"/>
      <c r="L67" s="43"/>
      <c r="M67" s="59"/>
      <c r="N67" s="42"/>
      <c r="O67" s="50"/>
    </row>
    <row r="68" spans="1:17" x14ac:dyDescent="0.25">
      <c r="A68" s="9"/>
      <c r="B68" s="9"/>
      <c r="C68" s="9"/>
      <c r="D68" s="9"/>
      <c r="E68" s="9" t="s">
        <v>54</v>
      </c>
      <c r="F68" s="9"/>
      <c r="G68" s="9"/>
      <c r="H68" s="9"/>
      <c r="I68" s="9"/>
      <c r="J68" s="82"/>
      <c r="K68" s="30"/>
      <c r="L68" s="43"/>
      <c r="M68" s="83"/>
      <c r="N68" s="42"/>
      <c r="O68" s="50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4"/>
      <c r="J69" s="82"/>
      <c r="K69" s="30"/>
      <c r="L69" s="43"/>
      <c r="M69" s="83"/>
      <c r="N69" s="42"/>
      <c r="O69" s="50"/>
    </row>
    <row r="70" spans="1:17" x14ac:dyDescent="0.25">
      <c r="A70" s="79"/>
      <c r="B70" s="79"/>
      <c r="C70" s="79"/>
      <c r="D70" s="79"/>
      <c r="E70" s="79"/>
      <c r="F70" s="79"/>
      <c r="G70" s="85"/>
      <c r="H70" s="86"/>
      <c r="I70" s="79"/>
      <c r="J70" s="80"/>
      <c r="K70" s="30"/>
      <c r="L70" s="43"/>
      <c r="M70" s="87"/>
      <c r="N70" s="42"/>
      <c r="O70" s="50"/>
    </row>
    <row r="71" spans="1:17" x14ac:dyDescent="0.25">
      <c r="A71" s="79"/>
      <c r="B71" s="79"/>
      <c r="C71" s="79"/>
      <c r="D71" s="79"/>
      <c r="E71" s="79"/>
      <c r="F71" s="79"/>
      <c r="G71" s="85" t="s">
        <v>55</v>
      </c>
      <c r="H71" s="88"/>
      <c r="I71" s="79"/>
      <c r="J71" s="80"/>
      <c r="K71" s="30"/>
      <c r="L71" s="43"/>
      <c r="M71" s="59"/>
      <c r="N71" s="42"/>
      <c r="O71" s="50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2"/>
      <c r="K72" s="30"/>
      <c r="L72" s="43"/>
      <c r="N72" s="42"/>
      <c r="O72" s="89"/>
    </row>
    <row r="73" spans="1:17" x14ac:dyDescent="0.25">
      <c r="A73" s="9" t="s">
        <v>41</v>
      </c>
      <c r="B73" s="9"/>
      <c r="C73" s="9"/>
      <c r="D73" s="9" t="s">
        <v>39</v>
      </c>
      <c r="E73" s="9"/>
      <c r="F73" s="9"/>
      <c r="G73" s="9"/>
      <c r="H73" s="9" t="s">
        <v>56</v>
      </c>
      <c r="I73" s="84" t="s">
        <v>57</v>
      </c>
      <c r="J73" s="82"/>
      <c r="K73" s="30"/>
      <c r="L73" s="43"/>
      <c r="M73" s="87"/>
      <c r="N73" s="42"/>
      <c r="O73" s="90"/>
    </row>
    <row r="74" spans="1:17" x14ac:dyDescent="0.25">
      <c r="A74" s="91">
        <v>198000</v>
      </c>
      <c r="B74" s="92"/>
      <c r="C74" s="92"/>
      <c r="D74" s="92"/>
      <c r="E74" s="93">
        <v>29700</v>
      </c>
      <c r="F74" s="94"/>
      <c r="G74" s="9"/>
      <c r="H74" s="57"/>
      <c r="I74" s="9"/>
      <c r="J74" s="82"/>
      <c r="K74" s="30"/>
      <c r="L74" s="43"/>
      <c r="M74" s="87"/>
      <c r="N74" s="42"/>
      <c r="O74" s="89"/>
    </row>
    <row r="75" spans="1:17" x14ac:dyDescent="0.25">
      <c r="A75" s="91">
        <v>1000</v>
      </c>
      <c r="B75" s="92"/>
      <c r="C75" s="92"/>
      <c r="D75" s="92"/>
      <c r="E75" s="93">
        <v>133000</v>
      </c>
      <c r="F75" s="94"/>
      <c r="G75" s="9"/>
      <c r="H75" s="57"/>
      <c r="I75" s="9"/>
      <c r="J75" s="9"/>
      <c r="K75" s="30"/>
      <c r="L75" s="43"/>
      <c r="M75" s="87"/>
      <c r="N75" s="42"/>
      <c r="O75" s="89"/>
    </row>
    <row r="76" spans="1:17" x14ac:dyDescent="0.25">
      <c r="A76" s="95">
        <v>32500</v>
      </c>
      <c r="B76" s="92"/>
      <c r="C76" s="92"/>
      <c r="D76" s="92"/>
      <c r="E76" s="93">
        <v>4500</v>
      </c>
      <c r="F76" s="94"/>
      <c r="G76" s="9"/>
      <c r="H76" s="57"/>
      <c r="I76" s="9"/>
      <c r="J76" s="9"/>
      <c r="K76" s="30"/>
      <c r="L76" s="43"/>
      <c r="M76" s="87"/>
      <c r="N76" s="42"/>
      <c r="O76" s="89"/>
    </row>
    <row r="77" spans="1:17" x14ac:dyDescent="0.25">
      <c r="A77" s="95"/>
      <c r="B77" s="92"/>
      <c r="C77" s="96"/>
      <c r="D77" s="92"/>
      <c r="E77" s="97"/>
      <c r="F77" s="9"/>
      <c r="G77" s="9"/>
      <c r="H77" s="57"/>
      <c r="I77" s="9"/>
      <c r="J77" s="9"/>
      <c r="K77" s="30"/>
      <c r="L77" s="43"/>
      <c r="M77" s="87"/>
      <c r="N77" s="42"/>
      <c r="O77" s="89"/>
    </row>
    <row r="78" spans="1:17" x14ac:dyDescent="0.25">
      <c r="A78" s="93"/>
      <c r="B78" s="92"/>
      <c r="C78" s="96"/>
      <c r="D78" s="96"/>
      <c r="E78" s="98"/>
      <c r="F78" s="70"/>
      <c r="H78" s="71"/>
      <c r="K78" s="30"/>
      <c r="L78" s="43"/>
      <c r="M78" s="87"/>
      <c r="N78" s="42"/>
      <c r="O78" s="89"/>
    </row>
    <row r="79" spans="1:17" x14ac:dyDescent="0.25">
      <c r="A79" s="99"/>
      <c r="B79" s="92"/>
      <c r="C79" s="100"/>
      <c r="D79" s="100"/>
      <c r="E79" s="98"/>
      <c r="H79" s="71"/>
      <c r="K79" s="30"/>
      <c r="L79" s="43"/>
      <c r="M79" s="87"/>
      <c r="N79" s="42"/>
      <c r="O79" s="89"/>
    </row>
    <row r="80" spans="1:17" x14ac:dyDescent="0.25">
      <c r="A80" s="101"/>
      <c r="B80" s="92"/>
      <c r="C80" s="100"/>
      <c r="D80" s="100"/>
      <c r="E80" s="98"/>
      <c r="H80" s="71"/>
      <c r="K80" s="30"/>
      <c r="L80" s="43"/>
      <c r="M80" s="87"/>
      <c r="N80" s="42"/>
      <c r="O80" s="90"/>
    </row>
    <row r="81" spans="1:15" x14ac:dyDescent="0.25">
      <c r="A81" s="101"/>
      <c r="B81" s="92"/>
      <c r="C81" s="100"/>
      <c r="D81" s="100"/>
      <c r="E81" s="98"/>
      <c r="H81" s="71"/>
      <c r="K81" s="30"/>
      <c r="L81" s="43"/>
      <c r="M81" s="87"/>
      <c r="N81" s="42"/>
      <c r="O81" s="90"/>
    </row>
    <row r="82" spans="1:15" x14ac:dyDescent="0.25">
      <c r="A82" s="99"/>
      <c r="B82" s="100"/>
      <c r="C82" s="100"/>
      <c r="D82" s="100"/>
      <c r="E82" s="98"/>
      <c r="H82" s="71"/>
      <c r="K82" s="30"/>
      <c r="L82" s="43"/>
      <c r="M82" s="102"/>
      <c r="N82" s="42"/>
      <c r="O82" s="89"/>
    </row>
    <row r="83" spans="1:15" x14ac:dyDescent="0.25">
      <c r="A83" s="99"/>
      <c r="B83" s="100"/>
      <c r="C83" s="100"/>
      <c r="D83" s="100"/>
      <c r="E83" s="98"/>
      <c r="H83" s="71"/>
      <c r="K83" s="30"/>
      <c r="L83" s="43"/>
      <c r="M83" s="103"/>
      <c r="N83" s="42"/>
      <c r="O83" s="89"/>
    </row>
    <row r="84" spans="1:15" x14ac:dyDescent="0.25">
      <c r="A84" s="99"/>
      <c r="B84" s="104"/>
      <c r="E84" s="71"/>
      <c r="H84" s="71"/>
      <c r="K84" s="30"/>
      <c r="L84" s="43"/>
      <c r="N84" s="42"/>
      <c r="O84" s="89"/>
    </row>
    <row r="85" spans="1:15" x14ac:dyDescent="0.25">
      <c r="A85" s="99"/>
      <c r="B85" s="104"/>
      <c r="H85" s="71"/>
      <c r="K85" s="30"/>
      <c r="L85" s="43"/>
      <c r="N85" s="42"/>
      <c r="O85" s="89"/>
    </row>
    <row r="86" spans="1:15" x14ac:dyDescent="0.25">
      <c r="A86" s="99"/>
      <c r="B86" s="104"/>
      <c r="K86" s="30"/>
      <c r="L86" s="43"/>
      <c r="N86" s="42"/>
      <c r="O86" s="89"/>
    </row>
    <row r="87" spans="1:15" x14ac:dyDescent="0.25">
      <c r="A87" s="99"/>
      <c r="B87" s="104"/>
      <c r="K87" s="30"/>
      <c r="L87" s="43"/>
      <c r="N87" s="42"/>
      <c r="O87" s="89"/>
    </row>
    <row r="88" spans="1:15" x14ac:dyDescent="0.25">
      <c r="A88" s="71"/>
      <c r="B88" s="104"/>
      <c r="K88" s="30"/>
      <c r="L88" s="43"/>
      <c r="M88" s="87"/>
      <c r="N88" s="42"/>
      <c r="O88" s="89"/>
    </row>
    <row r="89" spans="1:15" x14ac:dyDescent="0.25">
      <c r="K89" s="30"/>
      <c r="L89" s="43"/>
      <c r="N89" s="42"/>
      <c r="O89" s="89"/>
    </row>
    <row r="90" spans="1:15" x14ac:dyDescent="0.25">
      <c r="K90" s="30"/>
      <c r="L90" s="43"/>
      <c r="N90" s="42"/>
      <c r="O90" s="89"/>
    </row>
    <row r="91" spans="1:15" x14ac:dyDescent="0.25">
      <c r="K91" s="30"/>
      <c r="L91" s="43"/>
      <c r="N91" s="42"/>
      <c r="O91" s="89"/>
    </row>
    <row r="92" spans="1:15" x14ac:dyDescent="0.25">
      <c r="A92" s="81">
        <f>SUM(A74:A91)</f>
        <v>231500</v>
      </c>
      <c r="E92" s="71">
        <f>SUM(E74:E91)</f>
        <v>167200</v>
      </c>
      <c r="H92" s="71">
        <f>SUM(H74:H91)</f>
        <v>0</v>
      </c>
      <c r="K92" s="30"/>
      <c r="L92" s="43"/>
      <c r="N92" s="42"/>
      <c r="O92" s="89"/>
    </row>
    <row r="93" spans="1:15" x14ac:dyDescent="0.25">
      <c r="K93" s="30"/>
      <c r="L93" s="43"/>
      <c r="N93" s="42"/>
      <c r="O93" s="89"/>
    </row>
    <row r="94" spans="1:15" x14ac:dyDescent="0.25">
      <c r="K94" s="30"/>
      <c r="N94" s="42"/>
      <c r="O94" s="89"/>
    </row>
    <row r="95" spans="1:15" x14ac:dyDescent="0.25">
      <c r="K95" s="30"/>
      <c r="N95" s="42"/>
      <c r="O95" s="89"/>
    </row>
    <row r="96" spans="1:15" x14ac:dyDescent="0.25">
      <c r="K96" s="30"/>
      <c r="M96" s="37">
        <f>SUM(M13:M95)</f>
        <v>64434300</v>
      </c>
      <c r="N96" s="42"/>
      <c r="O96" s="89"/>
    </row>
    <row r="97" spans="11:15" x14ac:dyDescent="0.25">
      <c r="K97" s="30">
        <v>38741</v>
      </c>
      <c r="N97" s="42"/>
      <c r="O97" s="89"/>
    </row>
    <row r="98" spans="11:15" x14ac:dyDescent="0.25">
      <c r="K98" s="30"/>
      <c r="N98" s="42"/>
      <c r="O98" s="89"/>
    </row>
    <row r="99" spans="11:15" x14ac:dyDescent="0.25">
      <c r="K99" s="30"/>
      <c r="N99" s="42"/>
      <c r="O99" s="89"/>
    </row>
    <row r="100" spans="11:15" x14ac:dyDescent="0.25">
      <c r="K100" s="30"/>
      <c r="N100" s="42"/>
      <c r="O100" s="89"/>
    </row>
    <row r="101" spans="11:15" x14ac:dyDescent="0.25">
      <c r="K101" s="30"/>
      <c r="N101" s="42"/>
      <c r="O101" s="89"/>
    </row>
    <row r="102" spans="11:15" x14ac:dyDescent="0.25">
      <c r="K102" s="30"/>
      <c r="N102" s="42"/>
      <c r="O102" s="89"/>
    </row>
    <row r="103" spans="11:15" x14ac:dyDescent="0.25">
      <c r="K103" s="30"/>
      <c r="N103" s="42"/>
      <c r="O103" s="89"/>
    </row>
    <row r="104" spans="11:15" x14ac:dyDescent="0.25">
      <c r="K104" s="30"/>
      <c r="N104" s="42"/>
      <c r="O104" s="89"/>
    </row>
    <row r="105" spans="11:15" x14ac:dyDescent="0.25">
      <c r="K105" s="30"/>
      <c r="N105" s="42"/>
      <c r="O105" s="89"/>
    </row>
    <row r="106" spans="11:15" x14ac:dyDescent="0.25">
      <c r="K106" s="30"/>
      <c r="N106" s="42"/>
      <c r="O106" s="89"/>
    </row>
    <row r="107" spans="11:15" x14ac:dyDescent="0.25">
      <c r="K107" s="30"/>
      <c r="N107" s="42"/>
      <c r="O107" s="89"/>
    </row>
    <row r="108" spans="11:15" x14ac:dyDescent="0.25">
      <c r="K108" s="30"/>
      <c r="N108" s="42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7">
        <f>SUM(O13:O110)</f>
        <v>45000000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5"/>
      <c r="N114" s="107"/>
      <c r="O114" s="106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5"/>
      <c r="N115" s="107"/>
      <c r="O115" s="106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5"/>
      <c r="N116" s="107"/>
      <c r="O116" s="106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5"/>
      <c r="N117" s="107"/>
      <c r="O117" s="106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5"/>
      <c r="N118" s="107"/>
      <c r="O118" s="106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5"/>
      <c r="N119" s="107"/>
      <c r="O119" s="106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5"/>
      <c r="N120" s="107"/>
      <c r="O120" s="106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5"/>
      <c r="N121" s="107"/>
      <c r="O121" s="106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5"/>
      <c r="N122" s="107"/>
      <c r="O122" s="106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5"/>
      <c r="N123" s="107"/>
      <c r="O123" s="106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8"/>
      <c r="N124" s="107"/>
      <c r="O124" s="106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5"/>
      <c r="N125" s="107"/>
      <c r="O125" s="106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5"/>
      <c r="N126" s="107"/>
      <c r="O126" s="106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5"/>
      <c r="N127" s="107"/>
      <c r="O127" s="106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5"/>
      <c r="N128" s="107"/>
      <c r="O128" s="106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5"/>
      <c r="N129" s="107"/>
      <c r="O129" s="106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5"/>
      <c r="N130" s="107"/>
      <c r="O130" s="106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5"/>
      <c r="N131" s="107"/>
      <c r="O131" s="106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5"/>
      <c r="N132" s="107"/>
      <c r="O132" s="106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5"/>
      <c r="N133" s="107"/>
      <c r="O133" s="106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5"/>
      <c r="N134" s="107"/>
      <c r="O134" s="106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8"/>
      <c r="N135" s="107"/>
      <c r="O135" s="106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5"/>
      <c r="N136" s="107"/>
      <c r="O136" s="106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08">
        <f>SUM(L13:L136)</f>
        <v>66295000</v>
      </c>
      <c r="N137" s="107"/>
      <c r="O137" s="106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12" zoomScale="82" zoomScaleNormal="100" zoomScaleSheetLayoutView="82" workbookViewId="0">
      <selection activeCell="N21" sqref="N21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5" bestFit="1" customWidth="1"/>
    <col min="13" max="13" width="16.140625" style="37" bestFit="1" customWidth="1"/>
    <col min="14" max="14" width="15.5703125" style="107" customWidth="1"/>
    <col min="15" max="15" width="20" style="106" bestFit="1" customWidth="1"/>
    <col min="16" max="16" width="16.42578125" bestFit="1" customWidth="1"/>
    <col min="18" max="18" width="22.42578125" customWidth="1"/>
    <col min="19" max="19" width="20.140625" customWidth="1"/>
  </cols>
  <sheetData>
    <row r="1" spans="1:19" ht="15.75" x14ac:dyDescent="0.25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2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63</v>
      </c>
      <c r="C3" s="10"/>
      <c r="D3" s="7"/>
      <c r="E3" s="7"/>
      <c r="F3" s="7"/>
      <c r="G3" s="7"/>
      <c r="H3" s="7" t="s">
        <v>2</v>
      </c>
      <c r="I3" s="11">
        <v>42779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 t="s">
        <v>6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7</v>
      </c>
      <c r="B6" s="7"/>
      <c r="C6" s="7"/>
      <c r="D6" s="7"/>
      <c r="E6" s="7"/>
      <c r="F6" s="7"/>
      <c r="G6" s="7" t="s">
        <v>8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v>5</v>
      </c>
      <c r="F8" s="22"/>
      <c r="G8" s="17">
        <f>C8*E8</f>
        <v>500000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v>86</v>
      </c>
      <c r="F9" s="22"/>
      <c r="G9" s="17">
        <f t="shared" ref="G9:G16" si="0">C9*E9</f>
        <v>4300000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75</v>
      </c>
      <c r="F10" s="22"/>
      <c r="G10" s="17">
        <f t="shared" si="0"/>
        <v>1500000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115</v>
      </c>
      <c r="F11" s="22"/>
      <c r="G11" s="17">
        <f t="shared" si="0"/>
        <v>1150000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12</v>
      </c>
      <c r="S11" s="9"/>
    </row>
    <row r="12" spans="1:19" x14ac:dyDescent="0.25">
      <c r="A12" s="7"/>
      <c r="B12" s="7"/>
      <c r="C12" s="21">
        <v>5000</v>
      </c>
      <c r="D12" s="7"/>
      <c r="E12" s="22">
        <v>131</v>
      </c>
      <c r="F12" s="22"/>
      <c r="G12" s="17">
        <f>C12*E12</f>
        <v>655000</v>
      </c>
      <c r="H12" s="8"/>
      <c r="I12" s="17"/>
      <c r="J12" s="17"/>
      <c r="K12" s="25" t="s">
        <v>8</v>
      </c>
      <c r="L12" s="26" t="s">
        <v>14</v>
      </c>
      <c r="M12" s="27" t="s">
        <v>15</v>
      </c>
      <c r="N12" s="28" t="s">
        <v>16</v>
      </c>
      <c r="O12" s="29" t="s">
        <v>12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7</v>
      </c>
      <c r="F13" s="22"/>
      <c r="G13" s="17">
        <f t="shared" si="0"/>
        <v>14000</v>
      </c>
      <c r="H13" s="8"/>
      <c r="I13" s="17"/>
      <c r="J13" s="17"/>
      <c r="K13" s="30">
        <v>39481</v>
      </c>
      <c r="L13" s="31">
        <v>1900000</v>
      </c>
      <c r="M13" s="32">
        <v>50000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7</v>
      </c>
      <c r="F14" s="22"/>
      <c r="G14" s="17">
        <f t="shared" si="0"/>
        <v>7000</v>
      </c>
      <c r="H14" s="8"/>
      <c r="I14" s="17"/>
      <c r="J14" s="10"/>
      <c r="K14" s="30">
        <v>39482</v>
      </c>
      <c r="L14" s="31">
        <v>1050000</v>
      </c>
      <c r="M14" s="32">
        <v>20000</v>
      </c>
      <c r="N14" s="34"/>
      <c r="O14" s="35">
        <v>165000000</v>
      </c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39483</v>
      </c>
      <c r="L15" s="31">
        <v>800000</v>
      </c>
      <c r="M15" s="32">
        <v>150000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39484</v>
      </c>
      <c r="L16" s="31">
        <v>1050000</v>
      </c>
      <c r="M16" s="37">
        <v>1670000</v>
      </c>
      <c r="N16" s="34"/>
      <c r="O16" s="35"/>
      <c r="P16" s="36"/>
    </row>
    <row r="17" spans="1:19" x14ac:dyDescent="0.25">
      <c r="A17" s="7"/>
      <c r="B17" s="7"/>
      <c r="C17" s="19" t="s">
        <v>22</v>
      </c>
      <c r="D17" s="7"/>
      <c r="E17" s="22"/>
      <c r="F17" s="7"/>
      <c r="G17" s="7"/>
      <c r="H17" s="8">
        <f>SUM(G8:G16)</f>
        <v>8126000</v>
      </c>
      <c r="I17" s="10"/>
      <c r="K17" s="30">
        <v>39485</v>
      </c>
      <c r="L17" s="31">
        <v>620000</v>
      </c>
      <c r="M17" s="32">
        <v>300000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39486</v>
      </c>
      <c r="L18" s="31">
        <v>1000000</v>
      </c>
      <c r="M18" s="32">
        <v>200000</v>
      </c>
      <c r="N18" s="34"/>
      <c r="O18" s="35"/>
      <c r="P18" s="39"/>
    </row>
    <row r="19" spans="1:19" x14ac:dyDescent="0.25">
      <c r="A19" s="7"/>
      <c r="B19" s="7"/>
      <c r="C19" s="7" t="s">
        <v>9</v>
      </c>
      <c r="D19" s="7"/>
      <c r="E19" s="7" t="s">
        <v>23</v>
      </c>
      <c r="F19" s="7"/>
      <c r="G19" s="7" t="s">
        <v>11</v>
      </c>
      <c r="H19" s="8"/>
      <c r="I19" s="21"/>
      <c r="K19" s="30">
        <v>39487</v>
      </c>
      <c r="L19" s="31">
        <v>3700000</v>
      </c>
      <c r="M19" s="32">
        <v>290000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2</v>
      </c>
      <c r="F20" s="7"/>
      <c r="G20" s="21">
        <f>C20*E20</f>
        <v>2000</v>
      </c>
      <c r="H20" s="8"/>
      <c r="I20" s="21"/>
      <c r="K20" s="30">
        <v>39488</v>
      </c>
      <c r="L20" s="31">
        <v>3100000</v>
      </c>
      <c r="M20" s="126">
        <v>1100000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7</v>
      </c>
      <c r="F21" s="7"/>
      <c r="G21" s="21">
        <f>C21*E21</f>
        <v>3500</v>
      </c>
      <c r="H21" s="8"/>
      <c r="I21" s="21"/>
      <c r="K21" s="30">
        <v>39489</v>
      </c>
      <c r="L21" s="31">
        <v>2300000</v>
      </c>
      <c r="M21" s="34">
        <v>165000000</v>
      </c>
      <c r="N21" s="40"/>
      <c r="O21" s="41"/>
      <c r="P21" s="41"/>
    </row>
    <row r="22" spans="1:19" x14ac:dyDescent="0.25">
      <c r="A22" s="7"/>
      <c r="B22" s="7"/>
      <c r="C22" s="21">
        <v>200</v>
      </c>
      <c r="D22" s="7"/>
      <c r="E22" s="7">
        <v>0</v>
      </c>
      <c r="F22" s="7"/>
      <c r="G22" s="21">
        <f>C22*E22</f>
        <v>0</v>
      </c>
      <c r="H22" s="8"/>
      <c r="I22" s="10"/>
      <c r="K22" s="30">
        <v>39490</v>
      </c>
      <c r="L22" s="31">
        <v>1170000</v>
      </c>
      <c r="M22" s="124">
        <v>1100000</v>
      </c>
      <c r="N22" s="42"/>
      <c r="O22" s="8"/>
      <c r="P22" s="34"/>
      <c r="Q22" s="40"/>
      <c r="R22" s="41"/>
      <c r="S22" s="41"/>
    </row>
    <row r="23" spans="1:19" x14ac:dyDescent="0.25">
      <c r="A23" s="7"/>
      <c r="B23" s="7"/>
      <c r="C23" s="21">
        <v>100</v>
      </c>
      <c r="D23" s="7"/>
      <c r="E23" s="7">
        <v>2</v>
      </c>
      <c r="F23" s="7"/>
      <c r="G23" s="21">
        <f>C23*E23</f>
        <v>200</v>
      </c>
      <c r="H23" s="8"/>
      <c r="I23" s="10"/>
      <c r="K23" s="30">
        <v>39491</v>
      </c>
      <c r="L23" s="31">
        <v>3100000</v>
      </c>
      <c r="M23" s="43">
        <v>212800</v>
      </c>
      <c r="N23" s="42"/>
      <c r="O23" s="44"/>
      <c r="P23" s="34"/>
      <c r="Q23" s="40"/>
      <c r="R23" s="41">
        <f>SUM(R14:R22)</f>
        <v>0</v>
      </c>
      <c r="S23" s="41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39492</v>
      </c>
      <c r="L24" s="31">
        <v>3200000</v>
      </c>
      <c r="M24" s="43">
        <v>80000</v>
      </c>
      <c r="N24" s="45"/>
      <c r="O24" s="44"/>
      <c r="P24" s="34"/>
      <c r="Q24" s="40"/>
      <c r="R24" s="46" t="s">
        <v>24</v>
      </c>
      <c r="S24" s="40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7">
        <v>0</v>
      </c>
      <c r="H25" s="8"/>
      <c r="I25" s="7" t="s">
        <v>8</v>
      </c>
      <c r="K25" s="30">
        <v>39493</v>
      </c>
      <c r="L25" s="31">
        <v>410000</v>
      </c>
      <c r="M25" s="43">
        <v>350000</v>
      </c>
      <c r="N25" s="45"/>
      <c r="O25" s="44"/>
      <c r="P25" s="34"/>
      <c r="Q25" s="40"/>
      <c r="R25" s="46"/>
      <c r="S25" s="40"/>
    </row>
    <row r="26" spans="1:19" x14ac:dyDescent="0.25">
      <c r="A26" s="7"/>
      <c r="B26" s="7"/>
      <c r="C26" s="19" t="s">
        <v>22</v>
      </c>
      <c r="D26" s="7"/>
      <c r="E26" s="7"/>
      <c r="F26" s="7"/>
      <c r="G26" s="7"/>
      <c r="H26" s="49">
        <f>SUM(G20:G25)</f>
        <v>5700</v>
      </c>
      <c r="I26" s="8"/>
      <c r="K26" s="30">
        <v>39494</v>
      </c>
      <c r="L26" s="31">
        <v>1600000</v>
      </c>
      <c r="N26" s="42"/>
      <c r="O26" s="50"/>
      <c r="P26" s="34"/>
      <c r="Q26" s="40"/>
      <c r="R26" s="46"/>
      <c r="S26" s="40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8131700</v>
      </c>
      <c r="K27" s="30">
        <v>39495</v>
      </c>
      <c r="L27" s="31">
        <v>2625000</v>
      </c>
      <c r="M27" s="51"/>
      <c r="N27" s="42"/>
      <c r="O27" s="50"/>
      <c r="P27" s="34"/>
      <c r="Q27" s="40"/>
      <c r="R27" s="46"/>
      <c r="S27" s="40"/>
    </row>
    <row r="28" spans="1:19" x14ac:dyDescent="0.25">
      <c r="A28" s="7"/>
      <c r="B28" s="7"/>
      <c r="C28" s="19" t="s">
        <v>25</v>
      </c>
      <c r="D28" s="7"/>
      <c r="E28" s="7"/>
      <c r="F28" s="7"/>
      <c r="G28" s="7"/>
      <c r="H28" s="8"/>
      <c r="I28" s="8"/>
      <c r="K28" s="30">
        <v>39496</v>
      </c>
      <c r="L28" s="31">
        <v>2500000</v>
      </c>
      <c r="M28" s="52"/>
      <c r="N28" s="42"/>
      <c r="O28" s="50"/>
      <c r="P28" s="34"/>
      <c r="Q28" s="40"/>
      <c r="R28" s="46"/>
      <c r="S28" s="40"/>
    </row>
    <row r="29" spans="1:19" x14ac:dyDescent="0.25">
      <c r="A29" s="7"/>
      <c r="B29" s="7"/>
      <c r="C29" s="7" t="s">
        <v>26</v>
      </c>
      <c r="D29" s="7"/>
      <c r="E29" s="7"/>
      <c r="F29" s="7"/>
      <c r="G29" s="7" t="s">
        <v>8</v>
      </c>
      <c r="H29" s="8"/>
      <c r="I29" s="8">
        <f>'10 Februari 17'!I37</f>
        <v>835431764</v>
      </c>
      <c r="K29" s="30">
        <v>39497</v>
      </c>
      <c r="L29" s="31">
        <v>2550000</v>
      </c>
      <c r="N29" s="42"/>
      <c r="O29" s="50"/>
      <c r="P29" s="34"/>
      <c r="Q29" s="40"/>
      <c r="R29" s="53"/>
      <c r="S29" s="40"/>
    </row>
    <row r="30" spans="1:19" x14ac:dyDescent="0.25">
      <c r="A30" s="7"/>
      <c r="B30" s="7"/>
      <c r="C30" s="7" t="s">
        <v>27</v>
      </c>
      <c r="D30" s="7"/>
      <c r="E30" s="7"/>
      <c r="F30" s="7"/>
      <c r="G30" s="7"/>
      <c r="H30" s="8" t="s">
        <v>28</v>
      </c>
      <c r="I30" s="54">
        <f>'10 Februari 17'!I52</f>
        <v>6803500</v>
      </c>
      <c r="K30" s="30">
        <v>39498</v>
      </c>
      <c r="L30" s="31">
        <v>2200000</v>
      </c>
      <c r="M30" s="55"/>
      <c r="N30" s="42"/>
      <c r="O30" s="50"/>
      <c r="P30" s="34"/>
      <c r="Q30" s="40"/>
      <c r="R30" s="46"/>
      <c r="S30" s="40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>
        <v>39499</v>
      </c>
      <c r="L31" s="110">
        <v>4500000</v>
      </c>
      <c r="N31" s="45"/>
      <c r="O31" s="50"/>
      <c r="P31" s="9"/>
      <c r="Q31" s="40"/>
      <c r="R31" s="9"/>
      <c r="S31" s="40"/>
    </row>
    <row r="32" spans="1:19" x14ac:dyDescent="0.25">
      <c r="A32" s="7"/>
      <c r="B32" s="7"/>
      <c r="C32" s="19" t="s">
        <v>29</v>
      </c>
      <c r="D32" s="7"/>
      <c r="E32" s="7"/>
      <c r="F32" s="7"/>
      <c r="G32" s="7"/>
      <c r="H32" s="8"/>
      <c r="I32" s="34"/>
      <c r="J32" s="34"/>
      <c r="K32" s="30">
        <v>39500</v>
      </c>
      <c r="L32" s="110">
        <v>2100000</v>
      </c>
      <c r="N32" s="42"/>
      <c r="O32" s="50"/>
      <c r="P32" s="9"/>
      <c r="Q32" s="40"/>
      <c r="R32" s="9"/>
      <c r="S32" s="40"/>
    </row>
    <row r="33" spans="1:19" x14ac:dyDescent="0.25">
      <c r="A33" s="7"/>
      <c r="B33" s="19">
        <v>1</v>
      </c>
      <c r="C33" s="19" t="s">
        <v>30</v>
      </c>
      <c r="D33" s="7"/>
      <c r="E33" s="7"/>
      <c r="F33" s="7"/>
      <c r="G33" s="7"/>
      <c r="H33" s="8"/>
      <c r="I33" s="8"/>
      <c r="J33" s="8"/>
      <c r="K33" s="30">
        <v>39501</v>
      </c>
      <c r="L33" s="111">
        <v>2000000</v>
      </c>
      <c r="N33" s="42"/>
      <c r="O33" s="50"/>
      <c r="P33" s="9"/>
      <c r="Q33" s="40"/>
      <c r="R33" s="9"/>
      <c r="S33" s="40"/>
    </row>
    <row r="34" spans="1:19" x14ac:dyDescent="0.25">
      <c r="A34" s="7"/>
      <c r="B34" s="19"/>
      <c r="C34" s="19" t="s">
        <v>12</v>
      </c>
      <c r="D34" s="7"/>
      <c r="E34" s="7"/>
      <c r="F34" s="7"/>
      <c r="G34" s="7"/>
      <c r="H34" s="8"/>
      <c r="I34" s="8"/>
      <c r="J34" s="8"/>
      <c r="K34" s="30">
        <v>39502</v>
      </c>
      <c r="L34" s="111">
        <v>1000000</v>
      </c>
      <c r="N34" s="42"/>
      <c r="O34" s="50"/>
      <c r="P34" s="9"/>
      <c r="Q34" s="40"/>
      <c r="R34" s="57"/>
      <c r="S34" s="40"/>
    </row>
    <row r="35" spans="1:19" x14ac:dyDescent="0.25">
      <c r="A35" s="7"/>
      <c r="B35" s="7"/>
      <c r="C35" s="7" t="s">
        <v>31</v>
      </c>
      <c r="D35" s="7"/>
      <c r="E35" s="7"/>
      <c r="F35" s="7"/>
      <c r="G35" s="21"/>
      <c r="H35" s="49">
        <f>O14</f>
        <v>165000000</v>
      </c>
      <c r="I35" s="8"/>
      <c r="J35" s="8"/>
      <c r="K35" s="30">
        <v>39503</v>
      </c>
      <c r="L35" s="112">
        <v>1500000</v>
      </c>
      <c r="M35" s="51"/>
      <c r="N35" s="42" t="s">
        <v>32</v>
      </c>
      <c r="O35" s="50"/>
      <c r="P35" s="40"/>
      <c r="Q35" s="40"/>
      <c r="R35" s="9"/>
      <c r="S35" s="40"/>
    </row>
    <row r="36" spans="1:19" x14ac:dyDescent="0.25">
      <c r="A36" s="7"/>
      <c r="B36" s="7"/>
      <c r="C36" s="7" t="s">
        <v>33</v>
      </c>
      <c r="D36" s="7"/>
      <c r="E36" s="7"/>
      <c r="F36" s="7"/>
      <c r="G36" s="7"/>
      <c r="H36" s="58">
        <f>H92</f>
        <v>0</v>
      </c>
      <c r="I36" s="7" t="s">
        <v>8</v>
      </c>
      <c r="J36" s="7"/>
      <c r="K36" s="30">
        <v>39504</v>
      </c>
      <c r="L36" s="112">
        <v>580000</v>
      </c>
      <c r="M36" s="51"/>
      <c r="N36" s="42"/>
      <c r="O36" s="50"/>
      <c r="P36" s="10"/>
      <c r="Q36" s="40"/>
      <c r="R36" s="9"/>
      <c r="S36" s="9"/>
    </row>
    <row r="37" spans="1:19" x14ac:dyDescent="0.25">
      <c r="A37" s="7"/>
      <c r="B37" s="7"/>
      <c r="C37" s="7" t="s">
        <v>34</v>
      </c>
      <c r="D37" s="7"/>
      <c r="E37" s="7"/>
      <c r="F37" s="7"/>
      <c r="G37" s="7"/>
      <c r="H37" s="8"/>
      <c r="I37" s="8">
        <f>I29+H35</f>
        <v>1000431764</v>
      </c>
      <c r="J37" s="8"/>
      <c r="K37" s="30">
        <v>39505</v>
      </c>
      <c r="L37" s="112">
        <v>4000000</v>
      </c>
      <c r="M37" s="51"/>
      <c r="N37" s="42"/>
      <c r="O37" s="50"/>
      <c r="Q37" s="40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>
        <v>39506</v>
      </c>
      <c r="L38" s="112">
        <v>2625000</v>
      </c>
      <c r="M38" s="59"/>
      <c r="N38" s="42"/>
      <c r="O38" s="50"/>
      <c r="Q38" s="40"/>
      <c r="R38" s="9"/>
      <c r="S38" s="9"/>
    </row>
    <row r="39" spans="1:19" x14ac:dyDescent="0.25">
      <c r="A39" s="7"/>
      <c r="B39" s="7"/>
      <c r="C39" s="19" t="s">
        <v>35</v>
      </c>
      <c r="D39" s="7"/>
      <c r="E39" s="7"/>
      <c r="F39" s="7"/>
      <c r="G39" s="7"/>
      <c r="H39" s="49">
        <v>12175667</v>
      </c>
      <c r="J39" s="8"/>
      <c r="K39" s="30">
        <v>39507</v>
      </c>
      <c r="L39" s="112">
        <v>525000</v>
      </c>
      <c r="M39" s="51"/>
      <c r="N39" s="42"/>
      <c r="O39" s="50"/>
      <c r="Q39" s="40"/>
      <c r="R39" s="9"/>
      <c r="S39" s="9"/>
    </row>
    <row r="40" spans="1:19" x14ac:dyDescent="0.25">
      <c r="A40" s="7"/>
      <c r="B40" s="7"/>
      <c r="C40" s="19" t="s">
        <v>36</v>
      </c>
      <c r="D40" s="7"/>
      <c r="E40" s="7"/>
      <c r="F40" s="7"/>
      <c r="G40" s="7"/>
      <c r="H40" s="8">
        <v>102950591</v>
      </c>
      <c r="I40" s="8"/>
      <c r="J40" s="8"/>
      <c r="K40" s="30">
        <v>39508</v>
      </c>
      <c r="L40" s="113">
        <v>2000000</v>
      </c>
      <c r="M40" s="51"/>
      <c r="N40" s="42"/>
      <c r="O40" s="50"/>
      <c r="Q40" s="40"/>
      <c r="R40" s="9"/>
      <c r="S40" s="9"/>
    </row>
    <row r="41" spans="1:19" ht="16.5" x14ac:dyDescent="0.35">
      <c r="A41" s="7"/>
      <c r="B41" s="7"/>
      <c r="C41" s="19" t="s">
        <v>37</v>
      </c>
      <c r="D41" s="7"/>
      <c r="E41" s="7"/>
      <c r="F41" s="7"/>
      <c r="G41" s="7"/>
      <c r="H41" s="60">
        <v>22854089</v>
      </c>
      <c r="I41" s="8"/>
      <c r="J41" s="8"/>
      <c r="K41" s="30">
        <v>39509</v>
      </c>
      <c r="L41" s="113">
        <v>4000000</v>
      </c>
      <c r="M41" s="51"/>
      <c r="N41" s="42"/>
      <c r="O41" s="50"/>
      <c r="Q41" s="40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137980347</v>
      </c>
      <c r="J42" s="8"/>
      <c r="K42" s="30">
        <v>39510</v>
      </c>
      <c r="L42" s="111">
        <v>3000000</v>
      </c>
      <c r="M42" s="51"/>
      <c r="N42" s="42"/>
      <c r="O42" s="50"/>
      <c r="Q42" s="40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1138412111</v>
      </c>
      <c r="J43" s="8"/>
      <c r="K43" s="30">
        <v>39511</v>
      </c>
      <c r="L43" s="111">
        <v>11250000</v>
      </c>
      <c r="M43" s="51"/>
      <c r="N43" s="42"/>
      <c r="O43" s="50"/>
      <c r="Q43" s="40"/>
      <c r="R43" s="9"/>
      <c r="S43" s="9"/>
    </row>
    <row r="44" spans="1:19" x14ac:dyDescent="0.25">
      <c r="A44" s="7"/>
      <c r="B44" s="19">
        <v>2</v>
      </c>
      <c r="C44" s="19" t="s">
        <v>38</v>
      </c>
      <c r="D44" s="7"/>
      <c r="E44" s="7"/>
      <c r="F44" s="7"/>
      <c r="G44" s="7"/>
      <c r="H44" s="8"/>
      <c r="I44" s="8"/>
      <c r="J44" s="8"/>
      <c r="K44" s="30">
        <v>39512</v>
      </c>
      <c r="L44" s="111">
        <v>3000000</v>
      </c>
      <c r="M44" s="51"/>
      <c r="N44" s="42"/>
      <c r="O44" s="50"/>
      <c r="P44" s="63"/>
      <c r="Q44" s="34"/>
      <c r="R44" s="64"/>
      <c r="S44" s="64"/>
    </row>
    <row r="45" spans="1:19" x14ac:dyDescent="0.25">
      <c r="A45" s="7"/>
      <c r="B45" s="7"/>
      <c r="C45" s="7" t="s">
        <v>33</v>
      </c>
      <c r="D45" s="7"/>
      <c r="E45" s="7"/>
      <c r="F45" s="7"/>
      <c r="G45" s="17"/>
      <c r="H45" s="8">
        <f>M96</f>
        <v>170522800</v>
      </c>
      <c r="I45" s="8"/>
      <c r="J45" s="8"/>
      <c r="K45" s="30">
        <v>39513</v>
      </c>
      <c r="L45" s="111">
        <v>5625000</v>
      </c>
      <c r="M45" s="51"/>
      <c r="N45" s="42"/>
      <c r="O45" s="50"/>
      <c r="P45" s="63"/>
      <c r="Q45" s="34"/>
      <c r="R45" s="65"/>
      <c r="S45" s="64"/>
    </row>
    <row r="46" spans="1:19" x14ac:dyDescent="0.25">
      <c r="A46" s="7"/>
      <c r="B46" s="7"/>
      <c r="C46" s="7" t="s">
        <v>39</v>
      </c>
      <c r="D46" s="7"/>
      <c r="E46" s="7"/>
      <c r="F46" s="7"/>
      <c r="G46" s="22"/>
      <c r="H46" s="66">
        <f>+E92</f>
        <v>0</v>
      </c>
      <c r="I46" s="8" t="s">
        <v>8</v>
      </c>
      <c r="J46" s="8"/>
      <c r="K46" s="30">
        <v>39514</v>
      </c>
      <c r="L46" s="111">
        <v>1100000</v>
      </c>
      <c r="M46" s="51"/>
      <c r="N46" s="42"/>
      <c r="O46" s="50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8</v>
      </c>
      <c r="H47" s="67"/>
      <c r="I47" s="8">
        <f>H45+H46</f>
        <v>170522800</v>
      </c>
      <c r="J47" s="8"/>
      <c r="K47" s="30">
        <v>39515</v>
      </c>
      <c r="L47" s="111">
        <v>2100000</v>
      </c>
      <c r="M47" s="51"/>
      <c r="N47" s="42"/>
      <c r="O47" s="50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8</v>
      </c>
      <c r="J48" s="8"/>
      <c r="K48" s="30">
        <v>39516</v>
      </c>
      <c r="L48" s="111">
        <v>4350000</v>
      </c>
      <c r="M48" s="59"/>
      <c r="N48" s="42"/>
      <c r="O48" s="50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40</v>
      </c>
      <c r="D49" s="7"/>
      <c r="E49" s="7"/>
      <c r="F49" s="7"/>
      <c r="G49" s="17"/>
      <c r="H49" s="49">
        <f>L137</f>
        <v>171840000</v>
      </c>
      <c r="I49" s="8">
        <v>0</v>
      </c>
      <c r="K49" s="30">
        <v>39517</v>
      </c>
      <c r="L49" s="111">
        <v>2000000</v>
      </c>
      <c r="M49" s="59"/>
      <c r="N49" s="42"/>
      <c r="O49" s="50"/>
      <c r="Q49" s="9"/>
      <c r="S49" s="9"/>
    </row>
    <row r="50" spans="1:19" x14ac:dyDescent="0.25">
      <c r="A50" s="7"/>
      <c r="B50" s="7"/>
      <c r="C50" s="7" t="s">
        <v>41</v>
      </c>
      <c r="D50" s="7"/>
      <c r="E50" s="7"/>
      <c r="F50" s="7"/>
      <c r="G50" s="7"/>
      <c r="H50" s="58">
        <f>A92</f>
        <v>11000</v>
      </c>
      <c r="I50" s="8"/>
      <c r="K50" s="30">
        <v>39518</v>
      </c>
      <c r="L50" s="111">
        <v>3100000</v>
      </c>
      <c r="M50" s="59"/>
      <c r="N50" s="42"/>
      <c r="O50" s="50"/>
      <c r="P50" s="70"/>
      <c r="Q50" s="9" t="s">
        <v>42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171851000</v>
      </c>
      <c r="J51" s="49"/>
      <c r="K51" s="30">
        <v>39519</v>
      </c>
      <c r="L51" s="111">
        <v>1900000</v>
      </c>
      <c r="M51" s="59"/>
      <c r="N51" s="42"/>
      <c r="O51" s="50"/>
      <c r="P51" s="71"/>
      <c r="Q51" s="57"/>
      <c r="R51" s="71"/>
      <c r="S51" s="57"/>
    </row>
    <row r="52" spans="1:19" x14ac:dyDescent="0.25">
      <c r="A52" s="7"/>
      <c r="B52" s="7"/>
      <c r="C52" s="19" t="s">
        <v>43</v>
      </c>
      <c r="D52" s="7"/>
      <c r="E52" s="7"/>
      <c r="F52" s="7"/>
      <c r="G52" s="7"/>
      <c r="H52" s="8"/>
      <c r="I52" s="8">
        <f>I30-I47+I51</f>
        <v>8131700</v>
      </c>
      <c r="J52" s="72"/>
      <c r="K52" s="30">
        <v>39520</v>
      </c>
      <c r="L52" s="111">
        <v>1000000</v>
      </c>
      <c r="N52" s="42"/>
      <c r="O52" s="50"/>
      <c r="P52" s="71"/>
      <c r="Q52" s="57"/>
      <c r="R52" s="71"/>
      <c r="S52" s="57"/>
    </row>
    <row r="53" spans="1:19" x14ac:dyDescent="0.25">
      <c r="A53" s="7"/>
      <c r="B53" s="7"/>
      <c r="C53" s="7" t="s">
        <v>44</v>
      </c>
      <c r="D53" s="7"/>
      <c r="E53" s="7"/>
      <c r="F53" s="7"/>
      <c r="G53" s="7"/>
      <c r="H53" s="8"/>
      <c r="I53" s="8">
        <f>+I27</f>
        <v>8131700</v>
      </c>
      <c r="J53" s="72"/>
      <c r="K53" s="30">
        <v>39521</v>
      </c>
      <c r="L53" s="111">
        <v>3625000</v>
      </c>
      <c r="N53" s="42"/>
      <c r="O53" s="50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8</v>
      </c>
      <c r="I54" s="58">
        <v>0</v>
      </c>
      <c r="J54" s="73"/>
      <c r="K54" s="30">
        <v>39522</v>
      </c>
      <c r="L54" s="111">
        <v>1100000</v>
      </c>
      <c r="N54" s="42"/>
      <c r="O54" s="50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45</v>
      </c>
      <c r="F55" s="7"/>
      <c r="G55" s="7"/>
      <c r="H55" s="8"/>
      <c r="I55" s="8">
        <f>+I53-I52</f>
        <v>0</v>
      </c>
      <c r="J55" s="72"/>
      <c r="K55" s="30">
        <v>39523</v>
      </c>
      <c r="L55" s="111">
        <v>1800000</v>
      </c>
      <c r="N55" s="42"/>
      <c r="O55" s="50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K56" s="30">
        <v>39524</v>
      </c>
      <c r="L56" s="111">
        <v>1900000</v>
      </c>
      <c r="N56" s="42"/>
      <c r="O56" s="50"/>
      <c r="P56" s="71"/>
      <c r="Q56" s="57"/>
      <c r="R56" s="71"/>
      <c r="S56" s="71"/>
    </row>
    <row r="57" spans="1:19" x14ac:dyDescent="0.25">
      <c r="A57" s="7" t="s">
        <v>46</v>
      </c>
      <c r="B57" s="7"/>
      <c r="C57" s="7"/>
      <c r="D57" s="7"/>
      <c r="E57" s="7"/>
      <c r="F57" s="7"/>
      <c r="G57" s="7"/>
      <c r="H57" s="8"/>
      <c r="I57" s="54"/>
      <c r="J57" s="75"/>
      <c r="K57" s="30">
        <v>39525</v>
      </c>
      <c r="L57" s="111">
        <v>800000</v>
      </c>
      <c r="N57" s="42"/>
      <c r="O57" s="50"/>
      <c r="P57" s="71"/>
      <c r="Q57" s="57"/>
      <c r="R57" s="71"/>
      <c r="S57" s="71"/>
    </row>
    <row r="58" spans="1:19" x14ac:dyDescent="0.25">
      <c r="A58" s="7" t="s">
        <v>47</v>
      </c>
      <c r="B58" s="7"/>
      <c r="C58" s="7"/>
      <c r="D58" s="7"/>
      <c r="E58" s="7" t="s">
        <v>8</v>
      </c>
      <c r="F58" s="7"/>
      <c r="G58" s="7" t="s">
        <v>48</v>
      </c>
      <c r="H58" s="8"/>
      <c r="I58" s="21"/>
      <c r="J58" s="76"/>
      <c r="K58" s="30">
        <v>39526</v>
      </c>
      <c r="L58" s="111">
        <v>2625000</v>
      </c>
      <c r="N58" s="42"/>
      <c r="O58" s="50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8</v>
      </c>
      <c r="I59" s="21"/>
      <c r="J59" s="76"/>
      <c r="K59" s="30">
        <v>39527</v>
      </c>
      <c r="L59" s="111">
        <v>3500000</v>
      </c>
      <c r="N59" s="42"/>
      <c r="O59" s="50"/>
      <c r="Q59" s="40"/>
    </row>
    <row r="60" spans="1:19" x14ac:dyDescent="0.25">
      <c r="K60" s="30">
        <v>39528</v>
      </c>
      <c r="L60" s="111">
        <v>2100000</v>
      </c>
      <c r="N60" s="42"/>
      <c r="O60" s="50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K61" s="30">
        <v>39529</v>
      </c>
      <c r="L61" s="111">
        <v>4000000</v>
      </c>
      <c r="N61" s="42"/>
      <c r="O61" s="50"/>
      <c r="Q61" s="10"/>
      <c r="R61" s="81"/>
    </row>
    <row r="62" spans="1:19" x14ac:dyDescent="0.25">
      <c r="A62" s="77" t="s">
        <v>49</v>
      </c>
      <c r="B62" s="78"/>
      <c r="C62" s="78"/>
      <c r="D62" s="79"/>
      <c r="E62" s="79"/>
      <c r="F62" s="79"/>
      <c r="G62" s="79" t="s">
        <v>50</v>
      </c>
      <c r="H62" s="10"/>
      <c r="J62" s="80"/>
      <c r="K62" s="30">
        <v>39530</v>
      </c>
      <c r="L62" s="43">
        <v>1050000</v>
      </c>
      <c r="N62" s="42"/>
      <c r="O62" s="50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K63" s="30">
        <v>39531</v>
      </c>
      <c r="L63" s="43">
        <v>3400000</v>
      </c>
      <c r="N63" s="42"/>
      <c r="O63" s="50"/>
      <c r="Q63" s="10"/>
      <c r="R63" s="81"/>
    </row>
    <row r="64" spans="1:19" x14ac:dyDescent="0.25">
      <c r="A64" s="77" t="s">
        <v>51</v>
      </c>
      <c r="B64" s="78"/>
      <c r="C64" s="78"/>
      <c r="D64" s="79"/>
      <c r="E64" s="79"/>
      <c r="F64" s="79"/>
      <c r="G64" s="79"/>
      <c r="H64" s="10" t="s">
        <v>52</v>
      </c>
      <c r="J64" s="80"/>
      <c r="K64" s="30">
        <v>39532</v>
      </c>
      <c r="L64" s="43">
        <v>10000000</v>
      </c>
      <c r="N64" s="42"/>
      <c r="O64" s="50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K65" s="30">
        <v>39533</v>
      </c>
      <c r="L65" s="43">
        <v>1250000</v>
      </c>
      <c r="N65" s="42"/>
      <c r="O65" s="50"/>
    </row>
    <row r="66" spans="1:17" x14ac:dyDescent="0.25">
      <c r="A66" s="9"/>
      <c r="B66" s="9"/>
      <c r="C66" s="9"/>
      <c r="D66" s="9"/>
      <c r="E66" s="9"/>
      <c r="F66" s="9"/>
      <c r="G66" s="79" t="s">
        <v>53</v>
      </c>
      <c r="H66" s="9"/>
      <c r="I66" s="9"/>
      <c r="J66" s="82"/>
      <c r="K66" s="30">
        <v>39534</v>
      </c>
      <c r="L66" s="43">
        <v>500000</v>
      </c>
      <c r="M66" s="59"/>
      <c r="N66" s="42"/>
      <c r="O66" s="50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2"/>
      <c r="K67" s="30">
        <v>39535</v>
      </c>
      <c r="L67" s="43">
        <v>500000</v>
      </c>
      <c r="M67" s="59"/>
      <c r="N67" s="42"/>
      <c r="O67" s="50"/>
    </row>
    <row r="68" spans="1:17" x14ac:dyDescent="0.25">
      <c r="A68" s="9"/>
      <c r="B68" s="9"/>
      <c r="C68" s="9"/>
      <c r="D68" s="9"/>
      <c r="E68" s="9" t="s">
        <v>54</v>
      </c>
      <c r="F68" s="9"/>
      <c r="G68" s="9"/>
      <c r="H68" s="9"/>
      <c r="I68" s="9"/>
      <c r="J68" s="82"/>
      <c r="K68" s="30">
        <v>39536</v>
      </c>
      <c r="L68" s="43">
        <v>1760000</v>
      </c>
      <c r="M68" s="83"/>
      <c r="N68" s="42"/>
      <c r="O68" s="50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4"/>
      <c r="J69" s="82"/>
      <c r="K69" s="30">
        <v>39537</v>
      </c>
      <c r="L69" s="43">
        <v>1050000</v>
      </c>
      <c r="M69" s="83"/>
      <c r="N69" s="42"/>
      <c r="O69" s="50"/>
    </row>
    <row r="70" spans="1:17" x14ac:dyDescent="0.25">
      <c r="A70" s="79"/>
      <c r="B70" s="79"/>
      <c r="C70" s="79"/>
      <c r="D70" s="79"/>
      <c r="E70" s="79"/>
      <c r="F70" s="79"/>
      <c r="G70" s="85"/>
      <c r="H70" s="86"/>
      <c r="I70" s="79"/>
      <c r="J70" s="80"/>
      <c r="K70" s="30">
        <v>39538</v>
      </c>
      <c r="L70" s="43">
        <v>500000</v>
      </c>
      <c r="M70" s="87"/>
      <c r="N70" s="42"/>
      <c r="O70" s="50"/>
    </row>
    <row r="71" spans="1:17" x14ac:dyDescent="0.25">
      <c r="A71" s="79"/>
      <c r="B71" s="79"/>
      <c r="C71" s="79"/>
      <c r="D71" s="79"/>
      <c r="E71" s="79"/>
      <c r="F71" s="79"/>
      <c r="G71" s="85" t="s">
        <v>55</v>
      </c>
      <c r="H71" s="88"/>
      <c r="I71" s="79"/>
      <c r="J71" s="80"/>
      <c r="K71" s="30">
        <v>39539</v>
      </c>
      <c r="L71" s="43">
        <v>600000</v>
      </c>
      <c r="M71" s="59"/>
      <c r="N71" s="42"/>
      <c r="O71" s="50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2"/>
      <c r="K72" s="30">
        <v>39540</v>
      </c>
      <c r="L72" s="43">
        <v>5250000</v>
      </c>
      <c r="N72" s="42"/>
      <c r="O72" s="89"/>
    </row>
    <row r="73" spans="1:17" x14ac:dyDescent="0.25">
      <c r="A73" s="9" t="s">
        <v>41</v>
      </c>
      <c r="B73" s="9"/>
      <c r="C73" s="9"/>
      <c r="D73" s="9" t="s">
        <v>39</v>
      </c>
      <c r="E73" s="9"/>
      <c r="F73" s="9"/>
      <c r="G73" s="9"/>
      <c r="H73" s="9" t="s">
        <v>56</v>
      </c>
      <c r="I73" s="84" t="s">
        <v>57</v>
      </c>
      <c r="J73" s="82"/>
      <c r="K73" s="30">
        <v>39541</v>
      </c>
      <c r="L73" s="43">
        <v>800000</v>
      </c>
      <c r="M73" s="87"/>
      <c r="N73" s="42"/>
      <c r="O73" s="90"/>
    </row>
    <row r="74" spans="1:17" x14ac:dyDescent="0.25">
      <c r="A74" s="91">
        <v>11000</v>
      </c>
      <c r="B74" s="92"/>
      <c r="C74" s="92"/>
      <c r="D74" s="92"/>
      <c r="E74" s="93"/>
      <c r="F74" s="94"/>
      <c r="G74" s="9"/>
      <c r="H74" s="57"/>
      <c r="I74" s="9"/>
      <c r="J74" s="82"/>
      <c r="K74" s="30">
        <v>39542</v>
      </c>
      <c r="L74" s="43">
        <v>1200000</v>
      </c>
      <c r="M74" s="87"/>
      <c r="N74" s="42"/>
      <c r="O74" s="89"/>
    </row>
    <row r="75" spans="1:17" x14ac:dyDescent="0.25">
      <c r="A75" s="91"/>
      <c r="B75" s="92"/>
      <c r="C75" s="92"/>
      <c r="D75" s="92"/>
      <c r="E75" s="93"/>
      <c r="F75" s="94"/>
      <c r="G75" s="9"/>
      <c r="H75" s="57"/>
      <c r="I75" s="9"/>
      <c r="J75" s="9"/>
      <c r="K75" s="30">
        <v>39543</v>
      </c>
      <c r="L75" s="43">
        <v>2200000</v>
      </c>
      <c r="M75" s="87"/>
      <c r="N75" s="42"/>
      <c r="O75" s="89"/>
    </row>
    <row r="76" spans="1:17" x14ac:dyDescent="0.25">
      <c r="A76" s="95"/>
      <c r="B76" s="92"/>
      <c r="C76" s="92"/>
      <c r="D76" s="92"/>
      <c r="E76" s="93"/>
      <c r="F76" s="94"/>
      <c r="G76" s="9"/>
      <c r="H76" s="57"/>
      <c r="I76" s="9"/>
      <c r="J76" s="9"/>
      <c r="K76" s="30">
        <v>39544</v>
      </c>
      <c r="L76" s="43">
        <v>800000</v>
      </c>
      <c r="M76" s="87"/>
      <c r="N76" s="42"/>
      <c r="O76" s="89"/>
    </row>
    <row r="77" spans="1:17" x14ac:dyDescent="0.25">
      <c r="A77" s="95"/>
      <c r="B77" s="92"/>
      <c r="C77" s="96"/>
      <c r="D77" s="92"/>
      <c r="E77" s="97"/>
      <c r="F77" s="9"/>
      <c r="G77" s="9"/>
      <c r="H77" s="57"/>
      <c r="I77" s="9"/>
      <c r="J77" s="9"/>
      <c r="K77" s="30">
        <v>39545</v>
      </c>
      <c r="L77" s="43">
        <v>11250000</v>
      </c>
      <c r="M77" s="87"/>
      <c r="N77" s="42"/>
      <c r="O77" s="89"/>
    </row>
    <row r="78" spans="1:17" x14ac:dyDescent="0.25">
      <c r="A78" s="93"/>
      <c r="B78" s="92"/>
      <c r="C78" s="96"/>
      <c r="D78" s="96"/>
      <c r="E78" s="98"/>
      <c r="F78" s="70"/>
      <c r="H78" s="71"/>
      <c r="K78" s="30">
        <v>39546</v>
      </c>
      <c r="L78" s="43">
        <v>3650000</v>
      </c>
      <c r="M78" s="87"/>
      <c r="N78" s="42"/>
      <c r="O78" s="89"/>
    </row>
    <row r="79" spans="1:17" x14ac:dyDescent="0.25">
      <c r="A79" s="99"/>
      <c r="B79" s="92"/>
      <c r="C79" s="100"/>
      <c r="D79" s="100"/>
      <c r="E79" s="98"/>
      <c r="H79" s="71"/>
      <c r="K79" s="30">
        <v>39547</v>
      </c>
      <c r="L79" s="43">
        <v>1000000</v>
      </c>
      <c r="M79" s="87"/>
      <c r="N79" s="42"/>
      <c r="O79" s="89"/>
    </row>
    <row r="80" spans="1:17" x14ac:dyDescent="0.25">
      <c r="A80" s="101"/>
      <c r="B80" s="92"/>
      <c r="C80" s="100"/>
      <c r="D80" s="100"/>
      <c r="E80" s="98"/>
      <c r="H80" s="71"/>
      <c r="K80" s="30">
        <v>39548</v>
      </c>
      <c r="L80" s="43">
        <v>3000000</v>
      </c>
      <c r="M80" s="87"/>
      <c r="N80" s="42"/>
      <c r="O80" s="90"/>
    </row>
    <row r="81" spans="1:15" x14ac:dyDescent="0.25">
      <c r="A81" s="101"/>
      <c r="B81" s="92"/>
      <c r="C81" s="100"/>
      <c r="D81" s="100"/>
      <c r="E81" s="98"/>
      <c r="H81" s="71"/>
      <c r="K81" s="30">
        <v>39549</v>
      </c>
      <c r="L81" s="43">
        <v>1500000</v>
      </c>
      <c r="M81" s="87"/>
      <c r="N81" s="42"/>
      <c r="O81" s="90"/>
    </row>
    <row r="82" spans="1:15" x14ac:dyDescent="0.25">
      <c r="A82" s="99"/>
      <c r="B82" s="100"/>
      <c r="C82" s="100"/>
      <c r="D82" s="100"/>
      <c r="E82" s="98"/>
      <c r="H82" s="71"/>
      <c r="K82" s="30">
        <v>39550</v>
      </c>
      <c r="L82" s="43">
        <v>1000000</v>
      </c>
      <c r="M82" s="102"/>
      <c r="N82" s="42"/>
      <c r="O82" s="89"/>
    </row>
    <row r="83" spans="1:15" x14ac:dyDescent="0.25">
      <c r="A83" s="99"/>
      <c r="B83" s="100"/>
      <c r="C83" s="100"/>
      <c r="D83" s="100"/>
      <c r="E83" s="98"/>
      <c r="H83" s="71"/>
      <c r="K83" s="30">
        <v>39551</v>
      </c>
      <c r="L83" s="43"/>
      <c r="M83" s="103"/>
      <c r="N83" s="42"/>
      <c r="O83" s="89"/>
    </row>
    <row r="84" spans="1:15" x14ac:dyDescent="0.25">
      <c r="A84" s="99"/>
      <c r="B84" s="104"/>
      <c r="E84" s="71"/>
      <c r="H84" s="71"/>
      <c r="K84" s="30">
        <v>39552</v>
      </c>
      <c r="L84" s="43"/>
      <c r="N84" s="42"/>
      <c r="O84" s="89"/>
    </row>
    <row r="85" spans="1:15" x14ac:dyDescent="0.25">
      <c r="A85" s="99"/>
      <c r="B85" s="104"/>
      <c r="H85" s="71"/>
      <c r="K85" s="30"/>
      <c r="L85" s="43"/>
      <c r="N85" s="42"/>
      <c r="O85" s="89"/>
    </row>
    <row r="86" spans="1:15" x14ac:dyDescent="0.25">
      <c r="A86" s="99"/>
      <c r="B86" s="104"/>
      <c r="K86" s="30"/>
      <c r="L86" s="43"/>
      <c r="N86" s="42"/>
      <c r="O86" s="89"/>
    </row>
    <row r="87" spans="1:15" x14ac:dyDescent="0.25">
      <c r="A87" s="99"/>
      <c r="B87" s="104"/>
      <c r="K87" s="30"/>
      <c r="L87" s="43"/>
      <c r="N87" s="42"/>
      <c r="O87" s="89"/>
    </row>
    <row r="88" spans="1:15" x14ac:dyDescent="0.25">
      <c r="A88" s="71"/>
      <c r="B88" s="104"/>
      <c r="K88" s="30"/>
      <c r="L88" s="43"/>
      <c r="M88" s="87"/>
      <c r="N88" s="42"/>
      <c r="O88" s="89"/>
    </row>
    <row r="89" spans="1:15" x14ac:dyDescent="0.25">
      <c r="K89" s="30"/>
      <c r="L89" s="43"/>
      <c r="N89" s="42"/>
      <c r="O89" s="89"/>
    </row>
    <row r="90" spans="1:15" x14ac:dyDescent="0.25">
      <c r="K90" s="30"/>
      <c r="L90" s="43"/>
      <c r="N90" s="42"/>
      <c r="O90" s="89"/>
    </row>
    <row r="91" spans="1:15" x14ac:dyDescent="0.25">
      <c r="K91" s="30"/>
      <c r="L91" s="43"/>
      <c r="N91" s="42"/>
      <c r="O91" s="89"/>
    </row>
    <row r="92" spans="1:15" x14ac:dyDescent="0.25">
      <c r="A92" s="81">
        <f>SUM(A74:A91)</f>
        <v>11000</v>
      </c>
      <c r="E92" s="71">
        <f>SUM(E74:E91)</f>
        <v>0</v>
      </c>
      <c r="H92" s="71">
        <f>SUM(H74:H91)</f>
        <v>0</v>
      </c>
      <c r="K92" s="30"/>
      <c r="L92" s="43"/>
      <c r="N92" s="42"/>
      <c r="O92" s="89"/>
    </row>
    <row r="93" spans="1:15" x14ac:dyDescent="0.25">
      <c r="K93" s="30"/>
      <c r="L93" s="43"/>
      <c r="N93" s="42"/>
      <c r="O93" s="89"/>
    </row>
    <row r="94" spans="1:15" x14ac:dyDescent="0.25">
      <c r="K94" s="30"/>
      <c r="N94" s="42"/>
      <c r="O94" s="89"/>
    </row>
    <row r="95" spans="1:15" x14ac:dyDescent="0.25">
      <c r="K95" s="30"/>
      <c r="N95" s="42"/>
      <c r="O95" s="89"/>
    </row>
    <row r="96" spans="1:15" x14ac:dyDescent="0.25">
      <c r="K96" s="30"/>
      <c r="M96" s="37">
        <f>SUM(M13:M95)</f>
        <v>170522800</v>
      </c>
      <c r="N96" s="42"/>
      <c r="O96" s="89"/>
    </row>
    <row r="97" spans="11:15" x14ac:dyDescent="0.25">
      <c r="K97" s="30">
        <v>38741</v>
      </c>
      <c r="N97" s="42"/>
      <c r="O97" s="89"/>
    </row>
    <row r="98" spans="11:15" x14ac:dyDescent="0.25">
      <c r="K98" s="30"/>
      <c r="N98" s="42"/>
      <c r="O98" s="89"/>
    </row>
    <row r="99" spans="11:15" x14ac:dyDescent="0.25">
      <c r="K99" s="30"/>
      <c r="N99" s="42"/>
      <c r="O99" s="89"/>
    </row>
    <row r="100" spans="11:15" x14ac:dyDescent="0.25">
      <c r="K100" s="30"/>
      <c r="N100" s="42"/>
      <c r="O100" s="89"/>
    </row>
    <row r="101" spans="11:15" x14ac:dyDescent="0.25">
      <c r="K101" s="30"/>
      <c r="N101" s="42"/>
      <c r="O101" s="89"/>
    </row>
    <row r="102" spans="11:15" x14ac:dyDescent="0.25">
      <c r="K102" s="30"/>
      <c r="N102" s="42"/>
      <c r="O102" s="89"/>
    </row>
    <row r="103" spans="11:15" x14ac:dyDescent="0.25">
      <c r="K103" s="30"/>
      <c r="N103" s="42"/>
      <c r="O103" s="89"/>
    </row>
    <row r="104" spans="11:15" x14ac:dyDescent="0.25">
      <c r="K104" s="30"/>
      <c r="N104" s="42"/>
      <c r="O104" s="89"/>
    </row>
    <row r="105" spans="11:15" x14ac:dyDescent="0.25">
      <c r="K105" s="30"/>
      <c r="N105" s="42"/>
      <c r="O105" s="89"/>
    </row>
    <row r="106" spans="11:15" x14ac:dyDescent="0.25">
      <c r="K106" s="30"/>
      <c r="N106" s="42"/>
      <c r="O106" s="89"/>
    </row>
    <row r="107" spans="11:15" x14ac:dyDescent="0.25">
      <c r="K107" s="30"/>
      <c r="N107" s="42"/>
      <c r="O107" s="89"/>
    </row>
    <row r="108" spans="11:15" x14ac:dyDescent="0.25">
      <c r="K108" s="30"/>
      <c r="N108" s="42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7">
        <f>SUM(O13:O110)</f>
        <v>165000000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5"/>
      <c r="N114" s="107"/>
      <c r="O114" s="106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5"/>
      <c r="N115" s="107"/>
      <c r="O115" s="106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5"/>
      <c r="N116" s="107"/>
      <c r="O116" s="106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5"/>
      <c r="N117" s="107"/>
      <c r="O117" s="106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5"/>
      <c r="N118" s="107"/>
      <c r="O118" s="106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5"/>
      <c r="N119" s="107"/>
      <c r="O119" s="106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5"/>
      <c r="N120" s="107"/>
      <c r="O120" s="106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5"/>
      <c r="N121" s="107"/>
      <c r="O121" s="106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5"/>
      <c r="N122" s="107"/>
      <c r="O122" s="106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5"/>
      <c r="N123" s="107"/>
      <c r="O123" s="106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8"/>
      <c r="N124" s="107"/>
      <c r="O124" s="106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5"/>
      <c r="N125" s="107"/>
      <c r="O125" s="106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5"/>
      <c r="N126" s="107"/>
      <c r="O126" s="106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5"/>
      <c r="N127" s="107"/>
      <c r="O127" s="106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5"/>
      <c r="N128" s="107"/>
      <c r="O128" s="106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5"/>
      <c r="N129" s="107"/>
      <c r="O129" s="106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5"/>
      <c r="N130" s="107"/>
      <c r="O130" s="106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5"/>
      <c r="N131" s="107"/>
      <c r="O131" s="106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5"/>
      <c r="N132" s="107"/>
      <c r="O132" s="106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5"/>
      <c r="N133" s="107"/>
      <c r="O133" s="106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5"/>
      <c r="N134" s="107"/>
      <c r="O134" s="106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8"/>
      <c r="N135" s="107"/>
      <c r="O135" s="106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5"/>
      <c r="N136" s="107"/>
      <c r="O136" s="106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08">
        <f>SUM(L13:L136)</f>
        <v>171840000</v>
      </c>
      <c r="N137" s="107"/>
      <c r="O137" s="106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B46" zoomScale="82" zoomScaleNormal="100" zoomScaleSheetLayoutView="82" workbookViewId="0">
      <selection activeCell="I37" sqref="I37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5" bestFit="1" customWidth="1"/>
    <col min="13" max="13" width="16.140625" style="37" bestFit="1" customWidth="1"/>
    <col min="14" max="14" width="15.5703125" style="107" customWidth="1"/>
    <col min="15" max="15" width="20" style="106" bestFit="1" customWidth="1"/>
    <col min="16" max="16" width="16.42578125" bestFit="1" customWidth="1"/>
    <col min="18" max="18" width="22.42578125" customWidth="1"/>
    <col min="19" max="19" width="20.140625" customWidth="1"/>
  </cols>
  <sheetData>
    <row r="1" spans="1:19" ht="15.75" x14ac:dyDescent="0.25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2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65</v>
      </c>
      <c r="C3" s="10"/>
      <c r="D3" s="7"/>
      <c r="E3" s="7"/>
      <c r="F3" s="7"/>
      <c r="G3" s="7"/>
      <c r="H3" s="7" t="s">
        <v>2</v>
      </c>
      <c r="I3" s="11">
        <v>42780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 t="s">
        <v>6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7</v>
      </c>
      <c r="B6" s="7"/>
      <c r="C6" s="7"/>
      <c r="D6" s="7"/>
      <c r="E6" s="7"/>
      <c r="F6" s="7"/>
      <c r="G6" s="7" t="s">
        <v>8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v>0</v>
      </c>
      <c r="F8" s="22"/>
      <c r="G8" s="17">
        <f>C8*E8</f>
        <v>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v>80</v>
      </c>
      <c r="F9" s="22"/>
      <c r="G9" s="17">
        <f t="shared" ref="G9:G16" si="0">C9*E9</f>
        <v>4000000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72</v>
      </c>
      <c r="F10" s="22"/>
      <c r="G10" s="17">
        <f t="shared" si="0"/>
        <v>1440000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111</v>
      </c>
      <c r="F11" s="22"/>
      <c r="G11" s="17">
        <f t="shared" si="0"/>
        <v>1110000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12</v>
      </c>
      <c r="S11" s="9"/>
    </row>
    <row r="12" spans="1:19" x14ac:dyDescent="0.25">
      <c r="A12" s="7"/>
      <c r="B12" s="7"/>
      <c r="C12" s="21">
        <v>5000</v>
      </c>
      <c r="D12" s="7"/>
      <c r="E12" s="22">
        <v>122</v>
      </c>
      <c r="F12" s="22"/>
      <c r="G12" s="17">
        <f>C12*E12</f>
        <v>610000</v>
      </c>
      <c r="H12" s="8"/>
      <c r="I12" s="17"/>
      <c r="J12" s="17"/>
      <c r="K12" s="25" t="s">
        <v>8</v>
      </c>
      <c r="L12" s="26" t="s">
        <v>14</v>
      </c>
      <c r="M12" s="27" t="s">
        <v>15</v>
      </c>
      <c r="N12" s="28" t="s">
        <v>16</v>
      </c>
      <c r="O12" s="29" t="s">
        <v>12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25</v>
      </c>
      <c r="F13" s="22"/>
      <c r="G13" s="17">
        <f t="shared" si="0"/>
        <v>50000</v>
      </c>
      <c r="H13" s="8"/>
      <c r="I13" s="17"/>
      <c r="J13" s="17"/>
      <c r="K13" s="30">
        <v>39551</v>
      </c>
      <c r="L13" s="111">
        <v>900000</v>
      </c>
      <c r="M13" s="32">
        <v>50000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7</v>
      </c>
      <c r="F14" s="22"/>
      <c r="G14" s="17">
        <f t="shared" si="0"/>
        <v>7000</v>
      </c>
      <c r="H14" s="8"/>
      <c r="I14" s="17"/>
      <c r="J14" s="10"/>
      <c r="K14" s="30">
        <v>39552</v>
      </c>
      <c r="L14" s="111">
        <v>200000</v>
      </c>
      <c r="M14" s="32">
        <v>53000</v>
      </c>
      <c r="N14" s="34"/>
      <c r="O14" s="35">
        <v>55000000</v>
      </c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39553</v>
      </c>
      <c r="L15" s="111">
        <v>500000</v>
      </c>
      <c r="M15" s="32">
        <v>1530000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39554</v>
      </c>
      <c r="L16" s="111">
        <v>700000</v>
      </c>
      <c r="M16" s="37">
        <v>25000</v>
      </c>
      <c r="N16" s="34"/>
      <c r="O16" s="35"/>
      <c r="P16" s="36"/>
    </row>
    <row r="17" spans="1:19" x14ac:dyDescent="0.25">
      <c r="A17" s="7"/>
      <c r="B17" s="7"/>
      <c r="C17" s="19" t="s">
        <v>22</v>
      </c>
      <c r="D17" s="7"/>
      <c r="E17" s="22"/>
      <c r="F17" s="7"/>
      <c r="G17" s="7"/>
      <c r="H17" s="8">
        <f>SUM(G8:G16)</f>
        <v>7217000</v>
      </c>
      <c r="I17" s="10"/>
      <c r="K17" s="30">
        <v>39555</v>
      </c>
      <c r="L17" s="111">
        <v>8550000</v>
      </c>
      <c r="M17" s="32">
        <v>6700000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39556</v>
      </c>
      <c r="L18" s="111">
        <v>2400000</v>
      </c>
      <c r="M18" s="32">
        <v>55000000</v>
      </c>
      <c r="N18" s="34"/>
      <c r="O18" s="35"/>
      <c r="P18" s="39"/>
    </row>
    <row r="19" spans="1:19" x14ac:dyDescent="0.25">
      <c r="A19" s="7"/>
      <c r="B19" s="7"/>
      <c r="C19" s="7" t="s">
        <v>9</v>
      </c>
      <c r="D19" s="7"/>
      <c r="E19" s="7" t="s">
        <v>23</v>
      </c>
      <c r="F19" s="7"/>
      <c r="G19" s="7" t="s">
        <v>11</v>
      </c>
      <c r="H19" s="8"/>
      <c r="I19" s="21"/>
      <c r="K19" s="30">
        <v>39557</v>
      </c>
      <c r="L19" s="111">
        <v>1700000</v>
      </c>
      <c r="M19" s="123">
        <v>1100000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2</v>
      </c>
      <c r="F20" s="7"/>
      <c r="G20" s="21">
        <f>C20*E20</f>
        <v>2000</v>
      </c>
      <c r="H20" s="8"/>
      <c r="I20" s="21"/>
      <c r="K20" s="30">
        <v>39558</v>
      </c>
      <c r="L20" s="111">
        <v>4000000</v>
      </c>
      <c r="M20" s="32"/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8</v>
      </c>
      <c r="F21" s="7"/>
      <c r="G21" s="21">
        <f>C21*E21</f>
        <v>4000</v>
      </c>
      <c r="H21" s="8"/>
      <c r="I21" s="21"/>
      <c r="K21" s="30">
        <v>39559</v>
      </c>
      <c r="L21" s="111">
        <v>13050000</v>
      </c>
      <c r="M21" s="34"/>
      <c r="N21" s="40"/>
      <c r="O21" s="41"/>
      <c r="P21" s="41"/>
    </row>
    <row r="22" spans="1:19" x14ac:dyDescent="0.25">
      <c r="A22" s="7"/>
      <c r="B22" s="7"/>
      <c r="C22" s="21">
        <v>200</v>
      </c>
      <c r="D22" s="7"/>
      <c r="E22" s="7">
        <v>2</v>
      </c>
      <c r="F22" s="7"/>
      <c r="G22" s="21">
        <f>C22*E22</f>
        <v>400</v>
      </c>
      <c r="H22" s="8"/>
      <c r="I22" s="10"/>
      <c r="K22" s="30">
        <v>39560</v>
      </c>
      <c r="L22" s="111">
        <v>850000</v>
      </c>
      <c r="M22" s="31"/>
      <c r="N22" s="42"/>
      <c r="O22" s="8"/>
      <c r="P22" s="34"/>
      <c r="Q22" s="40"/>
      <c r="R22" s="41"/>
      <c r="S22" s="41"/>
    </row>
    <row r="23" spans="1:19" x14ac:dyDescent="0.25">
      <c r="A23" s="7"/>
      <c r="B23" s="7"/>
      <c r="C23" s="21">
        <v>100</v>
      </c>
      <c r="D23" s="7"/>
      <c r="E23" s="7">
        <v>3</v>
      </c>
      <c r="F23" s="7"/>
      <c r="G23" s="21">
        <f>C23*E23</f>
        <v>300</v>
      </c>
      <c r="H23" s="8"/>
      <c r="I23" s="10"/>
      <c r="K23" s="30">
        <v>39561</v>
      </c>
      <c r="L23" s="111">
        <v>1050000</v>
      </c>
      <c r="M23" s="43"/>
      <c r="N23" s="42"/>
      <c r="O23" s="44"/>
      <c r="P23" s="34"/>
      <c r="Q23" s="40"/>
      <c r="R23" s="41">
        <f>SUM(R14:R22)</f>
        <v>0</v>
      </c>
      <c r="S23" s="41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39562</v>
      </c>
      <c r="L24" s="111">
        <v>2000000</v>
      </c>
      <c r="M24" s="43"/>
      <c r="N24" s="45"/>
      <c r="O24" s="44"/>
      <c r="P24" s="34"/>
      <c r="Q24" s="40"/>
      <c r="R24" s="46" t="s">
        <v>24</v>
      </c>
      <c r="S24" s="40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7">
        <v>0</v>
      </c>
      <c r="H25" s="8"/>
      <c r="I25" s="7" t="s">
        <v>8</v>
      </c>
      <c r="K25" s="30">
        <v>39563</v>
      </c>
      <c r="L25" s="111">
        <v>2000000</v>
      </c>
      <c r="M25" s="43"/>
      <c r="N25" s="45"/>
      <c r="O25" s="44"/>
      <c r="P25" s="34"/>
      <c r="Q25" s="40"/>
      <c r="R25" s="46"/>
      <c r="S25" s="40"/>
    </row>
    <row r="26" spans="1:19" x14ac:dyDescent="0.25">
      <c r="A26" s="7"/>
      <c r="B26" s="7"/>
      <c r="C26" s="19" t="s">
        <v>22</v>
      </c>
      <c r="D26" s="7"/>
      <c r="E26" s="7"/>
      <c r="F26" s="7"/>
      <c r="G26" s="7"/>
      <c r="H26" s="49">
        <f>SUM(G20:G25)</f>
        <v>6700</v>
      </c>
      <c r="I26" s="8"/>
      <c r="K26" s="30">
        <v>39564</v>
      </c>
      <c r="L26" s="111">
        <v>4000000</v>
      </c>
      <c r="N26" s="42"/>
      <c r="O26" s="50"/>
      <c r="P26" s="34"/>
      <c r="Q26" s="40"/>
      <c r="R26" s="46"/>
      <c r="S26" s="40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7223700</v>
      </c>
      <c r="K27" s="30">
        <v>39565</v>
      </c>
      <c r="L27" s="111">
        <v>1050000</v>
      </c>
      <c r="M27" s="51"/>
      <c r="N27" s="42"/>
      <c r="O27" s="50"/>
      <c r="P27" s="34"/>
      <c r="Q27" s="40"/>
      <c r="R27" s="46"/>
      <c r="S27" s="40"/>
    </row>
    <row r="28" spans="1:19" x14ac:dyDescent="0.25">
      <c r="A28" s="7"/>
      <c r="B28" s="7"/>
      <c r="C28" s="19" t="s">
        <v>25</v>
      </c>
      <c r="D28" s="7"/>
      <c r="E28" s="7"/>
      <c r="F28" s="7"/>
      <c r="G28" s="7"/>
      <c r="H28" s="8"/>
      <c r="I28" s="8"/>
      <c r="K28" s="30">
        <v>39566</v>
      </c>
      <c r="L28" s="111">
        <v>800000</v>
      </c>
      <c r="M28" s="52"/>
      <c r="N28" s="42"/>
      <c r="O28" s="50"/>
      <c r="P28" s="34"/>
      <c r="Q28" s="40"/>
      <c r="R28" s="46"/>
      <c r="S28" s="40"/>
    </row>
    <row r="29" spans="1:19" x14ac:dyDescent="0.25">
      <c r="A29" s="7"/>
      <c r="B29" s="7"/>
      <c r="C29" s="7" t="s">
        <v>26</v>
      </c>
      <c r="D29" s="7"/>
      <c r="E29" s="7"/>
      <c r="F29" s="7"/>
      <c r="G29" s="7" t="s">
        <v>8</v>
      </c>
      <c r="H29" s="8"/>
      <c r="I29" s="8">
        <f>'13 Februari 17 '!I37</f>
        <v>1000431764</v>
      </c>
      <c r="K29" s="30">
        <v>39567</v>
      </c>
      <c r="L29" s="111">
        <v>1400000</v>
      </c>
      <c r="N29" s="42"/>
      <c r="O29" s="50"/>
      <c r="P29" s="34"/>
      <c r="Q29" s="40"/>
      <c r="R29" s="53"/>
      <c r="S29" s="40"/>
    </row>
    <row r="30" spans="1:19" x14ac:dyDescent="0.25">
      <c r="A30" s="7"/>
      <c r="B30" s="7"/>
      <c r="C30" s="7" t="s">
        <v>27</v>
      </c>
      <c r="D30" s="7"/>
      <c r="E30" s="7"/>
      <c r="F30" s="7"/>
      <c r="G30" s="7"/>
      <c r="H30" s="8" t="s">
        <v>28</v>
      </c>
      <c r="I30" s="54">
        <f>'13 Februari 17 '!I52</f>
        <v>8131700</v>
      </c>
      <c r="K30" s="30">
        <v>39568</v>
      </c>
      <c r="L30" s="111">
        <v>125000</v>
      </c>
      <c r="M30" s="55"/>
      <c r="N30" s="42"/>
      <c r="O30" s="50"/>
      <c r="P30" s="34"/>
      <c r="Q30" s="40"/>
      <c r="R30" s="46"/>
      <c r="S30" s="40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>
        <v>39569</v>
      </c>
      <c r="L31" s="111">
        <v>2500000</v>
      </c>
      <c r="N31" s="45"/>
      <c r="O31" s="50"/>
      <c r="P31" s="9"/>
      <c r="Q31" s="40"/>
      <c r="R31" s="9"/>
      <c r="S31" s="40"/>
    </row>
    <row r="32" spans="1:19" x14ac:dyDescent="0.25">
      <c r="A32" s="7"/>
      <c r="B32" s="7"/>
      <c r="C32" s="19" t="s">
        <v>29</v>
      </c>
      <c r="D32" s="7"/>
      <c r="E32" s="7"/>
      <c r="F32" s="7"/>
      <c r="G32" s="7"/>
      <c r="H32" s="8"/>
      <c r="I32" s="34"/>
      <c r="J32" s="34"/>
      <c r="K32" s="30">
        <v>39570</v>
      </c>
      <c r="L32" s="111">
        <v>800000</v>
      </c>
      <c r="N32" s="42"/>
      <c r="O32" s="50"/>
      <c r="P32" s="9"/>
      <c r="Q32" s="40"/>
      <c r="R32" s="9"/>
      <c r="S32" s="40"/>
    </row>
    <row r="33" spans="1:19" x14ac:dyDescent="0.25">
      <c r="A33" s="7"/>
      <c r="B33" s="19">
        <v>1</v>
      </c>
      <c r="C33" s="19" t="s">
        <v>30</v>
      </c>
      <c r="D33" s="7"/>
      <c r="E33" s="7"/>
      <c r="F33" s="7"/>
      <c r="G33" s="7"/>
      <c r="H33" s="8"/>
      <c r="I33" s="8"/>
      <c r="J33" s="8"/>
      <c r="K33" s="30">
        <v>39571</v>
      </c>
      <c r="L33" s="111">
        <v>1000000</v>
      </c>
      <c r="N33" s="42"/>
      <c r="O33" s="50"/>
      <c r="P33" s="9"/>
      <c r="Q33" s="40"/>
      <c r="R33" s="9"/>
      <c r="S33" s="40"/>
    </row>
    <row r="34" spans="1:19" x14ac:dyDescent="0.25">
      <c r="A34" s="7"/>
      <c r="B34" s="19"/>
      <c r="C34" s="19" t="s">
        <v>12</v>
      </c>
      <c r="D34" s="7"/>
      <c r="E34" s="7"/>
      <c r="F34" s="7"/>
      <c r="G34" s="7"/>
      <c r="H34" s="8"/>
      <c r="I34" s="8"/>
      <c r="J34" s="8"/>
      <c r="K34" s="30">
        <v>39572</v>
      </c>
      <c r="L34" s="111">
        <v>500000</v>
      </c>
      <c r="N34" s="42"/>
      <c r="O34" s="50"/>
      <c r="P34" s="9"/>
      <c r="Q34" s="40"/>
      <c r="R34" s="57"/>
      <c r="S34" s="40"/>
    </row>
    <row r="35" spans="1:19" x14ac:dyDescent="0.25">
      <c r="A35" s="7"/>
      <c r="B35" s="7"/>
      <c r="C35" s="7" t="s">
        <v>31</v>
      </c>
      <c r="D35" s="7"/>
      <c r="E35" s="7"/>
      <c r="F35" s="7"/>
      <c r="G35" s="21"/>
      <c r="H35" s="49">
        <f>O14</f>
        <v>55000000</v>
      </c>
      <c r="I35" s="8"/>
      <c r="J35" s="8"/>
      <c r="K35" s="30">
        <v>39573</v>
      </c>
      <c r="L35" s="111">
        <v>3000000</v>
      </c>
      <c r="M35" s="51"/>
      <c r="N35" s="42" t="s">
        <v>32</v>
      </c>
      <c r="O35" s="50"/>
      <c r="P35" s="40"/>
      <c r="Q35" s="40"/>
      <c r="R35" s="9"/>
      <c r="S35" s="40"/>
    </row>
    <row r="36" spans="1:19" x14ac:dyDescent="0.25">
      <c r="A36" s="7"/>
      <c r="B36" s="7"/>
      <c r="C36" s="7" t="s">
        <v>33</v>
      </c>
      <c r="D36" s="7"/>
      <c r="E36" s="7"/>
      <c r="F36" s="7"/>
      <c r="G36" s="7"/>
      <c r="H36" s="58">
        <f>H92</f>
        <v>0</v>
      </c>
      <c r="I36" s="7" t="s">
        <v>8</v>
      </c>
      <c r="J36" s="7"/>
      <c r="K36" s="30">
        <v>39574</v>
      </c>
      <c r="L36" s="111">
        <v>500000</v>
      </c>
      <c r="M36" s="51"/>
      <c r="N36" s="42"/>
      <c r="O36" s="50"/>
      <c r="P36" s="10"/>
      <c r="Q36" s="40"/>
      <c r="R36" s="9"/>
      <c r="S36" s="9"/>
    </row>
    <row r="37" spans="1:19" x14ac:dyDescent="0.25">
      <c r="A37" s="7"/>
      <c r="B37" s="7"/>
      <c r="C37" s="7" t="s">
        <v>34</v>
      </c>
      <c r="D37" s="7"/>
      <c r="E37" s="7"/>
      <c r="F37" s="7"/>
      <c r="G37" s="7"/>
      <c r="H37" s="8"/>
      <c r="I37" s="8">
        <f>I29+H35</f>
        <v>1055431764</v>
      </c>
      <c r="J37" s="8"/>
      <c r="K37" s="30">
        <v>39575</v>
      </c>
      <c r="L37" s="111">
        <v>2625000</v>
      </c>
      <c r="M37" s="51"/>
      <c r="N37" s="42"/>
      <c r="O37" s="50"/>
      <c r="Q37" s="40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>
        <v>39576</v>
      </c>
      <c r="L38" s="111">
        <v>2000000</v>
      </c>
      <c r="M38" s="59"/>
      <c r="N38" s="42"/>
      <c r="O38" s="50"/>
      <c r="Q38" s="40"/>
      <c r="R38" s="9"/>
      <c r="S38" s="9"/>
    </row>
    <row r="39" spans="1:19" x14ac:dyDescent="0.25">
      <c r="A39" s="7"/>
      <c r="B39" s="7"/>
      <c r="C39" s="19" t="s">
        <v>35</v>
      </c>
      <c r="D39" s="7"/>
      <c r="E39" s="7"/>
      <c r="F39" s="7"/>
      <c r="G39" s="7"/>
      <c r="H39" s="49">
        <v>12175667</v>
      </c>
      <c r="J39" s="8"/>
      <c r="K39" s="30">
        <v>39577</v>
      </c>
      <c r="L39" s="111">
        <v>500000</v>
      </c>
      <c r="M39" s="51"/>
      <c r="N39" s="42"/>
      <c r="O39" s="50"/>
      <c r="Q39" s="40"/>
      <c r="R39" s="9"/>
      <c r="S39" s="9"/>
    </row>
    <row r="40" spans="1:19" x14ac:dyDescent="0.25">
      <c r="A40" s="7"/>
      <c r="B40" s="7"/>
      <c r="C40" s="19" t="s">
        <v>36</v>
      </c>
      <c r="D40" s="7"/>
      <c r="E40" s="7"/>
      <c r="F40" s="7"/>
      <c r="G40" s="7"/>
      <c r="H40" s="8">
        <v>102950591</v>
      </c>
      <c r="I40" s="8"/>
      <c r="J40" s="8"/>
      <c r="K40" s="30">
        <v>39578</v>
      </c>
      <c r="L40" s="111">
        <v>1050000</v>
      </c>
      <c r="M40" s="51"/>
      <c r="N40" s="42"/>
      <c r="O40" s="50"/>
      <c r="Q40" s="40"/>
      <c r="R40" s="9"/>
      <c r="S40" s="9"/>
    </row>
    <row r="41" spans="1:19" ht="16.5" x14ac:dyDescent="0.35">
      <c r="A41" s="7"/>
      <c r="B41" s="7"/>
      <c r="C41" s="19" t="s">
        <v>37</v>
      </c>
      <c r="D41" s="7"/>
      <c r="E41" s="7"/>
      <c r="F41" s="7"/>
      <c r="G41" s="7"/>
      <c r="H41" s="60">
        <v>22854089</v>
      </c>
      <c r="I41" s="8"/>
      <c r="J41" s="8"/>
      <c r="K41" s="30">
        <v>39579</v>
      </c>
      <c r="L41" s="111">
        <v>1000000</v>
      </c>
      <c r="M41" s="51"/>
      <c r="N41" s="42"/>
      <c r="O41" s="50"/>
      <c r="Q41" s="40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137980347</v>
      </c>
      <c r="J42" s="8"/>
      <c r="K42" s="30">
        <v>39580</v>
      </c>
      <c r="L42" s="111">
        <v>1650000</v>
      </c>
      <c r="M42" s="51"/>
      <c r="N42" s="42"/>
      <c r="O42" s="50"/>
      <c r="Q42" s="40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1193412111</v>
      </c>
      <c r="J43" s="8"/>
      <c r="K43" s="30">
        <v>39581</v>
      </c>
      <c r="L43" s="111">
        <v>1150000</v>
      </c>
      <c r="M43" s="51"/>
      <c r="N43" s="42"/>
      <c r="O43" s="50"/>
      <c r="Q43" s="40"/>
      <c r="R43" s="9"/>
      <c r="S43" s="9"/>
    </row>
    <row r="44" spans="1:19" x14ac:dyDescent="0.25">
      <c r="A44" s="7"/>
      <c r="B44" s="19">
        <v>2</v>
      </c>
      <c r="C44" s="19" t="s">
        <v>38</v>
      </c>
      <c r="D44" s="7"/>
      <c r="E44" s="7"/>
      <c r="F44" s="7"/>
      <c r="G44" s="7"/>
      <c r="H44" s="8"/>
      <c r="I44" s="8"/>
      <c r="J44" s="8"/>
      <c r="K44" s="30">
        <v>39582</v>
      </c>
      <c r="L44" s="111"/>
      <c r="M44" s="51"/>
      <c r="N44" s="42"/>
      <c r="O44" s="50"/>
      <c r="P44" s="63"/>
      <c r="Q44" s="34"/>
      <c r="R44" s="64"/>
      <c r="S44" s="64"/>
    </row>
    <row r="45" spans="1:19" x14ac:dyDescent="0.25">
      <c r="A45" s="7"/>
      <c r="B45" s="7"/>
      <c r="C45" s="7" t="s">
        <v>33</v>
      </c>
      <c r="D45" s="7"/>
      <c r="E45" s="7"/>
      <c r="F45" s="7"/>
      <c r="G45" s="17"/>
      <c r="H45" s="8">
        <f>M96</f>
        <v>64458000</v>
      </c>
      <c r="I45" s="8"/>
      <c r="J45" s="8"/>
      <c r="K45" s="30">
        <v>39583</v>
      </c>
      <c r="L45" s="111"/>
      <c r="M45" s="51"/>
      <c r="N45" s="42"/>
      <c r="O45" s="50"/>
      <c r="P45" s="63"/>
      <c r="Q45" s="34"/>
      <c r="R45" s="65"/>
      <c r="S45" s="64"/>
    </row>
    <row r="46" spans="1:19" x14ac:dyDescent="0.25">
      <c r="A46" s="7"/>
      <c r="B46" s="7"/>
      <c r="C46" s="7" t="s">
        <v>39</v>
      </c>
      <c r="D46" s="7"/>
      <c r="E46" s="7"/>
      <c r="F46" s="7"/>
      <c r="G46" s="22"/>
      <c r="H46" s="66">
        <f>+E92</f>
        <v>0</v>
      </c>
      <c r="I46" s="8" t="s">
        <v>8</v>
      </c>
      <c r="J46" s="8"/>
      <c r="K46" s="30">
        <v>39584</v>
      </c>
      <c r="L46" s="111"/>
      <c r="M46" s="51"/>
      <c r="N46" s="42"/>
      <c r="O46" s="50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8</v>
      </c>
      <c r="H47" s="67"/>
      <c r="I47" s="8">
        <f>H45+H46</f>
        <v>64458000</v>
      </c>
      <c r="J47" s="8"/>
      <c r="K47" s="30">
        <v>39585</v>
      </c>
      <c r="L47" s="111"/>
      <c r="M47" s="51"/>
      <c r="N47" s="42"/>
      <c r="O47" s="50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8</v>
      </c>
      <c r="J48" s="8"/>
      <c r="K48" s="30">
        <v>39586</v>
      </c>
      <c r="L48" s="111"/>
      <c r="M48" s="59"/>
      <c r="N48" s="42"/>
      <c r="O48" s="50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40</v>
      </c>
      <c r="D49" s="7"/>
      <c r="E49" s="7"/>
      <c r="F49" s="7"/>
      <c r="G49" s="17"/>
      <c r="H49" s="49">
        <f>L137</f>
        <v>63550000</v>
      </c>
      <c r="I49" s="8">
        <v>0</v>
      </c>
      <c r="K49" s="30">
        <v>39587</v>
      </c>
      <c r="L49" s="111"/>
      <c r="M49" s="59"/>
      <c r="N49" s="42"/>
      <c r="O49" s="50"/>
      <c r="Q49" s="9"/>
      <c r="S49" s="9"/>
    </row>
    <row r="50" spans="1:19" x14ac:dyDescent="0.25">
      <c r="A50" s="7"/>
      <c r="B50" s="7"/>
      <c r="C50" s="7" t="s">
        <v>41</v>
      </c>
      <c r="D50" s="7"/>
      <c r="E50" s="7"/>
      <c r="F50" s="7"/>
      <c r="G50" s="7"/>
      <c r="H50" s="58">
        <f>A92</f>
        <v>0</v>
      </c>
      <c r="I50" s="8"/>
      <c r="K50" s="30">
        <v>39588</v>
      </c>
      <c r="L50" s="111"/>
      <c r="M50" s="59"/>
      <c r="N50" s="42"/>
      <c r="O50" s="50"/>
      <c r="P50" s="70"/>
      <c r="Q50" s="9" t="s">
        <v>42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63550000</v>
      </c>
      <c r="J51" s="49"/>
      <c r="K51" s="30">
        <v>39589</v>
      </c>
      <c r="L51" s="111"/>
      <c r="M51" s="59"/>
      <c r="N51" s="42"/>
      <c r="O51" s="50"/>
      <c r="P51" s="71"/>
      <c r="Q51" s="57"/>
      <c r="R51" s="71"/>
      <c r="S51" s="57"/>
    </row>
    <row r="52" spans="1:19" x14ac:dyDescent="0.25">
      <c r="A52" s="7"/>
      <c r="B52" s="7"/>
      <c r="C52" s="19" t="s">
        <v>43</v>
      </c>
      <c r="D52" s="7"/>
      <c r="E52" s="7"/>
      <c r="F52" s="7"/>
      <c r="G52" s="7"/>
      <c r="H52" s="8"/>
      <c r="I52" s="8">
        <f>I30-I47+I51</f>
        <v>7223700</v>
      </c>
      <c r="J52" s="72"/>
      <c r="K52" s="30">
        <v>39590</v>
      </c>
      <c r="L52" s="111"/>
      <c r="N52" s="42"/>
      <c r="O52" s="50"/>
      <c r="P52" s="71"/>
      <c r="Q52" s="57"/>
      <c r="R52" s="71"/>
      <c r="S52" s="57"/>
    </row>
    <row r="53" spans="1:19" x14ac:dyDescent="0.25">
      <c r="A53" s="7"/>
      <c r="B53" s="7"/>
      <c r="C53" s="7" t="s">
        <v>44</v>
      </c>
      <c r="D53" s="7"/>
      <c r="E53" s="7"/>
      <c r="F53" s="7"/>
      <c r="G53" s="7"/>
      <c r="H53" s="8"/>
      <c r="I53" s="8">
        <f>+I27</f>
        <v>7223700</v>
      </c>
      <c r="J53" s="72"/>
      <c r="K53" s="30">
        <v>39591</v>
      </c>
      <c r="L53" s="111"/>
      <c r="N53" s="42"/>
      <c r="O53" s="50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8</v>
      </c>
      <c r="I54" s="58">
        <v>0</v>
      </c>
      <c r="J54" s="73"/>
      <c r="K54" s="30">
        <v>39592</v>
      </c>
      <c r="L54" s="111"/>
      <c r="N54" s="42"/>
      <c r="O54" s="50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45</v>
      </c>
      <c r="F55" s="7"/>
      <c r="G55" s="7"/>
      <c r="H55" s="8"/>
      <c r="I55" s="8">
        <f>+I53-I52</f>
        <v>0</v>
      </c>
      <c r="J55" s="72"/>
      <c r="K55" s="30">
        <v>39593</v>
      </c>
      <c r="L55" s="111"/>
      <c r="N55" s="42"/>
      <c r="O55" s="50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K56" s="30">
        <v>39594</v>
      </c>
      <c r="L56" s="111"/>
      <c r="N56" s="42"/>
      <c r="O56" s="50"/>
      <c r="P56" s="71"/>
      <c r="Q56" s="57"/>
      <c r="R56" s="71"/>
      <c r="S56" s="71"/>
    </row>
    <row r="57" spans="1:19" x14ac:dyDescent="0.25">
      <c r="A57" s="7" t="s">
        <v>46</v>
      </c>
      <c r="B57" s="7"/>
      <c r="C57" s="7"/>
      <c r="D57" s="7"/>
      <c r="E57" s="7"/>
      <c r="F57" s="7"/>
      <c r="G57" s="7"/>
      <c r="H57" s="8"/>
      <c r="I57" s="54"/>
      <c r="J57" s="75"/>
      <c r="K57" s="30">
        <v>39595</v>
      </c>
      <c r="L57" s="111"/>
      <c r="N57" s="42"/>
      <c r="O57" s="50"/>
      <c r="P57" s="71"/>
      <c r="Q57" s="57"/>
      <c r="R57" s="71"/>
      <c r="S57" s="71"/>
    </row>
    <row r="58" spans="1:19" x14ac:dyDescent="0.25">
      <c r="A58" s="7" t="s">
        <v>47</v>
      </c>
      <c r="B58" s="7"/>
      <c r="C58" s="7"/>
      <c r="D58" s="7"/>
      <c r="E58" s="7" t="s">
        <v>8</v>
      </c>
      <c r="F58" s="7"/>
      <c r="G58" s="7" t="s">
        <v>48</v>
      </c>
      <c r="H58" s="8"/>
      <c r="I58" s="21"/>
      <c r="J58" s="76"/>
      <c r="K58" s="30">
        <v>39596</v>
      </c>
      <c r="L58" s="111"/>
      <c r="N58" s="42"/>
      <c r="O58" s="50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8</v>
      </c>
      <c r="I59" s="21"/>
      <c r="J59" s="76"/>
      <c r="K59" s="30">
        <v>39597</v>
      </c>
      <c r="L59" s="111"/>
      <c r="N59" s="42"/>
      <c r="O59" s="50"/>
      <c r="Q59" s="40"/>
    </row>
    <row r="60" spans="1:19" x14ac:dyDescent="0.25">
      <c r="K60" s="30">
        <v>39598</v>
      </c>
      <c r="L60" s="111"/>
      <c r="N60" s="42"/>
      <c r="O60" s="50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K61" s="30">
        <v>39599</v>
      </c>
      <c r="L61" s="111"/>
      <c r="N61" s="42"/>
      <c r="O61" s="50"/>
      <c r="Q61" s="10"/>
      <c r="R61" s="81"/>
    </row>
    <row r="62" spans="1:19" x14ac:dyDescent="0.25">
      <c r="A62" s="77" t="s">
        <v>49</v>
      </c>
      <c r="B62" s="78"/>
      <c r="C62" s="78"/>
      <c r="D62" s="79"/>
      <c r="E62" s="79"/>
      <c r="F62" s="79"/>
      <c r="G62" s="79" t="s">
        <v>50</v>
      </c>
      <c r="H62" s="10"/>
      <c r="J62" s="80"/>
      <c r="K62" s="30">
        <v>39600</v>
      </c>
      <c r="L62" s="43"/>
      <c r="N62" s="42"/>
      <c r="O62" s="50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K63" s="30">
        <v>39601</v>
      </c>
      <c r="L63" s="43"/>
      <c r="N63" s="42"/>
      <c r="O63" s="50"/>
      <c r="Q63" s="10"/>
      <c r="R63" s="81"/>
    </row>
    <row r="64" spans="1:19" x14ac:dyDescent="0.25">
      <c r="A64" s="77" t="s">
        <v>51</v>
      </c>
      <c r="B64" s="78"/>
      <c r="C64" s="78"/>
      <c r="D64" s="79"/>
      <c r="E64" s="79"/>
      <c r="F64" s="79"/>
      <c r="G64" s="79"/>
      <c r="H64" s="10" t="s">
        <v>52</v>
      </c>
      <c r="J64" s="80"/>
      <c r="K64" s="30">
        <v>39602</v>
      </c>
      <c r="L64" s="43"/>
      <c r="N64" s="42"/>
      <c r="O64" s="50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K65" s="30">
        <v>39603</v>
      </c>
      <c r="L65" s="43"/>
      <c r="N65" s="42"/>
      <c r="O65" s="50"/>
    </row>
    <row r="66" spans="1:17" x14ac:dyDescent="0.25">
      <c r="A66" s="9"/>
      <c r="B66" s="9"/>
      <c r="C66" s="9"/>
      <c r="D66" s="9"/>
      <c r="E66" s="9"/>
      <c r="F66" s="9"/>
      <c r="G66" s="79" t="s">
        <v>53</v>
      </c>
      <c r="H66" s="9"/>
      <c r="I66" s="9"/>
      <c r="J66" s="82"/>
      <c r="K66" s="30">
        <v>39604</v>
      </c>
      <c r="L66" s="43"/>
      <c r="M66" s="59"/>
      <c r="N66" s="42"/>
      <c r="O66" s="50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2"/>
      <c r="K67" s="30">
        <v>39605</v>
      </c>
      <c r="L67" s="43"/>
      <c r="M67" s="59"/>
      <c r="N67" s="42"/>
      <c r="O67" s="50"/>
    </row>
    <row r="68" spans="1:17" x14ac:dyDescent="0.25">
      <c r="A68" s="9"/>
      <c r="B68" s="9"/>
      <c r="C68" s="9"/>
      <c r="D68" s="9"/>
      <c r="E68" s="9" t="s">
        <v>54</v>
      </c>
      <c r="F68" s="9"/>
      <c r="G68" s="9"/>
      <c r="H68" s="9"/>
      <c r="I68" s="9"/>
      <c r="J68" s="82"/>
      <c r="K68" s="30">
        <v>39606</v>
      </c>
      <c r="L68" s="43"/>
      <c r="M68" s="83"/>
      <c r="N68" s="42"/>
      <c r="O68" s="50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4"/>
      <c r="J69" s="82"/>
      <c r="K69" s="30">
        <v>39607</v>
      </c>
      <c r="L69" s="43"/>
      <c r="M69" s="83"/>
      <c r="N69" s="42"/>
      <c r="O69" s="50"/>
    </row>
    <row r="70" spans="1:17" x14ac:dyDescent="0.25">
      <c r="A70" s="79"/>
      <c r="B70" s="79"/>
      <c r="C70" s="79"/>
      <c r="D70" s="79"/>
      <c r="E70" s="79"/>
      <c r="F70" s="79"/>
      <c r="G70" s="85"/>
      <c r="H70" s="86"/>
      <c r="I70" s="79"/>
      <c r="J70" s="80"/>
      <c r="K70" s="30">
        <v>39608</v>
      </c>
      <c r="L70" s="43"/>
      <c r="M70" s="87"/>
      <c r="N70" s="42"/>
      <c r="O70" s="50"/>
    </row>
    <row r="71" spans="1:17" x14ac:dyDescent="0.25">
      <c r="A71" s="79"/>
      <c r="B71" s="79"/>
      <c r="C71" s="79"/>
      <c r="D71" s="79"/>
      <c r="E71" s="79"/>
      <c r="F71" s="79"/>
      <c r="G71" s="85" t="s">
        <v>55</v>
      </c>
      <c r="H71" s="88"/>
      <c r="I71" s="79"/>
      <c r="J71" s="80"/>
      <c r="K71" s="30">
        <v>39609</v>
      </c>
      <c r="L71" s="43"/>
      <c r="M71" s="59"/>
      <c r="N71" s="42"/>
      <c r="O71" s="50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2"/>
      <c r="K72" s="30">
        <v>39610</v>
      </c>
      <c r="L72" s="43"/>
      <c r="N72" s="42"/>
      <c r="O72" s="89"/>
    </row>
    <row r="73" spans="1:17" x14ac:dyDescent="0.25">
      <c r="A73" s="9" t="s">
        <v>41</v>
      </c>
      <c r="B73" s="9"/>
      <c r="C73" s="9"/>
      <c r="D73" s="9" t="s">
        <v>39</v>
      </c>
      <c r="E73" s="9"/>
      <c r="F73" s="9"/>
      <c r="G73" s="9"/>
      <c r="H73" s="9" t="s">
        <v>56</v>
      </c>
      <c r="I73" s="84" t="s">
        <v>57</v>
      </c>
      <c r="J73" s="82"/>
      <c r="K73" s="30">
        <v>39611</v>
      </c>
      <c r="L73" s="43"/>
      <c r="M73" s="87"/>
      <c r="N73" s="42"/>
      <c r="O73" s="90"/>
    </row>
    <row r="74" spans="1:17" x14ac:dyDescent="0.25">
      <c r="A74" s="91"/>
      <c r="B74" s="92"/>
      <c r="C74" s="92"/>
      <c r="D74" s="92"/>
      <c r="E74" s="93"/>
      <c r="F74" s="94"/>
      <c r="G74" s="9"/>
      <c r="H74" s="57"/>
      <c r="I74" s="9"/>
      <c r="J74" s="82"/>
      <c r="K74" s="30">
        <v>39612</v>
      </c>
      <c r="L74" s="43"/>
      <c r="M74" s="87"/>
      <c r="N74" s="42"/>
      <c r="O74" s="89"/>
    </row>
    <row r="75" spans="1:17" x14ac:dyDescent="0.25">
      <c r="A75" s="91"/>
      <c r="B75" s="92"/>
      <c r="C75" s="92"/>
      <c r="D75" s="92"/>
      <c r="E75" s="93"/>
      <c r="F75" s="94"/>
      <c r="G75" s="9"/>
      <c r="H75" s="57"/>
      <c r="I75" s="9"/>
      <c r="J75" s="9"/>
      <c r="K75" s="30">
        <v>39613</v>
      </c>
      <c r="L75" s="43"/>
      <c r="M75" s="87"/>
      <c r="N75" s="42"/>
      <c r="O75" s="89"/>
    </row>
    <row r="76" spans="1:17" x14ac:dyDescent="0.25">
      <c r="A76" s="95"/>
      <c r="B76" s="92"/>
      <c r="C76" s="92"/>
      <c r="D76" s="92"/>
      <c r="E76" s="93"/>
      <c r="F76" s="94"/>
      <c r="G76" s="9"/>
      <c r="H76" s="57"/>
      <c r="I76" s="9"/>
      <c r="J76" s="9"/>
      <c r="K76" s="30">
        <v>39614</v>
      </c>
      <c r="L76" s="43"/>
      <c r="M76" s="87"/>
      <c r="N76" s="42"/>
      <c r="O76" s="89"/>
    </row>
    <row r="77" spans="1:17" x14ac:dyDescent="0.25">
      <c r="A77" s="95"/>
      <c r="B77" s="92"/>
      <c r="C77" s="96"/>
      <c r="D77" s="92"/>
      <c r="E77" s="97"/>
      <c r="F77" s="9"/>
      <c r="G77" s="9"/>
      <c r="H77" s="57"/>
      <c r="I77" s="9"/>
      <c r="J77" s="9"/>
      <c r="K77" s="30">
        <v>39615</v>
      </c>
      <c r="L77" s="43"/>
      <c r="M77" s="87"/>
      <c r="N77" s="42"/>
      <c r="O77" s="89"/>
    </row>
    <row r="78" spans="1:17" x14ac:dyDescent="0.25">
      <c r="A78" s="93"/>
      <c r="B78" s="92"/>
      <c r="C78" s="96"/>
      <c r="D78" s="96"/>
      <c r="E78" s="98"/>
      <c r="F78" s="70"/>
      <c r="H78" s="71"/>
      <c r="K78" s="30">
        <v>39616</v>
      </c>
      <c r="L78" s="43"/>
      <c r="M78" s="87"/>
      <c r="N78" s="42"/>
      <c r="O78" s="89"/>
    </row>
    <row r="79" spans="1:17" x14ac:dyDescent="0.25">
      <c r="A79" s="99"/>
      <c r="B79" s="92"/>
      <c r="C79" s="100"/>
      <c r="D79" s="100"/>
      <c r="E79" s="98"/>
      <c r="H79" s="71"/>
      <c r="K79" s="30">
        <v>39617</v>
      </c>
      <c r="L79" s="43"/>
      <c r="M79" s="87"/>
      <c r="N79" s="42"/>
      <c r="O79" s="89"/>
    </row>
    <row r="80" spans="1:17" x14ac:dyDescent="0.25">
      <c r="A80" s="101"/>
      <c r="B80" s="92"/>
      <c r="C80" s="100"/>
      <c r="D80" s="100"/>
      <c r="E80" s="98"/>
      <c r="H80" s="71"/>
      <c r="K80" s="30">
        <v>39618</v>
      </c>
      <c r="L80" s="43"/>
      <c r="M80" s="87"/>
      <c r="N80" s="42"/>
      <c r="O80" s="90"/>
    </row>
    <row r="81" spans="1:15" x14ac:dyDescent="0.25">
      <c r="A81" s="101"/>
      <c r="B81" s="92"/>
      <c r="C81" s="100"/>
      <c r="D81" s="100"/>
      <c r="E81" s="98"/>
      <c r="H81" s="71"/>
      <c r="K81" s="30">
        <v>39619</v>
      </c>
      <c r="L81" s="43"/>
      <c r="M81" s="87"/>
      <c r="N81" s="42"/>
      <c r="O81" s="90"/>
    </row>
    <row r="82" spans="1:15" x14ac:dyDescent="0.25">
      <c r="A82" s="99"/>
      <c r="B82" s="100"/>
      <c r="C82" s="100"/>
      <c r="D82" s="100"/>
      <c r="E82" s="98"/>
      <c r="H82" s="71"/>
      <c r="K82" s="30">
        <v>39620</v>
      </c>
      <c r="L82" s="43"/>
      <c r="M82" s="102"/>
      <c r="N82" s="42"/>
      <c r="O82" s="89"/>
    </row>
    <row r="83" spans="1:15" x14ac:dyDescent="0.25">
      <c r="A83" s="99"/>
      <c r="B83" s="100"/>
      <c r="C83" s="100"/>
      <c r="D83" s="100"/>
      <c r="E83" s="98"/>
      <c r="H83" s="71"/>
      <c r="K83" s="30">
        <v>39621</v>
      </c>
      <c r="L83" s="43"/>
      <c r="M83" s="103"/>
      <c r="N83" s="42"/>
      <c r="O83" s="89"/>
    </row>
    <row r="84" spans="1:15" x14ac:dyDescent="0.25">
      <c r="A84" s="99"/>
      <c r="B84" s="104"/>
      <c r="E84" s="71"/>
      <c r="H84" s="71"/>
      <c r="K84" s="30"/>
      <c r="L84" s="43"/>
      <c r="N84" s="42"/>
      <c r="O84" s="89"/>
    </row>
    <row r="85" spans="1:15" x14ac:dyDescent="0.25">
      <c r="A85" s="99"/>
      <c r="B85" s="104"/>
      <c r="H85" s="71"/>
      <c r="K85" s="30"/>
      <c r="L85" s="43"/>
      <c r="N85" s="42"/>
      <c r="O85" s="89"/>
    </row>
    <row r="86" spans="1:15" x14ac:dyDescent="0.25">
      <c r="A86" s="99"/>
      <c r="B86" s="104"/>
      <c r="K86" s="30"/>
      <c r="L86" s="43"/>
      <c r="N86" s="42"/>
      <c r="O86" s="89"/>
    </row>
    <row r="87" spans="1:15" x14ac:dyDescent="0.25">
      <c r="A87" s="99"/>
      <c r="B87" s="104"/>
      <c r="K87" s="30"/>
      <c r="L87" s="43"/>
      <c r="N87" s="42"/>
      <c r="O87" s="89"/>
    </row>
    <row r="88" spans="1:15" x14ac:dyDescent="0.25">
      <c r="A88" s="71"/>
      <c r="B88" s="104"/>
      <c r="K88" s="30"/>
      <c r="L88" s="43"/>
      <c r="M88" s="87"/>
      <c r="N88" s="42"/>
      <c r="O88" s="89"/>
    </row>
    <row r="89" spans="1:15" x14ac:dyDescent="0.25">
      <c r="K89" s="30"/>
      <c r="L89" s="43"/>
      <c r="N89" s="42"/>
      <c r="O89" s="89"/>
    </row>
    <row r="90" spans="1:15" x14ac:dyDescent="0.25">
      <c r="K90" s="30"/>
      <c r="L90" s="43"/>
      <c r="N90" s="42"/>
      <c r="O90" s="89"/>
    </row>
    <row r="91" spans="1:15" x14ac:dyDescent="0.25">
      <c r="K91" s="30"/>
      <c r="L91" s="43"/>
      <c r="N91" s="42"/>
      <c r="O91" s="89"/>
    </row>
    <row r="92" spans="1:15" x14ac:dyDescent="0.25">
      <c r="A92" s="81">
        <f>SUM(A74:A91)</f>
        <v>0</v>
      </c>
      <c r="E92" s="71">
        <f>SUM(E74:E91)</f>
        <v>0</v>
      </c>
      <c r="H92" s="71">
        <f>SUM(H74:H91)</f>
        <v>0</v>
      </c>
      <c r="K92" s="30"/>
      <c r="L92" s="43"/>
      <c r="N92" s="42"/>
      <c r="O92" s="89"/>
    </row>
    <row r="93" spans="1:15" x14ac:dyDescent="0.25">
      <c r="K93" s="30"/>
      <c r="L93" s="43"/>
      <c r="N93" s="42"/>
      <c r="O93" s="89"/>
    </row>
    <row r="94" spans="1:15" x14ac:dyDescent="0.25">
      <c r="K94" s="30"/>
      <c r="N94" s="42"/>
      <c r="O94" s="89"/>
    </row>
    <row r="95" spans="1:15" x14ac:dyDescent="0.25">
      <c r="K95" s="30"/>
      <c r="N95" s="42"/>
      <c r="O95" s="89"/>
    </row>
    <row r="96" spans="1:15" x14ac:dyDescent="0.25">
      <c r="K96" s="30"/>
      <c r="M96" s="37">
        <f>SUM(M13:M95)</f>
        <v>64458000</v>
      </c>
      <c r="N96" s="42"/>
      <c r="O96" s="89"/>
    </row>
    <row r="97" spans="11:15" x14ac:dyDescent="0.25">
      <c r="K97" s="30">
        <v>38741</v>
      </c>
      <c r="N97" s="42"/>
      <c r="O97" s="89"/>
    </row>
    <row r="98" spans="11:15" x14ac:dyDescent="0.25">
      <c r="K98" s="30"/>
      <c r="N98" s="42"/>
      <c r="O98" s="89"/>
    </row>
    <row r="99" spans="11:15" x14ac:dyDescent="0.25">
      <c r="K99" s="30"/>
      <c r="N99" s="42"/>
      <c r="O99" s="89"/>
    </row>
    <row r="100" spans="11:15" x14ac:dyDescent="0.25">
      <c r="K100" s="30"/>
      <c r="N100" s="42"/>
      <c r="O100" s="89"/>
    </row>
    <row r="101" spans="11:15" x14ac:dyDescent="0.25">
      <c r="K101" s="30"/>
      <c r="N101" s="42"/>
      <c r="O101" s="89"/>
    </row>
    <row r="102" spans="11:15" x14ac:dyDescent="0.25">
      <c r="K102" s="30"/>
      <c r="N102" s="42"/>
      <c r="O102" s="89"/>
    </row>
    <row r="103" spans="11:15" x14ac:dyDescent="0.25">
      <c r="K103" s="30"/>
      <c r="N103" s="42"/>
      <c r="O103" s="89"/>
    </row>
    <row r="104" spans="11:15" x14ac:dyDescent="0.25">
      <c r="K104" s="30"/>
      <c r="N104" s="42"/>
      <c r="O104" s="89"/>
    </row>
    <row r="105" spans="11:15" x14ac:dyDescent="0.25">
      <c r="K105" s="30"/>
      <c r="N105" s="42"/>
      <c r="O105" s="89"/>
    </row>
    <row r="106" spans="11:15" x14ac:dyDescent="0.25">
      <c r="K106" s="30"/>
      <c r="N106" s="42"/>
      <c r="O106" s="89"/>
    </row>
    <row r="107" spans="11:15" x14ac:dyDescent="0.25">
      <c r="K107" s="30"/>
      <c r="N107" s="42"/>
      <c r="O107" s="89"/>
    </row>
    <row r="108" spans="11:15" x14ac:dyDescent="0.25">
      <c r="K108" s="30"/>
      <c r="N108" s="42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7">
        <f>SUM(O13:O110)</f>
        <v>55000000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5"/>
      <c r="N114" s="107"/>
      <c r="O114" s="106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5"/>
      <c r="N115" s="107"/>
      <c r="O115" s="106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5"/>
      <c r="N116" s="107"/>
      <c r="O116" s="106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5"/>
      <c r="N117" s="107"/>
      <c r="O117" s="106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5"/>
      <c r="N118" s="107"/>
      <c r="O118" s="106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5"/>
      <c r="N119" s="107"/>
      <c r="O119" s="106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5"/>
      <c r="N120" s="107"/>
      <c r="O120" s="106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5"/>
      <c r="N121" s="107"/>
      <c r="O121" s="106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5"/>
      <c r="N122" s="107"/>
      <c r="O122" s="106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5"/>
      <c r="N123" s="107"/>
      <c r="O123" s="106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8"/>
      <c r="N124" s="107"/>
      <c r="O124" s="106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5"/>
      <c r="N125" s="107"/>
      <c r="O125" s="106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5"/>
      <c r="N126" s="107"/>
      <c r="O126" s="106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5"/>
      <c r="N127" s="107"/>
      <c r="O127" s="106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5"/>
      <c r="N128" s="107"/>
      <c r="O128" s="106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5"/>
      <c r="N129" s="107"/>
      <c r="O129" s="106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5"/>
      <c r="N130" s="107"/>
      <c r="O130" s="106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5"/>
      <c r="N131" s="107"/>
      <c r="O131" s="106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5"/>
      <c r="N132" s="107"/>
      <c r="O132" s="106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5"/>
      <c r="N133" s="107"/>
      <c r="O133" s="106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5"/>
      <c r="N134" s="107"/>
      <c r="O134" s="106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8"/>
      <c r="N135" s="107"/>
      <c r="O135" s="106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5"/>
      <c r="N136" s="107"/>
      <c r="O136" s="106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08">
        <f>SUM(L13:L136)</f>
        <v>63550000</v>
      </c>
      <c r="N137" s="107"/>
      <c r="O137" s="106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10" zoomScale="82" zoomScaleNormal="100" zoomScaleSheetLayoutView="82" workbookViewId="0">
      <selection activeCell="M19" sqref="M19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5" bestFit="1" customWidth="1"/>
    <col min="13" max="13" width="16.140625" style="37" bestFit="1" customWidth="1"/>
    <col min="14" max="14" width="15.5703125" style="107" customWidth="1"/>
    <col min="15" max="15" width="20" style="106" bestFit="1" customWidth="1"/>
    <col min="16" max="16" width="16.42578125" bestFit="1" customWidth="1"/>
    <col min="18" max="18" width="22.42578125" customWidth="1"/>
    <col min="19" max="19" width="20.140625" customWidth="1"/>
  </cols>
  <sheetData>
    <row r="1" spans="1:19" ht="15.75" x14ac:dyDescent="0.25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22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59</v>
      </c>
      <c r="C3" s="10"/>
      <c r="D3" s="7"/>
      <c r="E3" s="7"/>
      <c r="F3" s="7"/>
      <c r="G3" s="7"/>
      <c r="H3" s="7" t="s">
        <v>2</v>
      </c>
      <c r="I3" s="11">
        <v>42782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 t="s">
        <v>6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7</v>
      </c>
      <c r="B6" s="7"/>
      <c r="C6" s="7"/>
      <c r="D6" s="7"/>
      <c r="E6" s="7"/>
      <c r="F6" s="7"/>
      <c r="G6" s="7" t="s">
        <v>8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v>4</v>
      </c>
      <c r="F8" s="22"/>
      <c r="G8" s="17">
        <f>C8*E8</f>
        <v>400000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v>93</v>
      </c>
      <c r="F9" s="22"/>
      <c r="G9" s="17">
        <f t="shared" ref="G9:G16" si="0">C9*E9</f>
        <v>4650000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71</v>
      </c>
      <c r="F10" s="22"/>
      <c r="G10" s="17">
        <f t="shared" si="0"/>
        <v>1420000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102</v>
      </c>
      <c r="F11" s="22"/>
      <c r="G11" s="17">
        <f t="shared" si="0"/>
        <v>1020000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12</v>
      </c>
      <c r="S11" s="9"/>
    </row>
    <row r="12" spans="1:19" x14ac:dyDescent="0.25">
      <c r="A12" s="7"/>
      <c r="B12" s="7"/>
      <c r="C12" s="21">
        <v>5000</v>
      </c>
      <c r="D12" s="7"/>
      <c r="E12" s="22">
        <v>116</v>
      </c>
      <c r="F12" s="22"/>
      <c r="G12" s="17">
        <f>C12*E12</f>
        <v>580000</v>
      </c>
      <c r="H12" s="8"/>
      <c r="I12" s="17"/>
      <c r="J12" s="17"/>
      <c r="K12" s="25" t="s">
        <v>8</v>
      </c>
      <c r="L12" s="26" t="s">
        <v>14</v>
      </c>
      <c r="M12" s="27" t="s">
        <v>15</v>
      </c>
      <c r="N12" s="28" t="s">
        <v>16</v>
      </c>
      <c r="O12" s="29" t="s">
        <v>12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25</v>
      </c>
      <c r="F13" s="22"/>
      <c r="G13" s="17">
        <f t="shared" si="0"/>
        <v>50000</v>
      </c>
      <c r="H13" s="8"/>
      <c r="I13" s="17"/>
      <c r="J13" s="17"/>
      <c r="K13" s="30">
        <v>39582</v>
      </c>
      <c r="L13" s="111">
        <v>1000000</v>
      </c>
      <c r="M13" s="32">
        <v>50000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7</v>
      </c>
      <c r="F14" s="22"/>
      <c r="G14" s="17">
        <f t="shared" si="0"/>
        <v>7000</v>
      </c>
      <c r="H14" s="8"/>
      <c r="I14" s="17"/>
      <c r="J14" s="10"/>
      <c r="K14" s="30">
        <v>39583</v>
      </c>
      <c r="L14" s="111">
        <v>1050000</v>
      </c>
      <c r="M14" s="32">
        <v>275000</v>
      </c>
      <c r="N14" s="34"/>
      <c r="O14" s="35">
        <v>50000000</v>
      </c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39584</v>
      </c>
      <c r="L15" s="111">
        <v>3150000</v>
      </c>
      <c r="M15" s="32">
        <v>210000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39585</v>
      </c>
      <c r="L16" s="111">
        <v>7250000</v>
      </c>
      <c r="M16" s="37">
        <v>11023500</v>
      </c>
      <c r="N16" s="34"/>
      <c r="O16" s="35"/>
      <c r="P16" s="36"/>
    </row>
    <row r="17" spans="1:19" x14ac:dyDescent="0.25">
      <c r="A17" s="7"/>
      <c r="B17" s="7"/>
      <c r="C17" s="19" t="s">
        <v>22</v>
      </c>
      <c r="D17" s="7"/>
      <c r="E17" s="22"/>
      <c r="F17" s="7"/>
      <c r="G17" s="7"/>
      <c r="H17" s="8">
        <f>SUM(G8:G16)</f>
        <v>8127000</v>
      </c>
      <c r="I17" s="10"/>
      <c r="K17" s="30">
        <v>39586</v>
      </c>
      <c r="L17" s="111">
        <v>1100000</v>
      </c>
      <c r="M17" s="32">
        <v>225000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39587</v>
      </c>
      <c r="L18" s="111">
        <v>1000000</v>
      </c>
      <c r="M18" s="32">
        <v>2000000</v>
      </c>
      <c r="N18" s="34"/>
      <c r="O18" s="35"/>
      <c r="P18" s="39"/>
    </row>
    <row r="19" spans="1:19" x14ac:dyDescent="0.25">
      <c r="A19" s="7"/>
      <c r="B19" s="7"/>
      <c r="C19" s="7" t="s">
        <v>9</v>
      </c>
      <c r="D19" s="7"/>
      <c r="E19" s="7" t="s">
        <v>23</v>
      </c>
      <c r="F19" s="7"/>
      <c r="G19" s="7" t="s">
        <v>11</v>
      </c>
      <c r="H19" s="8"/>
      <c r="I19" s="21"/>
      <c r="K19" s="30">
        <v>39588</v>
      </c>
      <c r="L19" s="111">
        <v>1000000</v>
      </c>
      <c r="M19" s="123">
        <v>217000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2</v>
      </c>
      <c r="F20" s="7"/>
      <c r="G20" s="21">
        <f>C20*E20</f>
        <v>2000</v>
      </c>
      <c r="H20" s="8"/>
      <c r="I20" s="21"/>
      <c r="K20" s="30">
        <v>39589</v>
      </c>
      <c r="L20" s="111">
        <v>1050000</v>
      </c>
      <c r="M20" s="32">
        <v>50000000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7</v>
      </c>
      <c r="F21" s="7"/>
      <c r="G21" s="21">
        <f>C21*E21</f>
        <v>3500</v>
      </c>
      <c r="H21" s="8"/>
      <c r="I21" s="21"/>
      <c r="K21" s="30">
        <v>39590</v>
      </c>
      <c r="L21" s="111">
        <v>1500000</v>
      </c>
      <c r="M21" s="34">
        <v>88000</v>
      </c>
      <c r="N21" s="40"/>
      <c r="O21" s="41"/>
      <c r="P21" s="41"/>
    </row>
    <row r="22" spans="1:19" x14ac:dyDescent="0.25">
      <c r="A22" s="7"/>
      <c r="B22" s="7"/>
      <c r="C22" s="21">
        <v>200</v>
      </c>
      <c r="D22" s="7"/>
      <c r="E22" s="7">
        <v>2</v>
      </c>
      <c r="F22" s="7"/>
      <c r="G22" s="21">
        <f>C22*E22</f>
        <v>400</v>
      </c>
      <c r="H22" s="8"/>
      <c r="I22" s="10"/>
      <c r="K22" s="30">
        <v>39591</v>
      </c>
      <c r="L22" s="111">
        <v>3550000</v>
      </c>
      <c r="M22" s="31">
        <v>100000</v>
      </c>
      <c r="N22" s="42"/>
      <c r="O22" s="8"/>
      <c r="P22" s="34"/>
      <c r="Q22" s="40"/>
      <c r="R22" s="41"/>
      <c r="S22" s="41"/>
    </row>
    <row r="23" spans="1:19" x14ac:dyDescent="0.25">
      <c r="A23" s="7"/>
      <c r="B23" s="7"/>
      <c r="C23" s="21">
        <v>100</v>
      </c>
      <c r="D23" s="7"/>
      <c r="E23" s="7">
        <v>3</v>
      </c>
      <c r="F23" s="7"/>
      <c r="G23" s="21">
        <f>C23*E23</f>
        <v>300</v>
      </c>
      <c r="H23" s="8"/>
      <c r="I23" s="10"/>
      <c r="K23" s="30">
        <v>39592</v>
      </c>
      <c r="L23" s="111">
        <v>2000000</v>
      </c>
      <c r="M23" s="43"/>
      <c r="N23" s="42"/>
      <c r="O23" s="44"/>
      <c r="P23" s="34"/>
      <c r="Q23" s="40"/>
      <c r="R23" s="41">
        <f>SUM(R14:R22)</f>
        <v>0</v>
      </c>
      <c r="S23" s="41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39593</v>
      </c>
      <c r="L24" s="111">
        <v>3150000</v>
      </c>
      <c r="M24" s="43"/>
      <c r="N24" s="45"/>
      <c r="O24" s="44"/>
      <c r="P24" s="34"/>
      <c r="Q24" s="40"/>
      <c r="R24" s="46" t="s">
        <v>24</v>
      </c>
      <c r="S24" s="40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7">
        <v>0</v>
      </c>
      <c r="H25" s="8"/>
      <c r="I25" s="7" t="s">
        <v>8</v>
      </c>
      <c r="K25" s="30">
        <v>39594</v>
      </c>
      <c r="L25" s="111">
        <v>2125000</v>
      </c>
      <c r="M25" s="43"/>
      <c r="N25" s="45"/>
      <c r="O25" s="44"/>
      <c r="P25" s="34"/>
      <c r="Q25" s="40"/>
      <c r="R25" s="46"/>
      <c r="S25" s="40"/>
    </row>
    <row r="26" spans="1:19" x14ac:dyDescent="0.25">
      <c r="A26" s="7"/>
      <c r="B26" s="7"/>
      <c r="C26" s="19" t="s">
        <v>22</v>
      </c>
      <c r="D26" s="7"/>
      <c r="E26" s="7"/>
      <c r="F26" s="7"/>
      <c r="G26" s="7"/>
      <c r="H26" s="49">
        <f>SUM(G20:G25)</f>
        <v>6200</v>
      </c>
      <c r="I26" s="8"/>
      <c r="K26" s="30">
        <v>39595</v>
      </c>
      <c r="L26" s="111">
        <v>3100000</v>
      </c>
      <c r="N26" s="42"/>
      <c r="O26" s="50"/>
      <c r="P26" s="34"/>
      <c r="Q26" s="40"/>
      <c r="R26" s="46"/>
      <c r="S26" s="40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8133200</v>
      </c>
      <c r="K27" s="30">
        <v>39596</v>
      </c>
      <c r="L27" s="111">
        <v>2650000</v>
      </c>
      <c r="M27" s="51"/>
      <c r="N27" s="42"/>
      <c r="O27" s="50"/>
      <c r="P27" s="34"/>
      <c r="Q27" s="40"/>
      <c r="R27" s="46"/>
      <c r="S27" s="40"/>
    </row>
    <row r="28" spans="1:19" x14ac:dyDescent="0.25">
      <c r="A28" s="7"/>
      <c r="B28" s="7"/>
      <c r="C28" s="19" t="s">
        <v>25</v>
      </c>
      <c r="D28" s="7"/>
      <c r="E28" s="7"/>
      <c r="F28" s="7"/>
      <c r="G28" s="7"/>
      <c r="H28" s="8"/>
      <c r="I28" s="8"/>
      <c r="K28" s="30">
        <v>39597</v>
      </c>
      <c r="L28" s="111">
        <v>200000</v>
      </c>
      <c r="M28" s="52"/>
      <c r="N28" s="42"/>
      <c r="O28" s="50"/>
      <c r="P28" s="34"/>
      <c r="Q28" s="40"/>
      <c r="R28" s="46"/>
      <c r="S28" s="40"/>
    </row>
    <row r="29" spans="1:19" x14ac:dyDescent="0.25">
      <c r="A29" s="7"/>
      <c r="B29" s="7"/>
      <c r="C29" s="7" t="s">
        <v>26</v>
      </c>
      <c r="D29" s="7"/>
      <c r="E29" s="7"/>
      <c r="F29" s="7"/>
      <c r="G29" s="7" t="s">
        <v>8</v>
      </c>
      <c r="H29" s="8"/>
      <c r="I29" s="8">
        <f>'14 Februari 17'!I37</f>
        <v>1055431764</v>
      </c>
      <c r="K29" s="30">
        <v>39598</v>
      </c>
      <c r="L29" s="111">
        <v>950000</v>
      </c>
      <c r="N29" s="42"/>
      <c r="O29" s="50"/>
      <c r="P29" s="34"/>
      <c r="Q29" s="40"/>
      <c r="R29" s="53"/>
      <c r="S29" s="40"/>
    </row>
    <row r="30" spans="1:19" x14ac:dyDescent="0.25">
      <c r="A30" s="7"/>
      <c r="B30" s="7"/>
      <c r="C30" s="7" t="s">
        <v>27</v>
      </c>
      <c r="D30" s="7"/>
      <c r="E30" s="7"/>
      <c r="F30" s="7"/>
      <c r="G30" s="7"/>
      <c r="H30" s="8" t="s">
        <v>28</v>
      </c>
      <c r="I30" s="54">
        <f>'14 Februari 17'!I52</f>
        <v>7223700</v>
      </c>
      <c r="K30" s="30">
        <v>39599</v>
      </c>
      <c r="L30" s="111">
        <v>625000</v>
      </c>
      <c r="M30" s="55"/>
      <c r="N30" s="42"/>
      <c r="O30" s="50"/>
      <c r="P30" s="34"/>
      <c r="Q30" s="40"/>
      <c r="R30" s="46"/>
      <c r="S30" s="40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>
        <v>39600</v>
      </c>
      <c r="L31" s="111">
        <v>400000</v>
      </c>
      <c r="N31" s="45"/>
      <c r="O31" s="50"/>
      <c r="P31" s="9"/>
      <c r="Q31" s="40"/>
      <c r="R31" s="9"/>
      <c r="S31" s="40"/>
    </row>
    <row r="32" spans="1:19" x14ac:dyDescent="0.25">
      <c r="A32" s="7"/>
      <c r="B32" s="7"/>
      <c r="C32" s="19" t="s">
        <v>29</v>
      </c>
      <c r="D32" s="7"/>
      <c r="E32" s="7"/>
      <c r="F32" s="7"/>
      <c r="G32" s="7"/>
      <c r="H32" s="8"/>
      <c r="I32" s="34"/>
      <c r="J32" s="34"/>
      <c r="K32" s="30">
        <v>39601</v>
      </c>
      <c r="L32" s="111">
        <v>1000000</v>
      </c>
      <c r="N32" s="42"/>
      <c r="O32" s="50"/>
      <c r="P32" s="9"/>
      <c r="Q32" s="40"/>
      <c r="R32" s="9"/>
      <c r="S32" s="40"/>
    </row>
    <row r="33" spans="1:19" x14ac:dyDescent="0.25">
      <c r="A33" s="7"/>
      <c r="B33" s="19">
        <v>1</v>
      </c>
      <c r="C33" s="19" t="s">
        <v>30</v>
      </c>
      <c r="D33" s="7"/>
      <c r="E33" s="7"/>
      <c r="F33" s="7"/>
      <c r="G33" s="7"/>
      <c r="H33" s="8"/>
      <c r="I33" s="8"/>
      <c r="J33" s="8"/>
      <c r="K33" s="30">
        <v>39602</v>
      </c>
      <c r="L33" s="111">
        <v>800000</v>
      </c>
      <c r="N33" s="42"/>
      <c r="O33" s="50"/>
      <c r="P33" s="9"/>
      <c r="Q33" s="40"/>
      <c r="R33" s="9"/>
      <c r="S33" s="40"/>
    </row>
    <row r="34" spans="1:19" x14ac:dyDescent="0.25">
      <c r="A34" s="7"/>
      <c r="B34" s="19"/>
      <c r="C34" s="19" t="s">
        <v>12</v>
      </c>
      <c r="D34" s="7"/>
      <c r="E34" s="7"/>
      <c r="F34" s="7"/>
      <c r="G34" s="7"/>
      <c r="H34" s="8"/>
      <c r="I34" s="8"/>
      <c r="J34" s="8"/>
      <c r="K34" s="30">
        <v>39603</v>
      </c>
      <c r="L34" s="111">
        <v>2625000</v>
      </c>
      <c r="N34" s="42"/>
      <c r="O34" s="50"/>
      <c r="P34" s="9"/>
      <c r="Q34" s="40"/>
      <c r="R34" s="57"/>
      <c r="S34" s="40"/>
    </row>
    <row r="35" spans="1:19" x14ac:dyDescent="0.25">
      <c r="A35" s="7"/>
      <c r="B35" s="7"/>
      <c r="C35" s="7" t="s">
        <v>31</v>
      </c>
      <c r="D35" s="7"/>
      <c r="E35" s="7"/>
      <c r="F35" s="7"/>
      <c r="G35" s="21"/>
      <c r="H35" s="49">
        <f>O14</f>
        <v>50000000</v>
      </c>
      <c r="I35" s="8"/>
      <c r="J35" s="8"/>
      <c r="K35" s="30">
        <v>39604</v>
      </c>
      <c r="L35" s="111">
        <v>1050000</v>
      </c>
      <c r="M35" s="51"/>
      <c r="N35" s="42" t="s">
        <v>32</v>
      </c>
      <c r="O35" s="50"/>
      <c r="P35" s="40"/>
      <c r="Q35" s="40"/>
      <c r="R35" s="9"/>
      <c r="S35" s="40"/>
    </row>
    <row r="36" spans="1:19" x14ac:dyDescent="0.25">
      <c r="A36" s="7"/>
      <c r="B36" s="7"/>
      <c r="C36" s="7" t="s">
        <v>33</v>
      </c>
      <c r="D36" s="7"/>
      <c r="E36" s="7"/>
      <c r="F36" s="7"/>
      <c r="G36" s="7"/>
      <c r="H36" s="58">
        <f>H92</f>
        <v>0</v>
      </c>
      <c r="I36" s="7" t="s">
        <v>8</v>
      </c>
      <c r="J36" s="7"/>
      <c r="K36" s="30">
        <v>39605</v>
      </c>
      <c r="L36" s="111">
        <v>2000000</v>
      </c>
      <c r="M36" s="51"/>
      <c r="N36" s="42"/>
      <c r="O36" s="50"/>
      <c r="P36" s="10"/>
      <c r="Q36" s="40"/>
      <c r="R36" s="9"/>
      <c r="S36" s="9"/>
    </row>
    <row r="37" spans="1:19" x14ac:dyDescent="0.25">
      <c r="A37" s="7"/>
      <c r="B37" s="7"/>
      <c r="C37" s="7" t="s">
        <v>34</v>
      </c>
      <c r="D37" s="7"/>
      <c r="E37" s="7"/>
      <c r="F37" s="7"/>
      <c r="G37" s="7"/>
      <c r="H37" s="8"/>
      <c r="I37" s="8">
        <f>I29+H35</f>
        <v>1105431764</v>
      </c>
      <c r="J37" s="8"/>
      <c r="K37" s="30">
        <v>39606</v>
      </c>
      <c r="L37" s="111">
        <v>1000000</v>
      </c>
      <c r="M37" s="51"/>
      <c r="N37" s="42"/>
      <c r="O37" s="50"/>
      <c r="Q37" s="40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>
        <v>39607</v>
      </c>
      <c r="L38" s="111">
        <v>800000</v>
      </c>
      <c r="M38" s="59"/>
      <c r="N38" s="42"/>
      <c r="O38" s="50"/>
      <c r="Q38" s="40"/>
      <c r="R38" s="9"/>
      <c r="S38" s="9"/>
    </row>
    <row r="39" spans="1:19" x14ac:dyDescent="0.25">
      <c r="A39" s="7"/>
      <c r="B39" s="7"/>
      <c r="C39" s="19" t="s">
        <v>35</v>
      </c>
      <c r="D39" s="7"/>
      <c r="E39" s="7"/>
      <c r="F39" s="7"/>
      <c r="G39" s="7"/>
      <c r="H39" s="49">
        <v>12175667</v>
      </c>
      <c r="J39" s="8"/>
      <c r="K39" s="30">
        <v>39608</v>
      </c>
      <c r="L39" s="111">
        <v>3000000</v>
      </c>
      <c r="M39" s="51"/>
      <c r="N39" s="42"/>
      <c r="O39" s="50"/>
      <c r="Q39" s="40"/>
      <c r="R39" s="9"/>
      <c r="S39" s="9"/>
    </row>
    <row r="40" spans="1:19" x14ac:dyDescent="0.25">
      <c r="A40" s="7"/>
      <c r="B40" s="7"/>
      <c r="C40" s="19" t="s">
        <v>36</v>
      </c>
      <c r="D40" s="7"/>
      <c r="E40" s="7"/>
      <c r="F40" s="7"/>
      <c r="G40" s="7"/>
      <c r="H40" s="8">
        <v>102950591</v>
      </c>
      <c r="I40" s="8"/>
      <c r="J40" s="8"/>
      <c r="K40" s="30">
        <v>39609</v>
      </c>
      <c r="L40" s="111">
        <v>2500000</v>
      </c>
      <c r="M40" s="51"/>
      <c r="N40" s="42"/>
      <c r="O40" s="50"/>
      <c r="Q40" s="40"/>
      <c r="R40" s="9"/>
      <c r="S40" s="9"/>
    </row>
    <row r="41" spans="1:19" ht="16.5" x14ac:dyDescent="0.35">
      <c r="A41" s="7"/>
      <c r="B41" s="7"/>
      <c r="C41" s="19" t="s">
        <v>37</v>
      </c>
      <c r="D41" s="7"/>
      <c r="E41" s="7"/>
      <c r="F41" s="7"/>
      <c r="G41" s="7"/>
      <c r="H41" s="60">
        <v>22854089</v>
      </c>
      <c r="I41" s="8"/>
      <c r="J41" s="8"/>
      <c r="K41" s="30">
        <v>39610</v>
      </c>
      <c r="L41" s="111">
        <v>5000000</v>
      </c>
      <c r="M41" s="51"/>
      <c r="N41" s="42"/>
      <c r="O41" s="50"/>
      <c r="Q41" s="40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137980347</v>
      </c>
      <c r="J42" s="8"/>
      <c r="K42" s="30">
        <v>39611</v>
      </c>
      <c r="L42" s="111">
        <v>2450000</v>
      </c>
      <c r="M42" s="51"/>
      <c r="N42" s="42"/>
      <c r="O42" s="50"/>
      <c r="Q42" s="40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1243412111</v>
      </c>
      <c r="J43" s="8"/>
      <c r="K43" s="30">
        <v>39612</v>
      </c>
      <c r="L43" s="111">
        <v>6000000</v>
      </c>
      <c r="M43" s="51"/>
      <c r="N43" s="42"/>
      <c r="O43" s="50"/>
      <c r="Q43" s="40"/>
      <c r="R43" s="9"/>
      <c r="S43" s="9"/>
    </row>
    <row r="44" spans="1:19" x14ac:dyDescent="0.25">
      <c r="A44" s="7"/>
      <c r="B44" s="19">
        <v>2</v>
      </c>
      <c r="C44" s="19" t="s">
        <v>38</v>
      </c>
      <c r="D44" s="7"/>
      <c r="E44" s="7"/>
      <c r="F44" s="7"/>
      <c r="G44" s="7"/>
      <c r="H44" s="8"/>
      <c r="I44" s="8"/>
      <c r="J44" s="8"/>
      <c r="K44" s="30">
        <v>39613</v>
      </c>
      <c r="L44" s="111"/>
      <c r="M44" s="51"/>
      <c r="N44" s="42"/>
      <c r="O44" s="50"/>
      <c r="P44" s="63"/>
      <c r="Q44" s="34"/>
      <c r="R44" s="64"/>
      <c r="S44" s="64"/>
    </row>
    <row r="45" spans="1:19" x14ac:dyDescent="0.25">
      <c r="A45" s="7"/>
      <c r="B45" s="7"/>
      <c r="C45" s="7" t="s">
        <v>33</v>
      </c>
      <c r="D45" s="7"/>
      <c r="E45" s="7"/>
      <c r="F45" s="7"/>
      <c r="G45" s="17"/>
      <c r="H45" s="8">
        <f>M96</f>
        <v>64188500</v>
      </c>
      <c r="I45" s="8"/>
      <c r="J45" s="8"/>
      <c r="K45" s="30">
        <v>39614</v>
      </c>
      <c r="L45" s="111"/>
      <c r="M45" s="51"/>
      <c r="N45" s="42"/>
      <c r="O45" s="50"/>
      <c r="P45" s="63"/>
      <c r="Q45" s="34"/>
      <c r="R45" s="65"/>
      <c r="S45" s="64"/>
    </row>
    <row r="46" spans="1:19" x14ac:dyDescent="0.25">
      <c r="A46" s="7"/>
      <c r="B46" s="7"/>
      <c r="C46" s="7" t="s">
        <v>39</v>
      </c>
      <c r="D46" s="7"/>
      <c r="E46" s="7"/>
      <c r="F46" s="7"/>
      <c r="G46" s="22"/>
      <c r="H46" s="66">
        <f>+E92</f>
        <v>0</v>
      </c>
      <c r="I46" s="8" t="s">
        <v>8</v>
      </c>
      <c r="J46" s="8"/>
      <c r="K46" s="30">
        <v>39615</v>
      </c>
      <c r="L46" s="111"/>
      <c r="M46" s="51"/>
      <c r="N46" s="42"/>
      <c r="O46" s="50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8</v>
      </c>
      <c r="H47" s="67"/>
      <c r="I47" s="8">
        <f>H45+H46</f>
        <v>64188500</v>
      </c>
      <c r="J47" s="8"/>
      <c r="K47" s="30">
        <v>39616</v>
      </c>
      <c r="L47" s="111"/>
      <c r="M47" s="51"/>
      <c r="N47" s="42"/>
      <c r="O47" s="50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8</v>
      </c>
      <c r="J48" s="8"/>
      <c r="K48" s="30">
        <v>39617</v>
      </c>
      <c r="L48" s="111"/>
      <c r="M48" s="59"/>
      <c r="N48" s="42"/>
      <c r="O48" s="50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40</v>
      </c>
      <c r="D49" s="7"/>
      <c r="E49" s="7"/>
      <c r="F49" s="7"/>
      <c r="G49" s="17"/>
      <c r="H49" s="49">
        <f>L137</f>
        <v>65075000</v>
      </c>
      <c r="I49" s="8">
        <v>0</v>
      </c>
      <c r="K49" s="30">
        <v>39618</v>
      </c>
      <c r="L49" s="111"/>
      <c r="M49" s="59"/>
      <c r="N49" s="42"/>
      <c r="O49" s="50"/>
      <c r="Q49" s="9"/>
      <c r="S49" s="9"/>
    </row>
    <row r="50" spans="1:19" x14ac:dyDescent="0.25">
      <c r="A50" s="7"/>
      <c r="B50" s="7"/>
      <c r="C50" s="7" t="s">
        <v>41</v>
      </c>
      <c r="D50" s="7"/>
      <c r="E50" s="7"/>
      <c r="F50" s="7"/>
      <c r="G50" s="7"/>
      <c r="H50" s="58">
        <f>A92</f>
        <v>23000</v>
      </c>
      <c r="I50" s="8"/>
      <c r="K50" s="30">
        <v>39619</v>
      </c>
      <c r="L50" s="111"/>
      <c r="M50" s="59"/>
      <c r="N50" s="42"/>
      <c r="O50" s="50"/>
      <c r="P50" s="70"/>
      <c r="Q50" s="9" t="s">
        <v>42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65098000</v>
      </c>
      <c r="J51" s="49"/>
      <c r="K51" s="30">
        <v>39620</v>
      </c>
      <c r="L51" s="111"/>
      <c r="M51" s="59"/>
      <c r="N51" s="42"/>
      <c r="O51" s="50"/>
      <c r="P51" s="71"/>
      <c r="Q51" s="57"/>
      <c r="R51" s="71"/>
      <c r="S51" s="57"/>
    </row>
    <row r="52" spans="1:19" x14ac:dyDescent="0.25">
      <c r="A52" s="7"/>
      <c r="B52" s="7"/>
      <c r="C52" s="19" t="s">
        <v>43</v>
      </c>
      <c r="D52" s="7"/>
      <c r="E52" s="7"/>
      <c r="F52" s="7"/>
      <c r="G52" s="7"/>
      <c r="H52" s="8"/>
      <c r="I52" s="8">
        <f>I30-I47+I51</f>
        <v>8133200</v>
      </c>
      <c r="J52" s="72"/>
      <c r="K52" s="30">
        <v>39621</v>
      </c>
      <c r="L52" s="111"/>
      <c r="N52" s="42"/>
      <c r="O52" s="50"/>
      <c r="P52" s="71"/>
      <c r="Q52" s="57"/>
      <c r="R52" s="71"/>
      <c r="S52" s="57"/>
    </row>
    <row r="53" spans="1:19" x14ac:dyDescent="0.25">
      <c r="A53" s="7"/>
      <c r="B53" s="7"/>
      <c r="C53" s="7" t="s">
        <v>44</v>
      </c>
      <c r="D53" s="7"/>
      <c r="E53" s="7"/>
      <c r="F53" s="7"/>
      <c r="G53" s="7"/>
      <c r="H53" s="8"/>
      <c r="I53" s="8">
        <f>+I27</f>
        <v>8133200</v>
      </c>
      <c r="J53" s="72"/>
      <c r="L53" s="111"/>
      <c r="N53" s="42"/>
      <c r="O53" s="50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8</v>
      </c>
      <c r="I54" s="58">
        <v>0</v>
      </c>
      <c r="J54" s="73"/>
      <c r="L54" s="111"/>
      <c r="N54" s="42"/>
      <c r="O54" s="50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45</v>
      </c>
      <c r="F55" s="7"/>
      <c r="G55" s="7"/>
      <c r="H55" s="8"/>
      <c r="I55" s="8">
        <f>+I53-I52</f>
        <v>0</v>
      </c>
      <c r="J55" s="72"/>
      <c r="L55" s="111"/>
      <c r="N55" s="42"/>
      <c r="O55" s="50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L56" s="111"/>
      <c r="N56" s="42"/>
      <c r="O56" s="50"/>
      <c r="P56" s="71"/>
      <c r="Q56" s="57"/>
      <c r="R56" s="71"/>
      <c r="S56" s="71"/>
    </row>
    <row r="57" spans="1:19" x14ac:dyDescent="0.25">
      <c r="A57" s="7" t="s">
        <v>46</v>
      </c>
      <c r="B57" s="7"/>
      <c r="C57" s="7"/>
      <c r="D57" s="7"/>
      <c r="E57" s="7"/>
      <c r="F57" s="7"/>
      <c r="G57" s="7"/>
      <c r="H57" s="8"/>
      <c r="I57" s="54"/>
      <c r="J57" s="75"/>
      <c r="L57" s="111"/>
      <c r="N57" s="42"/>
      <c r="O57" s="50"/>
      <c r="P57" s="71"/>
      <c r="Q57" s="57"/>
      <c r="R57" s="71"/>
      <c r="S57" s="71"/>
    </row>
    <row r="58" spans="1:19" x14ac:dyDescent="0.25">
      <c r="A58" s="7" t="s">
        <v>47</v>
      </c>
      <c r="B58" s="7"/>
      <c r="C58" s="7"/>
      <c r="D58" s="7"/>
      <c r="E58" s="7" t="s">
        <v>8</v>
      </c>
      <c r="F58" s="7"/>
      <c r="G58" s="7" t="s">
        <v>48</v>
      </c>
      <c r="H58" s="8"/>
      <c r="I58" s="21"/>
      <c r="J58" s="76"/>
      <c r="L58" s="111"/>
      <c r="N58" s="42"/>
      <c r="O58" s="50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8</v>
      </c>
      <c r="I59" s="21"/>
      <c r="J59" s="76"/>
      <c r="L59" s="111"/>
      <c r="N59" s="42"/>
      <c r="O59" s="50"/>
      <c r="Q59" s="40"/>
    </row>
    <row r="60" spans="1:19" x14ac:dyDescent="0.25">
      <c r="L60" s="111"/>
      <c r="N60" s="42"/>
      <c r="O60" s="50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L61" s="111"/>
      <c r="N61" s="42"/>
      <c r="O61" s="50"/>
      <c r="Q61" s="10"/>
      <c r="R61" s="81"/>
    </row>
    <row r="62" spans="1:19" x14ac:dyDescent="0.25">
      <c r="A62" s="77" t="s">
        <v>49</v>
      </c>
      <c r="B62" s="78"/>
      <c r="C62" s="78"/>
      <c r="D62" s="79"/>
      <c r="E62" s="79"/>
      <c r="F62" s="79"/>
      <c r="G62" s="79" t="s">
        <v>50</v>
      </c>
      <c r="H62" s="10"/>
      <c r="J62" s="80"/>
      <c r="L62" s="43"/>
      <c r="N62" s="42"/>
      <c r="O62" s="50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L63" s="43"/>
      <c r="N63" s="42"/>
      <c r="O63" s="50"/>
      <c r="Q63" s="10"/>
      <c r="R63" s="81"/>
    </row>
    <row r="64" spans="1:19" x14ac:dyDescent="0.25">
      <c r="A64" s="77" t="s">
        <v>51</v>
      </c>
      <c r="B64" s="78"/>
      <c r="C64" s="78"/>
      <c r="D64" s="79"/>
      <c r="E64" s="79"/>
      <c r="F64" s="79"/>
      <c r="G64" s="79"/>
      <c r="H64" s="10" t="s">
        <v>52</v>
      </c>
      <c r="J64" s="80"/>
      <c r="L64" s="43"/>
      <c r="N64" s="42"/>
      <c r="O64" s="50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L65" s="43"/>
      <c r="N65" s="42"/>
      <c r="O65" s="50"/>
    </row>
    <row r="66" spans="1:17" x14ac:dyDescent="0.25">
      <c r="A66" s="9"/>
      <c r="B66" s="9"/>
      <c r="C66" s="9"/>
      <c r="D66" s="9"/>
      <c r="E66" s="9"/>
      <c r="F66" s="9"/>
      <c r="G66" s="79" t="s">
        <v>53</v>
      </c>
      <c r="H66" s="9"/>
      <c r="I66" s="9"/>
      <c r="J66" s="82"/>
      <c r="L66" s="43"/>
      <c r="M66" s="59"/>
      <c r="N66" s="42"/>
      <c r="O66" s="50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2"/>
      <c r="L67" s="43"/>
      <c r="M67" s="59"/>
      <c r="N67" s="42"/>
      <c r="O67" s="50"/>
    </row>
    <row r="68" spans="1:17" x14ac:dyDescent="0.25">
      <c r="A68" s="9"/>
      <c r="B68" s="9"/>
      <c r="C68" s="9"/>
      <c r="D68" s="9"/>
      <c r="E68" s="9" t="s">
        <v>54</v>
      </c>
      <c r="F68" s="9"/>
      <c r="G68" s="9"/>
      <c r="H68" s="9"/>
      <c r="I68" s="9"/>
      <c r="J68" s="82"/>
      <c r="L68" s="43"/>
      <c r="M68" s="83"/>
      <c r="N68" s="42"/>
      <c r="O68" s="50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4"/>
      <c r="J69" s="82"/>
      <c r="L69" s="43"/>
      <c r="M69" s="83"/>
      <c r="N69" s="42"/>
      <c r="O69" s="50"/>
    </row>
    <row r="70" spans="1:17" x14ac:dyDescent="0.25">
      <c r="A70" s="79"/>
      <c r="B70" s="79"/>
      <c r="C70" s="79"/>
      <c r="D70" s="79"/>
      <c r="E70" s="79"/>
      <c r="F70" s="79"/>
      <c r="G70" s="85"/>
      <c r="H70" s="86"/>
      <c r="I70" s="79"/>
      <c r="J70" s="80"/>
      <c r="L70" s="43"/>
      <c r="M70" s="87"/>
      <c r="N70" s="42"/>
      <c r="O70" s="50"/>
    </row>
    <row r="71" spans="1:17" x14ac:dyDescent="0.25">
      <c r="A71" s="79"/>
      <c r="B71" s="79"/>
      <c r="C71" s="79"/>
      <c r="D71" s="79"/>
      <c r="E71" s="79"/>
      <c r="F71" s="79"/>
      <c r="G71" s="85" t="s">
        <v>55</v>
      </c>
      <c r="H71" s="88"/>
      <c r="I71" s="79"/>
      <c r="J71" s="80"/>
      <c r="L71" s="43"/>
      <c r="M71" s="59"/>
      <c r="N71" s="42"/>
      <c r="O71" s="50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2"/>
      <c r="L72" s="43"/>
      <c r="N72" s="42"/>
      <c r="O72" s="89"/>
    </row>
    <row r="73" spans="1:17" x14ac:dyDescent="0.25">
      <c r="A73" s="9" t="s">
        <v>41</v>
      </c>
      <c r="B73" s="9"/>
      <c r="C73" s="9"/>
      <c r="D73" s="9" t="s">
        <v>39</v>
      </c>
      <c r="E73" s="9"/>
      <c r="F73" s="9"/>
      <c r="G73" s="9"/>
      <c r="H73" s="9" t="s">
        <v>56</v>
      </c>
      <c r="I73" s="84" t="s">
        <v>57</v>
      </c>
      <c r="J73" s="82"/>
      <c r="L73" s="43"/>
      <c r="M73" s="87"/>
      <c r="N73" s="42"/>
      <c r="O73" s="90"/>
    </row>
    <row r="74" spans="1:17" x14ac:dyDescent="0.25">
      <c r="A74" s="91">
        <v>23000</v>
      </c>
      <c r="B74" s="92"/>
      <c r="C74" s="92"/>
      <c r="D74" s="92"/>
      <c r="E74" s="93"/>
      <c r="F74" s="94"/>
      <c r="G74" s="9"/>
      <c r="H74" s="57"/>
      <c r="I74" s="9"/>
      <c r="J74" s="82"/>
      <c r="L74" s="43"/>
      <c r="M74" s="87"/>
      <c r="N74" s="42"/>
      <c r="O74" s="89"/>
    </row>
    <row r="75" spans="1:17" x14ac:dyDescent="0.25">
      <c r="A75" s="91"/>
      <c r="B75" s="92"/>
      <c r="C75" s="92"/>
      <c r="D75" s="92"/>
      <c r="E75" s="93"/>
      <c r="F75" s="94"/>
      <c r="G75" s="9"/>
      <c r="H75" s="57"/>
      <c r="I75" s="9"/>
      <c r="J75" s="9"/>
      <c r="L75" s="43"/>
      <c r="M75" s="87"/>
      <c r="N75" s="42"/>
      <c r="O75" s="89"/>
    </row>
    <row r="76" spans="1:17" x14ac:dyDescent="0.25">
      <c r="A76" s="95"/>
      <c r="B76" s="92"/>
      <c r="C76" s="92"/>
      <c r="D76" s="92"/>
      <c r="E76" s="93"/>
      <c r="F76" s="94"/>
      <c r="G76" s="9"/>
      <c r="H76" s="57"/>
      <c r="I76" s="9"/>
      <c r="J76" s="9"/>
      <c r="L76" s="43"/>
      <c r="M76" s="87"/>
      <c r="N76" s="42"/>
      <c r="O76" s="89"/>
    </row>
    <row r="77" spans="1:17" x14ac:dyDescent="0.25">
      <c r="A77" s="95"/>
      <c r="B77" s="92"/>
      <c r="C77" s="96"/>
      <c r="D77" s="92"/>
      <c r="E77" s="97"/>
      <c r="F77" s="9"/>
      <c r="G77" s="9"/>
      <c r="H77" s="57"/>
      <c r="I77" s="9"/>
      <c r="J77" s="9"/>
      <c r="L77" s="43"/>
      <c r="M77" s="87"/>
      <c r="N77" s="42"/>
      <c r="O77" s="89"/>
    </row>
    <row r="78" spans="1:17" x14ac:dyDescent="0.25">
      <c r="A78" s="93"/>
      <c r="B78" s="92"/>
      <c r="C78" s="96"/>
      <c r="D78" s="96"/>
      <c r="E78" s="98"/>
      <c r="F78" s="70"/>
      <c r="H78" s="71"/>
      <c r="L78" s="43"/>
      <c r="M78" s="87"/>
      <c r="N78" s="42"/>
      <c r="O78" s="89"/>
    </row>
    <row r="79" spans="1:17" x14ac:dyDescent="0.25">
      <c r="A79" s="99"/>
      <c r="B79" s="92"/>
      <c r="C79" s="100"/>
      <c r="D79" s="100"/>
      <c r="E79" s="98"/>
      <c r="H79" s="71"/>
      <c r="L79" s="43"/>
      <c r="M79" s="87"/>
      <c r="N79" s="42"/>
      <c r="O79" s="89"/>
    </row>
    <row r="80" spans="1:17" x14ac:dyDescent="0.25">
      <c r="A80" s="101"/>
      <c r="B80" s="92"/>
      <c r="C80" s="100"/>
      <c r="D80" s="100"/>
      <c r="E80" s="98"/>
      <c r="H80" s="71"/>
      <c r="L80" s="43"/>
      <c r="M80" s="87"/>
      <c r="N80" s="42"/>
      <c r="O80" s="90"/>
    </row>
    <row r="81" spans="1:15" x14ac:dyDescent="0.25">
      <c r="A81" s="101"/>
      <c r="B81" s="92"/>
      <c r="C81" s="100"/>
      <c r="D81" s="100"/>
      <c r="E81" s="98"/>
      <c r="H81" s="71"/>
      <c r="L81" s="43"/>
      <c r="M81" s="87"/>
      <c r="N81" s="42"/>
      <c r="O81" s="90"/>
    </row>
    <row r="82" spans="1:15" x14ac:dyDescent="0.25">
      <c r="A82" s="99"/>
      <c r="B82" s="100"/>
      <c r="C82" s="100"/>
      <c r="D82" s="100"/>
      <c r="E82" s="98"/>
      <c r="H82" s="71"/>
      <c r="L82" s="43"/>
      <c r="M82" s="102"/>
      <c r="N82" s="42"/>
      <c r="O82" s="89"/>
    </row>
    <row r="83" spans="1:15" x14ac:dyDescent="0.25">
      <c r="A83" s="99"/>
      <c r="B83" s="100"/>
      <c r="C83" s="100"/>
      <c r="D83" s="100"/>
      <c r="E83" s="98"/>
      <c r="H83" s="71"/>
      <c r="L83" s="43"/>
      <c r="M83" s="103"/>
      <c r="N83" s="42"/>
      <c r="O83" s="89"/>
    </row>
    <row r="84" spans="1:15" x14ac:dyDescent="0.25">
      <c r="A84" s="99"/>
      <c r="B84" s="104"/>
      <c r="E84" s="71"/>
      <c r="H84" s="71"/>
      <c r="K84" s="30"/>
      <c r="L84" s="43"/>
      <c r="N84" s="42"/>
      <c r="O84" s="89"/>
    </row>
    <row r="85" spans="1:15" x14ac:dyDescent="0.25">
      <c r="A85" s="99"/>
      <c r="B85" s="104"/>
      <c r="H85" s="71"/>
      <c r="K85" s="30"/>
      <c r="L85" s="43"/>
      <c r="N85" s="42"/>
      <c r="O85" s="89"/>
    </row>
    <row r="86" spans="1:15" x14ac:dyDescent="0.25">
      <c r="A86" s="99"/>
      <c r="B86" s="104"/>
      <c r="K86" s="30"/>
      <c r="L86" s="43"/>
      <c r="N86" s="42"/>
      <c r="O86" s="89"/>
    </row>
    <row r="87" spans="1:15" x14ac:dyDescent="0.25">
      <c r="A87" s="99"/>
      <c r="B87" s="104"/>
      <c r="K87" s="30"/>
      <c r="L87" s="43"/>
      <c r="N87" s="42"/>
      <c r="O87" s="89"/>
    </row>
    <row r="88" spans="1:15" x14ac:dyDescent="0.25">
      <c r="A88" s="71"/>
      <c r="B88" s="104"/>
      <c r="K88" s="30"/>
      <c r="L88" s="43"/>
      <c r="M88" s="87"/>
      <c r="N88" s="42"/>
      <c r="O88" s="89"/>
    </row>
    <row r="89" spans="1:15" x14ac:dyDescent="0.25">
      <c r="K89" s="30"/>
      <c r="L89" s="43"/>
      <c r="N89" s="42"/>
      <c r="O89" s="89"/>
    </row>
    <row r="90" spans="1:15" x14ac:dyDescent="0.25">
      <c r="K90" s="30"/>
      <c r="L90" s="43"/>
      <c r="N90" s="42"/>
      <c r="O90" s="89"/>
    </row>
    <row r="91" spans="1:15" x14ac:dyDescent="0.25">
      <c r="K91" s="30"/>
      <c r="L91" s="43"/>
      <c r="N91" s="42"/>
      <c r="O91" s="89"/>
    </row>
    <row r="92" spans="1:15" x14ac:dyDescent="0.25">
      <c r="A92" s="81">
        <f>SUM(A74:A91)</f>
        <v>23000</v>
      </c>
      <c r="E92" s="71">
        <f>SUM(E74:E91)</f>
        <v>0</v>
      </c>
      <c r="H92" s="71">
        <f>SUM(H74:H91)</f>
        <v>0</v>
      </c>
      <c r="K92" s="30"/>
      <c r="L92" s="43"/>
      <c r="N92" s="42"/>
      <c r="O92" s="89"/>
    </row>
    <row r="93" spans="1:15" x14ac:dyDescent="0.25">
      <c r="K93" s="30"/>
      <c r="L93" s="43"/>
      <c r="N93" s="42"/>
      <c r="O93" s="89"/>
    </row>
    <row r="94" spans="1:15" x14ac:dyDescent="0.25">
      <c r="K94" s="30"/>
      <c r="N94" s="42"/>
      <c r="O94" s="89"/>
    </row>
    <row r="95" spans="1:15" x14ac:dyDescent="0.25">
      <c r="K95" s="30"/>
      <c r="N95" s="42"/>
      <c r="O95" s="89"/>
    </row>
    <row r="96" spans="1:15" x14ac:dyDescent="0.25">
      <c r="K96" s="30"/>
      <c r="M96" s="37">
        <f>SUM(M13:M95)</f>
        <v>64188500</v>
      </c>
      <c r="N96" s="42"/>
      <c r="O96" s="89"/>
    </row>
    <row r="97" spans="11:15" x14ac:dyDescent="0.25">
      <c r="K97" s="30">
        <v>38741</v>
      </c>
      <c r="N97" s="42"/>
      <c r="O97" s="89"/>
    </row>
    <row r="98" spans="11:15" x14ac:dyDescent="0.25">
      <c r="K98" s="30"/>
      <c r="N98" s="42"/>
      <c r="O98" s="89"/>
    </row>
    <row r="99" spans="11:15" x14ac:dyDescent="0.25">
      <c r="K99" s="30"/>
      <c r="N99" s="42"/>
      <c r="O99" s="89"/>
    </row>
    <row r="100" spans="11:15" x14ac:dyDescent="0.25">
      <c r="K100" s="30"/>
      <c r="N100" s="42"/>
      <c r="O100" s="89"/>
    </row>
    <row r="101" spans="11:15" x14ac:dyDescent="0.25">
      <c r="K101" s="30"/>
      <c r="N101" s="42"/>
      <c r="O101" s="89"/>
    </row>
    <row r="102" spans="11:15" x14ac:dyDescent="0.25">
      <c r="K102" s="30"/>
      <c r="N102" s="42"/>
      <c r="O102" s="89"/>
    </row>
    <row r="103" spans="11:15" x14ac:dyDescent="0.25">
      <c r="K103" s="30"/>
      <c r="N103" s="42"/>
      <c r="O103" s="89"/>
    </row>
    <row r="104" spans="11:15" x14ac:dyDescent="0.25">
      <c r="K104" s="30"/>
      <c r="N104" s="42"/>
      <c r="O104" s="89"/>
    </row>
    <row r="105" spans="11:15" x14ac:dyDescent="0.25">
      <c r="K105" s="30"/>
      <c r="N105" s="42"/>
      <c r="O105" s="89"/>
    </row>
    <row r="106" spans="11:15" x14ac:dyDescent="0.25">
      <c r="K106" s="30"/>
      <c r="N106" s="42"/>
      <c r="O106" s="89"/>
    </row>
    <row r="107" spans="11:15" x14ac:dyDescent="0.25">
      <c r="K107" s="30"/>
      <c r="N107" s="42"/>
      <c r="O107" s="89"/>
    </row>
    <row r="108" spans="11:15" x14ac:dyDescent="0.25">
      <c r="K108" s="30"/>
      <c r="N108" s="42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7">
        <f>SUM(O13:O110)</f>
        <v>50000000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5"/>
      <c r="N114" s="107"/>
      <c r="O114" s="106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5"/>
      <c r="N115" s="107"/>
      <c r="O115" s="106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5"/>
      <c r="N116" s="107"/>
      <c r="O116" s="106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5"/>
      <c r="N117" s="107"/>
      <c r="O117" s="106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5"/>
      <c r="N118" s="107"/>
      <c r="O118" s="106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5"/>
      <c r="N119" s="107"/>
      <c r="O119" s="106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5"/>
      <c r="N120" s="107"/>
      <c r="O120" s="106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5"/>
      <c r="N121" s="107"/>
      <c r="O121" s="106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5"/>
      <c r="N122" s="107"/>
      <c r="O122" s="106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5"/>
      <c r="N123" s="107"/>
      <c r="O123" s="106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8"/>
      <c r="N124" s="107"/>
      <c r="O124" s="106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5"/>
      <c r="N125" s="107"/>
      <c r="O125" s="106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5"/>
      <c r="N126" s="107"/>
      <c r="O126" s="106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5"/>
      <c r="N127" s="107"/>
      <c r="O127" s="106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5"/>
      <c r="N128" s="107"/>
      <c r="O128" s="106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5"/>
      <c r="N129" s="107"/>
      <c r="O129" s="106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5"/>
      <c r="N130" s="107"/>
      <c r="O130" s="106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5"/>
      <c r="N131" s="107"/>
      <c r="O131" s="106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5"/>
      <c r="N132" s="107"/>
      <c r="O132" s="106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5"/>
      <c r="N133" s="107"/>
      <c r="O133" s="106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5"/>
      <c r="N134" s="107"/>
      <c r="O134" s="106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8"/>
      <c r="N135" s="107"/>
      <c r="O135" s="106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5"/>
      <c r="N136" s="107"/>
      <c r="O136" s="106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08">
        <f>SUM(L13:L136)</f>
        <v>65075000</v>
      </c>
      <c r="N137" s="107"/>
      <c r="O137" s="106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24" zoomScale="82" zoomScaleNormal="100" zoomScaleSheetLayoutView="82" workbookViewId="0">
      <selection activeCell="L30" sqref="L30:L32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5" bestFit="1" customWidth="1"/>
    <col min="13" max="13" width="16.140625" style="37" bestFit="1" customWidth="1"/>
    <col min="14" max="14" width="15.5703125" style="107" customWidth="1"/>
    <col min="15" max="15" width="20" style="106" bestFit="1" customWidth="1"/>
    <col min="16" max="16" width="16.42578125" bestFit="1" customWidth="1"/>
    <col min="18" max="18" width="22.42578125" customWidth="1"/>
    <col min="19" max="19" width="20.140625" customWidth="1"/>
  </cols>
  <sheetData>
    <row r="1" spans="1:19" ht="15.75" x14ac:dyDescent="0.25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27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61</v>
      </c>
      <c r="C3" s="10"/>
      <c r="D3" s="7"/>
      <c r="E3" s="7"/>
      <c r="F3" s="7"/>
      <c r="G3" s="7"/>
      <c r="H3" s="7" t="s">
        <v>2</v>
      </c>
      <c r="I3" s="11">
        <v>42783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 t="s">
        <v>67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7</v>
      </c>
      <c r="B6" s="7"/>
      <c r="C6" s="7"/>
      <c r="D6" s="7"/>
      <c r="E6" s="7"/>
      <c r="F6" s="7"/>
      <c r="G6" s="7" t="s">
        <v>8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v>51</v>
      </c>
      <c r="F8" s="22"/>
      <c r="G8" s="17">
        <f>C8*E8</f>
        <v>5100000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v>66</v>
      </c>
      <c r="F9" s="22"/>
      <c r="G9" s="17">
        <f t="shared" ref="G9:G16" si="0">C9*E9</f>
        <v>3300000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63</v>
      </c>
      <c r="F10" s="22"/>
      <c r="G10" s="17">
        <f t="shared" si="0"/>
        <v>1260000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77</v>
      </c>
      <c r="F11" s="22"/>
      <c r="G11" s="17">
        <f t="shared" si="0"/>
        <v>770000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12</v>
      </c>
      <c r="S11" s="9"/>
    </row>
    <row r="12" spans="1:19" x14ac:dyDescent="0.25">
      <c r="A12" s="7"/>
      <c r="B12" s="7"/>
      <c r="C12" s="21">
        <v>5000</v>
      </c>
      <c r="D12" s="7"/>
      <c r="E12" s="22">
        <v>98</v>
      </c>
      <c r="F12" s="22"/>
      <c r="G12" s="17">
        <f>C12*E12</f>
        <v>490000</v>
      </c>
      <c r="H12" s="8"/>
      <c r="I12" s="17"/>
      <c r="J12" s="17"/>
      <c r="K12" s="25" t="s">
        <v>8</v>
      </c>
      <c r="L12" s="26" t="s">
        <v>14</v>
      </c>
      <c r="M12" s="27" t="s">
        <v>15</v>
      </c>
      <c r="N12" s="28" t="s">
        <v>16</v>
      </c>
      <c r="O12" s="29" t="s">
        <v>12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23</v>
      </c>
      <c r="F13" s="22"/>
      <c r="G13" s="17">
        <f t="shared" si="0"/>
        <v>46000</v>
      </c>
      <c r="H13" s="8"/>
      <c r="I13" s="17"/>
      <c r="J13" s="17"/>
      <c r="K13" s="30">
        <v>39613</v>
      </c>
      <c r="L13" s="111">
        <v>1600000</v>
      </c>
      <c r="M13" s="32">
        <v>2500000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7</v>
      </c>
      <c r="F14" s="22"/>
      <c r="G14" s="17">
        <f t="shared" si="0"/>
        <v>7000</v>
      </c>
      <c r="H14" s="8"/>
      <c r="I14" s="17"/>
      <c r="J14" s="10"/>
      <c r="K14" s="30">
        <v>39614</v>
      </c>
      <c r="L14" s="111">
        <v>950000</v>
      </c>
      <c r="M14" s="32">
        <v>250000</v>
      </c>
      <c r="N14" s="34"/>
      <c r="O14" s="35"/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39615</v>
      </c>
      <c r="L15" s="111">
        <v>0</v>
      </c>
      <c r="M15" s="32">
        <v>1148000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39616</v>
      </c>
      <c r="L16" s="111">
        <v>0</v>
      </c>
      <c r="M16" s="37">
        <v>2000000</v>
      </c>
      <c r="N16" s="34"/>
      <c r="O16" s="35"/>
      <c r="P16" s="36"/>
    </row>
    <row r="17" spans="1:19" x14ac:dyDescent="0.25">
      <c r="A17" s="7"/>
      <c r="B17" s="7"/>
      <c r="C17" s="19" t="s">
        <v>22</v>
      </c>
      <c r="D17" s="7"/>
      <c r="E17" s="22"/>
      <c r="F17" s="7"/>
      <c r="G17" s="7"/>
      <c r="H17" s="8">
        <f>SUM(G8:G16)</f>
        <v>10973000</v>
      </c>
      <c r="I17" s="10"/>
      <c r="K17" s="30">
        <v>39617</v>
      </c>
      <c r="L17" s="111">
        <v>0</v>
      </c>
      <c r="M17" s="32">
        <v>350000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39618</v>
      </c>
      <c r="L18" s="111">
        <v>0</v>
      </c>
      <c r="M18" s="32">
        <v>80000</v>
      </c>
      <c r="N18" s="34"/>
      <c r="O18" s="35"/>
      <c r="P18" s="39"/>
    </row>
    <row r="19" spans="1:19" x14ac:dyDescent="0.25">
      <c r="A19" s="7"/>
      <c r="B19" s="7"/>
      <c r="C19" s="7" t="s">
        <v>9</v>
      </c>
      <c r="D19" s="7"/>
      <c r="E19" s="7" t="s">
        <v>23</v>
      </c>
      <c r="F19" s="7"/>
      <c r="G19" s="7" t="s">
        <v>11</v>
      </c>
      <c r="H19" s="8"/>
      <c r="I19" s="21"/>
      <c r="K19" s="30">
        <v>39619</v>
      </c>
      <c r="L19" s="111">
        <v>1400000</v>
      </c>
      <c r="M19" s="123">
        <v>61000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1</v>
      </c>
      <c r="F20" s="7"/>
      <c r="G20" s="21">
        <f>C20*E20</f>
        <v>1000</v>
      </c>
      <c r="H20" s="8"/>
      <c r="I20" s="21"/>
      <c r="K20" s="30">
        <v>39620</v>
      </c>
      <c r="L20" s="111">
        <v>1150000</v>
      </c>
      <c r="M20" s="32">
        <v>5879500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3</v>
      </c>
      <c r="F21" s="7"/>
      <c r="G21" s="21">
        <f>C21*E21</f>
        <v>1500</v>
      </c>
      <c r="H21" s="8"/>
      <c r="I21" s="21"/>
      <c r="K21" s="30">
        <v>39621</v>
      </c>
      <c r="L21" s="111">
        <v>1150000</v>
      </c>
      <c r="M21" s="34">
        <v>256500</v>
      </c>
      <c r="N21" s="40"/>
      <c r="O21" s="41"/>
      <c r="P21" s="41"/>
    </row>
    <row r="22" spans="1:19" x14ac:dyDescent="0.25">
      <c r="A22" s="7"/>
      <c r="B22" s="7"/>
      <c r="C22" s="21">
        <v>200</v>
      </c>
      <c r="D22" s="7"/>
      <c r="E22" s="7">
        <v>0</v>
      </c>
      <c r="F22" s="7"/>
      <c r="G22" s="21">
        <f>C22*E22</f>
        <v>0</v>
      </c>
      <c r="H22" s="8"/>
      <c r="I22" s="10"/>
      <c r="K22" s="30">
        <v>39622</v>
      </c>
      <c r="L22" s="111">
        <v>100000</v>
      </c>
      <c r="M22" s="31">
        <v>2877500</v>
      </c>
      <c r="N22" s="42"/>
      <c r="O22" s="8"/>
      <c r="P22" s="34"/>
      <c r="Q22" s="40"/>
      <c r="R22" s="41"/>
      <c r="S22" s="41"/>
    </row>
    <row r="23" spans="1:19" x14ac:dyDescent="0.25">
      <c r="A23" s="7"/>
      <c r="B23" s="7"/>
      <c r="C23" s="21">
        <v>100</v>
      </c>
      <c r="D23" s="7"/>
      <c r="E23" s="7">
        <v>0</v>
      </c>
      <c r="F23" s="7"/>
      <c r="G23" s="21">
        <f>C23*E23</f>
        <v>0</v>
      </c>
      <c r="H23" s="8"/>
      <c r="I23" s="10"/>
      <c r="K23" s="30">
        <v>39623</v>
      </c>
      <c r="L23" s="111">
        <v>4000000</v>
      </c>
      <c r="M23" s="43">
        <v>1750000</v>
      </c>
      <c r="N23" s="42"/>
      <c r="O23" s="44"/>
      <c r="P23" s="34"/>
      <c r="Q23" s="40"/>
      <c r="R23" s="41">
        <f>SUM(R14:R22)</f>
        <v>0</v>
      </c>
      <c r="S23" s="41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39624</v>
      </c>
      <c r="L24" s="111">
        <v>1310000</v>
      </c>
      <c r="M24" s="43">
        <v>4013200</v>
      </c>
      <c r="N24" s="45"/>
      <c r="O24" s="44"/>
      <c r="P24" s="34"/>
      <c r="Q24" s="40"/>
      <c r="R24" s="46" t="s">
        <v>24</v>
      </c>
      <c r="S24" s="40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7">
        <v>0</v>
      </c>
      <c r="H25" s="8"/>
      <c r="I25" s="7" t="s">
        <v>8</v>
      </c>
      <c r="K25" s="30">
        <v>39625</v>
      </c>
      <c r="L25" s="111">
        <v>800000</v>
      </c>
      <c r="M25" s="43">
        <v>415000</v>
      </c>
      <c r="N25" s="45"/>
      <c r="O25" s="44"/>
      <c r="P25" s="34"/>
      <c r="Q25" s="40"/>
      <c r="R25" s="46"/>
      <c r="S25" s="40"/>
    </row>
    <row r="26" spans="1:19" x14ac:dyDescent="0.25">
      <c r="A26" s="7"/>
      <c r="B26" s="7"/>
      <c r="C26" s="19" t="s">
        <v>22</v>
      </c>
      <c r="D26" s="7"/>
      <c r="E26" s="7"/>
      <c r="F26" s="7"/>
      <c r="G26" s="7"/>
      <c r="H26" s="49">
        <f>SUM(G20:G25)</f>
        <v>2500</v>
      </c>
      <c r="I26" s="8"/>
      <c r="K26" s="30">
        <v>39626</v>
      </c>
      <c r="L26" s="111">
        <v>1550000</v>
      </c>
      <c r="N26" s="42"/>
      <c r="O26" s="50"/>
      <c r="P26" s="34"/>
      <c r="Q26" s="40"/>
      <c r="R26" s="46"/>
      <c r="S26" s="40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10975500</v>
      </c>
      <c r="K27" s="30">
        <v>39627</v>
      </c>
      <c r="L27" s="111">
        <v>1500000</v>
      </c>
      <c r="M27" s="51"/>
      <c r="N27" s="42"/>
      <c r="O27" s="50"/>
      <c r="P27" s="34"/>
      <c r="Q27" s="40"/>
      <c r="R27" s="46"/>
      <c r="S27" s="40"/>
    </row>
    <row r="28" spans="1:19" x14ac:dyDescent="0.25">
      <c r="A28" s="7"/>
      <c r="B28" s="7"/>
      <c r="C28" s="19" t="s">
        <v>25</v>
      </c>
      <c r="D28" s="7"/>
      <c r="E28" s="7"/>
      <c r="F28" s="7"/>
      <c r="G28" s="7"/>
      <c r="H28" s="8"/>
      <c r="I28" s="8"/>
      <c r="K28" s="30">
        <v>39628</v>
      </c>
      <c r="L28" s="111">
        <v>1500000</v>
      </c>
      <c r="M28" s="52"/>
      <c r="N28" s="42"/>
      <c r="O28" s="50"/>
      <c r="P28" s="34"/>
      <c r="Q28" s="40"/>
      <c r="R28" s="46"/>
      <c r="S28" s="40"/>
    </row>
    <row r="29" spans="1:19" x14ac:dyDescent="0.25">
      <c r="A29" s="7"/>
      <c r="B29" s="7"/>
      <c r="C29" s="7" t="s">
        <v>26</v>
      </c>
      <c r="D29" s="7"/>
      <c r="E29" s="7"/>
      <c r="F29" s="7"/>
      <c r="G29" s="7" t="s">
        <v>8</v>
      </c>
      <c r="H29" s="8"/>
      <c r="I29" s="8">
        <f>'16 Februari 17'!I37</f>
        <v>1105431764</v>
      </c>
      <c r="K29" s="30">
        <v>39629</v>
      </c>
      <c r="L29" s="111">
        <v>2900000</v>
      </c>
      <c r="N29" s="42"/>
      <c r="O29" s="50"/>
      <c r="P29" s="34"/>
      <c r="Q29" s="40"/>
      <c r="R29" s="53"/>
      <c r="S29" s="40"/>
    </row>
    <row r="30" spans="1:19" x14ac:dyDescent="0.25">
      <c r="A30" s="7"/>
      <c r="B30" s="7"/>
      <c r="C30" s="7" t="s">
        <v>27</v>
      </c>
      <c r="D30" s="7"/>
      <c r="E30" s="7"/>
      <c r="F30" s="7"/>
      <c r="G30" s="7"/>
      <c r="H30" s="8" t="s">
        <v>28</v>
      </c>
      <c r="I30" s="54">
        <f>'16 Februari 17'!I52</f>
        <v>8133200</v>
      </c>
      <c r="K30" s="30">
        <v>39630</v>
      </c>
      <c r="L30" s="111">
        <v>1000000</v>
      </c>
      <c r="M30" s="55"/>
      <c r="N30" s="42"/>
      <c r="O30" s="50"/>
      <c r="P30" s="34"/>
      <c r="Q30" s="40"/>
      <c r="R30" s="46"/>
      <c r="S30" s="40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>
        <v>39631</v>
      </c>
      <c r="L31" s="111">
        <v>1000000</v>
      </c>
      <c r="N31" s="45"/>
      <c r="O31" s="50"/>
      <c r="P31" s="9"/>
      <c r="Q31" s="40"/>
      <c r="R31" s="9"/>
      <c r="S31" s="40"/>
    </row>
    <row r="32" spans="1:19" x14ac:dyDescent="0.25">
      <c r="A32" s="7"/>
      <c r="B32" s="7"/>
      <c r="C32" s="19" t="s">
        <v>29</v>
      </c>
      <c r="D32" s="7"/>
      <c r="E32" s="7"/>
      <c r="F32" s="7"/>
      <c r="G32" s="7"/>
      <c r="H32" s="8"/>
      <c r="I32" s="34"/>
      <c r="J32" s="34"/>
      <c r="K32" s="30">
        <v>39632</v>
      </c>
      <c r="L32" s="111">
        <v>2500000</v>
      </c>
      <c r="N32" s="42"/>
      <c r="O32" s="50"/>
      <c r="P32" s="9"/>
      <c r="Q32" s="40"/>
      <c r="R32" s="9"/>
      <c r="S32" s="40"/>
    </row>
    <row r="33" spans="1:19" x14ac:dyDescent="0.25">
      <c r="A33" s="7"/>
      <c r="B33" s="19">
        <v>1</v>
      </c>
      <c r="C33" s="19" t="s">
        <v>30</v>
      </c>
      <c r="D33" s="7"/>
      <c r="E33" s="7"/>
      <c r="F33" s="7"/>
      <c r="G33" s="7"/>
      <c r="H33" s="8"/>
      <c r="I33" s="8"/>
      <c r="J33" s="8"/>
      <c r="K33" s="30">
        <v>39633</v>
      </c>
      <c r="L33" s="111"/>
      <c r="N33" s="42"/>
      <c r="O33" s="50"/>
      <c r="P33" s="9"/>
      <c r="Q33" s="40"/>
      <c r="R33" s="9"/>
      <c r="S33" s="40"/>
    </row>
    <row r="34" spans="1:19" x14ac:dyDescent="0.25">
      <c r="A34" s="7"/>
      <c r="B34" s="19"/>
      <c r="C34" s="19" t="s">
        <v>12</v>
      </c>
      <c r="D34" s="7"/>
      <c r="E34" s="7"/>
      <c r="F34" s="7"/>
      <c r="G34" s="7"/>
      <c r="H34" s="8"/>
      <c r="I34" s="8"/>
      <c r="J34" s="8"/>
      <c r="K34" s="30">
        <v>39634</v>
      </c>
      <c r="L34" s="111"/>
      <c r="N34" s="42"/>
      <c r="O34" s="50"/>
      <c r="P34" s="9"/>
      <c r="Q34" s="40"/>
      <c r="R34" s="57"/>
      <c r="S34" s="40"/>
    </row>
    <row r="35" spans="1:19" x14ac:dyDescent="0.25">
      <c r="A35" s="7"/>
      <c r="B35" s="7"/>
      <c r="C35" s="7" t="s">
        <v>31</v>
      </c>
      <c r="D35" s="7"/>
      <c r="E35" s="7"/>
      <c r="F35" s="7"/>
      <c r="G35" s="21"/>
      <c r="H35" s="49">
        <f>O14</f>
        <v>0</v>
      </c>
      <c r="I35" s="8"/>
      <c r="J35" s="8"/>
      <c r="K35" s="30">
        <v>39635</v>
      </c>
      <c r="L35" s="111"/>
      <c r="M35" s="51"/>
      <c r="N35" s="42" t="s">
        <v>32</v>
      </c>
      <c r="O35" s="50"/>
      <c r="P35" s="40"/>
      <c r="Q35" s="40"/>
      <c r="R35" s="9"/>
      <c r="S35" s="40"/>
    </row>
    <row r="36" spans="1:19" x14ac:dyDescent="0.25">
      <c r="A36" s="7"/>
      <c r="B36" s="7"/>
      <c r="C36" s="7" t="s">
        <v>33</v>
      </c>
      <c r="D36" s="7"/>
      <c r="E36" s="7"/>
      <c r="F36" s="7"/>
      <c r="G36" s="7"/>
      <c r="H36" s="58">
        <f>H92</f>
        <v>0</v>
      </c>
      <c r="I36" s="7" t="s">
        <v>8</v>
      </c>
      <c r="J36" s="7"/>
      <c r="K36" s="30">
        <v>39636</v>
      </c>
      <c r="L36" s="111"/>
      <c r="M36" s="51"/>
      <c r="N36" s="42"/>
      <c r="O36" s="50"/>
      <c r="P36" s="10"/>
      <c r="Q36" s="40"/>
      <c r="R36" s="9"/>
      <c r="S36" s="9"/>
    </row>
    <row r="37" spans="1:19" x14ac:dyDescent="0.25">
      <c r="A37" s="7"/>
      <c r="B37" s="7"/>
      <c r="C37" s="7" t="s">
        <v>34</v>
      </c>
      <c r="D37" s="7"/>
      <c r="E37" s="7"/>
      <c r="F37" s="7"/>
      <c r="G37" s="7"/>
      <c r="H37" s="8"/>
      <c r="I37" s="8">
        <f>I29+H35</f>
        <v>1105431764</v>
      </c>
      <c r="J37" s="8"/>
      <c r="K37" s="30">
        <v>39637</v>
      </c>
      <c r="L37" s="111"/>
      <c r="M37" s="51"/>
      <c r="N37" s="42"/>
      <c r="O37" s="50"/>
      <c r="Q37" s="40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>
        <v>39638</v>
      </c>
      <c r="L38" s="111"/>
      <c r="M38" s="59"/>
      <c r="N38" s="42"/>
      <c r="O38" s="50"/>
      <c r="Q38" s="40"/>
      <c r="R38" s="9"/>
      <c r="S38" s="9"/>
    </row>
    <row r="39" spans="1:19" x14ac:dyDescent="0.25">
      <c r="A39" s="7"/>
      <c r="B39" s="7"/>
      <c r="C39" s="19" t="s">
        <v>35</v>
      </c>
      <c r="D39" s="7"/>
      <c r="E39" s="7"/>
      <c r="F39" s="7"/>
      <c r="G39" s="7"/>
      <c r="H39" s="49">
        <v>12175667</v>
      </c>
      <c r="J39" s="8"/>
      <c r="K39" s="30">
        <v>39639</v>
      </c>
      <c r="L39" s="111"/>
      <c r="M39" s="51"/>
      <c r="N39" s="42"/>
      <c r="O39" s="50"/>
      <c r="Q39" s="40"/>
      <c r="R39" s="9"/>
      <c r="S39" s="9"/>
    </row>
    <row r="40" spans="1:19" x14ac:dyDescent="0.25">
      <c r="A40" s="7"/>
      <c r="B40" s="7"/>
      <c r="C40" s="19" t="s">
        <v>36</v>
      </c>
      <c r="D40" s="7"/>
      <c r="E40" s="7"/>
      <c r="F40" s="7"/>
      <c r="G40" s="7"/>
      <c r="H40" s="8">
        <v>102950591</v>
      </c>
      <c r="I40" s="8"/>
      <c r="J40" s="8"/>
      <c r="K40" s="30">
        <v>39640</v>
      </c>
      <c r="L40" s="111"/>
      <c r="M40" s="51"/>
      <c r="N40" s="42"/>
      <c r="O40" s="50"/>
      <c r="Q40" s="40"/>
      <c r="R40" s="9"/>
      <c r="S40" s="9"/>
    </row>
    <row r="41" spans="1:19" ht="16.5" x14ac:dyDescent="0.35">
      <c r="A41" s="7"/>
      <c r="B41" s="7"/>
      <c r="C41" s="19" t="s">
        <v>37</v>
      </c>
      <c r="D41" s="7"/>
      <c r="E41" s="7"/>
      <c r="F41" s="7"/>
      <c r="G41" s="7"/>
      <c r="H41" s="60">
        <v>22854089</v>
      </c>
      <c r="I41" s="8"/>
      <c r="J41" s="8"/>
      <c r="K41" s="30">
        <v>39641</v>
      </c>
      <c r="L41" s="111"/>
      <c r="M41" s="51"/>
      <c r="N41" s="42"/>
      <c r="O41" s="50"/>
      <c r="Q41" s="40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137980347</v>
      </c>
      <c r="J42" s="8"/>
      <c r="K42" s="30">
        <v>39642</v>
      </c>
      <c r="L42" s="111"/>
      <c r="M42" s="51"/>
      <c r="N42" s="42"/>
      <c r="O42" s="50"/>
      <c r="Q42" s="40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1243412111</v>
      </c>
      <c r="J43" s="8"/>
      <c r="K43" s="30">
        <v>39643</v>
      </c>
      <c r="L43" s="111"/>
      <c r="M43" s="51"/>
      <c r="N43" s="42"/>
      <c r="O43" s="50"/>
      <c r="Q43" s="40"/>
      <c r="R43" s="9"/>
      <c r="S43" s="9"/>
    </row>
    <row r="44" spans="1:19" x14ac:dyDescent="0.25">
      <c r="A44" s="7"/>
      <c r="B44" s="19">
        <v>2</v>
      </c>
      <c r="C44" s="19" t="s">
        <v>38</v>
      </c>
      <c r="D44" s="7"/>
      <c r="E44" s="7"/>
      <c r="F44" s="7"/>
      <c r="G44" s="7"/>
      <c r="H44" s="8"/>
      <c r="I44" s="8"/>
      <c r="J44" s="8"/>
      <c r="K44" s="30">
        <v>39644</v>
      </c>
      <c r="L44" s="111"/>
      <c r="M44" s="51"/>
      <c r="N44" s="42"/>
      <c r="O44" s="50"/>
      <c r="P44" s="63"/>
      <c r="Q44" s="34"/>
      <c r="R44" s="64"/>
      <c r="S44" s="64"/>
    </row>
    <row r="45" spans="1:19" x14ac:dyDescent="0.25">
      <c r="A45" s="7"/>
      <c r="B45" s="7"/>
      <c r="C45" s="7" t="s">
        <v>33</v>
      </c>
      <c r="D45" s="7"/>
      <c r="E45" s="7"/>
      <c r="F45" s="7"/>
      <c r="G45" s="17"/>
      <c r="H45" s="8">
        <f>M96</f>
        <v>21580700</v>
      </c>
      <c r="I45" s="8"/>
      <c r="J45" s="8"/>
      <c r="K45" s="30">
        <v>39645</v>
      </c>
      <c r="L45" s="111"/>
      <c r="M45" s="51"/>
      <c r="N45" s="42"/>
      <c r="O45" s="50"/>
      <c r="P45" s="63"/>
      <c r="Q45" s="34"/>
      <c r="R45" s="65"/>
      <c r="S45" s="64"/>
    </row>
    <row r="46" spans="1:19" x14ac:dyDescent="0.25">
      <c r="A46" s="7"/>
      <c r="B46" s="7"/>
      <c r="C46" s="7" t="s">
        <v>39</v>
      </c>
      <c r="D46" s="7"/>
      <c r="E46" s="7"/>
      <c r="F46" s="7"/>
      <c r="G46" s="22"/>
      <c r="H46" s="66">
        <f>+E92</f>
        <v>5000</v>
      </c>
      <c r="I46" s="8" t="s">
        <v>8</v>
      </c>
      <c r="J46" s="8"/>
      <c r="K46" s="30">
        <v>39646</v>
      </c>
      <c r="L46" s="111"/>
      <c r="M46" s="51"/>
      <c r="N46" s="42"/>
      <c r="O46" s="50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8</v>
      </c>
      <c r="H47" s="67"/>
      <c r="I47" s="8">
        <f>H45+H46</f>
        <v>21585700</v>
      </c>
      <c r="J47" s="8"/>
      <c r="K47" s="30">
        <v>39647</v>
      </c>
      <c r="L47" s="111"/>
      <c r="M47" s="51"/>
      <c r="N47" s="42"/>
      <c r="O47" s="50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8</v>
      </c>
      <c r="J48" s="8"/>
      <c r="K48" s="30">
        <v>39648</v>
      </c>
      <c r="L48" s="111"/>
      <c r="M48" s="59"/>
      <c r="N48" s="42"/>
      <c r="O48" s="50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40</v>
      </c>
      <c r="D49" s="7"/>
      <c r="E49" s="7"/>
      <c r="F49" s="7"/>
      <c r="G49" s="17"/>
      <c r="H49" s="49">
        <f>L137</f>
        <v>24410000</v>
      </c>
      <c r="I49" s="8">
        <v>0</v>
      </c>
      <c r="K49" s="30">
        <v>39649</v>
      </c>
      <c r="L49" s="111"/>
      <c r="M49" s="59"/>
      <c r="N49" s="42"/>
      <c r="O49" s="50"/>
      <c r="Q49" s="9"/>
      <c r="S49" s="9"/>
    </row>
    <row r="50" spans="1:19" x14ac:dyDescent="0.25">
      <c r="A50" s="7"/>
      <c r="B50" s="7"/>
      <c r="C50" s="7" t="s">
        <v>41</v>
      </c>
      <c r="D50" s="7"/>
      <c r="E50" s="7"/>
      <c r="F50" s="7"/>
      <c r="G50" s="7"/>
      <c r="H50" s="58">
        <f>A92</f>
        <v>18000</v>
      </c>
      <c r="I50" s="8"/>
      <c r="K50" s="30">
        <v>39650</v>
      </c>
      <c r="L50" s="111"/>
      <c r="M50" s="59"/>
      <c r="N50" s="42"/>
      <c r="O50" s="50"/>
      <c r="P50" s="70"/>
      <c r="Q50" s="9" t="s">
        <v>42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24428000</v>
      </c>
      <c r="J51" s="49"/>
      <c r="K51" s="30">
        <v>39651</v>
      </c>
      <c r="L51" s="111"/>
      <c r="M51" s="59"/>
      <c r="N51" s="42"/>
      <c r="O51" s="50"/>
      <c r="P51" s="71"/>
      <c r="Q51" s="57"/>
      <c r="R51" s="71"/>
      <c r="S51" s="57"/>
    </row>
    <row r="52" spans="1:19" x14ac:dyDescent="0.25">
      <c r="A52" s="7"/>
      <c r="B52" s="7"/>
      <c r="C52" s="19" t="s">
        <v>43</v>
      </c>
      <c r="D52" s="7"/>
      <c r="E52" s="7"/>
      <c r="F52" s="7"/>
      <c r="G52" s="7"/>
      <c r="H52" s="8"/>
      <c r="I52" s="8">
        <f>I30-I47+I51</f>
        <v>10975500</v>
      </c>
      <c r="J52" s="72"/>
      <c r="K52" s="30">
        <v>39652</v>
      </c>
      <c r="L52" s="111"/>
      <c r="N52" s="42"/>
      <c r="O52" s="50"/>
      <c r="P52" s="71"/>
      <c r="Q52" s="57"/>
      <c r="R52" s="71"/>
      <c r="S52" s="57"/>
    </row>
    <row r="53" spans="1:19" x14ac:dyDescent="0.25">
      <c r="A53" s="7"/>
      <c r="B53" s="7"/>
      <c r="C53" s="7" t="s">
        <v>44</v>
      </c>
      <c r="D53" s="7"/>
      <c r="E53" s="7"/>
      <c r="F53" s="7"/>
      <c r="G53" s="7"/>
      <c r="H53" s="8"/>
      <c r="I53" s="8">
        <f>+I27</f>
        <v>10975500</v>
      </c>
      <c r="J53" s="72"/>
      <c r="L53" s="111"/>
      <c r="N53" s="42"/>
      <c r="O53" s="50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8</v>
      </c>
      <c r="I54" s="58">
        <v>0</v>
      </c>
      <c r="J54" s="73"/>
      <c r="L54" s="111"/>
      <c r="N54" s="42"/>
      <c r="O54" s="50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45</v>
      </c>
      <c r="F55" s="7"/>
      <c r="G55" s="7"/>
      <c r="H55" s="8"/>
      <c r="I55" s="8">
        <f>+I53-I52</f>
        <v>0</v>
      </c>
      <c r="J55" s="72"/>
      <c r="L55" s="111"/>
      <c r="N55" s="42"/>
      <c r="O55" s="50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L56" s="111"/>
      <c r="N56" s="42"/>
      <c r="O56" s="50"/>
      <c r="P56" s="71"/>
      <c r="Q56" s="57"/>
      <c r="R56" s="71"/>
      <c r="S56" s="71"/>
    </row>
    <row r="57" spans="1:19" x14ac:dyDescent="0.25">
      <c r="A57" s="7" t="s">
        <v>46</v>
      </c>
      <c r="B57" s="7"/>
      <c r="C57" s="7"/>
      <c r="D57" s="7"/>
      <c r="E57" s="7"/>
      <c r="F57" s="7"/>
      <c r="G57" s="7"/>
      <c r="H57" s="8"/>
      <c r="I57" s="54"/>
      <c r="J57" s="75"/>
      <c r="L57" s="111"/>
      <c r="N57" s="42"/>
      <c r="O57" s="50"/>
      <c r="P57" s="71"/>
      <c r="Q57" s="57"/>
      <c r="R57" s="71"/>
      <c r="S57" s="71"/>
    </row>
    <row r="58" spans="1:19" x14ac:dyDescent="0.25">
      <c r="A58" s="7" t="s">
        <v>47</v>
      </c>
      <c r="B58" s="7"/>
      <c r="C58" s="7"/>
      <c r="D58" s="7"/>
      <c r="E58" s="7" t="s">
        <v>8</v>
      </c>
      <c r="F58" s="7"/>
      <c r="G58" s="7" t="s">
        <v>48</v>
      </c>
      <c r="H58" s="8"/>
      <c r="I58" s="21"/>
      <c r="J58" s="76"/>
      <c r="L58" s="111"/>
      <c r="N58" s="42"/>
      <c r="O58" s="50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8</v>
      </c>
      <c r="I59" s="21"/>
      <c r="J59" s="76"/>
      <c r="L59" s="111"/>
      <c r="N59" s="42"/>
      <c r="O59" s="50"/>
      <c r="Q59" s="40"/>
    </row>
    <row r="60" spans="1:19" x14ac:dyDescent="0.25">
      <c r="L60" s="111"/>
      <c r="N60" s="42"/>
      <c r="O60" s="50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L61" s="111"/>
      <c r="N61" s="42"/>
      <c r="O61" s="50"/>
      <c r="Q61" s="10"/>
      <c r="R61" s="81"/>
    </row>
    <row r="62" spans="1:19" x14ac:dyDescent="0.25">
      <c r="A62" s="77" t="s">
        <v>49</v>
      </c>
      <c r="B62" s="78"/>
      <c r="C62" s="78"/>
      <c r="D62" s="79"/>
      <c r="E62" s="79"/>
      <c r="F62" s="79"/>
      <c r="G62" s="79" t="s">
        <v>50</v>
      </c>
      <c r="H62" s="10"/>
      <c r="J62" s="80"/>
      <c r="L62" s="43"/>
      <c r="N62" s="42"/>
      <c r="O62" s="50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L63" s="43"/>
      <c r="N63" s="42"/>
      <c r="O63" s="50"/>
      <c r="Q63" s="10"/>
      <c r="R63" s="81"/>
    </row>
    <row r="64" spans="1:19" x14ac:dyDescent="0.25">
      <c r="A64" s="77" t="s">
        <v>51</v>
      </c>
      <c r="B64" s="78"/>
      <c r="C64" s="78"/>
      <c r="D64" s="79"/>
      <c r="E64" s="79"/>
      <c r="F64" s="79"/>
      <c r="G64" s="79"/>
      <c r="H64" s="10" t="s">
        <v>52</v>
      </c>
      <c r="J64" s="80"/>
      <c r="L64" s="43"/>
      <c r="N64" s="42"/>
      <c r="O64" s="50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L65" s="43"/>
      <c r="N65" s="42"/>
      <c r="O65" s="50"/>
    </row>
    <row r="66" spans="1:17" x14ac:dyDescent="0.25">
      <c r="A66" s="9"/>
      <c r="B66" s="9"/>
      <c r="C66" s="9"/>
      <c r="D66" s="9"/>
      <c r="E66" s="9"/>
      <c r="F66" s="9"/>
      <c r="G66" s="79" t="s">
        <v>53</v>
      </c>
      <c r="H66" s="9"/>
      <c r="I66" s="9"/>
      <c r="J66" s="82"/>
      <c r="L66" s="43"/>
      <c r="M66" s="59"/>
      <c r="N66" s="42"/>
      <c r="O66" s="50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2"/>
      <c r="L67" s="43"/>
      <c r="M67" s="59"/>
      <c r="N67" s="42"/>
      <c r="O67" s="50"/>
    </row>
    <row r="68" spans="1:17" x14ac:dyDescent="0.25">
      <c r="A68" s="9"/>
      <c r="B68" s="9"/>
      <c r="C68" s="9"/>
      <c r="D68" s="9"/>
      <c r="E68" s="9" t="s">
        <v>54</v>
      </c>
      <c r="F68" s="9"/>
      <c r="G68" s="9"/>
      <c r="H68" s="9"/>
      <c r="I68" s="9"/>
      <c r="J68" s="82"/>
      <c r="L68" s="43"/>
      <c r="M68" s="83"/>
      <c r="N68" s="42"/>
      <c r="O68" s="50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4"/>
      <c r="J69" s="82"/>
      <c r="L69" s="43"/>
      <c r="M69" s="83"/>
      <c r="N69" s="42"/>
      <c r="O69" s="50"/>
    </row>
    <row r="70" spans="1:17" x14ac:dyDescent="0.25">
      <c r="A70" s="79"/>
      <c r="B70" s="79"/>
      <c r="C70" s="79"/>
      <c r="D70" s="79"/>
      <c r="E70" s="79"/>
      <c r="F70" s="79"/>
      <c r="G70" s="85"/>
      <c r="H70" s="86"/>
      <c r="I70" s="79"/>
      <c r="J70" s="80"/>
      <c r="L70" s="43"/>
      <c r="M70" s="87"/>
      <c r="N70" s="42"/>
      <c r="O70" s="50"/>
    </row>
    <row r="71" spans="1:17" x14ac:dyDescent="0.25">
      <c r="A71" s="79"/>
      <c r="B71" s="79"/>
      <c r="C71" s="79"/>
      <c r="D71" s="79"/>
      <c r="E71" s="79"/>
      <c r="F71" s="79"/>
      <c r="G71" s="85" t="s">
        <v>55</v>
      </c>
      <c r="H71" s="88"/>
      <c r="I71" s="79"/>
      <c r="J71" s="80"/>
      <c r="L71" s="43"/>
      <c r="M71" s="59"/>
      <c r="N71" s="42"/>
      <c r="O71" s="50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2"/>
      <c r="L72" s="43"/>
      <c r="N72" s="42"/>
      <c r="O72" s="89"/>
    </row>
    <row r="73" spans="1:17" x14ac:dyDescent="0.25">
      <c r="A73" s="9" t="s">
        <v>41</v>
      </c>
      <c r="B73" s="9"/>
      <c r="C73" s="9"/>
      <c r="D73" s="9" t="s">
        <v>39</v>
      </c>
      <c r="E73" s="9"/>
      <c r="F73" s="9"/>
      <c r="G73" s="9"/>
      <c r="H73" s="9" t="s">
        <v>56</v>
      </c>
      <c r="I73" s="84" t="s">
        <v>57</v>
      </c>
      <c r="J73" s="82"/>
      <c r="L73" s="43"/>
      <c r="M73" s="87"/>
      <c r="N73" s="42"/>
      <c r="O73" s="90"/>
    </row>
    <row r="74" spans="1:17" x14ac:dyDescent="0.25">
      <c r="A74" s="91">
        <v>18000</v>
      </c>
      <c r="B74" s="92"/>
      <c r="C74" s="92"/>
      <c r="D74" s="92"/>
      <c r="E74" s="93">
        <v>5000</v>
      </c>
      <c r="F74" s="94"/>
      <c r="G74" s="9"/>
      <c r="H74" s="57"/>
      <c r="I74" s="9"/>
      <c r="J74" s="82"/>
      <c r="L74" s="43"/>
      <c r="M74" s="87"/>
      <c r="N74" s="42"/>
      <c r="O74" s="89"/>
    </row>
    <row r="75" spans="1:17" x14ac:dyDescent="0.25">
      <c r="A75" s="91"/>
      <c r="B75" s="92"/>
      <c r="C75" s="92"/>
      <c r="D75" s="92"/>
      <c r="E75" s="93"/>
      <c r="F75" s="94"/>
      <c r="G75" s="9"/>
      <c r="H75" s="57"/>
      <c r="I75" s="9"/>
      <c r="J75" s="9">
        <v>244600</v>
      </c>
      <c r="L75" s="43"/>
      <c r="M75" s="87"/>
      <c r="N75" s="42"/>
      <c r="O75" s="89"/>
    </row>
    <row r="76" spans="1:17" x14ac:dyDescent="0.25">
      <c r="A76" s="95"/>
      <c r="B76" s="92"/>
      <c r="C76" s="92"/>
      <c r="D76" s="92"/>
      <c r="E76" s="93"/>
      <c r="F76" s="94"/>
      <c r="G76" s="9"/>
      <c r="H76" s="57"/>
      <c r="I76" s="9"/>
      <c r="J76" s="9"/>
      <c r="L76" s="43"/>
      <c r="M76" s="87"/>
      <c r="N76" s="42"/>
      <c r="O76" s="89"/>
    </row>
    <row r="77" spans="1:17" x14ac:dyDescent="0.25">
      <c r="A77" s="95"/>
      <c r="B77" s="92"/>
      <c r="C77" s="96"/>
      <c r="D77" s="92"/>
      <c r="E77" s="97"/>
      <c r="F77" s="9"/>
      <c r="G77" s="9"/>
      <c r="H77" s="57"/>
      <c r="I77" s="9"/>
      <c r="J77" s="9"/>
      <c r="L77" s="43"/>
      <c r="M77" s="87"/>
      <c r="N77" s="42"/>
      <c r="O77" s="89"/>
    </row>
    <row r="78" spans="1:17" x14ac:dyDescent="0.25">
      <c r="A78" s="93"/>
      <c r="B78" s="92"/>
      <c r="C78" s="96"/>
      <c r="D78" s="96"/>
      <c r="E78" s="98"/>
      <c r="F78" s="70"/>
      <c r="H78" s="71"/>
      <c r="L78" s="43"/>
      <c r="M78" s="87"/>
      <c r="N78" s="42"/>
      <c r="O78" s="89"/>
    </row>
    <row r="79" spans="1:17" x14ac:dyDescent="0.25">
      <c r="A79" s="99"/>
      <c r="B79" s="92"/>
      <c r="C79" s="100"/>
      <c r="D79" s="100"/>
      <c r="E79" s="98"/>
      <c r="H79" s="71"/>
      <c r="L79" s="43"/>
      <c r="M79" s="87"/>
      <c r="N79" s="42"/>
      <c r="O79" s="89"/>
    </row>
    <row r="80" spans="1:17" x14ac:dyDescent="0.25">
      <c r="A80" s="101"/>
      <c r="B80" s="92"/>
      <c r="C80" s="100"/>
      <c r="D80" s="100"/>
      <c r="E80" s="98"/>
      <c r="H80" s="71"/>
      <c r="L80" s="43"/>
      <c r="M80" s="87"/>
      <c r="N80" s="42"/>
      <c r="O80" s="90"/>
    </row>
    <row r="81" spans="1:15" x14ac:dyDescent="0.25">
      <c r="A81" s="101"/>
      <c r="B81" s="92"/>
      <c r="C81" s="100"/>
      <c r="D81" s="100"/>
      <c r="E81" s="98"/>
      <c r="H81" s="71"/>
      <c r="L81" s="43"/>
      <c r="M81" s="87"/>
      <c r="N81" s="42"/>
      <c r="O81" s="90"/>
    </row>
    <row r="82" spans="1:15" x14ac:dyDescent="0.25">
      <c r="A82" s="99"/>
      <c r="B82" s="100"/>
      <c r="C82" s="100"/>
      <c r="D82" s="100"/>
      <c r="E82" s="98"/>
      <c r="H82" s="71"/>
      <c r="L82" s="43"/>
      <c r="M82" s="102"/>
      <c r="N82" s="42"/>
      <c r="O82" s="89"/>
    </row>
    <row r="83" spans="1:15" x14ac:dyDescent="0.25">
      <c r="A83" s="99"/>
      <c r="B83" s="100"/>
      <c r="C83" s="100"/>
      <c r="D83" s="100"/>
      <c r="E83" s="98"/>
      <c r="H83" s="71"/>
      <c r="L83" s="43"/>
      <c r="M83" s="103"/>
      <c r="N83" s="42"/>
      <c r="O83" s="89"/>
    </row>
    <row r="84" spans="1:15" x14ac:dyDescent="0.25">
      <c r="A84" s="99"/>
      <c r="B84" s="104"/>
      <c r="E84" s="71"/>
      <c r="H84" s="71"/>
      <c r="K84" s="30"/>
      <c r="L84" s="43"/>
      <c r="N84" s="42"/>
      <c r="O84" s="89"/>
    </row>
    <row r="85" spans="1:15" x14ac:dyDescent="0.25">
      <c r="A85" s="99"/>
      <c r="B85" s="104"/>
      <c r="H85" s="71"/>
      <c r="K85" s="30"/>
      <c r="L85" s="43"/>
      <c r="N85" s="42"/>
      <c r="O85" s="89"/>
    </row>
    <row r="86" spans="1:15" x14ac:dyDescent="0.25">
      <c r="A86" s="99"/>
      <c r="B86" s="104"/>
      <c r="K86" s="30"/>
      <c r="L86" s="43"/>
      <c r="N86" s="42"/>
      <c r="O86" s="89"/>
    </row>
    <row r="87" spans="1:15" x14ac:dyDescent="0.25">
      <c r="A87" s="99"/>
      <c r="B87" s="104"/>
      <c r="K87" s="30"/>
      <c r="L87" s="43"/>
      <c r="N87" s="42"/>
      <c r="O87" s="89"/>
    </row>
    <row r="88" spans="1:15" x14ac:dyDescent="0.25">
      <c r="A88" s="71"/>
      <c r="B88" s="104"/>
      <c r="K88" s="30"/>
      <c r="L88" s="43"/>
      <c r="M88" s="87"/>
      <c r="N88" s="42"/>
      <c r="O88" s="89"/>
    </row>
    <row r="89" spans="1:15" x14ac:dyDescent="0.25">
      <c r="K89" s="30"/>
      <c r="L89" s="43"/>
      <c r="N89" s="42"/>
      <c r="O89" s="89"/>
    </row>
    <row r="90" spans="1:15" x14ac:dyDescent="0.25">
      <c r="K90" s="30"/>
      <c r="L90" s="43"/>
      <c r="N90" s="42"/>
      <c r="O90" s="89"/>
    </row>
    <row r="91" spans="1:15" x14ac:dyDescent="0.25">
      <c r="K91" s="30"/>
      <c r="L91" s="43"/>
      <c r="N91" s="42"/>
      <c r="O91" s="89"/>
    </row>
    <row r="92" spans="1:15" x14ac:dyDescent="0.25">
      <c r="A92" s="81">
        <f>SUM(A74:A91)</f>
        <v>18000</v>
      </c>
      <c r="E92" s="71">
        <f>SUM(E74:E91)</f>
        <v>5000</v>
      </c>
      <c r="H92" s="71">
        <f>SUM(H74:H91)</f>
        <v>0</v>
      </c>
      <c r="K92" s="30"/>
      <c r="L92" s="43"/>
      <c r="N92" s="42"/>
      <c r="O92" s="89"/>
    </row>
    <row r="93" spans="1:15" x14ac:dyDescent="0.25">
      <c r="K93" s="30"/>
      <c r="L93" s="43"/>
      <c r="N93" s="42"/>
      <c r="O93" s="89"/>
    </row>
    <row r="94" spans="1:15" x14ac:dyDescent="0.25">
      <c r="K94" s="30"/>
      <c r="N94" s="42"/>
      <c r="O94" s="89"/>
    </row>
    <row r="95" spans="1:15" x14ac:dyDescent="0.25">
      <c r="K95" s="30"/>
      <c r="N95" s="42"/>
      <c r="O95" s="89"/>
    </row>
    <row r="96" spans="1:15" x14ac:dyDescent="0.25">
      <c r="K96" s="30"/>
      <c r="M96" s="37">
        <f>SUM(M13:M95)</f>
        <v>21580700</v>
      </c>
      <c r="N96" s="42"/>
      <c r="O96" s="89"/>
    </row>
    <row r="97" spans="11:15" x14ac:dyDescent="0.25">
      <c r="K97" s="30">
        <v>38741</v>
      </c>
      <c r="N97" s="42"/>
      <c r="O97" s="89"/>
    </row>
    <row r="98" spans="11:15" x14ac:dyDescent="0.25">
      <c r="K98" s="30"/>
      <c r="N98" s="42"/>
      <c r="O98" s="89"/>
    </row>
    <row r="99" spans="11:15" x14ac:dyDescent="0.25">
      <c r="K99" s="30"/>
      <c r="N99" s="42"/>
      <c r="O99" s="89"/>
    </row>
    <row r="100" spans="11:15" x14ac:dyDescent="0.25">
      <c r="K100" s="30"/>
      <c r="N100" s="42"/>
      <c r="O100" s="89"/>
    </row>
    <row r="101" spans="11:15" x14ac:dyDescent="0.25">
      <c r="K101" s="30"/>
      <c r="N101" s="42"/>
      <c r="O101" s="89"/>
    </row>
    <row r="102" spans="11:15" x14ac:dyDescent="0.25">
      <c r="K102" s="30"/>
      <c r="N102" s="42"/>
      <c r="O102" s="89"/>
    </row>
    <row r="103" spans="11:15" x14ac:dyDescent="0.25">
      <c r="K103" s="30"/>
      <c r="N103" s="42"/>
      <c r="O103" s="89"/>
    </row>
    <row r="104" spans="11:15" x14ac:dyDescent="0.25">
      <c r="K104" s="30"/>
      <c r="N104" s="42"/>
      <c r="O104" s="89"/>
    </row>
    <row r="105" spans="11:15" x14ac:dyDescent="0.25">
      <c r="K105" s="30"/>
      <c r="N105" s="42"/>
      <c r="O105" s="89"/>
    </row>
    <row r="106" spans="11:15" x14ac:dyDescent="0.25">
      <c r="K106" s="30"/>
      <c r="N106" s="42"/>
      <c r="O106" s="89"/>
    </row>
    <row r="107" spans="11:15" x14ac:dyDescent="0.25">
      <c r="K107" s="30"/>
      <c r="N107" s="42"/>
      <c r="O107" s="89"/>
    </row>
    <row r="108" spans="11:15" x14ac:dyDescent="0.25">
      <c r="K108" s="30"/>
      <c r="N108" s="42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7">
        <f>SUM(O13:O110)</f>
        <v>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5"/>
      <c r="N114" s="107"/>
      <c r="O114" s="106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5"/>
      <c r="N115" s="107"/>
      <c r="O115" s="106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5"/>
      <c r="N116" s="107"/>
      <c r="O116" s="106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5"/>
      <c r="N117" s="107"/>
      <c r="O117" s="106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5"/>
      <c r="N118" s="107"/>
      <c r="O118" s="106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5"/>
      <c r="N119" s="107"/>
      <c r="O119" s="106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5"/>
      <c r="N120" s="107"/>
      <c r="O120" s="106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5"/>
      <c r="N121" s="107"/>
      <c r="O121" s="106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5"/>
      <c r="N122" s="107"/>
      <c r="O122" s="106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5"/>
      <c r="N123" s="107"/>
      <c r="O123" s="106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8"/>
      <c r="N124" s="107"/>
      <c r="O124" s="106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5"/>
      <c r="N125" s="107"/>
      <c r="O125" s="106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5"/>
      <c r="N126" s="107"/>
      <c r="O126" s="106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5"/>
      <c r="N127" s="107"/>
      <c r="O127" s="106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5"/>
      <c r="N128" s="107"/>
      <c r="O128" s="106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5"/>
      <c r="N129" s="107"/>
      <c r="O129" s="106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5"/>
      <c r="N130" s="107"/>
      <c r="O130" s="106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5"/>
      <c r="N131" s="107"/>
      <c r="O131" s="106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5"/>
      <c r="N132" s="107"/>
      <c r="O132" s="106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5"/>
      <c r="N133" s="107"/>
      <c r="O133" s="106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5"/>
      <c r="N134" s="107"/>
      <c r="O134" s="106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8"/>
      <c r="N135" s="107"/>
      <c r="O135" s="106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5"/>
      <c r="N136" s="107"/>
      <c r="O136" s="106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08">
        <f>SUM(L13:L136)</f>
        <v>24410000</v>
      </c>
      <c r="N137" s="107"/>
      <c r="O137" s="106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46" zoomScale="82" zoomScaleNormal="100" zoomScaleSheetLayoutView="82" workbookViewId="0">
      <selection activeCell="L78" sqref="L78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5" bestFit="1" customWidth="1"/>
    <col min="13" max="13" width="16.140625" style="37" bestFit="1" customWidth="1"/>
    <col min="14" max="14" width="15.5703125" style="107" customWidth="1"/>
    <col min="15" max="15" width="20" style="106" bestFit="1" customWidth="1"/>
    <col min="16" max="16" width="16.42578125" bestFit="1" customWidth="1"/>
    <col min="18" max="18" width="22.42578125" customWidth="1"/>
    <col min="19" max="19" width="20.140625" customWidth="1"/>
  </cols>
  <sheetData>
    <row r="1" spans="1:19" ht="15.75" x14ac:dyDescent="0.25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28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63</v>
      </c>
      <c r="C3" s="10"/>
      <c r="D3" s="7"/>
      <c r="E3" s="7"/>
      <c r="F3" s="7"/>
      <c r="G3" s="7"/>
      <c r="H3" s="7" t="s">
        <v>2</v>
      </c>
      <c r="I3" s="11">
        <v>42786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 t="s">
        <v>6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7</v>
      </c>
      <c r="B6" s="7"/>
      <c r="C6" s="7"/>
      <c r="D6" s="7"/>
      <c r="E6" s="7"/>
      <c r="F6" s="7"/>
      <c r="G6" s="7" t="s">
        <v>8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v>580</v>
      </c>
      <c r="F8" s="22"/>
      <c r="G8" s="17">
        <f>C8*E8</f>
        <v>58000000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v>650</v>
      </c>
      <c r="F9" s="22"/>
      <c r="G9" s="17">
        <f t="shared" ref="G9:G16" si="0">C9*E9</f>
        <v>32500000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90</v>
      </c>
      <c r="F10" s="22"/>
      <c r="G10" s="17">
        <f t="shared" si="0"/>
        <v>1800000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78</v>
      </c>
      <c r="F11" s="22"/>
      <c r="G11" s="17">
        <f t="shared" si="0"/>
        <v>780000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12</v>
      </c>
      <c r="S11" s="9"/>
    </row>
    <row r="12" spans="1:19" x14ac:dyDescent="0.25">
      <c r="A12" s="7"/>
      <c r="B12" s="7"/>
      <c r="C12" s="21">
        <v>5000</v>
      </c>
      <c r="D12" s="7"/>
      <c r="E12" s="22">
        <v>121</v>
      </c>
      <c r="F12" s="22"/>
      <c r="G12" s="17">
        <f>C12*E12</f>
        <v>605000</v>
      </c>
      <c r="H12" s="8"/>
      <c r="I12" s="17"/>
      <c r="J12" s="17"/>
      <c r="K12" s="25" t="s">
        <v>8</v>
      </c>
      <c r="L12" s="26" t="s">
        <v>14</v>
      </c>
      <c r="M12" s="27" t="s">
        <v>15</v>
      </c>
      <c r="N12" s="28" t="s">
        <v>16</v>
      </c>
      <c r="O12" s="29" t="s">
        <v>12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20</v>
      </c>
      <c r="F13" s="22"/>
      <c r="G13" s="17">
        <f t="shared" si="0"/>
        <v>40000</v>
      </c>
      <c r="H13" s="8"/>
      <c r="I13" s="17"/>
      <c r="J13" s="17"/>
      <c r="K13" s="30">
        <v>39615</v>
      </c>
      <c r="L13" s="131">
        <v>1575000</v>
      </c>
      <c r="M13" s="32">
        <v>50000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2</v>
      </c>
      <c r="F14" s="22"/>
      <c r="G14" s="17">
        <f t="shared" si="0"/>
        <v>2000</v>
      </c>
      <c r="H14" s="8"/>
      <c r="I14" s="17"/>
      <c r="J14" s="10"/>
      <c r="K14" s="30">
        <v>39616</v>
      </c>
      <c r="L14" s="131">
        <v>902500</v>
      </c>
      <c r="M14" s="32">
        <v>120000</v>
      </c>
      <c r="N14" s="34"/>
      <c r="O14" s="35">
        <v>50000000</v>
      </c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39617</v>
      </c>
      <c r="L15" s="131">
        <v>750000</v>
      </c>
      <c r="M15" s="32">
        <v>110000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39618</v>
      </c>
      <c r="L16" s="131">
        <v>1000000</v>
      </c>
      <c r="M16" s="37">
        <v>70000</v>
      </c>
      <c r="N16" s="34"/>
      <c r="O16" s="35"/>
      <c r="P16" s="36"/>
    </row>
    <row r="17" spans="1:19" x14ac:dyDescent="0.25">
      <c r="A17" s="7"/>
      <c r="B17" s="7"/>
      <c r="C17" s="19" t="s">
        <v>22</v>
      </c>
      <c r="D17" s="7"/>
      <c r="E17" s="22"/>
      <c r="F17" s="7"/>
      <c r="G17" s="7"/>
      <c r="H17" s="8">
        <f>SUM(G8:G16)</f>
        <v>93727000</v>
      </c>
      <c r="I17" s="10"/>
      <c r="K17" s="30">
        <v>39633</v>
      </c>
      <c r="L17" s="132">
        <v>2500000</v>
      </c>
      <c r="M17" s="32">
        <v>5000000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39634</v>
      </c>
      <c r="L18" s="132">
        <v>2625000</v>
      </c>
      <c r="M18" s="32">
        <v>32000</v>
      </c>
      <c r="N18" s="34"/>
      <c r="O18" s="35"/>
      <c r="P18" s="39"/>
    </row>
    <row r="19" spans="1:19" x14ac:dyDescent="0.25">
      <c r="A19" s="7"/>
      <c r="B19" s="7"/>
      <c r="C19" s="7" t="s">
        <v>9</v>
      </c>
      <c r="D19" s="7"/>
      <c r="E19" s="7" t="s">
        <v>23</v>
      </c>
      <c r="F19" s="7"/>
      <c r="G19" s="7" t="s">
        <v>11</v>
      </c>
      <c r="H19" s="8"/>
      <c r="I19" s="21"/>
      <c r="K19" s="30">
        <v>39635</v>
      </c>
      <c r="L19" s="130">
        <v>2250000</v>
      </c>
      <c r="M19" s="123">
        <v>4400000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1</v>
      </c>
      <c r="F20" s="7"/>
      <c r="G20" s="21">
        <f>C20*E20</f>
        <v>1000</v>
      </c>
      <c r="H20" s="8"/>
      <c r="I20" s="21"/>
      <c r="K20" s="30">
        <v>39636</v>
      </c>
      <c r="L20" s="130">
        <v>1000000</v>
      </c>
      <c r="M20" s="32">
        <v>6650000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5</v>
      </c>
      <c r="F21" s="7"/>
      <c r="G21" s="21">
        <f>C21*E21</f>
        <v>2500</v>
      </c>
      <c r="H21" s="8"/>
      <c r="I21" s="21"/>
      <c r="K21" s="30">
        <v>39637</v>
      </c>
      <c r="L21" s="130">
        <v>2000000</v>
      </c>
      <c r="M21" s="34">
        <v>50000000</v>
      </c>
      <c r="N21" s="40"/>
      <c r="O21" s="41"/>
      <c r="P21" s="41"/>
    </row>
    <row r="22" spans="1:19" x14ac:dyDescent="0.25">
      <c r="A22" s="7"/>
      <c r="B22" s="7"/>
      <c r="C22" s="21">
        <v>200</v>
      </c>
      <c r="D22" s="7"/>
      <c r="E22" s="7">
        <v>0</v>
      </c>
      <c r="F22" s="7"/>
      <c r="G22" s="21">
        <f>C22*E22</f>
        <v>0</v>
      </c>
      <c r="H22" s="8"/>
      <c r="I22" s="10"/>
      <c r="K22" s="30">
        <v>39638</v>
      </c>
      <c r="L22" s="130">
        <v>3125000</v>
      </c>
      <c r="M22" s="31"/>
      <c r="N22" s="42"/>
      <c r="O22" s="8"/>
      <c r="P22" s="34"/>
      <c r="Q22" s="40"/>
      <c r="R22" s="41"/>
      <c r="S22" s="41"/>
    </row>
    <row r="23" spans="1:19" x14ac:dyDescent="0.25">
      <c r="A23" s="7"/>
      <c r="B23" s="7"/>
      <c r="C23" s="21">
        <v>100</v>
      </c>
      <c r="D23" s="7"/>
      <c r="E23" s="7">
        <v>1</v>
      </c>
      <c r="F23" s="7"/>
      <c r="G23" s="21">
        <f>C23*E23</f>
        <v>100</v>
      </c>
      <c r="H23" s="8"/>
      <c r="I23" s="10"/>
      <c r="K23" s="30">
        <v>39639</v>
      </c>
      <c r="L23" s="130">
        <v>5000000</v>
      </c>
      <c r="M23" s="43"/>
      <c r="N23" s="42"/>
      <c r="O23" s="44"/>
      <c r="P23" s="34"/>
      <c r="Q23" s="40"/>
      <c r="R23" s="41">
        <f>SUM(R14:R22)</f>
        <v>0</v>
      </c>
      <c r="S23" s="41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39640</v>
      </c>
      <c r="L24" s="130">
        <v>1000000</v>
      </c>
      <c r="M24" s="43"/>
      <c r="N24" s="45"/>
      <c r="O24" s="44"/>
      <c r="P24" s="34"/>
      <c r="Q24" s="40"/>
      <c r="R24" s="46" t="s">
        <v>24</v>
      </c>
      <c r="S24" s="40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7">
        <v>0</v>
      </c>
      <c r="H25" s="8"/>
      <c r="I25" s="7" t="s">
        <v>8</v>
      </c>
      <c r="K25" s="30">
        <v>39641</v>
      </c>
      <c r="L25" s="130">
        <v>1150000</v>
      </c>
      <c r="M25" s="43"/>
      <c r="N25" s="45"/>
      <c r="O25" s="44"/>
      <c r="P25" s="34"/>
      <c r="Q25" s="40"/>
      <c r="R25" s="46"/>
      <c r="S25" s="40"/>
    </row>
    <row r="26" spans="1:19" x14ac:dyDescent="0.25">
      <c r="A26" s="7"/>
      <c r="B26" s="7"/>
      <c r="C26" s="19" t="s">
        <v>22</v>
      </c>
      <c r="D26" s="7"/>
      <c r="E26" s="7"/>
      <c r="F26" s="7"/>
      <c r="G26" s="7"/>
      <c r="H26" s="49">
        <f>SUM(G20:G25)</f>
        <v>3600</v>
      </c>
      <c r="I26" s="8"/>
      <c r="K26" s="30">
        <v>39642</v>
      </c>
      <c r="L26" s="130">
        <v>250000</v>
      </c>
      <c r="N26" s="42"/>
      <c r="O26" s="50"/>
      <c r="P26" s="34"/>
      <c r="Q26" s="40"/>
      <c r="R26" s="46"/>
      <c r="S26" s="40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93730600</v>
      </c>
      <c r="K27" s="30">
        <v>39643</v>
      </c>
      <c r="L27" s="130">
        <v>1200000</v>
      </c>
      <c r="M27" s="51"/>
      <c r="N27" s="42"/>
      <c r="O27" s="50"/>
      <c r="P27" s="34"/>
      <c r="Q27" s="40"/>
      <c r="R27" s="46"/>
      <c r="S27" s="40"/>
    </row>
    <row r="28" spans="1:19" x14ac:dyDescent="0.25">
      <c r="A28" s="7"/>
      <c r="B28" s="7"/>
      <c r="C28" s="19" t="s">
        <v>25</v>
      </c>
      <c r="D28" s="7"/>
      <c r="E28" s="7"/>
      <c r="F28" s="7"/>
      <c r="G28" s="7"/>
      <c r="H28" s="8"/>
      <c r="I28" s="8"/>
      <c r="K28" s="30">
        <v>39644</v>
      </c>
      <c r="L28" s="130">
        <v>800000</v>
      </c>
      <c r="M28" s="52"/>
      <c r="N28" s="42"/>
      <c r="O28" s="50"/>
      <c r="P28" s="34"/>
      <c r="Q28" s="40"/>
      <c r="R28" s="46"/>
      <c r="S28" s="40"/>
    </row>
    <row r="29" spans="1:19" x14ac:dyDescent="0.25">
      <c r="A29" s="7"/>
      <c r="B29" s="7"/>
      <c r="C29" s="7" t="s">
        <v>26</v>
      </c>
      <c r="D29" s="7"/>
      <c r="E29" s="7"/>
      <c r="F29" s="7"/>
      <c r="G29" s="7" t="s">
        <v>8</v>
      </c>
      <c r="H29" s="8"/>
      <c r="I29" s="8">
        <f>'17 Februari 17 '!I37</f>
        <v>1105431764</v>
      </c>
      <c r="K29" s="30">
        <v>39645</v>
      </c>
      <c r="L29" s="130">
        <v>500000</v>
      </c>
      <c r="N29" s="42"/>
      <c r="O29" s="50"/>
      <c r="P29" s="34"/>
      <c r="Q29" s="40"/>
      <c r="R29" s="53"/>
      <c r="S29" s="40"/>
    </row>
    <row r="30" spans="1:19" x14ac:dyDescent="0.25">
      <c r="A30" s="7"/>
      <c r="B30" s="7"/>
      <c r="C30" s="7" t="s">
        <v>27</v>
      </c>
      <c r="D30" s="7"/>
      <c r="E30" s="7"/>
      <c r="F30" s="7"/>
      <c r="G30" s="7"/>
      <c r="H30" s="8" t="s">
        <v>28</v>
      </c>
      <c r="I30" s="54">
        <f>'17 Februari 17 '!I52</f>
        <v>10975500</v>
      </c>
      <c r="K30" s="30">
        <v>39646</v>
      </c>
      <c r="L30" s="130">
        <v>2200000</v>
      </c>
      <c r="M30" s="55"/>
      <c r="N30" s="42"/>
      <c r="O30" s="50"/>
      <c r="P30" s="34"/>
      <c r="Q30" s="40"/>
      <c r="R30" s="46"/>
      <c r="S30" s="40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>
        <v>39647</v>
      </c>
      <c r="L31" s="130">
        <v>3150000</v>
      </c>
      <c r="N31" s="45"/>
      <c r="O31" s="50"/>
      <c r="P31" s="9"/>
      <c r="Q31" s="40"/>
      <c r="R31" s="9"/>
      <c r="S31" s="40"/>
    </row>
    <row r="32" spans="1:19" x14ac:dyDescent="0.25">
      <c r="A32" s="7"/>
      <c r="B32" s="7"/>
      <c r="C32" s="19" t="s">
        <v>29</v>
      </c>
      <c r="D32" s="7"/>
      <c r="E32" s="7"/>
      <c r="F32" s="7"/>
      <c r="G32" s="7"/>
      <c r="H32" s="8"/>
      <c r="I32" s="34"/>
      <c r="J32" s="34"/>
      <c r="K32" s="30">
        <v>39648</v>
      </c>
      <c r="L32" s="130">
        <v>1280000</v>
      </c>
      <c r="N32" s="42"/>
      <c r="O32" s="50"/>
      <c r="P32" s="9"/>
      <c r="Q32" s="40"/>
      <c r="R32" s="9"/>
      <c r="S32" s="40"/>
    </row>
    <row r="33" spans="1:19" x14ac:dyDescent="0.25">
      <c r="A33" s="7"/>
      <c r="B33" s="19">
        <v>1</v>
      </c>
      <c r="C33" s="19" t="s">
        <v>30</v>
      </c>
      <c r="D33" s="7"/>
      <c r="E33" s="7"/>
      <c r="F33" s="7"/>
      <c r="G33" s="7"/>
      <c r="H33" s="8"/>
      <c r="I33" s="8"/>
      <c r="J33" s="8"/>
      <c r="K33" s="30">
        <v>39649</v>
      </c>
      <c r="L33" s="130">
        <v>2625000</v>
      </c>
      <c r="N33" s="42"/>
      <c r="O33" s="50"/>
      <c r="P33" s="9"/>
      <c r="Q33" s="40"/>
      <c r="R33" s="9"/>
      <c r="S33" s="40"/>
    </row>
    <row r="34" spans="1:19" x14ac:dyDescent="0.25">
      <c r="A34" s="7"/>
      <c r="B34" s="19"/>
      <c r="C34" s="19" t="s">
        <v>12</v>
      </c>
      <c r="D34" s="7"/>
      <c r="E34" s="7"/>
      <c r="F34" s="7"/>
      <c r="G34" s="7"/>
      <c r="H34" s="8"/>
      <c r="I34" s="8"/>
      <c r="J34" s="8"/>
      <c r="K34" s="30">
        <v>39650</v>
      </c>
      <c r="L34" s="130">
        <v>3500000</v>
      </c>
      <c r="N34" s="42"/>
      <c r="O34" s="50"/>
      <c r="P34" s="9"/>
      <c r="Q34" s="40"/>
      <c r="R34" s="57"/>
      <c r="S34" s="40"/>
    </row>
    <row r="35" spans="1:19" x14ac:dyDescent="0.25">
      <c r="A35" s="7"/>
      <c r="B35" s="7"/>
      <c r="C35" s="7" t="s">
        <v>31</v>
      </c>
      <c r="D35" s="7"/>
      <c r="E35" s="7"/>
      <c r="F35" s="7"/>
      <c r="G35" s="21"/>
      <c r="H35" s="49">
        <f>O14</f>
        <v>50000000</v>
      </c>
      <c r="I35" s="8"/>
      <c r="J35" s="8"/>
      <c r="K35" s="30">
        <v>39651</v>
      </c>
      <c r="L35" s="130">
        <v>3000000</v>
      </c>
      <c r="M35" s="51"/>
      <c r="N35" s="42" t="s">
        <v>32</v>
      </c>
      <c r="O35" s="50"/>
      <c r="P35" s="40"/>
      <c r="Q35" s="40"/>
      <c r="R35" s="9"/>
      <c r="S35" s="40"/>
    </row>
    <row r="36" spans="1:19" x14ac:dyDescent="0.25">
      <c r="A36" s="7"/>
      <c r="B36" s="7"/>
      <c r="C36" s="7" t="s">
        <v>33</v>
      </c>
      <c r="D36" s="7"/>
      <c r="E36" s="7"/>
      <c r="F36" s="7"/>
      <c r="G36" s="7"/>
      <c r="H36" s="58">
        <f>H92</f>
        <v>0</v>
      </c>
      <c r="I36" s="7" t="s">
        <v>8</v>
      </c>
      <c r="J36" s="7"/>
      <c r="K36" s="30">
        <v>39652</v>
      </c>
      <c r="L36" s="130">
        <v>2000000</v>
      </c>
      <c r="M36" s="51"/>
      <c r="N36" s="42"/>
      <c r="O36" s="50"/>
      <c r="P36" s="10"/>
      <c r="Q36" s="40"/>
      <c r="R36" s="9"/>
      <c r="S36" s="9"/>
    </row>
    <row r="37" spans="1:19" x14ac:dyDescent="0.25">
      <c r="A37" s="7"/>
      <c r="B37" s="7"/>
      <c r="C37" s="7" t="s">
        <v>34</v>
      </c>
      <c r="D37" s="7"/>
      <c r="E37" s="7"/>
      <c r="F37" s="7"/>
      <c r="G37" s="7"/>
      <c r="H37" s="8"/>
      <c r="I37" s="8">
        <f>I29+H35</f>
        <v>1155431764</v>
      </c>
      <c r="J37" s="8"/>
      <c r="K37" s="30">
        <v>39653</v>
      </c>
      <c r="L37" s="130">
        <v>800000</v>
      </c>
      <c r="M37" s="51"/>
      <c r="N37" s="42"/>
      <c r="O37" s="50"/>
      <c r="Q37" s="40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>
        <v>39654</v>
      </c>
      <c r="L38" s="130">
        <v>3000000</v>
      </c>
      <c r="M38" s="59"/>
      <c r="N38" s="42"/>
      <c r="O38" s="50"/>
      <c r="Q38" s="40"/>
      <c r="R38" s="9"/>
      <c r="S38" s="9"/>
    </row>
    <row r="39" spans="1:19" x14ac:dyDescent="0.25">
      <c r="A39" s="7"/>
      <c r="B39" s="7"/>
      <c r="C39" s="19" t="s">
        <v>35</v>
      </c>
      <c r="D39" s="7"/>
      <c r="E39" s="7"/>
      <c r="F39" s="7"/>
      <c r="G39" s="7"/>
      <c r="H39" s="49">
        <v>24183686</v>
      </c>
      <c r="J39" s="8"/>
      <c r="K39" s="30">
        <v>39655</v>
      </c>
      <c r="L39" s="130">
        <v>4250000</v>
      </c>
      <c r="M39" s="51"/>
      <c r="N39" s="42"/>
      <c r="O39" s="50"/>
      <c r="Q39" s="40"/>
      <c r="R39" s="9"/>
      <c r="S39" s="9"/>
    </row>
    <row r="40" spans="1:19" x14ac:dyDescent="0.25">
      <c r="A40" s="7"/>
      <c r="B40" s="7"/>
      <c r="C40" s="19" t="s">
        <v>36</v>
      </c>
      <c r="D40" s="7"/>
      <c r="E40" s="7"/>
      <c r="F40" s="7"/>
      <c r="G40" s="7"/>
      <c r="H40" s="8">
        <v>102950591</v>
      </c>
      <c r="I40" s="8"/>
      <c r="J40" s="8"/>
      <c r="K40" s="30">
        <v>39656</v>
      </c>
      <c r="L40" s="130">
        <v>150000</v>
      </c>
      <c r="M40" s="51"/>
      <c r="N40" s="42"/>
      <c r="O40" s="50"/>
      <c r="Q40" s="40"/>
      <c r="R40" s="9"/>
      <c r="S40" s="9"/>
    </row>
    <row r="41" spans="1:19" ht="16.5" x14ac:dyDescent="0.35">
      <c r="A41" s="7"/>
      <c r="B41" s="7"/>
      <c r="C41" s="19" t="s">
        <v>37</v>
      </c>
      <c r="D41" s="7"/>
      <c r="E41" s="7"/>
      <c r="F41" s="7"/>
      <c r="G41" s="7"/>
      <c r="H41" s="60">
        <v>51461839</v>
      </c>
      <c r="I41" s="8"/>
      <c r="J41" s="8"/>
      <c r="K41" s="30">
        <v>39657</v>
      </c>
      <c r="L41" s="130">
        <v>4250000</v>
      </c>
      <c r="M41" s="51"/>
      <c r="N41" s="42"/>
      <c r="O41" s="50"/>
      <c r="Q41" s="40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178596116</v>
      </c>
      <c r="J42" s="8"/>
      <c r="K42" s="30">
        <v>39658</v>
      </c>
      <c r="L42" s="130">
        <v>1150000</v>
      </c>
      <c r="M42" s="51"/>
      <c r="N42" s="42"/>
      <c r="O42" s="50"/>
      <c r="Q42" s="40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1334027880</v>
      </c>
      <c r="J43" s="8"/>
      <c r="K43" s="30">
        <v>39659</v>
      </c>
      <c r="L43" s="130">
        <v>2625000</v>
      </c>
      <c r="M43" s="51"/>
      <c r="N43" s="42"/>
      <c r="O43" s="50"/>
      <c r="Q43" s="40"/>
      <c r="R43" s="9"/>
      <c r="S43" s="9"/>
    </row>
    <row r="44" spans="1:19" x14ac:dyDescent="0.25">
      <c r="A44" s="7"/>
      <c r="B44" s="19">
        <v>2</v>
      </c>
      <c r="C44" s="19" t="s">
        <v>38</v>
      </c>
      <c r="D44" s="7"/>
      <c r="E44" s="7"/>
      <c r="F44" s="7"/>
      <c r="G44" s="7"/>
      <c r="H44" s="8"/>
      <c r="I44" s="8"/>
      <c r="J44" s="8"/>
      <c r="K44" s="30">
        <v>39660</v>
      </c>
      <c r="L44" s="130">
        <v>2625000</v>
      </c>
      <c r="M44" s="51"/>
      <c r="N44" s="42"/>
      <c r="O44" s="50"/>
      <c r="P44" s="63"/>
      <c r="Q44" s="34"/>
      <c r="R44" s="64"/>
      <c r="S44" s="64"/>
    </row>
    <row r="45" spans="1:19" x14ac:dyDescent="0.25">
      <c r="A45" s="7"/>
      <c r="B45" s="7"/>
      <c r="C45" s="7" t="s">
        <v>33</v>
      </c>
      <c r="D45" s="7"/>
      <c r="E45" s="7"/>
      <c r="F45" s="7"/>
      <c r="G45" s="17"/>
      <c r="H45" s="8">
        <f>M96</f>
        <v>66432000</v>
      </c>
      <c r="I45" s="8"/>
      <c r="J45" s="8"/>
      <c r="K45" s="30">
        <v>39661</v>
      </c>
      <c r="L45" s="130">
        <v>750000</v>
      </c>
      <c r="M45" s="51"/>
      <c r="N45" s="42"/>
      <c r="O45" s="50"/>
      <c r="P45" s="63"/>
      <c r="Q45" s="34"/>
      <c r="R45" s="65"/>
      <c r="S45" s="64"/>
    </row>
    <row r="46" spans="1:19" x14ac:dyDescent="0.25">
      <c r="A46" s="7"/>
      <c r="B46" s="7"/>
      <c r="C46" s="7" t="s">
        <v>39</v>
      </c>
      <c r="D46" s="7"/>
      <c r="E46" s="7"/>
      <c r="F46" s="7"/>
      <c r="G46" s="22"/>
      <c r="H46" s="66">
        <f>+E92</f>
        <v>77500</v>
      </c>
      <c r="I46" s="8" t="s">
        <v>8</v>
      </c>
      <c r="J46" s="8"/>
      <c r="K46" s="30">
        <v>39662</v>
      </c>
      <c r="L46" s="130">
        <v>1900000</v>
      </c>
      <c r="M46" s="51"/>
      <c r="N46" s="42"/>
      <c r="O46" s="50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8</v>
      </c>
      <c r="H47" s="67"/>
      <c r="I47" s="8">
        <f>H45+H46</f>
        <v>66509500</v>
      </c>
      <c r="J47" s="8"/>
      <c r="K47" s="30">
        <v>39663</v>
      </c>
      <c r="L47" s="130">
        <v>2025000</v>
      </c>
      <c r="M47" s="51"/>
      <c r="N47" s="42"/>
      <c r="O47" s="50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8</v>
      </c>
      <c r="J48" s="8"/>
      <c r="K48" s="30">
        <v>39664</v>
      </c>
      <c r="L48" s="130">
        <v>3250000</v>
      </c>
      <c r="M48" s="59"/>
      <c r="N48" s="42"/>
      <c r="O48" s="50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40</v>
      </c>
      <c r="D49" s="7"/>
      <c r="E49" s="7"/>
      <c r="F49" s="7"/>
      <c r="G49" s="17"/>
      <c r="H49" s="49">
        <f>L137</f>
        <v>146717500</v>
      </c>
      <c r="I49" s="8">
        <v>0</v>
      </c>
      <c r="K49" s="30">
        <v>39665</v>
      </c>
      <c r="L49" s="130">
        <v>3000000</v>
      </c>
      <c r="M49" s="59"/>
      <c r="N49" s="42"/>
      <c r="O49" s="50"/>
      <c r="Q49" s="9"/>
      <c r="S49" s="9"/>
    </row>
    <row r="50" spans="1:19" x14ac:dyDescent="0.25">
      <c r="A50" s="7"/>
      <c r="B50" s="7"/>
      <c r="C50" s="7" t="s">
        <v>41</v>
      </c>
      <c r="D50" s="7"/>
      <c r="E50" s="7"/>
      <c r="F50" s="7"/>
      <c r="G50" s="7"/>
      <c r="H50" s="58">
        <f>A92</f>
        <v>2547100</v>
      </c>
      <c r="I50" s="8"/>
      <c r="K50" s="30">
        <v>39666</v>
      </c>
      <c r="L50" s="111">
        <v>7800000</v>
      </c>
      <c r="M50" s="59"/>
      <c r="N50" s="42"/>
      <c r="O50" s="50"/>
      <c r="P50" s="70"/>
      <c r="Q50" s="9" t="s">
        <v>42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149264600</v>
      </c>
      <c r="J51" s="49"/>
      <c r="K51" s="30">
        <v>39667</v>
      </c>
      <c r="L51" s="111">
        <v>5000000</v>
      </c>
      <c r="M51" s="59"/>
      <c r="N51" s="42"/>
      <c r="O51" s="50"/>
      <c r="P51" s="71"/>
      <c r="Q51" s="57"/>
      <c r="R51" s="71"/>
      <c r="S51" s="57"/>
    </row>
    <row r="52" spans="1:19" x14ac:dyDescent="0.25">
      <c r="A52" s="7"/>
      <c r="B52" s="7"/>
      <c r="C52" s="19" t="s">
        <v>43</v>
      </c>
      <c r="D52" s="7"/>
      <c r="E52" s="7"/>
      <c r="F52" s="7"/>
      <c r="G52" s="7"/>
      <c r="H52" s="8"/>
      <c r="I52" s="8">
        <f>I30-I47+I51</f>
        <v>93730600</v>
      </c>
      <c r="J52" s="72"/>
      <c r="K52" s="30">
        <v>39668</v>
      </c>
      <c r="L52" s="111">
        <v>1850000</v>
      </c>
      <c r="N52" s="42"/>
      <c r="O52" s="50"/>
      <c r="P52" s="71"/>
      <c r="Q52" s="57"/>
      <c r="R52" s="71"/>
      <c r="S52" s="57"/>
    </row>
    <row r="53" spans="1:19" x14ac:dyDescent="0.25">
      <c r="A53" s="7"/>
      <c r="B53" s="7"/>
      <c r="C53" s="7" t="s">
        <v>44</v>
      </c>
      <c r="D53" s="7"/>
      <c r="E53" s="7"/>
      <c r="F53" s="7"/>
      <c r="G53" s="7"/>
      <c r="H53" s="8"/>
      <c r="I53" s="8">
        <f>+I27</f>
        <v>93730600</v>
      </c>
      <c r="J53" s="72"/>
      <c r="K53" s="30">
        <v>39669</v>
      </c>
      <c r="L53" s="111">
        <v>1900000</v>
      </c>
      <c r="N53" s="42"/>
      <c r="O53" s="50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8</v>
      </c>
      <c r="I54" s="58">
        <v>0</v>
      </c>
      <c r="J54" s="73"/>
      <c r="K54" s="30">
        <v>39670</v>
      </c>
      <c r="L54" s="111">
        <v>11250000</v>
      </c>
      <c r="N54" s="42"/>
      <c r="O54" s="50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45</v>
      </c>
      <c r="F55" s="7"/>
      <c r="G55" s="7"/>
      <c r="H55" s="8"/>
      <c r="I55" s="8">
        <f>+I53-I52</f>
        <v>0</v>
      </c>
      <c r="J55" s="72"/>
      <c r="K55" s="30">
        <v>39671</v>
      </c>
      <c r="L55" s="111">
        <v>4000000</v>
      </c>
      <c r="N55" s="42"/>
      <c r="O55" s="50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K56" s="30">
        <v>39672</v>
      </c>
      <c r="L56" s="111">
        <v>3000000</v>
      </c>
      <c r="N56" s="42"/>
      <c r="O56" s="50"/>
      <c r="P56" s="71"/>
      <c r="Q56" s="57"/>
      <c r="R56" s="71"/>
      <c r="S56" s="71"/>
    </row>
    <row r="57" spans="1:19" x14ac:dyDescent="0.25">
      <c r="A57" s="7" t="s">
        <v>46</v>
      </c>
      <c r="B57" s="7"/>
      <c r="C57" s="7"/>
      <c r="D57" s="7"/>
      <c r="E57" s="7"/>
      <c r="F57" s="7"/>
      <c r="G57" s="7"/>
      <c r="H57" s="8"/>
      <c r="I57" s="54"/>
      <c r="J57" s="75"/>
      <c r="K57" s="30">
        <v>39673</v>
      </c>
      <c r="L57" s="111">
        <v>1100000</v>
      </c>
      <c r="N57" s="42"/>
      <c r="O57" s="50"/>
      <c r="P57" s="71"/>
      <c r="Q57" s="57"/>
      <c r="R57" s="71"/>
      <c r="S57" s="71"/>
    </row>
    <row r="58" spans="1:19" x14ac:dyDescent="0.25">
      <c r="A58" s="7" t="s">
        <v>47</v>
      </c>
      <c r="B58" s="7"/>
      <c r="C58" s="7"/>
      <c r="D58" s="7"/>
      <c r="E58" s="7" t="s">
        <v>8</v>
      </c>
      <c r="F58" s="7"/>
      <c r="G58" s="7" t="s">
        <v>48</v>
      </c>
      <c r="H58" s="8"/>
      <c r="I58" s="21"/>
      <c r="J58" s="76"/>
      <c r="K58" s="30">
        <v>39674</v>
      </c>
      <c r="L58" s="111">
        <v>3125000</v>
      </c>
      <c r="N58" s="42"/>
      <c r="O58" s="50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8</v>
      </c>
      <c r="I59" s="21"/>
      <c r="J59" s="76"/>
      <c r="K59" s="30">
        <v>39675</v>
      </c>
      <c r="L59" s="111">
        <v>500000</v>
      </c>
      <c r="N59" s="42"/>
      <c r="O59" s="50"/>
      <c r="Q59" s="40"/>
    </row>
    <row r="60" spans="1:19" x14ac:dyDescent="0.25">
      <c r="K60" s="30">
        <v>39676</v>
      </c>
      <c r="L60" s="111">
        <v>3900000</v>
      </c>
      <c r="N60" s="42"/>
      <c r="O60" s="50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K61" s="30">
        <v>39677</v>
      </c>
      <c r="L61" s="111">
        <v>1050000</v>
      </c>
      <c r="N61" s="42"/>
      <c r="O61" s="50"/>
      <c r="Q61" s="10"/>
      <c r="R61" s="81"/>
    </row>
    <row r="62" spans="1:19" x14ac:dyDescent="0.25">
      <c r="A62" s="77" t="s">
        <v>49</v>
      </c>
      <c r="B62" s="78"/>
      <c r="C62" s="78"/>
      <c r="D62" s="79"/>
      <c r="E62" s="79"/>
      <c r="F62" s="79"/>
      <c r="G62" s="79" t="s">
        <v>50</v>
      </c>
      <c r="H62" s="10"/>
      <c r="J62" s="80"/>
      <c r="K62" s="30">
        <v>39678</v>
      </c>
      <c r="L62" s="43">
        <v>1150000</v>
      </c>
      <c r="N62" s="42"/>
      <c r="O62" s="50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K63" s="30">
        <v>39679</v>
      </c>
      <c r="L63" s="43">
        <v>1500000</v>
      </c>
      <c r="N63" s="42"/>
      <c r="O63" s="50"/>
      <c r="Q63" s="10"/>
      <c r="R63" s="81"/>
    </row>
    <row r="64" spans="1:19" x14ac:dyDescent="0.25">
      <c r="A64" s="77" t="s">
        <v>51</v>
      </c>
      <c r="B64" s="78"/>
      <c r="C64" s="78"/>
      <c r="D64" s="79"/>
      <c r="E64" s="79"/>
      <c r="F64" s="79"/>
      <c r="G64" s="79"/>
      <c r="H64" s="10" t="s">
        <v>52</v>
      </c>
      <c r="J64" s="80"/>
      <c r="K64" s="30">
        <v>39680</v>
      </c>
      <c r="L64" s="43">
        <v>2000000</v>
      </c>
      <c r="N64" s="42"/>
      <c r="O64" s="50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K65" s="30">
        <v>39681</v>
      </c>
      <c r="L65" s="43">
        <v>750000</v>
      </c>
      <c r="N65" s="42"/>
      <c r="O65" s="50"/>
    </row>
    <row r="66" spans="1:17" x14ac:dyDescent="0.25">
      <c r="A66" s="9"/>
      <c r="B66" s="9"/>
      <c r="C66" s="9"/>
      <c r="D66" s="9"/>
      <c r="E66" s="9"/>
      <c r="F66" s="9"/>
      <c r="G66" s="79" t="s">
        <v>53</v>
      </c>
      <c r="H66" s="9"/>
      <c r="I66" s="9"/>
      <c r="J66" s="82"/>
      <c r="K66" s="30">
        <v>39682</v>
      </c>
      <c r="L66" s="43">
        <v>3125000</v>
      </c>
      <c r="M66" s="59"/>
      <c r="N66" s="42"/>
      <c r="O66" s="50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2"/>
      <c r="K67" s="30">
        <v>39683</v>
      </c>
      <c r="L67" s="43">
        <v>4000000</v>
      </c>
      <c r="M67" s="59"/>
      <c r="N67" s="42"/>
      <c r="O67" s="50"/>
    </row>
    <row r="68" spans="1:17" x14ac:dyDescent="0.25">
      <c r="A68" s="9"/>
      <c r="B68" s="9"/>
      <c r="C68" s="9"/>
      <c r="D68" s="9"/>
      <c r="E68" s="9" t="s">
        <v>54</v>
      </c>
      <c r="F68" s="9"/>
      <c r="G68" s="9"/>
      <c r="H68" s="9"/>
      <c r="I68" s="9"/>
      <c r="J68" s="82"/>
      <c r="K68" s="30">
        <v>39684</v>
      </c>
      <c r="L68" s="43">
        <v>2250000</v>
      </c>
      <c r="M68" s="83"/>
      <c r="N68" s="42"/>
      <c r="O68" s="50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4"/>
      <c r="J69" s="82"/>
      <c r="K69" s="30">
        <v>39685</v>
      </c>
      <c r="L69" s="43">
        <v>600000</v>
      </c>
      <c r="M69" s="83"/>
      <c r="N69" s="42"/>
      <c r="O69" s="50"/>
    </row>
    <row r="70" spans="1:17" x14ac:dyDescent="0.25">
      <c r="A70" s="79"/>
      <c r="B70" s="79"/>
      <c r="C70" s="79"/>
      <c r="D70" s="79"/>
      <c r="E70" s="79"/>
      <c r="F70" s="79"/>
      <c r="G70" s="85"/>
      <c r="H70" s="86"/>
      <c r="I70" s="79"/>
      <c r="J70" s="80"/>
      <c r="K70" s="30">
        <v>39686</v>
      </c>
      <c r="L70" s="43">
        <v>1485000</v>
      </c>
      <c r="M70" s="87"/>
      <c r="N70" s="42"/>
      <c r="O70" s="50"/>
    </row>
    <row r="71" spans="1:17" x14ac:dyDescent="0.25">
      <c r="A71" s="79"/>
      <c r="B71" s="79"/>
      <c r="C71" s="79"/>
      <c r="D71" s="79"/>
      <c r="E71" s="79"/>
      <c r="F71" s="79"/>
      <c r="G71" s="85" t="s">
        <v>55</v>
      </c>
      <c r="H71" s="88"/>
      <c r="I71" s="79"/>
      <c r="J71" s="80"/>
      <c r="K71" s="30">
        <v>39687</v>
      </c>
      <c r="L71" s="43">
        <v>250000</v>
      </c>
      <c r="M71" s="59"/>
      <c r="N71" s="42"/>
      <c r="O71" s="50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2"/>
      <c r="K72" s="30">
        <v>39688</v>
      </c>
      <c r="L72" s="43">
        <v>800000</v>
      </c>
      <c r="N72" s="42"/>
      <c r="O72" s="89"/>
    </row>
    <row r="73" spans="1:17" x14ac:dyDescent="0.25">
      <c r="A73" s="9" t="s">
        <v>41</v>
      </c>
      <c r="B73" s="9"/>
      <c r="C73" s="9"/>
      <c r="D73" s="9" t="s">
        <v>39</v>
      </c>
      <c r="E73" s="9"/>
      <c r="F73" s="9"/>
      <c r="G73" s="9"/>
      <c r="H73" s="9" t="s">
        <v>56</v>
      </c>
      <c r="I73" s="84" t="s">
        <v>57</v>
      </c>
      <c r="J73" s="82"/>
      <c r="K73" s="30">
        <v>39689</v>
      </c>
      <c r="L73" s="43">
        <v>9025000</v>
      </c>
      <c r="M73" s="87"/>
      <c r="N73" s="42"/>
      <c r="O73" s="90"/>
    </row>
    <row r="74" spans="1:17" x14ac:dyDescent="0.25">
      <c r="A74" s="91">
        <v>2500000</v>
      </c>
      <c r="B74" s="92" t="s">
        <v>68</v>
      </c>
      <c r="C74" s="92"/>
      <c r="D74" s="92"/>
      <c r="E74" s="93">
        <v>77500</v>
      </c>
      <c r="F74" s="94" t="s">
        <v>69</v>
      </c>
      <c r="G74" s="9"/>
      <c r="H74" s="57"/>
      <c r="I74" s="9"/>
      <c r="J74" s="82"/>
      <c r="K74" s="30">
        <v>39690</v>
      </c>
      <c r="L74" s="43">
        <v>150000</v>
      </c>
      <c r="M74" s="87"/>
      <c r="N74" s="42"/>
      <c r="O74" s="89"/>
    </row>
    <row r="75" spans="1:17" x14ac:dyDescent="0.25">
      <c r="A75" s="91">
        <v>47100</v>
      </c>
      <c r="B75" s="92"/>
      <c r="C75" s="92"/>
      <c r="D75" s="92"/>
      <c r="E75" s="93"/>
      <c r="F75" s="94"/>
      <c r="G75" s="9"/>
      <c r="H75" s="57"/>
      <c r="I75" s="9"/>
      <c r="J75" s="9"/>
      <c r="L75" s="43"/>
      <c r="M75" s="87"/>
      <c r="N75" s="42"/>
      <c r="O75" s="89"/>
    </row>
    <row r="76" spans="1:17" x14ac:dyDescent="0.25">
      <c r="A76" s="95"/>
      <c r="B76" s="92"/>
      <c r="C76" s="92"/>
      <c r="D76" s="92"/>
      <c r="E76" s="93"/>
      <c r="F76" s="94"/>
      <c r="G76" s="9"/>
      <c r="H76" s="57"/>
      <c r="I76" s="9"/>
      <c r="J76" s="9"/>
      <c r="K76" t="s">
        <v>8</v>
      </c>
      <c r="L76" s="43"/>
      <c r="M76" s="87"/>
      <c r="N76" s="42"/>
      <c r="O76" s="89"/>
    </row>
    <row r="77" spans="1:17" x14ac:dyDescent="0.25">
      <c r="A77" s="95"/>
      <c r="B77" s="92"/>
      <c r="C77" s="96"/>
      <c r="D77" s="92"/>
      <c r="E77" s="97"/>
      <c r="F77" s="9"/>
      <c r="G77" s="9"/>
      <c r="H77" s="57"/>
      <c r="I77" s="9"/>
      <c r="J77" s="9"/>
      <c r="L77" s="43"/>
      <c r="M77" s="87"/>
      <c r="N77" s="42"/>
      <c r="O77" s="89"/>
    </row>
    <row r="78" spans="1:17" x14ac:dyDescent="0.25">
      <c r="A78" s="93"/>
      <c r="B78" s="92"/>
      <c r="C78" s="96"/>
      <c r="D78" s="96"/>
      <c r="E78" s="98"/>
      <c r="F78" s="70"/>
      <c r="H78" s="71"/>
      <c r="L78" s="43"/>
      <c r="M78" s="87"/>
      <c r="N78" s="42"/>
      <c r="O78" s="89"/>
    </row>
    <row r="79" spans="1:17" x14ac:dyDescent="0.25">
      <c r="A79" s="99"/>
      <c r="B79" s="92"/>
      <c r="C79" s="100"/>
      <c r="D79" s="100"/>
      <c r="E79" s="98"/>
      <c r="H79" s="71"/>
      <c r="L79" s="43"/>
      <c r="M79" s="87"/>
      <c r="N79" s="42"/>
      <c r="O79" s="89"/>
    </row>
    <row r="80" spans="1:17" x14ac:dyDescent="0.25">
      <c r="A80" s="101"/>
      <c r="B80" s="92"/>
      <c r="C80" s="100"/>
      <c r="D80" s="100"/>
      <c r="E80" s="98"/>
      <c r="H80" s="71"/>
      <c r="L80" s="43"/>
      <c r="M80" s="87"/>
      <c r="N80" s="42"/>
      <c r="O80" s="90"/>
    </row>
    <row r="81" spans="1:15" x14ac:dyDescent="0.25">
      <c r="A81" s="101"/>
      <c r="B81" s="92"/>
      <c r="C81" s="100"/>
      <c r="D81" s="100"/>
      <c r="E81" s="98"/>
      <c r="H81" s="71"/>
      <c r="L81" s="43"/>
      <c r="M81" s="87"/>
      <c r="N81" s="42"/>
      <c r="O81" s="90"/>
    </row>
    <row r="82" spans="1:15" x14ac:dyDescent="0.25">
      <c r="A82" s="99"/>
      <c r="B82" s="100"/>
      <c r="C82" s="100"/>
      <c r="D82" s="100"/>
      <c r="E82" s="98"/>
      <c r="H82" s="71"/>
      <c r="L82" s="43"/>
      <c r="M82" s="102"/>
      <c r="N82" s="42"/>
      <c r="O82" s="89"/>
    </row>
    <row r="83" spans="1:15" x14ac:dyDescent="0.25">
      <c r="A83" s="99"/>
      <c r="B83" s="100"/>
      <c r="C83" s="100"/>
      <c r="D83" s="100"/>
      <c r="E83" s="98"/>
      <c r="H83" s="71"/>
      <c r="L83" s="43"/>
      <c r="M83" s="103"/>
      <c r="N83" s="42"/>
      <c r="O83" s="89"/>
    </row>
    <row r="84" spans="1:15" x14ac:dyDescent="0.25">
      <c r="A84" s="99"/>
      <c r="B84" s="104"/>
      <c r="E84" s="71"/>
      <c r="H84" s="71"/>
      <c r="K84" s="30"/>
      <c r="L84" s="43"/>
      <c r="N84" s="42"/>
      <c r="O84" s="89"/>
    </row>
    <row r="85" spans="1:15" x14ac:dyDescent="0.25">
      <c r="A85" s="99"/>
      <c r="B85" s="104"/>
      <c r="H85" s="71"/>
      <c r="K85" s="30"/>
      <c r="L85" s="43"/>
      <c r="N85" s="42"/>
      <c r="O85" s="89"/>
    </row>
    <row r="86" spans="1:15" x14ac:dyDescent="0.25">
      <c r="A86" s="99"/>
      <c r="B86" s="104"/>
      <c r="K86" s="30"/>
      <c r="L86" s="43"/>
      <c r="N86" s="42"/>
      <c r="O86" s="89"/>
    </row>
    <row r="87" spans="1:15" x14ac:dyDescent="0.25">
      <c r="A87" s="99"/>
      <c r="B87" s="104"/>
      <c r="K87" s="30"/>
      <c r="L87" s="43"/>
      <c r="N87" s="42"/>
      <c r="O87" s="89"/>
    </row>
    <row r="88" spans="1:15" x14ac:dyDescent="0.25">
      <c r="A88" s="71"/>
      <c r="B88" s="104"/>
      <c r="K88" s="30"/>
      <c r="L88" s="43"/>
      <c r="M88" s="87"/>
      <c r="N88" s="42"/>
      <c r="O88" s="89"/>
    </row>
    <row r="89" spans="1:15" x14ac:dyDescent="0.25">
      <c r="K89" s="30"/>
      <c r="L89" s="43"/>
      <c r="N89" s="42"/>
      <c r="O89" s="89"/>
    </row>
    <row r="90" spans="1:15" x14ac:dyDescent="0.25">
      <c r="K90" s="30"/>
      <c r="L90" s="43"/>
      <c r="N90" s="42"/>
      <c r="O90" s="89"/>
    </row>
    <row r="91" spans="1:15" x14ac:dyDescent="0.25">
      <c r="K91" s="30"/>
      <c r="L91" s="43"/>
      <c r="N91" s="42"/>
      <c r="O91" s="89"/>
    </row>
    <row r="92" spans="1:15" x14ac:dyDescent="0.25">
      <c r="A92" s="81">
        <f>SUM(A74:A91)</f>
        <v>2547100</v>
      </c>
      <c r="E92" s="71">
        <f>SUM(E74:E91)</f>
        <v>77500</v>
      </c>
      <c r="H92" s="71">
        <f>SUM(H74:H91)</f>
        <v>0</v>
      </c>
      <c r="K92" s="30"/>
      <c r="L92" s="43"/>
      <c r="N92" s="42"/>
      <c r="O92" s="89"/>
    </row>
    <row r="93" spans="1:15" x14ac:dyDescent="0.25">
      <c r="K93" s="30"/>
      <c r="L93" s="43"/>
      <c r="N93" s="42"/>
      <c r="O93" s="89"/>
    </row>
    <row r="94" spans="1:15" x14ac:dyDescent="0.25">
      <c r="K94" s="30"/>
      <c r="N94" s="42"/>
      <c r="O94" s="89"/>
    </row>
    <row r="95" spans="1:15" x14ac:dyDescent="0.25">
      <c r="K95" s="30"/>
      <c r="N95" s="42"/>
      <c r="O95" s="89"/>
    </row>
    <row r="96" spans="1:15" x14ac:dyDescent="0.25">
      <c r="K96" s="30"/>
      <c r="M96" s="37">
        <f>SUM(M13:M95)</f>
        <v>66432000</v>
      </c>
      <c r="N96" s="42"/>
      <c r="O96" s="89"/>
    </row>
    <row r="97" spans="11:15" x14ac:dyDescent="0.25">
      <c r="K97" s="30">
        <v>38741</v>
      </c>
      <c r="N97" s="42"/>
      <c r="O97" s="89"/>
    </row>
    <row r="98" spans="11:15" x14ac:dyDescent="0.25">
      <c r="K98" s="30"/>
      <c r="N98" s="42"/>
      <c r="O98" s="89"/>
    </row>
    <row r="99" spans="11:15" x14ac:dyDescent="0.25">
      <c r="K99" s="30"/>
      <c r="N99" s="42"/>
      <c r="O99" s="89"/>
    </row>
    <row r="100" spans="11:15" x14ac:dyDescent="0.25">
      <c r="K100" s="30"/>
      <c r="N100" s="42"/>
      <c r="O100" s="89"/>
    </row>
    <row r="101" spans="11:15" x14ac:dyDescent="0.25">
      <c r="K101" s="30"/>
      <c r="N101" s="42"/>
      <c r="O101" s="89"/>
    </row>
    <row r="102" spans="11:15" x14ac:dyDescent="0.25">
      <c r="K102" s="30"/>
      <c r="N102" s="42"/>
      <c r="O102" s="89"/>
    </row>
    <row r="103" spans="11:15" x14ac:dyDescent="0.25">
      <c r="K103" s="30"/>
      <c r="N103" s="42"/>
      <c r="O103" s="89"/>
    </row>
    <row r="104" spans="11:15" x14ac:dyDescent="0.25">
      <c r="K104" s="30"/>
      <c r="N104" s="42"/>
      <c r="O104" s="89"/>
    </row>
    <row r="105" spans="11:15" x14ac:dyDescent="0.25">
      <c r="K105" s="30"/>
      <c r="N105" s="42"/>
      <c r="O105" s="89"/>
    </row>
    <row r="106" spans="11:15" x14ac:dyDescent="0.25">
      <c r="K106" s="30"/>
      <c r="N106" s="42"/>
      <c r="O106" s="89"/>
    </row>
    <row r="107" spans="11:15" x14ac:dyDescent="0.25">
      <c r="K107" s="30"/>
      <c r="N107" s="42"/>
      <c r="O107" s="89"/>
    </row>
    <row r="108" spans="11:15" x14ac:dyDescent="0.25">
      <c r="K108" s="30"/>
      <c r="N108" s="42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7">
        <f>SUM(O13:O110)</f>
        <v>50000000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5"/>
      <c r="N114" s="107"/>
      <c r="O114" s="106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5"/>
      <c r="N115" s="107"/>
      <c r="O115" s="106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5"/>
      <c r="N116" s="107"/>
      <c r="O116" s="106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5"/>
      <c r="N117" s="107"/>
      <c r="O117" s="106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5"/>
      <c r="N118" s="107"/>
      <c r="O118" s="106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5"/>
      <c r="N119" s="107"/>
      <c r="O119" s="106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5"/>
      <c r="N120" s="107"/>
      <c r="O120" s="106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5"/>
      <c r="N121" s="107"/>
      <c r="O121" s="106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5"/>
      <c r="N122" s="107"/>
      <c r="O122" s="106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5"/>
      <c r="N123" s="107"/>
      <c r="O123" s="106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8"/>
      <c r="N124" s="107"/>
      <c r="O124" s="106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5"/>
      <c r="N125" s="107"/>
      <c r="O125" s="106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5"/>
      <c r="N126" s="107"/>
      <c r="O126" s="106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5"/>
      <c r="N127" s="107"/>
      <c r="O127" s="106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5"/>
      <c r="N128" s="107"/>
      <c r="O128" s="106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5"/>
      <c r="N129" s="107"/>
      <c r="O129" s="106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5"/>
      <c r="N130" s="107"/>
      <c r="O130" s="106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5"/>
      <c r="N131" s="107"/>
      <c r="O131" s="106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5"/>
      <c r="N132" s="107"/>
      <c r="O132" s="106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5"/>
      <c r="N133" s="107"/>
      <c r="O133" s="106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5"/>
      <c r="N134" s="107"/>
      <c r="O134" s="106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8"/>
      <c r="N135" s="107"/>
      <c r="O135" s="106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5"/>
      <c r="N136" s="107"/>
      <c r="O136" s="106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08">
        <f>SUM(L13:L136)</f>
        <v>146717500</v>
      </c>
      <c r="N137" s="107"/>
      <c r="O137" s="106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20" zoomScale="82" zoomScaleNormal="100" zoomScaleSheetLayoutView="82" workbookViewId="0">
      <selection activeCell="L46" sqref="L46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39" bestFit="1" customWidth="1"/>
    <col min="13" max="13" width="16.140625" style="37" bestFit="1" customWidth="1"/>
    <col min="14" max="14" width="15.5703125" style="107" customWidth="1"/>
    <col min="15" max="15" width="20" style="106" bestFit="1" customWidth="1"/>
    <col min="16" max="16" width="16.42578125" bestFit="1" customWidth="1"/>
    <col min="18" max="18" width="22.42578125" customWidth="1"/>
    <col min="19" max="19" width="20.140625" customWidth="1"/>
  </cols>
  <sheetData>
    <row r="1" spans="1:19" ht="15.75" x14ac:dyDescent="0.25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29"/>
      <c r="K1" s="2"/>
      <c r="L1" s="136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136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65</v>
      </c>
      <c r="C3" s="10"/>
      <c r="D3" s="7"/>
      <c r="E3" s="7"/>
      <c r="F3" s="7"/>
      <c r="G3" s="7"/>
      <c r="H3" s="7" t="s">
        <v>2</v>
      </c>
      <c r="I3" s="11">
        <v>42787</v>
      </c>
      <c r="J3" s="12"/>
      <c r="K3" s="9"/>
      <c r="L3" s="137"/>
      <c r="M3" s="4"/>
      <c r="N3" s="5"/>
      <c r="O3" s="10"/>
      <c r="P3" s="9"/>
      <c r="Q3" s="9"/>
      <c r="R3" s="9"/>
      <c r="S3" s="9"/>
    </row>
    <row r="4" spans="1:19" x14ac:dyDescent="0.25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 t="s">
        <v>6</v>
      </c>
      <c r="J4" s="15"/>
      <c r="K4" s="9"/>
      <c r="L4" s="137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7"/>
      <c r="M5" s="17"/>
      <c r="N5" s="18"/>
      <c r="O5" s="6"/>
      <c r="P5" s="9"/>
      <c r="Q5" s="9"/>
      <c r="R5" s="9"/>
      <c r="S5" s="9"/>
    </row>
    <row r="6" spans="1:19" x14ac:dyDescent="0.25">
      <c r="A6" s="19" t="s">
        <v>7</v>
      </c>
      <c r="B6" s="7"/>
      <c r="C6" s="7"/>
      <c r="D6" s="7"/>
      <c r="E6" s="7"/>
      <c r="F6" s="7"/>
      <c r="G6" s="7" t="s">
        <v>8</v>
      </c>
      <c r="H6" s="8"/>
      <c r="I6" s="7"/>
      <c r="J6" s="7"/>
      <c r="K6" s="9"/>
      <c r="L6" s="137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9"/>
      <c r="L7" s="137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v>4</v>
      </c>
      <c r="F8" s="22"/>
      <c r="G8" s="17">
        <f>C8*E8</f>
        <v>400000</v>
      </c>
      <c r="H8" s="8"/>
      <c r="I8" s="17"/>
      <c r="J8" s="17"/>
      <c r="K8" s="9"/>
      <c r="L8" s="137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v>158</v>
      </c>
      <c r="F9" s="22"/>
      <c r="G9" s="17">
        <f t="shared" ref="G9:G16" si="0">C9*E9</f>
        <v>7900000</v>
      </c>
      <c r="H9" s="8"/>
      <c r="I9" s="17"/>
      <c r="J9" s="17"/>
      <c r="K9" s="9"/>
      <c r="L9" s="136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90</v>
      </c>
      <c r="F10" s="22"/>
      <c r="G10" s="17">
        <f t="shared" si="0"/>
        <v>1800000</v>
      </c>
      <c r="H10" s="8"/>
      <c r="I10" s="8"/>
      <c r="J10" s="17"/>
      <c r="K10" s="23"/>
      <c r="L10" s="136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82</v>
      </c>
      <c r="F11" s="22"/>
      <c r="G11" s="17">
        <f t="shared" si="0"/>
        <v>820000</v>
      </c>
      <c r="H11" s="8"/>
      <c r="I11" s="17"/>
      <c r="J11" s="17"/>
      <c r="K11" s="9"/>
      <c r="L11" s="136"/>
      <c r="M11" s="4"/>
      <c r="N11" s="24"/>
      <c r="O11" s="8"/>
      <c r="P11" s="9"/>
      <c r="Q11" s="9"/>
      <c r="R11" s="9" t="s">
        <v>12</v>
      </c>
      <c r="S11" s="9"/>
    </row>
    <row r="12" spans="1:19" x14ac:dyDescent="0.25">
      <c r="A12" s="7"/>
      <c r="B12" s="7"/>
      <c r="C12" s="21">
        <v>5000</v>
      </c>
      <c r="D12" s="7"/>
      <c r="E12" s="22">
        <v>109</v>
      </c>
      <c r="F12" s="22"/>
      <c r="G12" s="17">
        <f>C12*E12</f>
        <v>545000</v>
      </c>
      <c r="H12" s="8"/>
      <c r="I12" s="17"/>
      <c r="J12" s="17"/>
      <c r="K12" s="25" t="s">
        <v>8</v>
      </c>
      <c r="L12" s="138" t="s">
        <v>14</v>
      </c>
      <c r="M12" s="27" t="s">
        <v>15</v>
      </c>
      <c r="N12" s="28" t="s">
        <v>16</v>
      </c>
      <c r="O12" s="29" t="s">
        <v>12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21</v>
      </c>
      <c r="F13" s="22"/>
      <c r="G13" s="17">
        <f t="shared" si="0"/>
        <v>42000</v>
      </c>
      <c r="H13" s="8"/>
      <c r="I13" s="17"/>
      <c r="J13" s="17"/>
      <c r="K13" s="30">
        <v>39691</v>
      </c>
      <c r="L13" s="134">
        <v>5300000</v>
      </c>
      <c r="M13" s="32">
        <v>75000000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2</v>
      </c>
      <c r="F14" s="22"/>
      <c r="G14" s="17">
        <f t="shared" si="0"/>
        <v>2000</v>
      </c>
      <c r="H14" s="8"/>
      <c r="I14" s="17"/>
      <c r="J14" s="10"/>
      <c r="K14" s="30">
        <v>39692</v>
      </c>
      <c r="L14" s="134">
        <v>4700000</v>
      </c>
      <c r="M14" s="32">
        <v>25000000</v>
      </c>
      <c r="N14" s="34"/>
      <c r="O14" s="35">
        <v>35000000</v>
      </c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39693</v>
      </c>
      <c r="L15" s="134">
        <v>4700000</v>
      </c>
      <c r="M15" s="32">
        <v>700000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39694</v>
      </c>
      <c r="L16" s="134">
        <v>9025000</v>
      </c>
      <c r="M16" s="37">
        <v>345000</v>
      </c>
      <c r="N16" s="34"/>
      <c r="O16" s="35"/>
      <c r="P16" s="36"/>
    </row>
    <row r="17" spans="1:19" x14ac:dyDescent="0.25">
      <c r="A17" s="7"/>
      <c r="B17" s="7"/>
      <c r="C17" s="19" t="s">
        <v>22</v>
      </c>
      <c r="D17" s="7"/>
      <c r="E17" s="22"/>
      <c r="F17" s="7"/>
      <c r="G17" s="7"/>
      <c r="H17" s="8">
        <f>SUM(G8:G16)</f>
        <v>11509000</v>
      </c>
      <c r="I17" s="10"/>
      <c r="K17" s="30">
        <v>39695</v>
      </c>
      <c r="L17" s="134">
        <v>2400000</v>
      </c>
      <c r="M17" s="32">
        <v>50000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39696</v>
      </c>
      <c r="L18" s="134">
        <v>3000000</v>
      </c>
      <c r="M18" s="32">
        <v>470000</v>
      </c>
      <c r="N18" s="34"/>
      <c r="O18" s="35"/>
      <c r="P18" s="39"/>
    </row>
    <row r="19" spans="1:19" x14ac:dyDescent="0.25">
      <c r="A19" s="7"/>
      <c r="B19" s="7"/>
      <c r="C19" s="7" t="s">
        <v>9</v>
      </c>
      <c r="D19" s="7"/>
      <c r="E19" s="7" t="s">
        <v>23</v>
      </c>
      <c r="F19" s="7"/>
      <c r="G19" s="7" t="s">
        <v>11</v>
      </c>
      <c r="H19" s="8"/>
      <c r="I19" s="21"/>
      <c r="K19" s="30">
        <v>39697</v>
      </c>
      <c r="L19" s="134">
        <v>1900000</v>
      </c>
      <c r="M19" s="123">
        <v>35000000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1</v>
      </c>
      <c r="F20" s="7"/>
      <c r="G20" s="21">
        <f>C20*E20</f>
        <v>1000</v>
      </c>
      <c r="H20" s="8"/>
      <c r="I20" s="21"/>
      <c r="K20" s="30">
        <v>39698</v>
      </c>
      <c r="L20" s="134">
        <v>1900000</v>
      </c>
      <c r="M20" s="32"/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4</v>
      </c>
      <c r="F21" s="7"/>
      <c r="G21" s="21">
        <f>C21*E21</f>
        <v>2000</v>
      </c>
      <c r="H21" s="8"/>
      <c r="I21" s="21"/>
      <c r="K21" s="30">
        <v>39699</v>
      </c>
      <c r="L21" s="134">
        <v>850000</v>
      </c>
      <c r="M21" s="34"/>
      <c r="N21" s="40"/>
      <c r="O21" s="41"/>
      <c r="P21" s="41"/>
    </row>
    <row r="22" spans="1:19" x14ac:dyDescent="0.25">
      <c r="A22" s="7"/>
      <c r="B22" s="7"/>
      <c r="C22" s="21">
        <v>200</v>
      </c>
      <c r="D22" s="7"/>
      <c r="E22" s="7">
        <v>1</v>
      </c>
      <c r="F22" s="7"/>
      <c r="G22" s="21">
        <f>C22*E22</f>
        <v>200</v>
      </c>
      <c r="H22" s="8"/>
      <c r="I22" s="10"/>
      <c r="K22" s="30">
        <v>39700</v>
      </c>
      <c r="L22" s="134">
        <v>1600000</v>
      </c>
      <c r="M22" s="31"/>
      <c r="N22" s="42"/>
      <c r="O22" s="8"/>
      <c r="P22" s="34"/>
      <c r="Q22" s="40"/>
      <c r="R22" s="41"/>
      <c r="S22" s="41"/>
    </row>
    <row r="23" spans="1:19" x14ac:dyDescent="0.25">
      <c r="A23" s="7"/>
      <c r="B23" s="7"/>
      <c r="C23" s="21">
        <v>100</v>
      </c>
      <c r="D23" s="7"/>
      <c r="E23" s="7">
        <v>2</v>
      </c>
      <c r="F23" s="7"/>
      <c r="G23" s="21">
        <f>C23*E23</f>
        <v>200</v>
      </c>
      <c r="H23" s="8"/>
      <c r="I23" s="10"/>
      <c r="K23" s="30">
        <v>39701</v>
      </c>
      <c r="L23" s="134">
        <v>800000</v>
      </c>
      <c r="M23" s="43"/>
      <c r="N23" s="42"/>
      <c r="O23" s="44"/>
      <c r="P23" s="34"/>
      <c r="Q23" s="40"/>
      <c r="R23" s="41">
        <f>SUM(R14:R22)</f>
        <v>0</v>
      </c>
      <c r="S23" s="41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39702</v>
      </c>
      <c r="L24" s="134">
        <v>600000</v>
      </c>
      <c r="M24" s="43"/>
      <c r="N24" s="45"/>
      <c r="O24" s="44"/>
      <c r="P24" s="34"/>
      <c r="Q24" s="40"/>
      <c r="R24" s="46" t="s">
        <v>24</v>
      </c>
      <c r="S24" s="40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7">
        <v>0</v>
      </c>
      <c r="H25" s="8"/>
      <c r="I25" s="7" t="s">
        <v>8</v>
      </c>
      <c r="K25" s="30">
        <v>39703</v>
      </c>
      <c r="L25" s="134">
        <v>3125000</v>
      </c>
      <c r="M25" s="43"/>
      <c r="N25" s="45"/>
      <c r="O25" s="44"/>
      <c r="P25" s="34"/>
      <c r="Q25" s="40"/>
      <c r="R25" s="46"/>
      <c r="S25" s="40"/>
    </row>
    <row r="26" spans="1:19" x14ac:dyDescent="0.25">
      <c r="A26" s="7"/>
      <c r="B26" s="7"/>
      <c r="C26" s="19" t="s">
        <v>22</v>
      </c>
      <c r="D26" s="7"/>
      <c r="E26" s="7"/>
      <c r="F26" s="7"/>
      <c r="G26" s="7"/>
      <c r="H26" s="49">
        <f>SUM(G20:G25)</f>
        <v>3400</v>
      </c>
      <c r="I26" s="8"/>
      <c r="K26" s="30">
        <v>39704</v>
      </c>
      <c r="L26" s="134">
        <v>4600000</v>
      </c>
      <c r="N26" s="42"/>
      <c r="O26" s="50"/>
      <c r="P26" s="34"/>
      <c r="Q26" s="40"/>
      <c r="R26" s="46"/>
      <c r="S26" s="40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11512400</v>
      </c>
      <c r="K27" s="30">
        <v>39705</v>
      </c>
      <c r="L27" s="134">
        <v>1000000</v>
      </c>
      <c r="M27" s="51"/>
      <c r="N27" s="42"/>
      <c r="O27" s="50"/>
      <c r="P27" s="34"/>
      <c r="Q27" s="40"/>
      <c r="R27" s="46"/>
      <c r="S27" s="40"/>
    </row>
    <row r="28" spans="1:19" x14ac:dyDescent="0.25">
      <c r="A28" s="7"/>
      <c r="B28" s="7"/>
      <c r="C28" s="19" t="s">
        <v>25</v>
      </c>
      <c r="D28" s="7"/>
      <c r="E28" s="7"/>
      <c r="F28" s="7"/>
      <c r="G28" s="7"/>
      <c r="H28" s="8"/>
      <c r="I28" s="8"/>
      <c r="K28" s="30">
        <v>39706</v>
      </c>
      <c r="L28" s="134">
        <v>2100000</v>
      </c>
      <c r="M28" s="52"/>
      <c r="N28" s="42"/>
      <c r="O28" s="50"/>
      <c r="P28" s="34"/>
      <c r="Q28" s="40"/>
      <c r="R28" s="46"/>
      <c r="S28" s="40"/>
    </row>
    <row r="29" spans="1:19" x14ac:dyDescent="0.25">
      <c r="A29" s="7"/>
      <c r="B29" s="7"/>
      <c r="C29" s="7" t="s">
        <v>26</v>
      </c>
      <c r="D29" s="7"/>
      <c r="E29" s="7"/>
      <c r="F29" s="7"/>
      <c r="G29" s="7" t="s">
        <v>8</v>
      </c>
      <c r="H29" s="8"/>
      <c r="I29" s="8">
        <f>'20 Februari 17 '!I37</f>
        <v>1155431764</v>
      </c>
      <c r="K29" s="30">
        <v>39707</v>
      </c>
      <c r="L29" s="134">
        <v>600000</v>
      </c>
      <c r="N29" s="42"/>
      <c r="O29" s="50"/>
      <c r="P29" s="34"/>
      <c r="Q29" s="40"/>
      <c r="R29" s="53"/>
      <c r="S29" s="40"/>
    </row>
    <row r="30" spans="1:19" x14ac:dyDescent="0.25">
      <c r="A30" s="7"/>
      <c r="B30" s="7"/>
      <c r="C30" s="7" t="s">
        <v>27</v>
      </c>
      <c r="D30" s="7"/>
      <c r="E30" s="7"/>
      <c r="F30" s="7"/>
      <c r="G30" s="7"/>
      <c r="H30" s="8" t="s">
        <v>28</v>
      </c>
      <c r="I30" s="54">
        <f>'20 Februari 17 '!I52</f>
        <v>93730600</v>
      </c>
      <c r="K30" s="30">
        <v>39708</v>
      </c>
      <c r="L30" s="134">
        <v>600000</v>
      </c>
      <c r="M30" s="55"/>
      <c r="N30" s="42"/>
      <c r="O30" s="50"/>
      <c r="P30" s="34"/>
      <c r="Q30" s="40"/>
      <c r="R30" s="46"/>
      <c r="S30" s="40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>
        <v>39709</v>
      </c>
      <c r="L31" s="134">
        <v>4000000</v>
      </c>
      <c r="N31" s="45"/>
      <c r="O31" s="50"/>
      <c r="P31" s="9"/>
      <c r="Q31" s="40"/>
      <c r="R31" s="9"/>
      <c r="S31" s="40"/>
    </row>
    <row r="32" spans="1:19" x14ac:dyDescent="0.25">
      <c r="A32" s="7"/>
      <c r="B32" s="7"/>
      <c r="C32" s="19" t="s">
        <v>29</v>
      </c>
      <c r="D32" s="7"/>
      <c r="E32" s="7"/>
      <c r="F32" s="7"/>
      <c r="G32" s="7"/>
      <c r="H32" s="8"/>
      <c r="I32" s="34"/>
      <c r="J32" s="34"/>
      <c r="K32" s="30">
        <v>39710</v>
      </c>
      <c r="L32" s="134">
        <v>1250000</v>
      </c>
      <c r="N32" s="42"/>
      <c r="O32" s="50"/>
      <c r="P32" s="9"/>
      <c r="Q32" s="40"/>
      <c r="R32" s="9"/>
      <c r="S32" s="40"/>
    </row>
    <row r="33" spans="1:19" x14ac:dyDescent="0.25">
      <c r="A33" s="7"/>
      <c r="B33" s="19">
        <v>1</v>
      </c>
      <c r="C33" s="19" t="s">
        <v>30</v>
      </c>
      <c r="D33" s="7"/>
      <c r="E33" s="7"/>
      <c r="F33" s="7"/>
      <c r="G33" s="7"/>
      <c r="H33" s="8"/>
      <c r="I33" s="8"/>
      <c r="J33" s="8"/>
      <c r="K33" s="30">
        <v>39711</v>
      </c>
      <c r="L33" s="134"/>
      <c r="N33" s="42"/>
      <c r="O33" s="50"/>
      <c r="P33" s="9"/>
      <c r="Q33" s="40"/>
      <c r="R33" s="9"/>
      <c r="S33" s="40"/>
    </row>
    <row r="34" spans="1:19" x14ac:dyDescent="0.25">
      <c r="A34" s="7"/>
      <c r="B34" s="19"/>
      <c r="C34" s="19" t="s">
        <v>12</v>
      </c>
      <c r="D34" s="7"/>
      <c r="E34" s="7"/>
      <c r="F34" s="7"/>
      <c r="G34" s="7"/>
      <c r="H34" s="8"/>
      <c r="I34" s="8"/>
      <c r="J34" s="8"/>
      <c r="K34" s="30">
        <v>39712</v>
      </c>
      <c r="L34" s="134"/>
      <c r="N34" s="42"/>
      <c r="O34" s="50"/>
      <c r="P34" s="9"/>
      <c r="Q34" s="40"/>
      <c r="R34" s="57"/>
      <c r="S34" s="40"/>
    </row>
    <row r="35" spans="1:19" x14ac:dyDescent="0.25">
      <c r="A35" s="7"/>
      <c r="B35" s="7"/>
      <c r="C35" s="7" t="s">
        <v>31</v>
      </c>
      <c r="D35" s="7"/>
      <c r="E35" s="7"/>
      <c r="F35" s="7"/>
      <c r="G35" s="21"/>
      <c r="H35" s="49">
        <f>O14</f>
        <v>35000000</v>
      </c>
      <c r="I35" s="8"/>
      <c r="J35" s="8"/>
      <c r="K35" s="30">
        <v>39713</v>
      </c>
      <c r="L35" s="134"/>
      <c r="M35" s="51"/>
      <c r="N35" s="42" t="s">
        <v>32</v>
      </c>
      <c r="O35" s="50"/>
      <c r="P35" s="40"/>
      <c r="Q35" s="40"/>
      <c r="R35" s="9"/>
      <c r="S35" s="40"/>
    </row>
    <row r="36" spans="1:19" x14ac:dyDescent="0.25">
      <c r="A36" s="7"/>
      <c r="B36" s="7"/>
      <c r="C36" s="7" t="s">
        <v>33</v>
      </c>
      <c r="D36" s="7"/>
      <c r="E36" s="7"/>
      <c r="F36" s="7"/>
      <c r="G36" s="7"/>
      <c r="H36" s="58">
        <f>H92</f>
        <v>0</v>
      </c>
      <c r="I36" s="7" t="s">
        <v>8</v>
      </c>
      <c r="J36" s="7"/>
      <c r="K36" s="30">
        <v>39714</v>
      </c>
      <c r="L36" s="134"/>
      <c r="M36" s="51"/>
      <c r="N36" s="42"/>
      <c r="O36" s="50"/>
      <c r="P36" s="10"/>
      <c r="Q36" s="40"/>
      <c r="R36" s="9"/>
      <c r="S36" s="9"/>
    </row>
    <row r="37" spans="1:19" x14ac:dyDescent="0.25">
      <c r="A37" s="7"/>
      <c r="B37" s="7"/>
      <c r="C37" s="7" t="s">
        <v>34</v>
      </c>
      <c r="D37" s="7"/>
      <c r="E37" s="7"/>
      <c r="F37" s="7"/>
      <c r="G37" s="7"/>
      <c r="H37" s="8"/>
      <c r="I37" s="8">
        <f>I29+H35</f>
        <v>1190431764</v>
      </c>
      <c r="J37" s="8"/>
      <c r="K37" s="30">
        <v>39715</v>
      </c>
      <c r="L37" s="134"/>
      <c r="M37" s="51"/>
      <c r="N37" s="42"/>
      <c r="O37" s="50"/>
      <c r="Q37" s="40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>
        <v>39716</v>
      </c>
      <c r="L38" s="134"/>
      <c r="M38" s="59"/>
      <c r="N38" s="42"/>
      <c r="O38" s="50"/>
      <c r="Q38" s="40"/>
      <c r="R38" s="9"/>
      <c r="S38" s="9"/>
    </row>
    <row r="39" spans="1:19" x14ac:dyDescent="0.25">
      <c r="A39" s="7"/>
      <c r="B39" s="7"/>
      <c r="C39" s="19" t="s">
        <v>35</v>
      </c>
      <c r="D39" s="7"/>
      <c r="E39" s="7"/>
      <c r="F39" s="7"/>
      <c r="G39" s="7"/>
      <c r="H39" s="49">
        <f>24183686+75000000</f>
        <v>99183686</v>
      </c>
      <c r="J39" s="8"/>
      <c r="K39" s="30">
        <v>39717</v>
      </c>
      <c r="L39" s="134"/>
      <c r="M39" s="51"/>
      <c r="N39" s="42"/>
      <c r="O39" s="50"/>
      <c r="Q39" s="40"/>
      <c r="R39" s="9"/>
      <c r="S39" s="9"/>
    </row>
    <row r="40" spans="1:19" x14ac:dyDescent="0.25">
      <c r="A40" s="7"/>
      <c r="B40" s="7"/>
      <c r="C40" s="19" t="s">
        <v>36</v>
      </c>
      <c r="D40" s="7"/>
      <c r="E40" s="7"/>
      <c r="F40" s="7"/>
      <c r="G40" s="7"/>
      <c r="H40" s="8">
        <v>102950591</v>
      </c>
      <c r="I40" s="8"/>
      <c r="J40" s="8"/>
      <c r="K40" s="30">
        <v>39718</v>
      </c>
      <c r="L40" s="134"/>
      <c r="M40" s="51"/>
      <c r="N40" s="42"/>
      <c r="O40" s="50"/>
      <c r="Q40" s="40"/>
      <c r="R40" s="9"/>
      <c r="S40" s="9"/>
    </row>
    <row r="41" spans="1:19" ht="16.5" x14ac:dyDescent="0.35">
      <c r="A41" s="7"/>
      <c r="B41" s="7"/>
      <c r="C41" s="19" t="s">
        <v>37</v>
      </c>
      <c r="D41" s="7"/>
      <c r="E41" s="7"/>
      <c r="F41" s="7"/>
      <c r="G41" s="7"/>
      <c r="H41" s="60">
        <f>51461839+25000000</f>
        <v>76461839</v>
      </c>
      <c r="I41" s="8"/>
      <c r="J41" s="8"/>
      <c r="K41" s="30">
        <v>39719</v>
      </c>
      <c r="L41" s="134"/>
      <c r="M41" s="51"/>
      <c r="N41" s="42"/>
      <c r="O41" s="50"/>
      <c r="Q41" s="40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278596116</v>
      </c>
      <c r="J42" s="8"/>
      <c r="K42" s="30">
        <v>39720</v>
      </c>
      <c r="L42" s="134"/>
      <c r="M42" s="51"/>
      <c r="N42" s="42"/>
      <c r="O42" s="50"/>
      <c r="Q42" s="40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1469027880</v>
      </c>
      <c r="J43" s="8"/>
      <c r="K43" s="30">
        <v>39721</v>
      </c>
      <c r="L43" s="134"/>
      <c r="M43" s="51"/>
      <c r="N43" s="42"/>
      <c r="O43" s="50"/>
      <c r="Q43" s="40"/>
      <c r="R43" s="9"/>
      <c r="S43" s="9"/>
    </row>
    <row r="44" spans="1:19" x14ac:dyDescent="0.25">
      <c r="A44" s="7"/>
      <c r="B44" s="19">
        <v>2</v>
      </c>
      <c r="C44" s="19" t="s">
        <v>38</v>
      </c>
      <c r="D44" s="7"/>
      <c r="E44" s="7"/>
      <c r="F44" s="7"/>
      <c r="G44" s="7"/>
      <c r="H44" s="8"/>
      <c r="I44" s="8"/>
      <c r="J44" s="8"/>
      <c r="K44" s="30">
        <v>39722</v>
      </c>
      <c r="L44" s="134"/>
      <c r="M44" s="51"/>
      <c r="N44" s="42"/>
      <c r="O44" s="50"/>
      <c r="P44" s="63"/>
      <c r="Q44" s="34"/>
      <c r="R44" s="64"/>
      <c r="S44" s="64"/>
    </row>
    <row r="45" spans="1:19" x14ac:dyDescent="0.25">
      <c r="A45" s="7"/>
      <c r="B45" s="7"/>
      <c r="C45" s="7" t="s">
        <v>33</v>
      </c>
      <c r="D45" s="7"/>
      <c r="E45" s="7"/>
      <c r="F45" s="7"/>
      <c r="G45" s="17"/>
      <c r="H45" s="8">
        <f>M96</f>
        <v>136565000</v>
      </c>
      <c r="I45" s="8"/>
      <c r="J45" s="8"/>
      <c r="K45" s="30">
        <v>39723</v>
      </c>
      <c r="L45" s="134"/>
      <c r="M45" s="51"/>
      <c r="N45" s="42"/>
      <c r="O45" s="50"/>
      <c r="P45" s="63"/>
      <c r="Q45" s="34"/>
      <c r="R45" s="65"/>
      <c r="S45" s="64"/>
    </row>
    <row r="46" spans="1:19" x14ac:dyDescent="0.25">
      <c r="A46" s="7"/>
      <c r="B46" s="7"/>
      <c r="C46" s="7" t="s">
        <v>39</v>
      </c>
      <c r="D46" s="7"/>
      <c r="E46" s="7"/>
      <c r="F46" s="7"/>
      <c r="G46" s="22"/>
      <c r="H46" s="66">
        <f>+E92</f>
        <v>0</v>
      </c>
      <c r="I46" s="8" t="s">
        <v>8</v>
      </c>
      <c r="J46" s="8"/>
      <c r="K46" s="30">
        <v>39724</v>
      </c>
      <c r="L46" s="134"/>
      <c r="M46" s="51"/>
      <c r="N46" s="42"/>
      <c r="O46" s="50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8</v>
      </c>
      <c r="H47" s="67"/>
      <c r="I47" s="8">
        <f>H45+H46</f>
        <v>136565000</v>
      </c>
      <c r="J47" s="8"/>
      <c r="K47" s="30">
        <v>39725</v>
      </c>
      <c r="L47" s="134"/>
      <c r="M47" s="51"/>
      <c r="N47" s="42"/>
      <c r="O47" s="50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8</v>
      </c>
      <c r="J48" s="8"/>
      <c r="K48" s="30">
        <v>39726</v>
      </c>
      <c r="L48" s="134"/>
      <c r="M48" s="59"/>
      <c r="N48" s="42"/>
      <c r="O48" s="50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40</v>
      </c>
      <c r="D49" s="7"/>
      <c r="E49" s="7"/>
      <c r="F49" s="7"/>
      <c r="G49" s="17"/>
      <c r="H49" s="49">
        <f>L137</f>
        <v>54050000</v>
      </c>
      <c r="I49" s="8">
        <v>0</v>
      </c>
      <c r="K49" s="30">
        <v>39727</v>
      </c>
      <c r="L49" s="134"/>
      <c r="M49" s="59"/>
      <c r="N49" s="42"/>
      <c r="O49" s="50"/>
      <c r="Q49" s="9"/>
      <c r="S49" s="9"/>
    </row>
    <row r="50" spans="1:19" x14ac:dyDescent="0.25">
      <c r="A50" s="7"/>
      <c r="B50" s="7"/>
      <c r="C50" s="7" t="s">
        <v>41</v>
      </c>
      <c r="D50" s="7"/>
      <c r="E50" s="7"/>
      <c r="F50" s="7"/>
      <c r="G50" s="7"/>
      <c r="H50" s="58">
        <f>A92</f>
        <v>296800</v>
      </c>
      <c r="I50" s="8"/>
      <c r="K50" s="30">
        <v>39728</v>
      </c>
      <c r="L50" s="134"/>
      <c r="M50" s="59"/>
      <c r="N50" s="42"/>
      <c r="O50" s="50"/>
      <c r="P50" s="70"/>
      <c r="Q50" s="9" t="s">
        <v>42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54346800</v>
      </c>
      <c r="J51" s="49"/>
      <c r="K51" s="30">
        <v>39729</v>
      </c>
      <c r="L51" s="134"/>
      <c r="M51" s="59"/>
      <c r="N51" s="42"/>
      <c r="O51" s="50"/>
      <c r="P51" s="71"/>
      <c r="Q51" s="57"/>
      <c r="R51" s="71"/>
      <c r="S51" s="57"/>
    </row>
    <row r="52" spans="1:19" x14ac:dyDescent="0.25">
      <c r="A52" s="7"/>
      <c r="B52" s="7"/>
      <c r="C52" s="19" t="s">
        <v>43</v>
      </c>
      <c r="D52" s="7"/>
      <c r="E52" s="7"/>
      <c r="F52" s="7"/>
      <c r="G52" s="7"/>
      <c r="H52" s="8"/>
      <c r="I52" s="8">
        <f>I30-I47+I51</f>
        <v>11512400</v>
      </c>
      <c r="J52" s="72"/>
      <c r="K52" s="30">
        <v>39730</v>
      </c>
      <c r="L52" s="134"/>
      <c r="N52" s="42"/>
      <c r="O52" s="50"/>
      <c r="P52" s="71"/>
      <c r="Q52" s="57"/>
      <c r="R52" s="71"/>
      <c r="S52" s="57"/>
    </row>
    <row r="53" spans="1:19" x14ac:dyDescent="0.25">
      <c r="A53" s="7"/>
      <c r="B53" s="7"/>
      <c r="C53" s="7" t="s">
        <v>44</v>
      </c>
      <c r="D53" s="7"/>
      <c r="E53" s="7"/>
      <c r="F53" s="7"/>
      <c r="G53" s="7"/>
      <c r="H53" s="8"/>
      <c r="I53" s="8">
        <f>+I27</f>
        <v>11512400</v>
      </c>
      <c r="J53" s="72"/>
      <c r="K53" s="30">
        <v>39731</v>
      </c>
      <c r="L53" s="134"/>
      <c r="N53" s="42"/>
      <c r="O53" s="50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8</v>
      </c>
      <c r="I54" s="58">
        <v>0</v>
      </c>
      <c r="J54" s="73"/>
      <c r="K54" s="30">
        <v>39732</v>
      </c>
      <c r="L54" s="134"/>
      <c r="N54" s="42"/>
      <c r="O54" s="50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45</v>
      </c>
      <c r="F55" s="7"/>
      <c r="G55" s="7"/>
      <c r="H55" s="8"/>
      <c r="I55" s="8">
        <f>+I53-I52</f>
        <v>0</v>
      </c>
      <c r="J55" s="72"/>
      <c r="K55" s="30">
        <v>39733</v>
      </c>
      <c r="L55" s="134"/>
      <c r="N55" s="42"/>
      <c r="O55" s="50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K56" s="30">
        <v>39734</v>
      </c>
      <c r="L56" s="134"/>
      <c r="N56" s="42"/>
      <c r="O56" s="50"/>
      <c r="P56" s="71"/>
      <c r="Q56" s="57"/>
      <c r="R56" s="71"/>
      <c r="S56" s="71"/>
    </row>
    <row r="57" spans="1:19" x14ac:dyDescent="0.25">
      <c r="A57" s="7" t="s">
        <v>46</v>
      </c>
      <c r="B57" s="7"/>
      <c r="C57" s="7"/>
      <c r="D57" s="7"/>
      <c r="E57" s="7"/>
      <c r="F57" s="7"/>
      <c r="G57" s="7"/>
      <c r="H57" s="8"/>
      <c r="I57" s="54"/>
      <c r="J57" s="75"/>
      <c r="K57" s="30">
        <v>39735</v>
      </c>
      <c r="L57" s="134"/>
      <c r="N57" s="42"/>
      <c r="O57" s="50"/>
      <c r="P57" s="71"/>
      <c r="Q57" s="57"/>
      <c r="R57" s="71"/>
      <c r="S57" s="71"/>
    </row>
    <row r="58" spans="1:19" x14ac:dyDescent="0.25">
      <c r="A58" s="7" t="s">
        <v>47</v>
      </c>
      <c r="B58" s="7"/>
      <c r="C58" s="7"/>
      <c r="D58" s="7"/>
      <c r="E58" s="7" t="s">
        <v>8</v>
      </c>
      <c r="F58" s="7"/>
      <c r="G58" s="7" t="s">
        <v>48</v>
      </c>
      <c r="H58" s="8"/>
      <c r="I58" s="21"/>
      <c r="J58" s="76"/>
      <c r="K58" s="30">
        <v>39736</v>
      </c>
      <c r="L58" s="134"/>
      <c r="N58" s="42"/>
      <c r="O58" s="50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8</v>
      </c>
      <c r="I59" s="21"/>
      <c r="J59" s="76"/>
      <c r="K59" s="30">
        <v>39737</v>
      </c>
      <c r="L59" s="134"/>
      <c r="N59" s="42"/>
      <c r="O59" s="50"/>
      <c r="Q59" s="40"/>
    </row>
    <row r="60" spans="1:19" x14ac:dyDescent="0.25">
      <c r="K60" s="30">
        <v>39738</v>
      </c>
      <c r="L60" s="134"/>
      <c r="N60" s="42"/>
      <c r="O60" s="50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K61" s="30">
        <v>39739</v>
      </c>
      <c r="L61" s="134"/>
      <c r="N61" s="42"/>
      <c r="O61" s="50"/>
      <c r="Q61" s="10"/>
      <c r="R61" s="81"/>
    </row>
    <row r="62" spans="1:19" x14ac:dyDescent="0.25">
      <c r="A62" s="77" t="s">
        <v>49</v>
      </c>
      <c r="B62" s="78"/>
      <c r="C62" s="78"/>
      <c r="D62" s="79"/>
      <c r="E62" s="79"/>
      <c r="F62" s="79"/>
      <c r="G62" s="79" t="s">
        <v>50</v>
      </c>
      <c r="H62" s="10"/>
      <c r="J62" s="80"/>
      <c r="K62" s="30">
        <v>39740</v>
      </c>
      <c r="L62" s="135"/>
      <c r="N62" s="42"/>
      <c r="O62" s="50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K63" s="30">
        <v>39741</v>
      </c>
      <c r="L63" s="135"/>
      <c r="N63" s="42"/>
      <c r="O63" s="50"/>
      <c r="Q63" s="10"/>
      <c r="R63" s="81"/>
    </row>
    <row r="64" spans="1:19" x14ac:dyDescent="0.25">
      <c r="A64" s="77" t="s">
        <v>51</v>
      </c>
      <c r="B64" s="78"/>
      <c r="C64" s="78"/>
      <c r="D64" s="79"/>
      <c r="E64" s="79"/>
      <c r="F64" s="79"/>
      <c r="G64" s="79"/>
      <c r="H64" s="10" t="s">
        <v>52</v>
      </c>
      <c r="J64" s="80"/>
      <c r="K64" s="30">
        <v>39742</v>
      </c>
      <c r="L64" s="135"/>
      <c r="N64" s="42"/>
      <c r="O64" s="50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K65" s="30">
        <v>39743</v>
      </c>
      <c r="L65" s="135"/>
      <c r="N65" s="42"/>
      <c r="O65" s="50"/>
    </row>
    <row r="66" spans="1:17" x14ac:dyDescent="0.25">
      <c r="A66" s="9"/>
      <c r="B66" s="9"/>
      <c r="C66" s="9"/>
      <c r="D66" s="9"/>
      <c r="E66" s="9"/>
      <c r="F66" s="9"/>
      <c r="G66" s="79" t="s">
        <v>53</v>
      </c>
      <c r="H66" s="9"/>
      <c r="I66" s="9"/>
      <c r="J66" s="82"/>
      <c r="K66" s="30">
        <v>39744</v>
      </c>
      <c r="L66" s="135"/>
      <c r="M66" s="59"/>
      <c r="N66" s="42"/>
      <c r="O66" s="50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2"/>
      <c r="K67" s="30">
        <v>39745</v>
      </c>
      <c r="L67" s="135"/>
      <c r="M67" s="59"/>
      <c r="N67" s="42"/>
      <c r="O67" s="50"/>
    </row>
    <row r="68" spans="1:17" x14ac:dyDescent="0.25">
      <c r="A68" s="9"/>
      <c r="B68" s="9"/>
      <c r="C68" s="9"/>
      <c r="D68" s="9"/>
      <c r="E68" s="9" t="s">
        <v>54</v>
      </c>
      <c r="F68" s="9"/>
      <c r="G68" s="9"/>
      <c r="H68" s="9"/>
      <c r="I68" s="9"/>
      <c r="J68" s="82"/>
      <c r="K68" s="30">
        <v>39746</v>
      </c>
      <c r="L68" s="135"/>
      <c r="M68" s="83"/>
      <c r="N68" s="42"/>
      <c r="O68" s="50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4"/>
      <c r="J69" s="82"/>
      <c r="K69" s="30">
        <v>39747</v>
      </c>
      <c r="L69" s="135"/>
      <c r="M69" s="83"/>
      <c r="N69" s="42"/>
      <c r="O69" s="50"/>
    </row>
    <row r="70" spans="1:17" x14ac:dyDescent="0.25">
      <c r="A70" s="79"/>
      <c r="B70" s="79"/>
      <c r="C70" s="79"/>
      <c r="D70" s="79"/>
      <c r="E70" s="79"/>
      <c r="F70" s="79"/>
      <c r="G70" s="85"/>
      <c r="H70" s="86"/>
      <c r="I70" s="79"/>
      <c r="J70" s="80"/>
      <c r="K70" s="30">
        <v>39748</v>
      </c>
      <c r="L70" s="135"/>
      <c r="M70" s="87"/>
      <c r="N70" s="42"/>
      <c r="O70" s="50"/>
    </row>
    <row r="71" spans="1:17" x14ac:dyDescent="0.25">
      <c r="A71" s="79"/>
      <c r="B71" s="79"/>
      <c r="C71" s="79"/>
      <c r="D71" s="79"/>
      <c r="E71" s="79"/>
      <c r="F71" s="79"/>
      <c r="G71" s="85" t="s">
        <v>55</v>
      </c>
      <c r="H71" s="88"/>
      <c r="I71" s="79"/>
      <c r="J71" s="80"/>
      <c r="K71" s="30">
        <v>39749</v>
      </c>
      <c r="L71" s="135"/>
      <c r="M71" s="59"/>
      <c r="N71" s="42"/>
      <c r="O71" s="50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2"/>
      <c r="K72" s="30">
        <v>39750</v>
      </c>
      <c r="L72" s="135"/>
      <c r="N72" s="42"/>
      <c r="O72" s="89"/>
    </row>
    <row r="73" spans="1:17" x14ac:dyDescent="0.25">
      <c r="A73" s="9" t="s">
        <v>41</v>
      </c>
      <c r="B73" s="9"/>
      <c r="C73" s="9"/>
      <c r="D73" s="9" t="s">
        <v>39</v>
      </c>
      <c r="E73" s="9"/>
      <c r="F73" s="9"/>
      <c r="G73" s="9"/>
      <c r="H73" s="9" t="s">
        <v>56</v>
      </c>
      <c r="I73" s="84" t="s">
        <v>57</v>
      </c>
      <c r="J73" s="82"/>
      <c r="K73" s="30">
        <v>39751</v>
      </c>
      <c r="L73" s="135"/>
      <c r="M73" s="87"/>
      <c r="N73" s="42"/>
      <c r="O73" s="90"/>
    </row>
    <row r="74" spans="1:17" x14ac:dyDescent="0.25">
      <c r="A74" s="91">
        <v>4200</v>
      </c>
      <c r="B74" s="92"/>
      <c r="C74" s="92"/>
      <c r="D74" s="92"/>
      <c r="E74" s="93"/>
      <c r="F74" s="94"/>
      <c r="G74" s="9"/>
      <c r="H74" s="57"/>
      <c r="I74" s="9"/>
      <c r="J74" s="82"/>
      <c r="K74" s="30">
        <v>39752</v>
      </c>
      <c r="L74" s="135"/>
      <c r="M74" s="87"/>
      <c r="N74" s="42"/>
      <c r="O74" s="89"/>
    </row>
    <row r="75" spans="1:17" x14ac:dyDescent="0.25">
      <c r="A75" s="91">
        <v>500</v>
      </c>
      <c r="B75" s="92"/>
      <c r="C75" s="92"/>
      <c r="D75" s="92"/>
      <c r="E75" s="93"/>
      <c r="F75" s="94"/>
      <c r="G75" s="9"/>
      <c r="H75" s="57"/>
      <c r="I75" s="9"/>
      <c r="J75" s="9"/>
      <c r="L75" s="135"/>
      <c r="M75" s="87"/>
      <c r="N75" s="42"/>
      <c r="O75" s="89"/>
    </row>
    <row r="76" spans="1:17" x14ac:dyDescent="0.25">
      <c r="A76" s="95">
        <v>5100</v>
      </c>
      <c r="B76" s="92"/>
      <c r="C76" s="92"/>
      <c r="D76" s="92"/>
      <c r="E76" s="93"/>
      <c r="F76" s="94"/>
      <c r="G76" s="9"/>
      <c r="H76" s="57"/>
      <c r="I76" s="9"/>
      <c r="J76" s="9"/>
      <c r="K76" t="s">
        <v>8</v>
      </c>
      <c r="L76" s="135"/>
      <c r="M76" s="87"/>
      <c r="N76" s="42"/>
      <c r="O76" s="89"/>
    </row>
    <row r="77" spans="1:17" x14ac:dyDescent="0.25">
      <c r="A77" s="95">
        <v>70000</v>
      </c>
      <c r="B77" s="92"/>
      <c r="C77" s="96"/>
      <c r="D77" s="92"/>
      <c r="E77" s="97"/>
      <c r="F77" s="9"/>
      <c r="G77" s="9"/>
      <c r="H77" s="57"/>
      <c r="I77" s="9"/>
      <c r="J77" s="9"/>
      <c r="L77" s="135"/>
      <c r="M77" s="87"/>
      <c r="N77" s="42"/>
      <c r="O77" s="89"/>
    </row>
    <row r="78" spans="1:17" x14ac:dyDescent="0.25">
      <c r="A78" s="93">
        <v>217000</v>
      </c>
      <c r="B78" s="92"/>
      <c r="C78" s="96"/>
      <c r="D78" s="96"/>
      <c r="E78" s="98"/>
      <c r="F78" s="70"/>
      <c r="H78" s="71"/>
      <c r="L78" s="135"/>
      <c r="M78" s="87"/>
      <c r="N78" s="42"/>
      <c r="O78" s="89"/>
    </row>
    <row r="79" spans="1:17" x14ac:dyDescent="0.25">
      <c r="A79" s="99"/>
      <c r="B79" s="92"/>
      <c r="C79" s="100"/>
      <c r="D79" s="100"/>
      <c r="E79" s="98"/>
      <c r="H79" s="71"/>
      <c r="L79" s="135"/>
      <c r="M79" s="87"/>
      <c r="N79" s="42"/>
      <c r="O79" s="89"/>
    </row>
    <row r="80" spans="1:17" x14ac:dyDescent="0.25">
      <c r="A80" s="101"/>
      <c r="B80" s="92"/>
      <c r="C80" s="100"/>
      <c r="D80" s="100"/>
      <c r="E80" s="98"/>
      <c r="H80" s="71"/>
      <c r="L80" s="135"/>
      <c r="M80" s="87"/>
      <c r="N80" s="42"/>
      <c r="O80" s="90"/>
    </row>
    <row r="81" spans="1:15" x14ac:dyDescent="0.25">
      <c r="A81" s="101"/>
      <c r="B81" s="92"/>
      <c r="C81" s="100"/>
      <c r="D81" s="100"/>
      <c r="E81" s="98"/>
      <c r="H81" s="71"/>
      <c r="L81" s="135"/>
      <c r="M81" s="87"/>
      <c r="N81" s="42"/>
      <c r="O81" s="90"/>
    </row>
    <row r="82" spans="1:15" x14ac:dyDescent="0.25">
      <c r="A82" s="99"/>
      <c r="B82" s="100"/>
      <c r="C82" s="100"/>
      <c r="D82" s="100"/>
      <c r="E82" s="98"/>
      <c r="H82" s="71"/>
      <c r="L82" s="135"/>
      <c r="M82" s="102"/>
      <c r="N82" s="42"/>
      <c r="O82" s="89"/>
    </row>
    <row r="83" spans="1:15" x14ac:dyDescent="0.25">
      <c r="A83" s="99"/>
      <c r="B83" s="100"/>
      <c r="C83" s="100"/>
      <c r="D83" s="100"/>
      <c r="E83" s="98"/>
      <c r="H83" s="71"/>
      <c r="L83" s="135"/>
      <c r="M83" s="103"/>
      <c r="N83" s="42"/>
      <c r="O83" s="89"/>
    </row>
    <row r="84" spans="1:15" x14ac:dyDescent="0.25">
      <c r="A84" s="99"/>
      <c r="B84" s="104"/>
      <c r="E84" s="71"/>
      <c r="H84" s="71"/>
      <c r="K84" s="30"/>
      <c r="L84" s="135"/>
      <c r="N84" s="42"/>
      <c r="O84" s="89"/>
    </row>
    <row r="85" spans="1:15" x14ac:dyDescent="0.25">
      <c r="A85" s="99"/>
      <c r="B85" s="104"/>
      <c r="H85" s="71"/>
      <c r="K85" s="30"/>
      <c r="L85" s="135"/>
      <c r="N85" s="42"/>
      <c r="O85" s="89"/>
    </row>
    <row r="86" spans="1:15" x14ac:dyDescent="0.25">
      <c r="A86" s="99"/>
      <c r="B86" s="104"/>
      <c r="K86" s="30"/>
      <c r="L86" s="135"/>
      <c r="N86" s="42"/>
      <c r="O86" s="89"/>
    </row>
    <row r="87" spans="1:15" x14ac:dyDescent="0.25">
      <c r="A87" s="99"/>
      <c r="B87" s="104"/>
      <c r="K87" s="30"/>
      <c r="L87" s="135"/>
      <c r="N87" s="42"/>
      <c r="O87" s="89"/>
    </row>
    <row r="88" spans="1:15" x14ac:dyDescent="0.25">
      <c r="A88" s="71"/>
      <c r="B88" s="104"/>
      <c r="K88" s="30"/>
      <c r="L88" s="135"/>
      <c r="M88" s="87"/>
      <c r="N88" s="42"/>
      <c r="O88" s="89"/>
    </row>
    <row r="89" spans="1:15" x14ac:dyDescent="0.25">
      <c r="K89" s="30"/>
      <c r="L89" s="135"/>
      <c r="N89" s="42"/>
      <c r="O89" s="89"/>
    </row>
    <row r="90" spans="1:15" x14ac:dyDescent="0.25">
      <c r="K90" s="30"/>
      <c r="L90" s="135"/>
      <c r="N90" s="42"/>
      <c r="O90" s="89"/>
    </row>
    <row r="91" spans="1:15" x14ac:dyDescent="0.25">
      <c r="K91" s="30"/>
      <c r="L91" s="135"/>
      <c r="N91" s="42"/>
      <c r="O91" s="89"/>
    </row>
    <row r="92" spans="1:15" x14ac:dyDescent="0.25">
      <c r="A92" s="81">
        <f>SUM(A74:A91)</f>
        <v>296800</v>
      </c>
      <c r="E92" s="71">
        <f>SUM(E74:E91)</f>
        <v>0</v>
      </c>
      <c r="H92" s="71">
        <f>SUM(H74:H91)</f>
        <v>0</v>
      </c>
      <c r="K92" s="30"/>
      <c r="L92" s="135"/>
      <c r="N92" s="42"/>
      <c r="O92" s="89"/>
    </row>
    <row r="93" spans="1:15" x14ac:dyDescent="0.25">
      <c r="K93" s="30"/>
      <c r="L93" s="135"/>
      <c r="N93" s="42"/>
      <c r="O93" s="89"/>
    </row>
    <row r="94" spans="1:15" x14ac:dyDescent="0.25">
      <c r="K94" s="30"/>
      <c r="N94" s="42"/>
      <c r="O94" s="89"/>
    </row>
    <row r="95" spans="1:15" x14ac:dyDescent="0.25">
      <c r="K95" s="30"/>
      <c r="N95" s="42"/>
      <c r="O95" s="89"/>
    </row>
    <row r="96" spans="1:15" x14ac:dyDescent="0.25">
      <c r="K96" s="30"/>
      <c r="M96" s="37">
        <f>SUM(M13:M95)</f>
        <v>136565000</v>
      </c>
      <c r="N96" s="42"/>
      <c r="O96" s="89"/>
    </row>
    <row r="97" spans="11:15" x14ac:dyDescent="0.25">
      <c r="K97" s="30"/>
      <c r="N97" s="42"/>
      <c r="O97" s="89"/>
    </row>
    <row r="98" spans="11:15" x14ac:dyDescent="0.25">
      <c r="K98" s="30"/>
      <c r="N98" s="42"/>
      <c r="O98" s="89"/>
    </row>
    <row r="99" spans="11:15" x14ac:dyDescent="0.25">
      <c r="K99" s="30"/>
      <c r="N99" s="42"/>
      <c r="O99" s="89"/>
    </row>
    <row r="100" spans="11:15" x14ac:dyDescent="0.25">
      <c r="K100" s="30"/>
      <c r="N100" s="42"/>
      <c r="O100" s="89"/>
    </row>
    <row r="101" spans="11:15" x14ac:dyDescent="0.25">
      <c r="K101" s="30"/>
      <c r="N101" s="42"/>
      <c r="O101" s="89"/>
    </row>
    <row r="102" spans="11:15" x14ac:dyDescent="0.25">
      <c r="K102" s="30"/>
      <c r="N102" s="42"/>
      <c r="O102" s="89"/>
    </row>
    <row r="103" spans="11:15" x14ac:dyDescent="0.25">
      <c r="K103" s="30"/>
      <c r="N103" s="42"/>
      <c r="O103" s="89"/>
    </row>
    <row r="104" spans="11:15" x14ac:dyDescent="0.25">
      <c r="K104" s="30"/>
      <c r="N104" s="42"/>
      <c r="O104" s="89"/>
    </row>
    <row r="105" spans="11:15" x14ac:dyDescent="0.25">
      <c r="K105" s="30"/>
      <c r="N105" s="42"/>
      <c r="O105" s="89"/>
    </row>
    <row r="106" spans="11:15" x14ac:dyDescent="0.25">
      <c r="K106" s="30"/>
      <c r="N106" s="42"/>
      <c r="O106" s="89"/>
    </row>
    <row r="107" spans="11:15" x14ac:dyDescent="0.25">
      <c r="K107" s="30"/>
      <c r="N107" s="42"/>
      <c r="O107" s="89"/>
    </row>
    <row r="108" spans="11:15" x14ac:dyDescent="0.25">
      <c r="K108" s="30"/>
      <c r="N108" s="42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7">
        <f>SUM(O13:O110)</f>
        <v>35000000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39"/>
      <c r="N114" s="107"/>
      <c r="O114" s="106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39"/>
      <c r="N115" s="107"/>
      <c r="O115" s="106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39"/>
      <c r="N116" s="107"/>
      <c r="O116" s="106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39"/>
      <c r="N117" s="107"/>
      <c r="O117" s="106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39"/>
      <c r="N118" s="107"/>
      <c r="O118" s="106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39"/>
      <c r="N119" s="107"/>
      <c r="O119" s="106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39"/>
      <c r="N120" s="107"/>
      <c r="O120" s="106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39"/>
      <c r="N121" s="107"/>
      <c r="O121" s="106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39"/>
      <c r="N122" s="107"/>
      <c r="O122" s="106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39"/>
      <c r="N123" s="107"/>
      <c r="O123" s="106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40"/>
      <c r="N124" s="107"/>
      <c r="O124" s="106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39"/>
      <c r="N125" s="107"/>
      <c r="O125" s="106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39"/>
      <c r="N126" s="107"/>
      <c r="O126" s="106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39"/>
      <c r="N127" s="107"/>
      <c r="O127" s="106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39"/>
      <c r="N128" s="107"/>
      <c r="O128" s="106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39"/>
      <c r="N129" s="107"/>
      <c r="O129" s="106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39"/>
      <c r="N130" s="107"/>
      <c r="O130" s="106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39"/>
      <c r="N131" s="107"/>
      <c r="O131" s="106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39"/>
      <c r="N132" s="107"/>
      <c r="O132" s="106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39"/>
      <c r="N133" s="107"/>
      <c r="O133" s="106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39"/>
      <c r="N134" s="107"/>
      <c r="O134" s="106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40"/>
      <c r="N135" s="107"/>
      <c r="O135" s="106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39"/>
      <c r="N136" s="107"/>
      <c r="O136" s="106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40">
        <f>SUM(L13:L136)</f>
        <v>54050000</v>
      </c>
      <c r="N137" s="107"/>
      <c r="O137" s="106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23" zoomScale="82" zoomScaleNormal="100" zoomScaleSheetLayoutView="82" workbookViewId="0">
      <selection activeCell="K54" sqref="K54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39" bestFit="1" customWidth="1"/>
    <col min="13" max="13" width="16.140625" style="37" bestFit="1" customWidth="1"/>
    <col min="14" max="14" width="15.5703125" style="107" customWidth="1"/>
    <col min="15" max="15" width="20" style="106" bestFit="1" customWidth="1"/>
    <col min="16" max="16" width="16.42578125" bestFit="1" customWidth="1"/>
    <col min="18" max="18" width="22.42578125" customWidth="1"/>
    <col min="19" max="19" width="20.140625" customWidth="1"/>
  </cols>
  <sheetData>
    <row r="1" spans="1:19" ht="15.75" x14ac:dyDescent="0.25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33"/>
      <c r="K1" s="2"/>
      <c r="L1" s="136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136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58</v>
      </c>
      <c r="C3" s="10"/>
      <c r="D3" s="7"/>
      <c r="E3" s="7"/>
      <c r="F3" s="7"/>
      <c r="G3" s="7"/>
      <c r="H3" s="7" t="s">
        <v>2</v>
      </c>
      <c r="I3" s="11">
        <v>42788</v>
      </c>
      <c r="J3" s="12"/>
      <c r="K3" s="9"/>
      <c r="L3" s="137"/>
      <c r="M3" s="4"/>
      <c r="N3" s="5"/>
      <c r="O3" s="10"/>
      <c r="P3" s="9"/>
      <c r="Q3" s="9"/>
      <c r="R3" s="9"/>
      <c r="S3" s="9"/>
    </row>
    <row r="4" spans="1:19" x14ac:dyDescent="0.25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 t="s">
        <v>6</v>
      </c>
      <c r="J4" s="15"/>
      <c r="K4" s="9"/>
      <c r="L4" s="137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7"/>
      <c r="M5" s="17"/>
      <c r="N5" s="18"/>
      <c r="O5" s="6"/>
      <c r="P5" s="9"/>
      <c r="Q5" s="9"/>
      <c r="R5" s="9"/>
      <c r="S5" s="9"/>
    </row>
    <row r="6" spans="1:19" x14ac:dyDescent="0.25">
      <c r="A6" s="19" t="s">
        <v>7</v>
      </c>
      <c r="B6" s="7"/>
      <c r="C6" s="7"/>
      <c r="D6" s="7"/>
      <c r="E6" s="7"/>
      <c r="F6" s="7"/>
      <c r="G6" s="7" t="s">
        <v>8</v>
      </c>
      <c r="H6" s="8"/>
      <c r="I6" s="7"/>
      <c r="J6" s="7"/>
      <c r="K6" s="9"/>
      <c r="L6" s="137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9"/>
      <c r="L7" s="137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v>15</v>
      </c>
      <c r="F8" s="22"/>
      <c r="G8" s="17">
        <f>C8*E8</f>
        <v>1500000</v>
      </c>
      <c r="H8" s="8"/>
      <c r="I8" s="17"/>
      <c r="J8" s="17"/>
      <c r="K8" s="9"/>
      <c r="L8" s="137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v>13</v>
      </c>
      <c r="F9" s="22"/>
      <c r="G9" s="17">
        <f t="shared" ref="G9:G16" si="0">C9*E9</f>
        <v>650000</v>
      </c>
      <c r="H9" s="8"/>
      <c r="I9" s="17"/>
      <c r="J9" s="17"/>
      <c r="K9" s="9"/>
      <c r="L9" s="136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110</v>
      </c>
      <c r="F10" s="22"/>
      <c r="G10" s="17">
        <f t="shared" si="0"/>
        <v>2200000</v>
      </c>
      <c r="H10" s="8"/>
      <c r="I10" s="8"/>
      <c r="J10" s="17"/>
      <c r="K10" s="23"/>
      <c r="L10" s="136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88</v>
      </c>
      <c r="F11" s="22"/>
      <c r="G11" s="17">
        <f t="shared" si="0"/>
        <v>880000</v>
      </c>
      <c r="H11" s="8"/>
      <c r="I11" s="17"/>
      <c r="J11" s="17"/>
      <c r="K11" s="9"/>
      <c r="L11" s="136"/>
      <c r="M11" s="4"/>
      <c r="N11" s="24"/>
      <c r="O11" s="8"/>
      <c r="P11" s="9"/>
      <c r="Q11" s="9"/>
      <c r="R11" s="9" t="s">
        <v>12</v>
      </c>
      <c r="S11" s="9"/>
    </row>
    <row r="12" spans="1:19" x14ac:dyDescent="0.25">
      <c r="A12" s="7"/>
      <c r="B12" s="7"/>
      <c r="C12" s="21">
        <v>5000</v>
      </c>
      <c r="D12" s="7"/>
      <c r="E12" s="22">
        <v>108</v>
      </c>
      <c r="F12" s="22"/>
      <c r="G12" s="17">
        <f>C12*E12</f>
        <v>540000</v>
      </c>
      <c r="H12" s="8"/>
      <c r="I12" s="17"/>
      <c r="J12" s="17"/>
      <c r="K12" s="25" t="s">
        <v>8</v>
      </c>
      <c r="L12" s="138" t="s">
        <v>14</v>
      </c>
      <c r="M12" s="27" t="s">
        <v>15</v>
      </c>
      <c r="N12" s="28" t="s">
        <v>16</v>
      </c>
      <c r="O12" s="29" t="s">
        <v>12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21</v>
      </c>
      <c r="F13" s="22"/>
      <c r="G13" s="17">
        <f t="shared" si="0"/>
        <v>42000</v>
      </c>
      <c r="H13" s="8"/>
      <c r="I13" s="17"/>
      <c r="J13" s="17"/>
      <c r="K13" s="30">
        <v>39711</v>
      </c>
      <c r="L13" s="134">
        <v>850000</v>
      </c>
      <c r="M13" s="32">
        <v>4260000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2</v>
      </c>
      <c r="F14" s="22"/>
      <c r="G14" s="17">
        <f t="shared" si="0"/>
        <v>2000</v>
      </c>
      <c r="H14" s="8"/>
      <c r="I14" s="17"/>
      <c r="J14" s="10"/>
      <c r="K14" s="30">
        <v>39712</v>
      </c>
      <c r="L14" s="134">
        <v>4000000</v>
      </c>
      <c r="M14" s="32">
        <v>20000</v>
      </c>
      <c r="N14" s="34"/>
      <c r="O14" s="35">
        <v>60000000</v>
      </c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39713</v>
      </c>
      <c r="L15" s="134">
        <v>2000000</v>
      </c>
      <c r="M15" s="32">
        <v>1100000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39714</v>
      </c>
      <c r="L16" s="134">
        <v>1000000</v>
      </c>
      <c r="M16" s="37">
        <v>60000000</v>
      </c>
      <c r="N16" s="34"/>
      <c r="O16" s="35"/>
      <c r="P16" s="36"/>
    </row>
    <row r="17" spans="1:19" x14ac:dyDescent="0.25">
      <c r="A17" s="7"/>
      <c r="B17" s="7"/>
      <c r="C17" s="19" t="s">
        <v>22</v>
      </c>
      <c r="D17" s="7"/>
      <c r="E17" s="22"/>
      <c r="F17" s="7"/>
      <c r="G17" s="7"/>
      <c r="H17" s="8">
        <f>SUM(G8:G16)</f>
        <v>5814000</v>
      </c>
      <c r="I17" s="10"/>
      <c r="K17" s="30">
        <v>39715</v>
      </c>
      <c r="L17" s="134">
        <v>1000000</v>
      </c>
      <c r="M17" s="32"/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39716</v>
      </c>
      <c r="L18" s="134">
        <v>4000000</v>
      </c>
      <c r="M18" s="32"/>
      <c r="N18" s="34"/>
      <c r="O18" s="35"/>
      <c r="P18" s="39"/>
    </row>
    <row r="19" spans="1:19" x14ac:dyDescent="0.25">
      <c r="A19" s="7"/>
      <c r="B19" s="7"/>
      <c r="C19" s="7" t="s">
        <v>9</v>
      </c>
      <c r="D19" s="7"/>
      <c r="E19" s="7" t="s">
        <v>23</v>
      </c>
      <c r="F19" s="7"/>
      <c r="G19" s="7" t="s">
        <v>11</v>
      </c>
      <c r="H19" s="8"/>
      <c r="I19" s="21"/>
      <c r="K19" s="30">
        <v>39717</v>
      </c>
      <c r="L19" s="134">
        <v>6000000</v>
      </c>
      <c r="M19" s="123"/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1</v>
      </c>
      <c r="F20" s="7"/>
      <c r="G20" s="21">
        <f>C20*E20</f>
        <v>1000</v>
      </c>
      <c r="H20" s="8"/>
      <c r="I20" s="21"/>
      <c r="K20" s="30">
        <v>39718</v>
      </c>
      <c r="L20" s="134">
        <v>3300000</v>
      </c>
      <c r="M20" s="32"/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4</v>
      </c>
      <c r="F21" s="7"/>
      <c r="G21" s="21">
        <f>C21*E21</f>
        <v>2000</v>
      </c>
      <c r="H21" s="8"/>
      <c r="I21" s="21"/>
      <c r="K21" s="30">
        <v>39719</v>
      </c>
      <c r="L21" s="134">
        <v>3000000</v>
      </c>
      <c r="M21" s="34"/>
      <c r="N21" s="40"/>
      <c r="O21" s="41"/>
      <c r="P21" s="41"/>
    </row>
    <row r="22" spans="1:19" x14ac:dyDescent="0.25">
      <c r="A22" s="7"/>
      <c r="B22" s="7"/>
      <c r="C22" s="21">
        <v>200</v>
      </c>
      <c r="D22" s="7"/>
      <c r="E22" s="7">
        <v>1</v>
      </c>
      <c r="F22" s="7"/>
      <c r="G22" s="21">
        <f>C22*E22</f>
        <v>200</v>
      </c>
      <c r="H22" s="8"/>
      <c r="I22" s="10"/>
      <c r="K22" s="30">
        <v>39720</v>
      </c>
      <c r="L22" s="134">
        <v>1000000</v>
      </c>
      <c r="M22" s="31"/>
      <c r="N22" s="42"/>
      <c r="O22" s="8"/>
      <c r="P22" s="34"/>
      <c r="Q22" s="40"/>
      <c r="R22" s="41"/>
      <c r="S22" s="41"/>
    </row>
    <row r="23" spans="1:19" x14ac:dyDescent="0.25">
      <c r="A23" s="7"/>
      <c r="B23" s="7"/>
      <c r="C23" s="21">
        <v>100</v>
      </c>
      <c r="D23" s="7"/>
      <c r="E23" s="7">
        <v>2</v>
      </c>
      <c r="F23" s="7"/>
      <c r="G23" s="21">
        <f>C23*E23</f>
        <v>200</v>
      </c>
      <c r="H23" s="8"/>
      <c r="I23" s="10"/>
      <c r="K23" s="30">
        <v>39721</v>
      </c>
      <c r="L23" s="134">
        <v>800000</v>
      </c>
      <c r="M23" s="43"/>
      <c r="N23" s="42"/>
      <c r="O23" s="44"/>
      <c r="P23" s="34"/>
      <c r="Q23" s="40"/>
      <c r="R23" s="41">
        <f>SUM(R14:R22)</f>
        <v>0</v>
      </c>
      <c r="S23" s="41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39722</v>
      </c>
      <c r="L24" s="134">
        <v>600000</v>
      </c>
      <c r="M24" s="43"/>
      <c r="N24" s="45"/>
      <c r="O24" s="44"/>
      <c r="P24" s="34"/>
      <c r="Q24" s="40"/>
      <c r="R24" s="46" t="s">
        <v>24</v>
      </c>
      <c r="S24" s="40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7">
        <v>0</v>
      </c>
      <c r="H25" s="8"/>
      <c r="I25" s="7" t="s">
        <v>8</v>
      </c>
      <c r="K25" s="30">
        <v>39723</v>
      </c>
      <c r="L25" s="134">
        <v>1900000</v>
      </c>
      <c r="M25" s="43"/>
      <c r="N25" s="45"/>
      <c r="O25" s="44"/>
      <c r="P25" s="34"/>
      <c r="Q25" s="40"/>
      <c r="R25" s="46"/>
      <c r="S25" s="40"/>
    </row>
    <row r="26" spans="1:19" x14ac:dyDescent="0.25">
      <c r="A26" s="7"/>
      <c r="B26" s="7"/>
      <c r="C26" s="19" t="s">
        <v>22</v>
      </c>
      <c r="D26" s="7"/>
      <c r="E26" s="7"/>
      <c r="F26" s="7"/>
      <c r="G26" s="7"/>
      <c r="H26" s="49">
        <f>SUM(G20:G25)</f>
        <v>3400</v>
      </c>
      <c r="I26" s="8"/>
      <c r="K26" s="30">
        <v>39724</v>
      </c>
      <c r="L26" s="134">
        <v>600000</v>
      </c>
      <c r="N26" s="42"/>
      <c r="O26" s="50"/>
      <c r="P26" s="34"/>
      <c r="Q26" s="40"/>
      <c r="R26" s="46"/>
      <c r="S26" s="40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5817400</v>
      </c>
      <c r="K27" s="30">
        <v>39725</v>
      </c>
      <c r="L27" s="134">
        <v>9025000</v>
      </c>
      <c r="M27" s="51"/>
      <c r="N27" s="42"/>
      <c r="O27" s="50"/>
      <c r="P27" s="34"/>
      <c r="Q27" s="40"/>
      <c r="R27" s="46"/>
      <c r="S27" s="40"/>
    </row>
    <row r="28" spans="1:19" x14ac:dyDescent="0.25">
      <c r="A28" s="7"/>
      <c r="B28" s="7"/>
      <c r="C28" s="19" t="s">
        <v>25</v>
      </c>
      <c r="D28" s="7"/>
      <c r="E28" s="7"/>
      <c r="F28" s="7"/>
      <c r="G28" s="7"/>
      <c r="H28" s="8"/>
      <c r="I28" s="8"/>
      <c r="K28" s="30">
        <v>39726</v>
      </c>
      <c r="L28" s="134">
        <v>4000000</v>
      </c>
      <c r="M28" s="52"/>
      <c r="N28" s="42"/>
      <c r="O28" s="50"/>
      <c r="P28" s="34"/>
      <c r="Q28" s="40"/>
      <c r="R28" s="46"/>
      <c r="S28" s="40"/>
    </row>
    <row r="29" spans="1:19" x14ac:dyDescent="0.25">
      <c r="A29" s="7"/>
      <c r="B29" s="7"/>
      <c r="C29" s="7" t="s">
        <v>26</v>
      </c>
      <c r="D29" s="7"/>
      <c r="E29" s="7"/>
      <c r="F29" s="7"/>
      <c r="G29" s="7" t="s">
        <v>8</v>
      </c>
      <c r="H29" s="8"/>
      <c r="I29" s="8">
        <f>'21 Februari 17  '!I37</f>
        <v>1190431764</v>
      </c>
      <c r="K29" s="30">
        <v>39727</v>
      </c>
      <c r="L29" s="134">
        <v>2000000</v>
      </c>
      <c r="N29" s="42"/>
      <c r="O29" s="50"/>
      <c r="P29" s="34"/>
      <c r="Q29" s="40"/>
      <c r="R29" s="53"/>
      <c r="S29" s="40"/>
    </row>
    <row r="30" spans="1:19" x14ac:dyDescent="0.25">
      <c r="A30" s="7"/>
      <c r="B30" s="7"/>
      <c r="C30" s="7" t="s">
        <v>27</v>
      </c>
      <c r="D30" s="7"/>
      <c r="E30" s="7"/>
      <c r="F30" s="7"/>
      <c r="G30" s="7"/>
      <c r="H30" s="8" t="s">
        <v>28</v>
      </c>
      <c r="I30" s="54">
        <f>'21 Februari 17  '!I52</f>
        <v>11512400</v>
      </c>
      <c r="K30" s="30">
        <v>39728</v>
      </c>
      <c r="L30" s="134">
        <v>1000000</v>
      </c>
      <c r="M30" s="55"/>
      <c r="N30" s="42"/>
      <c r="O30" s="50"/>
      <c r="P30" s="34"/>
      <c r="Q30" s="40"/>
      <c r="R30" s="46"/>
      <c r="S30" s="40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>
        <v>39729</v>
      </c>
      <c r="L31" s="134">
        <v>5000000</v>
      </c>
      <c r="N31" s="45"/>
      <c r="O31" s="50"/>
      <c r="P31" s="9"/>
      <c r="Q31" s="40"/>
      <c r="R31" s="9"/>
      <c r="S31" s="40"/>
    </row>
    <row r="32" spans="1:19" x14ac:dyDescent="0.25">
      <c r="A32" s="7"/>
      <c r="B32" s="7"/>
      <c r="C32" s="19" t="s">
        <v>29</v>
      </c>
      <c r="D32" s="7"/>
      <c r="E32" s="7"/>
      <c r="F32" s="7"/>
      <c r="G32" s="7"/>
      <c r="H32" s="8"/>
      <c r="I32" s="34"/>
      <c r="J32" s="34"/>
      <c r="K32" s="30">
        <v>39730</v>
      </c>
      <c r="L32" s="134">
        <v>1050000</v>
      </c>
      <c r="N32" s="42"/>
      <c r="O32" s="50"/>
      <c r="P32" s="9"/>
      <c r="Q32" s="40"/>
      <c r="R32" s="9"/>
      <c r="S32" s="40"/>
    </row>
    <row r="33" spans="1:19" x14ac:dyDescent="0.25">
      <c r="A33" s="7"/>
      <c r="B33" s="19">
        <v>1</v>
      </c>
      <c r="C33" s="19" t="s">
        <v>30</v>
      </c>
      <c r="D33" s="7"/>
      <c r="E33" s="7"/>
      <c r="F33" s="7"/>
      <c r="G33" s="7"/>
      <c r="H33" s="8"/>
      <c r="I33" s="8"/>
      <c r="J33" s="8"/>
      <c r="K33" s="30">
        <v>39731</v>
      </c>
      <c r="L33" s="134">
        <v>900000</v>
      </c>
      <c r="N33" s="42"/>
      <c r="O33" s="50"/>
      <c r="P33" s="9"/>
      <c r="Q33" s="40"/>
      <c r="R33" s="9"/>
      <c r="S33" s="40"/>
    </row>
    <row r="34" spans="1:19" x14ac:dyDescent="0.25">
      <c r="A34" s="7"/>
      <c r="B34" s="19"/>
      <c r="C34" s="19" t="s">
        <v>12</v>
      </c>
      <c r="D34" s="7"/>
      <c r="E34" s="7"/>
      <c r="F34" s="7"/>
      <c r="G34" s="7"/>
      <c r="H34" s="8"/>
      <c r="I34" s="8"/>
      <c r="J34" s="8"/>
      <c r="K34" s="30">
        <v>39732</v>
      </c>
      <c r="L34" s="134">
        <v>1150000</v>
      </c>
      <c r="N34" s="42"/>
      <c r="O34" s="50"/>
      <c r="P34" s="9"/>
      <c r="Q34" s="40"/>
      <c r="R34" s="57"/>
      <c r="S34" s="40"/>
    </row>
    <row r="35" spans="1:19" x14ac:dyDescent="0.25">
      <c r="A35" s="7"/>
      <c r="B35" s="7"/>
      <c r="C35" s="7" t="s">
        <v>31</v>
      </c>
      <c r="D35" s="7"/>
      <c r="E35" s="7"/>
      <c r="F35" s="7"/>
      <c r="G35" s="21"/>
      <c r="H35" s="49">
        <f>O14</f>
        <v>60000000</v>
      </c>
      <c r="I35" s="8"/>
      <c r="J35" s="8"/>
      <c r="K35" s="30">
        <v>39733</v>
      </c>
      <c r="L35" s="134">
        <v>2000000</v>
      </c>
      <c r="M35" s="51"/>
      <c r="N35" s="42" t="s">
        <v>32</v>
      </c>
      <c r="O35" s="50"/>
      <c r="P35" s="40"/>
      <c r="Q35" s="40"/>
      <c r="R35" s="9"/>
      <c r="S35" s="40"/>
    </row>
    <row r="36" spans="1:19" x14ac:dyDescent="0.25">
      <c r="A36" s="7"/>
      <c r="B36" s="7"/>
      <c r="C36" s="7" t="s">
        <v>33</v>
      </c>
      <c r="D36" s="7"/>
      <c r="E36" s="7"/>
      <c r="F36" s="7"/>
      <c r="G36" s="7"/>
      <c r="H36" s="58">
        <f>H92</f>
        <v>0</v>
      </c>
      <c r="I36" s="7" t="s">
        <v>8</v>
      </c>
      <c r="J36" s="7"/>
      <c r="K36" s="30">
        <v>39734</v>
      </c>
      <c r="L36" s="134">
        <v>3000000</v>
      </c>
      <c r="M36" s="51"/>
      <c r="N36" s="42"/>
      <c r="O36" s="50"/>
      <c r="P36" s="10"/>
      <c r="Q36" s="40"/>
      <c r="R36" s="9"/>
      <c r="S36" s="9"/>
    </row>
    <row r="37" spans="1:19" x14ac:dyDescent="0.25">
      <c r="A37" s="7"/>
      <c r="B37" s="7"/>
      <c r="C37" s="7" t="s">
        <v>34</v>
      </c>
      <c r="D37" s="7"/>
      <c r="E37" s="7"/>
      <c r="F37" s="7"/>
      <c r="G37" s="7"/>
      <c r="H37" s="8"/>
      <c r="I37" s="8">
        <f>I29+H35</f>
        <v>1250431764</v>
      </c>
      <c r="J37" s="8"/>
      <c r="K37" s="30">
        <v>39735</v>
      </c>
      <c r="L37" s="134">
        <v>510000</v>
      </c>
      <c r="M37" s="51"/>
      <c r="N37" s="42"/>
      <c r="O37" s="50"/>
      <c r="Q37" s="40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/>
      <c r="L38" s="134"/>
      <c r="M38" s="59"/>
      <c r="N38" s="42"/>
      <c r="O38" s="50"/>
      <c r="Q38" s="40"/>
      <c r="R38" s="9"/>
      <c r="S38" s="9"/>
    </row>
    <row r="39" spans="1:19" x14ac:dyDescent="0.25">
      <c r="A39" s="7"/>
      <c r="B39" s="7"/>
      <c r="C39" s="19" t="s">
        <v>35</v>
      </c>
      <c r="D39" s="7"/>
      <c r="E39" s="7"/>
      <c r="F39" s="7"/>
      <c r="G39" s="7"/>
      <c r="H39" s="49">
        <f>24183686+75000000</f>
        <v>99183686</v>
      </c>
      <c r="J39" s="8"/>
      <c r="K39" s="30"/>
      <c r="L39" s="134"/>
      <c r="M39" s="51"/>
      <c r="N39" s="42"/>
      <c r="O39" s="50"/>
      <c r="Q39" s="40"/>
      <c r="R39" s="9"/>
      <c r="S39" s="9"/>
    </row>
    <row r="40" spans="1:19" x14ac:dyDescent="0.25">
      <c r="A40" s="7"/>
      <c r="B40" s="7"/>
      <c r="C40" s="19" t="s">
        <v>36</v>
      </c>
      <c r="D40" s="7"/>
      <c r="E40" s="7"/>
      <c r="F40" s="7"/>
      <c r="G40" s="7"/>
      <c r="H40" s="8">
        <v>102950591</v>
      </c>
      <c r="I40" s="8"/>
      <c r="J40" s="8"/>
      <c r="K40" s="30"/>
      <c r="L40" s="134"/>
      <c r="M40" s="51"/>
      <c r="N40" s="42"/>
      <c r="O40" s="50"/>
      <c r="Q40" s="40"/>
      <c r="R40" s="9"/>
      <c r="S40" s="9"/>
    </row>
    <row r="41" spans="1:19" ht="16.5" x14ac:dyDescent="0.35">
      <c r="A41" s="7"/>
      <c r="B41" s="7"/>
      <c r="C41" s="19" t="s">
        <v>37</v>
      </c>
      <c r="D41" s="7"/>
      <c r="E41" s="7"/>
      <c r="F41" s="7"/>
      <c r="G41" s="7"/>
      <c r="H41" s="60">
        <f>51461839+25000000</f>
        <v>76461839</v>
      </c>
      <c r="I41" s="8"/>
      <c r="J41" s="8"/>
      <c r="K41" s="30"/>
      <c r="L41" s="134"/>
      <c r="M41" s="51"/>
      <c r="N41" s="42"/>
      <c r="O41" s="50"/>
      <c r="Q41" s="40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278596116</v>
      </c>
      <c r="J42" s="8"/>
      <c r="K42" s="30"/>
      <c r="L42" s="134"/>
      <c r="M42" s="51"/>
      <c r="N42" s="42"/>
      <c r="O42" s="50"/>
      <c r="Q42" s="40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1529027880</v>
      </c>
      <c r="J43" s="8"/>
      <c r="K43" s="30"/>
      <c r="L43" s="134"/>
      <c r="M43" s="51"/>
      <c r="N43" s="42"/>
      <c r="O43" s="50"/>
      <c r="Q43" s="40"/>
      <c r="R43" s="9"/>
      <c r="S43" s="9"/>
    </row>
    <row r="44" spans="1:19" x14ac:dyDescent="0.25">
      <c r="A44" s="7"/>
      <c r="B44" s="19">
        <v>2</v>
      </c>
      <c r="C44" s="19" t="s">
        <v>38</v>
      </c>
      <c r="D44" s="7"/>
      <c r="E44" s="7"/>
      <c r="F44" s="7"/>
      <c r="G44" s="7"/>
      <c r="H44" s="8"/>
      <c r="I44" s="8"/>
      <c r="J44" s="8"/>
      <c r="K44" s="30"/>
      <c r="L44" s="134"/>
      <c r="M44" s="51"/>
      <c r="N44" s="42"/>
      <c r="O44" s="50"/>
      <c r="P44" s="63"/>
      <c r="Q44" s="34"/>
      <c r="R44" s="64"/>
      <c r="S44" s="64"/>
    </row>
    <row r="45" spans="1:19" x14ac:dyDescent="0.25">
      <c r="A45" s="7"/>
      <c r="B45" s="7"/>
      <c r="C45" s="7" t="s">
        <v>33</v>
      </c>
      <c r="D45" s="7"/>
      <c r="E45" s="7"/>
      <c r="F45" s="7"/>
      <c r="G45" s="17"/>
      <c r="H45" s="8">
        <f>M96</f>
        <v>65380000</v>
      </c>
      <c r="I45" s="8"/>
      <c r="J45" s="8"/>
      <c r="K45" s="30"/>
      <c r="L45" s="134"/>
      <c r="M45" s="51"/>
      <c r="N45" s="42"/>
      <c r="O45" s="50"/>
      <c r="P45" s="63"/>
      <c r="Q45" s="34"/>
      <c r="R45" s="65"/>
      <c r="S45" s="64"/>
    </row>
    <row r="46" spans="1:19" x14ac:dyDescent="0.25">
      <c r="A46" s="7"/>
      <c r="B46" s="7"/>
      <c r="C46" s="7" t="s">
        <v>39</v>
      </c>
      <c r="D46" s="7"/>
      <c r="E46" s="7"/>
      <c r="F46" s="7"/>
      <c r="G46" s="22"/>
      <c r="H46" s="66">
        <f>+E92</f>
        <v>0</v>
      </c>
      <c r="I46" s="8" t="s">
        <v>8</v>
      </c>
      <c r="J46" s="8"/>
      <c r="K46" s="30"/>
      <c r="L46" s="134"/>
      <c r="M46" s="51"/>
      <c r="N46" s="42"/>
      <c r="O46" s="50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8</v>
      </c>
      <c r="H47" s="67"/>
      <c r="I47" s="8">
        <f>H45+H46</f>
        <v>65380000</v>
      </c>
      <c r="J47" s="8"/>
      <c r="K47" s="30"/>
      <c r="L47" s="134"/>
      <c r="M47" s="51"/>
      <c r="N47" s="42"/>
      <c r="O47" s="50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8</v>
      </c>
      <c r="J48" s="8"/>
      <c r="K48" s="30"/>
      <c r="L48" s="134"/>
      <c r="M48" s="59"/>
      <c r="N48" s="42"/>
      <c r="O48" s="50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40</v>
      </c>
      <c r="D49" s="7"/>
      <c r="E49" s="7"/>
      <c r="F49" s="7"/>
      <c r="G49" s="17"/>
      <c r="H49" s="49">
        <f>L137</f>
        <v>59685000</v>
      </c>
      <c r="I49" s="8">
        <v>0</v>
      </c>
      <c r="K49" s="30"/>
      <c r="L49" s="134"/>
      <c r="M49" s="59"/>
      <c r="N49" s="42"/>
      <c r="O49" s="50"/>
      <c r="Q49" s="9"/>
      <c r="S49" s="9"/>
    </row>
    <row r="50" spans="1:19" x14ac:dyDescent="0.25">
      <c r="A50" s="7"/>
      <c r="B50" s="7"/>
      <c r="C50" s="7" t="s">
        <v>41</v>
      </c>
      <c r="D50" s="7"/>
      <c r="E50" s="7"/>
      <c r="F50" s="7"/>
      <c r="G50" s="7"/>
      <c r="H50" s="58">
        <f>A92</f>
        <v>0</v>
      </c>
      <c r="I50" s="8"/>
      <c r="K50" s="30"/>
      <c r="L50" s="134"/>
      <c r="M50" s="59"/>
      <c r="N50" s="42"/>
      <c r="O50" s="50"/>
      <c r="P50" s="70"/>
      <c r="Q50" s="9" t="s">
        <v>42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59685000</v>
      </c>
      <c r="J51" s="49"/>
      <c r="K51" s="30"/>
      <c r="L51" s="134"/>
      <c r="M51" s="59"/>
      <c r="N51" s="42"/>
      <c r="O51" s="50"/>
      <c r="P51" s="71"/>
      <c r="Q51" s="57"/>
      <c r="R51" s="71"/>
      <c r="S51" s="57"/>
    </row>
    <row r="52" spans="1:19" x14ac:dyDescent="0.25">
      <c r="A52" s="7"/>
      <c r="B52" s="7"/>
      <c r="C52" s="19" t="s">
        <v>43</v>
      </c>
      <c r="D52" s="7"/>
      <c r="E52" s="7"/>
      <c r="F52" s="7"/>
      <c r="G52" s="7"/>
      <c r="H52" s="8"/>
      <c r="I52" s="8">
        <f>I30-I47+I51</f>
        <v>5817400</v>
      </c>
      <c r="J52" s="72"/>
      <c r="K52" s="30"/>
      <c r="L52" s="134"/>
      <c r="N52" s="42"/>
      <c r="O52" s="50"/>
      <c r="P52" s="71"/>
      <c r="Q52" s="57"/>
      <c r="R52" s="71"/>
      <c r="S52" s="57"/>
    </row>
    <row r="53" spans="1:19" x14ac:dyDescent="0.25">
      <c r="A53" s="7"/>
      <c r="B53" s="7"/>
      <c r="C53" s="7" t="s">
        <v>44</v>
      </c>
      <c r="D53" s="7"/>
      <c r="E53" s="7"/>
      <c r="F53" s="7"/>
      <c r="G53" s="7"/>
      <c r="H53" s="8"/>
      <c r="I53" s="8">
        <f>+I27</f>
        <v>5817400</v>
      </c>
      <c r="J53" s="72"/>
      <c r="K53" s="30"/>
      <c r="L53" s="134"/>
      <c r="N53" s="42"/>
      <c r="O53" s="50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8</v>
      </c>
      <c r="I54" s="58">
        <v>0</v>
      </c>
      <c r="J54" s="73"/>
      <c r="K54" s="30"/>
      <c r="L54" s="134"/>
      <c r="N54" s="42"/>
      <c r="O54" s="50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45</v>
      </c>
      <c r="F55" s="7"/>
      <c r="G55" s="7"/>
      <c r="H55" s="8"/>
      <c r="I55" s="8">
        <f>+I53-I52</f>
        <v>0</v>
      </c>
      <c r="J55" s="72"/>
      <c r="L55" s="134"/>
      <c r="N55" s="42"/>
      <c r="O55" s="50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L56" s="134"/>
      <c r="N56" s="42"/>
      <c r="O56" s="50"/>
      <c r="P56" s="71"/>
      <c r="Q56" s="57"/>
      <c r="R56" s="71"/>
      <c r="S56" s="71"/>
    </row>
    <row r="57" spans="1:19" x14ac:dyDescent="0.25">
      <c r="A57" s="7" t="s">
        <v>46</v>
      </c>
      <c r="B57" s="7"/>
      <c r="C57" s="7"/>
      <c r="D57" s="7"/>
      <c r="E57" s="7"/>
      <c r="F57" s="7"/>
      <c r="G57" s="7"/>
      <c r="H57" s="8"/>
      <c r="I57" s="54"/>
      <c r="J57" s="75"/>
      <c r="L57" s="134"/>
      <c r="N57" s="42"/>
      <c r="O57" s="50"/>
      <c r="P57" s="71"/>
      <c r="Q57" s="57"/>
      <c r="R57" s="71"/>
      <c r="S57" s="71"/>
    </row>
    <row r="58" spans="1:19" x14ac:dyDescent="0.25">
      <c r="A58" s="7" t="s">
        <v>47</v>
      </c>
      <c r="B58" s="7"/>
      <c r="C58" s="7"/>
      <c r="D58" s="7"/>
      <c r="E58" s="7" t="s">
        <v>8</v>
      </c>
      <c r="F58" s="7"/>
      <c r="G58" s="7" t="s">
        <v>48</v>
      </c>
      <c r="H58" s="8"/>
      <c r="I58" s="21"/>
      <c r="J58" s="76"/>
      <c r="L58" s="134"/>
      <c r="N58" s="42"/>
      <c r="O58" s="50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8</v>
      </c>
      <c r="I59" s="21"/>
      <c r="J59" s="76"/>
      <c r="L59" s="134"/>
      <c r="N59" s="42"/>
      <c r="O59" s="50"/>
      <c r="Q59" s="40"/>
    </row>
    <row r="60" spans="1:19" x14ac:dyDescent="0.25">
      <c r="L60" s="134"/>
      <c r="N60" s="42"/>
      <c r="O60" s="50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L61" s="134"/>
      <c r="N61" s="42"/>
      <c r="O61" s="50"/>
      <c r="Q61" s="10"/>
      <c r="R61" s="81"/>
    </row>
    <row r="62" spans="1:19" x14ac:dyDescent="0.25">
      <c r="A62" s="77" t="s">
        <v>49</v>
      </c>
      <c r="B62" s="78"/>
      <c r="C62" s="78"/>
      <c r="D62" s="79"/>
      <c r="E62" s="79"/>
      <c r="F62" s="79"/>
      <c r="G62" s="79" t="s">
        <v>50</v>
      </c>
      <c r="H62" s="10"/>
      <c r="J62" s="80"/>
      <c r="L62" s="135"/>
      <c r="N62" s="42"/>
      <c r="O62" s="50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L63" s="135"/>
      <c r="N63" s="42"/>
      <c r="O63" s="50"/>
      <c r="Q63" s="10"/>
      <c r="R63" s="81"/>
    </row>
    <row r="64" spans="1:19" x14ac:dyDescent="0.25">
      <c r="A64" s="77" t="s">
        <v>51</v>
      </c>
      <c r="B64" s="78"/>
      <c r="C64" s="78"/>
      <c r="D64" s="79"/>
      <c r="E64" s="79"/>
      <c r="F64" s="79"/>
      <c r="G64" s="79"/>
      <c r="H64" s="10" t="s">
        <v>52</v>
      </c>
      <c r="J64" s="80"/>
      <c r="L64" s="135"/>
      <c r="N64" s="42"/>
      <c r="O64" s="50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L65" s="135"/>
      <c r="N65" s="42"/>
      <c r="O65" s="50"/>
    </row>
    <row r="66" spans="1:17" x14ac:dyDescent="0.25">
      <c r="A66" s="9"/>
      <c r="B66" s="9"/>
      <c r="C66" s="9"/>
      <c r="D66" s="9"/>
      <c r="E66" s="9"/>
      <c r="F66" s="9"/>
      <c r="G66" s="79" t="s">
        <v>53</v>
      </c>
      <c r="H66" s="9"/>
      <c r="I66" s="9"/>
      <c r="J66" s="82"/>
      <c r="L66" s="135"/>
      <c r="M66" s="59"/>
      <c r="N66" s="42"/>
      <c r="O66" s="50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2"/>
      <c r="L67" s="135"/>
      <c r="M67" s="59"/>
      <c r="N67" s="42"/>
      <c r="O67" s="50"/>
    </row>
    <row r="68" spans="1:17" x14ac:dyDescent="0.25">
      <c r="A68" s="9"/>
      <c r="B68" s="9"/>
      <c r="C68" s="9"/>
      <c r="D68" s="9"/>
      <c r="E68" s="9" t="s">
        <v>54</v>
      </c>
      <c r="F68" s="9"/>
      <c r="G68" s="9"/>
      <c r="H68" s="9"/>
      <c r="I68" s="9"/>
      <c r="J68" s="82"/>
      <c r="L68" s="135"/>
      <c r="M68" s="83"/>
      <c r="N68" s="42"/>
      <c r="O68" s="50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4"/>
      <c r="J69" s="82"/>
      <c r="L69" s="135"/>
      <c r="M69" s="83"/>
      <c r="N69" s="42"/>
      <c r="O69" s="50"/>
    </row>
    <row r="70" spans="1:17" x14ac:dyDescent="0.25">
      <c r="A70" s="79"/>
      <c r="B70" s="79"/>
      <c r="C70" s="79"/>
      <c r="D70" s="79"/>
      <c r="E70" s="79"/>
      <c r="F70" s="79"/>
      <c r="G70" s="85"/>
      <c r="H70" s="86"/>
      <c r="I70" s="79"/>
      <c r="J70" s="80"/>
      <c r="L70" s="135"/>
      <c r="M70" s="87"/>
      <c r="N70" s="42"/>
      <c r="O70" s="50"/>
    </row>
    <row r="71" spans="1:17" x14ac:dyDescent="0.25">
      <c r="A71" s="79"/>
      <c r="B71" s="79"/>
      <c r="C71" s="79"/>
      <c r="D71" s="79"/>
      <c r="E71" s="79"/>
      <c r="F71" s="79"/>
      <c r="G71" s="85" t="s">
        <v>55</v>
      </c>
      <c r="H71" s="88"/>
      <c r="I71" s="79"/>
      <c r="J71" s="80"/>
      <c r="L71" s="135"/>
      <c r="M71" s="59"/>
      <c r="N71" s="42"/>
      <c r="O71" s="50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2"/>
      <c r="L72" s="135"/>
      <c r="N72" s="42"/>
      <c r="O72" s="89"/>
    </row>
    <row r="73" spans="1:17" x14ac:dyDescent="0.25">
      <c r="A73" s="9" t="s">
        <v>41</v>
      </c>
      <c r="B73" s="9"/>
      <c r="C73" s="9"/>
      <c r="D73" s="9" t="s">
        <v>39</v>
      </c>
      <c r="E73" s="9"/>
      <c r="F73" s="9"/>
      <c r="G73" s="9"/>
      <c r="H73" s="9" t="s">
        <v>56</v>
      </c>
      <c r="I73" s="84" t="s">
        <v>57</v>
      </c>
      <c r="J73" s="82"/>
      <c r="L73" s="135"/>
      <c r="M73" s="87"/>
      <c r="N73" s="42"/>
      <c r="O73" s="90"/>
    </row>
    <row r="74" spans="1:17" x14ac:dyDescent="0.25">
      <c r="A74" s="91"/>
      <c r="B74" s="92"/>
      <c r="C74" s="92"/>
      <c r="D74" s="92"/>
      <c r="E74" s="93"/>
      <c r="F74" s="94"/>
      <c r="G74" s="9"/>
      <c r="H74" s="57"/>
      <c r="I74" s="9"/>
      <c r="J74" s="82"/>
      <c r="L74" s="135"/>
      <c r="M74" s="87"/>
      <c r="N74" s="42"/>
      <c r="O74" s="89"/>
    </row>
    <row r="75" spans="1:17" x14ac:dyDescent="0.25">
      <c r="A75" s="91"/>
      <c r="B75" s="92"/>
      <c r="C75" s="92"/>
      <c r="D75" s="92"/>
      <c r="E75" s="93"/>
      <c r="F75" s="94"/>
      <c r="G75" s="9"/>
      <c r="H75" s="57"/>
      <c r="I75" s="9"/>
      <c r="J75" s="9"/>
      <c r="L75" s="135"/>
      <c r="M75" s="87"/>
      <c r="N75" s="42"/>
      <c r="O75" s="89"/>
    </row>
    <row r="76" spans="1:17" x14ac:dyDescent="0.25">
      <c r="A76" s="95"/>
      <c r="B76" s="92"/>
      <c r="C76" s="92"/>
      <c r="D76" s="92"/>
      <c r="E76" s="93"/>
      <c r="F76" s="94"/>
      <c r="G76" s="9"/>
      <c r="H76" s="57"/>
      <c r="I76" s="9"/>
      <c r="J76" s="9"/>
      <c r="K76" t="s">
        <v>8</v>
      </c>
      <c r="L76" s="135"/>
      <c r="M76" s="87"/>
      <c r="N76" s="42"/>
      <c r="O76" s="89"/>
    </row>
    <row r="77" spans="1:17" x14ac:dyDescent="0.25">
      <c r="A77" s="95"/>
      <c r="B77" s="92"/>
      <c r="C77" s="96"/>
      <c r="D77" s="92"/>
      <c r="E77" s="97"/>
      <c r="F77" s="9"/>
      <c r="G77" s="9"/>
      <c r="H77" s="57"/>
      <c r="I77" s="9"/>
      <c r="J77" s="9"/>
      <c r="L77" s="135"/>
      <c r="M77" s="87"/>
      <c r="N77" s="42"/>
      <c r="O77" s="89"/>
    </row>
    <row r="78" spans="1:17" x14ac:dyDescent="0.25">
      <c r="A78" s="93"/>
      <c r="B78" s="92"/>
      <c r="C78" s="96"/>
      <c r="D78" s="96"/>
      <c r="E78" s="98"/>
      <c r="F78" s="70"/>
      <c r="H78" s="71"/>
      <c r="L78" s="135"/>
      <c r="M78" s="87"/>
      <c r="N78" s="42"/>
      <c r="O78" s="89"/>
    </row>
    <row r="79" spans="1:17" x14ac:dyDescent="0.25">
      <c r="A79" s="99"/>
      <c r="B79" s="92"/>
      <c r="C79" s="100"/>
      <c r="D79" s="100"/>
      <c r="E79" s="98"/>
      <c r="H79" s="71"/>
      <c r="L79" s="135"/>
      <c r="M79" s="87"/>
      <c r="N79" s="42"/>
      <c r="O79" s="89"/>
    </row>
    <row r="80" spans="1:17" x14ac:dyDescent="0.25">
      <c r="A80" s="101"/>
      <c r="B80" s="92"/>
      <c r="C80" s="100"/>
      <c r="D80" s="100"/>
      <c r="E80" s="98"/>
      <c r="H80" s="71"/>
      <c r="L80" s="135"/>
      <c r="M80" s="87"/>
      <c r="N80" s="42"/>
      <c r="O80" s="90"/>
    </row>
    <row r="81" spans="1:15" x14ac:dyDescent="0.25">
      <c r="A81" s="101"/>
      <c r="B81" s="92"/>
      <c r="C81" s="100"/>
      <c r="D81" s="100"/>
      <c r="E81" s="98"/>
      <c r="H81" s="71"/>
      <c r="L81" s="135"/>
      <c r="M81" s="87"/>
      <c r="N81" s="42"/>
      <c r="O81" s="90"/>
    </row>
    <row r="82" spans="1:15" x14ac:dyDescent="0.25">
      <c r="A82" s="99"/>
      <c r="B82" s="100"/>
      <c r="C82" s="100"/>
      <c r="D82" s="100"/>
      <c r="E82" s="98"/>
      <c r="H82" s="71"/>
      <c r="L82" s="135"/>
      <c r="M82" s="102"/>
      <c r="N82" s="42"/>
      <c r="O82" s="89"/>
    </row>
    <row r="83" spans="1:15" x14ac:dyDescent="0.25">
      <c r="A83" s="99"/>
      <c r="B83" s="100"/>
      <c r="C83" s="100"/>
      <c r="D83" s="100"/>
      <c r="E83" s="98"/>
      <c r="H83" s="71"/>
      <c r="L83" s="135"/>
      <c r="M83" s="103"/>
      <c r="N83" s="42"/>
      <c r="O83" s="89"/>
    </row>
    <row r="84" spans="1:15" x14ac:dyDescent="0.25">
      <c r="A84" s="99"/>
      <c r="B84" s="104"/>
      <c r="E84" s="71"/>
      <c r="H84" s="71"/>
      <c r="K84" s="30"/>
      <c r="L84" s="135"/>
      <c r="N84" s="42"/>
      <c r="O84" s="89"/>
    </row>
    <row r="85" spans="1:15" x14ac:dyDescent="0.25">
      <c r="A85" s="99"/>
      <c r="B85" s="104"/>
      <c r="H85" s="71"/>
      <c r="K85" s="30"/>
      <c r="L85" s="135"/>
      <c r="N85" s="42"/>
      <c r="O85" s="89"/>
    </row>
    <row r="86" spans="1:15" x14ac:dyDescent="0.25">
      <c r="A86" s="99"/>
      <c r="B86" s="104"/>
      <c r="K86" s="30"/>
      <c r="L86" s="135"/>
      <c r="N86" s="42"/>
      <c r="O86" s="89"/>
    </row>
    <row r="87" spans="1:15" x14ac:dyDescent="0.25">
      <c r="A87" s="99"/>
      <c r="B87" s="104"/>
      <c r="K87" s="30"/>
      <c r="L87" s="135"/>
      <c r="N87" s="42"/>
      <c r="O87" s="89"/>
    </row>
    <row r="88" spans="1:15" x14ac:dyDescent="0.25">
      <c r="A88" s="71"/>
      <c r="B88" s="104"/>
      <c r="K88" s="30"/>
      <c r="L88" s="135"/>
      <c r="M88" s="87"/>
      <c r="N88" s="42"/>
      <c r="O88" s="89"/>
    </row>
    <row r="89" spans="1:15" x14ac:dyDescent="0.25">
      <c r="K89" s="30"/>
      <c r="L89" s="135"/>
      <c r="N89" s="42"/>
      <c r="O89" s="89"/>
    </row>
    <row r="90" spans="1:15" x14ac:dyDescent="0.25">
      <c r="K90" s="30"/>
      <c r="L90" s="135"/>
      <c r="N90" s="42"/>
      <c r="O90" s="89"/>
    </row>
    <row r="91" spans="1:15" x14ac:dyDescent="0.25">
      <c r="K91" s="30"/>
      <c r="L91" s="135"/>
      <c r="N91" s="42"/>
      <c r="O91" s="89"/>
    </row>
    <row r="92" spans="1:15" x14ac:dyDescent="0.25">
      <c r="A92" s="81">
        <f>SUM(A74:A91)</f>
        <v>0</v>
      </c>
      <c r="E92" s="71">
        <f>SUM(E74:E91)</f>
        <v>0</v>
      </c>
      <c r="H92" s="71">
        <f>SUM(H74:H91)</f>
        <v>0</v>
      </c>
      <c r="K92" s="30"/>
      <c r="L92" s="135"/>
      <c r="N92" s="42"/>
      <c r="O92" s="89"/>
    </row>
    <row r="93" spans="1:15" x14ac:dyDescent="0.25">
      <c r="K93" s="30"/>
      <c r="L93" s="135"/>
      <c r="N93" s="42"/>
      <c r="O93" s="89"/>
    </row>
    <row r="94" spans="1:15" x14ac:dyDescent="0.25">
      <c r="K94" s="30"/>
      <c r="N94" s="42"/>
      <c r="O94" s="89"/>
    </row>
    <row r="95" spans="1:15" x14ac:dyDescent="0.25">
      <c r="K95" s="30"/>
      <c r="N95" s="42"/>
      <c r="O95" s="89"/>
    </row>
    <row r="96" spans="1:15" x14ac:dyDescent="0.25">
      <c r="K96" s="30"/>
      <c r="M96" s="37">
        <f>SUM(M13:M95)</f>
        <v>65380000</v>
      </c>
      <c r="N96" s="42"/>
      <c r="O96" s="89"/>
    </row>
    <row r="97" spans="11:15" x14ac:dyDescent="0.25">
      <c r="K97" s="30"/>
      <c r="N97" s="42"/>
      <c r="O97" s="89"/>
    </row>
    <row r="98" spans="11:15" x14ac:dyDescent="0.25">
      <c r="K98" s="30"/>
      <c r="N98" s="42"/>
      <c r="O98" s="89"/>
    </row>
    <row r="99" spans="11:15" x14ac:dyDescent="0.25">
      <c r="K99" s="30"/>
      <c r="N99" s="42"/>
      <c r="O99" s="89"/>
    </row>
    <row r="100" spans="11:15" x14ac:dyDescent="0.25">
      <c r="K100" s="30"/>
      <c r="N100" s="42"/>
      <c r="O100" s="89"/>
    </row>
    <row r="101" spans="11:15" x14ac:dyDescent="0.25">
      <c r="K101" s="30"/>
      <c r="N101" s="42"/>
      <c r="O101" s="89"/>
    </row>
    <row r="102" spans="11:15" x14ac:dyDescent="0.25">
      <c r="K102" s="30"/>
      <c r="N102" s="42"/>
      <c r="O102" s="89"/>
    </row>
    <row r="103" spans="11:15" x14ac:dyDescent="0.25">
      <c r="K103" s="30"/>
      <c r="N103" s="42"/>
      <c r="O103" s="89"/>
    </row>
    <row r="104" spans="11:15" x14ac:dyDescent="0.25">
      <c r="K104" s="30"/>
      <c r="N104" s="42"/>
      <c r="O104" s="89"/>
    </row>
    <row r="105" spans="11:15" x14ac:dyDescent="0.25">
      <c r="K105" s="30"/>
      <c r="N105" s="42"/>
      <c r="O105" s="89"/>
    </row>
    <row r="106" spans="11:15" x14ac:dyDescent="0.25">
      <c r="K106" s="30"/>
      <c r="N106" s="42"/>
      <c r="O106" s="89"/>
    </row>
    <row r="107" spans="11:15" x14ac:dyDescent="0.25">
      <c r="K107" s="30"/>
      <c r="N107" s="42"/>
      <c r="O107" s="89"/>
    </row>
    <row r="108" spans="11:15" x14ac:dyDescent="0.25">
      <c r="K108" s="30"/>
      <c r="N108" s="42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7">
        <f>SUM(O13:O110)</f>
        <v>60000000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39"/>
      <c r="N114" s="107"/>
      <c r="O114" s="106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39"/>
      <c r="N115" s="107"/>
      <c r="O115" s="106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39"/>
      <c r="N116" s="107"/>
      <c r="O116" s="106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39"/>
      <c r="N117" s="107"/>
      <c r="O117" s="106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39"/>
      <c r="N118" s="107"/>
      <c r="O118" s="106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39"/>
      <c r="N119" s="107"/>
      <c r="O119" s="106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39"/>
      <c r="N120" s="107"/>
      <c r="O120" s="106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39"/>
      <c r="N121" s="107"/>
      <c r="O121" s="106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39"/>
      <c r="N122" s="107"/>
      <c r="O122" s="106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39"/>
      <c r="N123" s="107"/>
      <c r="O123" s="106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40"/>
      <c r="N124" s="107"/>
      <c r="O124" s="106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39"/>
      <c r="N125" s="107"/>
      <c r="O125" s="106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39"/>
      <c r="N126" s="107"/>
      <c r="O126" s="106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39"/>
      <c r="N127" s="107"/>
      <c r="O127" s="106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39"/>
      <c r="N128" s="107"/>
      <c r="O128" s="106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39"/>
      <c r="N129" s="107"/>
      <c r="O129" s="106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39"/>
      <c r="N130" s="107"/>
      <c r="O130" s="106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39"/>
      <c r="N131" s="107"/>
      <c r="O131" s="106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39"/>
      <c r="N132" s="107"/>
      <c r="O132" s="106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39"/>
      <c r="N133" s="107"/>
      <c r="O133" s="106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39"/>
      <c r="N134" s="107"/>
      <c r="O134" s="106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40"/>
      <c r="N135" s="107"/>
      <c r="O135" s="106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39"/>
      <c r="N136" s="107"/>
      <c r="O136" s="106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40">
        <f>SUM(L13:L136)</f>
        <v>59685000</v>
      </c>
      <c r="N137" s="107"/>
      <c r="O137" s="106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31" zoomScale="82" zoomScaleNormal="100" zoomScaleSheetLayoutView="82" workbookViewId="0">
      <selection activeCell="A75" sqref="A75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39" bestFit="1" customWidth="1"/>
    <col min="13" max="13" width="16.140625" style="37" bestFit="1" customWidth="1"/>
    <col min="14" max="14" width="15.5703125" style="107" customWidth="1"/>
    <col min="15" max="15" width="20" style="106" bestFit="1" customWidth="1"/>
    <col min="16" max="16" width="16.42578125" bestFit="1" customWidth="1"/>
    <col min="18" max="18" width="22.42578125" customWidth="1"/>
    <col min="19" max="19" width="20.140625" customWidth="1"/>
  </cols>
  <sheetData>
    <row r="1" spans="1:19" ht="15.75" x14ac:dyDescent="0.25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1"/>
      <c r="K1" s="2"/>
      <c r="L1" s="136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136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59</v>
      </c>
      <c r="C3" s="10"/>
      <c r="D3" s="7"/>
      <c r="E3" s="7"/>
      <c r="F3" s="7"/>
      <c r="G3" s="7"/>
      <c r="H3" s="7" t="s">
        <v>2</v>
      </c>
      <c r="I3" s="11">
        <v>42789</v>
      </c>
      <c r="J3" s="12"/>
      <c r="K3" s="9"/>
      <c r="L3" s="137"/>
      <c r="M3" s="4"/>
      <c r="N3" s="5"/>
      <c r="O3" s="10"/>
      <c r="P3" s="9"/>
      <c r="Q3" s="9"/>
      <c r="R3" s="9"/>
      <c r="S3" s="9"/>
    </row>
    <row r="4" spans="1:19" x14ac:dyDescent="0.25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 t="s">
        <v>70</v>
      </c>
      <c r="J4" s="15"/>
      <c r="K4" s="9"/>
      <c r="L4" s="137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7"/>
      <c r="M5" s="17"/>
      <c r="N5" s="18"/>
      <c r="O5" s="6"/>
      <c r="P5" s="9"/>
      <c r="Q5" s="9"/>
      <c r="R5" s="9"/>
      <c r="S5" s="9"/>
    </row>
    <row r="6" spans="1:19" x14ac:dyDescent="0.25">
      <c r="A6" s="19" t="s">
        <v>7</v>
      </c>
      <c r="B6" s="7"/>
      <c r="C6" s="7"/>
      <c r="D6" s="7"/>
      <c r="E6" s="7"/>
      <c r="F6" s="7"/>
      <c r="G6" s="7" t="s">
        <v>8</v>
      </c>
      <c r="H6" s="8"/>
      <c r="I6" s="7"/>
      <c r="J6" s="7"/>
      <c r="K6" s="9"/>
      <c r="L6" s="137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9"/>
      <c r="L7" s="137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v>207</v>
      </c>
      <c r="F8" s="22"/>
      <c r="G8" s="17">
        <f>C8*E8</f>
        <v>20700000</v>
      </c>
      <c r="H8" s="8"/>
      <c r="I8" s="17"/>
      <c r="J8" s="17"/>
      <c r="K8" s="9"/>
      <c r="L8" s="137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v>0</v>
      </c>
      <c r="F9" s="22"/>
      <c r="G9" s="17">
        <f t="shared" ref="G9:G16" si="0">C9*E9</f>
        <v>0</v>
      </c>
      <c r="H9" s="8"/>
      <c r="I9" s="17"/>
      <c r="J9" s="17"/>
      <c r="K9" s="9"/>
      <c r="L9" s="136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78</v>
      </c>
      <c r="F10" s="22"/>
      <c r="G10" s="17">
        <f t="shared" si="0"/>
        <v>1560000</v>
      </c>
      <c r="H10" s="8"/>
      <c r="I10" s="8"/>
      <c r="J10" s="17"/>
      <c r="K10" s="23"/>
      <c r="L10" s="136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60</v>
      </c>
      <c r="F11" s="22"/>
      <c r="G11" s="17">
        <f t="shared" si="0"/>
        <v>600000</v>
      </c>
      <c r="H11" s="8"/>
      <c r="I11" s="17"/>
      <c r="J11" s="17"/>
      <c r="K11" s="9"/>
      <c r="L11" s="136"/>
      <c r="M11" s="4"/>
      <c r="N11" s="24"/>
      <c r="O11" s="8"/>
      <c r="P11" s="9"/>
      <c r="Q11" s="9"/>
      <c r="R11" s="9" t="s">
        <v>12</v>
      </c>
      <c r="S11" s="9"/>
    </row>
    <row r="12" spans="1:19" x14ac:dyDescent="0.25">
      <c r="A12" s="7"/>
      <c r="B12" s="7"/>
      <c r="C12" s="21">
        <v>5000</v>
      </c>
      <c r="D12" s="7"/>
      <c r="E12" s="22">
        <v>105</v>
      </c>
      <c r="F12" s="22"/>
      <c r="G12" s="17">
        <f>C12*E12</f>
        <v>525000</v>
      </c>
      <c r="H12" s="8"/>
      <c r="I12" s="17"/>
      <c r="J12" s="17"/>
      <c r="K12" s="25" t="s">
        <v>8</v>
      </c>
      <c r="L12" s="138" t="s">
        <v>14</v>
      </c>
      <c r="M12" s="27" t="s">
        <v>15</v>
      </c>
      <c r="N12" s="28" t="s">
        <v>16</v>
      </c>
      <c r="O12" s="29" t="s">
        <v>12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20</v>
      </c>
      <c r="F13" s="22"/>
      <c r="G13" s="17">
        <f t="shared" si="0"/>
        <v>40000</v>
      </c>
      <c r="H13" s="8"/>
      <c r="I13" s="17"/>
      <c r="J13" s="17"/>
      <c r="K13" s="30">
        <v>39736</v>
      </c>
      <c r="L13" s="134">
        <v>5300000</v>
      </c>
      <c r="M13" s="32">
        <v>350000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10"/>
      <c r="K14" s="30">
        <v>39737</v>
      </c>
      <c r="L14" s="134">
        <v>1000000</v>
      </c>
      <c r="M14" s="32">
        <v>300000</v>
      </c>
      <c r="N14" s="34"/>
      <c r="O14" s="35">
        <v>75000000</v>
      </c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39738</v>
      </c>
      <c r="L15" s="134">
        <v>1600000</v>
      </c>
      <c r="M15" s="32">
        <v>20000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39739</v>
      </c>
      <c r="L16" s="134">
        <v>2400000</v>
      </c>
      <c r="M16" s="37">
        <v>550000</v>
      </c>
      <c r="N16" s="34"/>
      <c r="O16" s="35"/>
      <c r="P16" s="36"/>
    </row>
    <row r="17" spans="1:19" x14ac:dyDescent="0.25">
      <c r="A17" s="7"/>
      <c r="B17" s="7"/>
      <c r="C17" s="19" t="s">
        <v>22</v>
      </c>
      <c r="D17" s="7"/>
      <c r="E17" s="22"/>
      <c r="F17" s="7"/>
      <c r="G17" s="7"/>
      <c r="H17" s="8">
        <f>SUM(G8:G16)</f>
        <v>23425000</v>
      </c>
      <c r="I17" s="10"/>
      <c r="K17" s="30">
        <v>39740</v>
      </c>
      <c r="L17" s="134">
        <v>2300000</v>
      </c>
      <c r="M17" s="32">
        <v>400000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39741</v>
      </c>
      <c r="L18" s="134">
        <v>3500000</v>
      </c>
      <c r="M18" s="32">
        <v>130000</v>
      </c>
      <c r="N18" s="34"/>
      <c r="O18" s="35"/>
      <c r="P18" s="39"/>
    </row>
    <row r="19" spans="1:19" x14ac:dyDescent="0.25">
      <c r="A19" s="7"/>
      <c r="B19" s="7"/>
      <c r="C19" s="7" t="s">
        <v>9</v>
      </c>
      <c r="D19" s="7"/>
      <c r="E19" s="7" t="s">
        <v>23</v>
      </c>
      <c r="F19" s="7"/>
      <c r="G19" s="7" t="s">
        <v>11</v>
      </c>
      <c r="H19" s="8"/>
      <c r="I19" s="21"/>
      <c r="K19" s="30">
        <v>39742</v>
      </c>
      <c r="L19" s="134">
        <v>1050000</v>
      </c>
      <c r="M19" s="123">
        <v>170000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1</v>
      </c>
      <c r="F20" s="7"/>
      <c r="G20" s="21">
        <f>C20*E20</f>
        <v>1000</v>
      </c>
      <c r="H20" s="8"/>
      <c r="I20" s="21"/>
      <c r="K20" s="30">
        <v>39743</v>
      </c>
      <c r="L20" s="134">
        <v>1150000</v>
      </c>
      <c r="M20" s="32">
        <v>7000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4</v>
      </c>
      <c r="F21" s="7"/>
      <c r="G21" s="21">
        <f>C21*E21</f>
        <v>2000</v>
      </c>
      <c r="H21" s="8"/>
      <c r="I21" s="21"/>
      <c r="K21" s="30">
        <v>39744</v>
      </c>
      <c r="L21" s="134">
        <v>2000000</v>
      </c>
      <c r="M21" s="34">
        <v>77000</v>
      </c>
      <c r="N21" s="40"/>
      <c r="O21" s="41"/>
      <c r="P21" s="41"/>
    </row>
    <row r="22" spans="1:19" x14ac:dyDescent="0.25">
      <c r="A22" s="7"/>
      <c r="B22" s="7"/>
      <c r="C22" s="21">
        <v>200</v>
      </c>
      <c r="D22" s="7"/>
      <c r="E22" s="7">
        <v>1</v>
      </c>
      <c r="F22" s="7"/>
      <c r="G22" s="21">
        <f>C22*E22</f>
        <v>200</v>
      </c>
      <c r="H22" s="8"/>
      <c r="I22" s="10"/>
      <c r="K22" s="30">
        <v>39745</v>
      </c>
      <c r="L22" s="134">
        <v>3400000</v>
      </c>
      <c r="M22" s="31">
        <v>1625000</v>
      </c>
      <c r="N22" s="42"/>
      <c r="O22" s="8"/>
      <c r="P22" s="34"/>
      <c r="Q22" s="40"/>
      <c r="R22" s="41"/>
      <c r="S22" s="41"/>
    </row>
    <row r="23" spans="1:19" x14ac:dyDescent="0.25">
      <c r="A23" s="7"/>
      <c r="B23" s="7"/>
      <c r="C23" s="21">
        <v>100</v>
      </c>
      <c r="D23" s="7"/>
      <c r="E23" s="7">
        <v>2</v>
      </c>
      <c r="F23" s="7"/>
      <c r="G23" s="21">
        <f>C23*E23</f>
        <v>200</v>
      </c>
      <c r="H23" s="8"/>
      <c r="I23" s="10"/>
      <c r="K23" s="30">
        <v>39746</v>
      </c>
      <c r="L23" s="134">
        <v>3150000</v>
      </c>
      <c r="M23" s="43">
        <v>100000</v>
      </c>
      <c r="N23" s="42"/>
      <c r="O23" s="44"/>
      <c r="P23" s="34"/>
      <c r="Q23" s="40"/>
      <c r="R23" s="41">
        <f>SUM(R14:R22)</f>
        <v>0</v>
      </c>
      <c r="S23" s="41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39747</v>
      </c>
      <c r="L24" s="134">
        <v>900000</v>
      </c>
      <c r="M24" s="43">
        <v>75000000</v>
      </c>
      <c r="N24" s="45"/>
      <c r="O24" s="44"/>
      <c r="P24" s="34"/>
      <c r="Q24" s="40"/>
      <c r="R24" s="46" t="s">
        <v>24</v>
      </c>
      <c r="S24" s="40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7">
        <v>0</v>
      </c>
      <c r="H25" s="8"/>
      <c r="I25" s="7" t="s">
        <v>8</v>
      </c>
      <c r="K25" s="30">
        <v>39748</v>
      </c>
      <c r="L25" s="134">
        <v>3200000</v>
      </c>
      <c r="M25" s="43">
        <v>3850000</v>
      </c>
      <c r="N25" s="45"/>
      <c r="O25" s="44"/>
      <c r="P25" s="34"/>
      <c r="Q25" s="40"/>
      <c r="R25" s="46"/>
      <c r="S25" s="40"/>
    </row>
    <row r="26" spans="1:19" x14ac:dyDescent="0.25">
      <c r="A26" s="7"/>
      <c r="B26" s="7"/>
      <c r="C26" s="19" t="s">
        <v>22</v>
      </c>
      <c r="D26" s="7"/>
      <c r="E26" s="7"/>
      <c r="F26" s="7"/>
      <c r="G26" s="7"/>
      <c r="H26" s="49">
        <f>SUM(G20:G25)</f>
        <v>3400</v>
      </c>
      <c r="I26" s="8"/>
      <c r="K26" s="30">
        <v>39749</v>
      </c>
      <c r="L26" s="134">
        <v>3650000</v>
      </c>
      <c r="N26" s="42"/>
      <c r="O26" s="50"/>
      <c r="P26" s="34"/>
      <c r="Q26" s="40"/>
      <c r="R26" s="46"/>
      <c r="S26" s="40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23428400</v>
      </c>
      <c r="K27" s="30">
        <v>39750</v>
      </c>
      <c r="L27" s="134">
        <v>5750000</v>
      </c>
      <c r="M27" s="51"/>
      <c r="N27" s="42"/>
      <c r="O27" s="50"/>
      <c r="P27" s="34"/>
      <c r="Q27" s="40"/>
      <c r="R27" s="46"/>
      <c r="S27" s="40"/>
    </row>
    <row r="28" spans="1:19" x14ac:dyDescent="0.25">
      <c r="A28" s="7"/>
      <c r="B28" s="7"/>
      <c r="C28" s="19" t="s">
        <v>25</v>
      </c>
      <c r="D28" s="7"/>
      <c r="E28" s="7"/>
      <c r="F28" s="7"/>
      <c r="G28" s="7"/>
      <c r="H28" s="8"/>
      <c r="I28" s="8"/>
      <c r="K28" s="30">
        <v>39751</v>
      </c>
      <c r="L28" s="134">
        <v>11250000</v>
      </c>
      <c r="M28" s="52"/>
      <c r="N28" s="42"/>
      <c r="O28" s="50"/>
      <c r="P28" s="34"/>
      <c r="Q28" s="40"/>
      <c r="R28" s="46"/>
      <c r="S28" s="40"/>
    </row>
    <row r="29" spans="1:19" x14ac:dyDescent="0.25">
      <c r="A29" s="7"/>
      <c r="B29" s="7"/>
      <c r="C29" s="7" t="s">
        <v>26</v>
      </c>
      <c r="D29" s="7"/>
      <c r="E29" s="7"/>
      <c r="F29" s="7"/>
      <c r="G29" s="7" t="s">
        <v>8</v>
      </c>
      <c r="H29" s="8"/>
      <c r="I29" s="8">
        <f>'22 Februari 17 '!I37</f>
        <v>1250431764</v>
      </c>
      <c r="K29" s="30">
        <v>39752</v>
      </c>
      <c r="L29" s="134">
        <v>1700000</v>
      </c>
      <c r="N29" s="42"/>
      <c r="O29" s="50"/>
      <c r="P29" s="34"/>
      <c r="Q29" s="40"/>
      <c r="R29" s="53"/>
      <c r="S29" s="40"/>
    </row>
    <row r="30" spans="1:19" x14ac:dyDescent="0.25">
      <c r="A30" s="7"/>
      <c r="B30" s="7"/>
      <c r="C30" s="7" t="s">
        <v>27</v>
      </c>
      <c r="D30" s="7"/>
      <c r="E30" s="7"/>
      <c r="F30" s="7"/>
      <c r="G30" s="7"/>
      <c r="H30" s="8" t="s">
        <v>28</v>
      </c>
      <c r="I30" s="54">
        <f>'22 Februari 17 '!I52</f>
        <v>5817400</v>
      </c>
      <c r="K30" s="30">
        <v>39753</v>
      </c>
      <c r="L30" s="134">
        <v>2000000</v>
      </c>
      <c r="M30" s="55"/>
      <c r="N30" s="42"/>
      <c r="O30" s="50"/>
      <c r="P30" s="34"/>
      <c r="Q30" s="40"/>
      <c r="R30" s="46"/>
      <c r="S30" s="40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>
        <v>39754</v>
      </c>
      <c r="L31" s="134">
        <v>1500000</v>
      </c>
      <c r="N31" s="45"/>
      <c r="O31" s="50"/>
      <c r="P31" s="9"/>
      <c r="Q31" s="40"/>
      <c r="R31" s="9"/>
      <c r="S31" s="40"/>
    </row>
    <row r="32" spans="1:19" x14ac:dyDescent="0.25">
      <c r="A32" s="7"/>
      <c r="B32" s="7"/>
      <c r="C32" s="19" t="s">
        <v>29</v>
      </c>
      <c r="D32" s="7"/>
      <c r="E32" s="7"/>
      <c r="F32" s="7"/>
      <c r="G32" s="7"/>
      <c r="H32" s="8"/>
      <c r="I32" s="34"/>
      <c r="J32" s="34"/>
      <c r="K32" s="30">
        <v>39755</v>
      </c>
      <c r="L32" s="134">
        <v>4000000</v>
      </c>
      <c r="N32" s="42"/>
      <c r="O32" s="50"/>
      <c r="P32" s="9"/>
      <c r="Q32" s="40"/>
      <c r="R32" s="9"/>
      <c r="S32" s="40"/>
    </row>
    <row r="33" spans="1:19" x14ac:dyDescent="0.25">
      <c r="A33" s="7"/>
      <c r="B33" s="19">
        <v>1</v>
      </c>
      <c r="C33" s="19" t="s">
        <v>30</v>
      </c>
      <c r="D33" s="7"/>
      <c r="E33" s="7"/>
      <c r="F33" s="7"/>
      <c r="G33" s="7"/>
      <c r="H33" s="8"/>
      <c r="I33" s="8"/>
      <c r="J33" s="8"/>
      <c r="K33" s="30">
        <v>39756</v>
      </c>
      <c r="L33" s="134">
        <v>115000</v>
      </c>
      <c r="N33" s="42"/>
      <c r="O33" s="50"/>
      <c r="P33" s="9"/>
      <c r="Q33" s="40"/>
      <c r="R33" s="9"/>
      <c r="S33" s="40"/>
    </row>
    <row r="34" spans="1:19" x14ac:dyDescent="0.25">
      <c r="A34" s="7"/>
      <c r="B34" s="19"/>
      <c r="C34" s="19" t="s">
        <v>12</v>
      </c>
      <c r="D34" s="7"/>
      <c r="E34" s="7"/>
      <c r="F34" s="7"/>
      <c r="G34" s="7"/>
      <c r="H34" s="8"/>
      <c r="I34" s="8"/>
      <c r="J34" s="8"/>
      <c r="K34" s="30">
        <v>39757</v>
      </c>
      <c r="L34" s="134">
        <v>4000000</v>
      </c>
      <c r="N34" s="42"/>
      <c r="O34" s="50"/>
      <c r="P34" s="9"/>
      <c r="Q34" s="40"/>
      <c r="R34" s="57"/>
      <c r="S34" s="40"/>
    </row>
    <row r="35" spans="1:19" x14ac:dyDescent="0.25">
      <c r="A35" s="7"/>
      <c r="B35" s="7"/>
      <c r="C35" s="7" t="s">
        <v>31</v>
      </c>
      <c r="D35" s="7"/>
      <c r="E35" s="7"/>
      <c r="F35" s="7"/>
      <c r="G35" s="21"/>
      <c r="H35" s="49">
        <f>O14</f>
        <v>75000000</v>
      </c>
      <c r="I35" s="8"/>
      <c r="J35" s="8"/>
      <c r="K35" s="30">
        <v>39758</v>
      </c>
      <c r="L35" s="134">
        <v>2000000</v>
      </c>
      <c r="M35" s="51"/>
      <c r="N35" s="42" t="s">
        <v>32</v>
      </c>
      <c r="O35" s="50"/>
      <c r="P35" s="40"/>
      <c r="Q35" s="40"/>
      <c r="R35" s="9"/>
      <c r="S35" s="40"/>
    </row>
    <row r="36" spans="1:19" x14ac:dyDescent="0.25">
      <c r="A36" s="7"/>
      <c r="B36" s="7"/>
      <c r="C36" s="7" t="s">
        <v>33</v>
      </c>
      <c r="D36" s="7"/>
      <c r="E36" s="7"/>
      <c r="F36" s="7"/>
      <c r="G36" s="7"/>
      <c r="H36" s="58">
        <f>H92</f>
        <v>0</v>
      </c>
      <c r="I36" s="7" t="s">
        <v>8</v>
      </c>
      <c r="J36" s="7"/>
      <c r="K36" s="30">
        <v>39759</v>
      </c>
      <c r="L36" s="134">
        <v>11700000</v>
      </c>
      <c r="M36" s="51"/>
      <c r="N36" s="42"/>
      <c r="O36" s="50"/>
      <c r="P36" s="10"/>
      <c r="Q36" s="40"/>
      <c r="R36" s="9"/>
      <c r="S36" s="9"/>
    </row>
    <row r="37" spans="1:19" x14ac:dyDescent="0.25">
      <c r="A37" s="7"/>
      <c r="B37" s="7"/>
      <c r="C37" s="7" t="s">
        <v>34</v>
      </c>
      <c r="D37" s="7"/>
      <c r="E37" s="7"/>
      <c r="F37" s="7"/>
      <c r="G37" s="7"/>
      <c r="H37" s="8"/>
      <c r="I37" s="8">
        <f>I29+H35</f>
        <v>1325431764</v>
      </c>
      <c r="J37" s="8"/>
      <c r="K37" s="30">
        <v>39760</v>
      </c>
      <c r="L37" s="134">
        <v>775000</v>
      </c>
      <c r="M37" s="51"/>
      <c r="N37" s="42"/>
      <c r="O37" s="50"/>
      <c r="Q37" s="40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>
        <v>39761</v>
      </c>
      <c r="L38" s="134">
        <v>2100000</v>
      </c>
      <c r="M38" s="59"/>
      <c r="N38" s="42"/>
      <c r="O38" s="50"/>
      <c r="Q38" s="40"/>
      <c r="R38" s="9"/>
      <c r="S38" s="9"/>
    </row>
    <row r="39" spans="1:19" x14ac:dyDescent="0.25">
      <c r="A39" s="7"/>
      <c r="B39" s="7"/>
      <c r="C39" s="19" t="s">
        <v>35</v>
      </c>
      <c r="D39" s="7"/>
      <c r="E39" s="7"/>
      <c r="F39" s="7"/>
      <c r="G39" s="7"/>
      <c r="H39" s="49">
        <f>24183686+75000000</f>
        <v>99183686</v>
      </c>
      <c r="J39" s="8"/>
      <c r="K39" s="30">
        <v>39762</v>
      </c>
      <c r="L39" s="134">
        <v>4000000</v>
      </c>
      <c r="M39" s="51"/>
      <c r="N39" s="42"/>
      <c r="O39" s="50"/>
      <c r="Q39" s="40"/>
      <c r="R39" s="9"/>
      <c r="S39" s="9"/>
    </row>
    <row r="40" spans="1:19" x14ac:dyDescent="0.25">
      <c r="A40" s="7"/>
      <c r="B40" s="7"/>
      <c r="C40" s="19" t="s">
        <v>36</v>
      </c>
      <c r="D40" s="7"/>
      <c r="E40" s="7"/>
      <c r="F40" s="7"/>
      <c r="G40" s="7"/>
      <c r="H40" s="8">
        <v>102950591</v>
      </c>
      <c r="I40" s="8"/>
      <c r="J40" s="8"/>
      <c r="K40" s="30">
        <v>39763</v>
      </c>
      <c r="L40" s="134">
        <v>2000000</v>
      </c>
      <c r="M40" s="51"/>
      <c r="N40" s="42"/>
      <c r="O40" s="50"/>
      <c r="Q40" s="40"/>
      <c r="R40" s="9"/>
      <c r="S40" s="9"/>
    </row>
    <row r="41" spans="1:19" ht="16.5" x14ac:dyDescent="0.35">
      <c r="A41" s="7"/>
      <c r="B41" s="7"/>
      <c r="C41" s="19" t="s">
        <v>37</v>
      </c>
      <c r="D41" s="7"/>
      <c r="E41" s="7"/>
      <c r="F41" s="7"/>
      <c r="G41" s="7"/>
      <c r="H41" s="60">
        <f>51461839+25000000</f>
        <v>76461839</v>
      </c>
      <c r="I41" s="8"/>
      <c r="J41" s="8"/>
      <c r="K41" s="30">
        <v>39764</v>
      </c>
      <c r="L41" s="134">
        <v>1150000</v>
      </c>
      <c r="M41" s="51"/>
      <c r="N41" s="42"/>
      <c r="O41" s="50"/>
      <c r="Q41" s="40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278596116</v>
      </c>
      <c r="J42" s="8"/>
      <c r="K42" s="30">
        <v>39765</v>
      </c>
      <c r="L42" s="134">
        <v>800000</v>
      </c>
      <c r="M42" s="51"/>
      <c r="N42" s="42"/>
      <c r="O42" s="50"/>
      <c r="Q42" s="40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1604027880</v>
      </c>
      <c r="J43" s="8"/>
      <c r="K43" s="30">
        <v>39766</v>
      </c>
      <c r="L43" s="134">
        <v>1900000</v>
      </c>
      <c r="M43" s="51"/>
      <c r="N43" s="42"/>
      <c r="O43" s="50"/>
      <c r="Q43" s="40"/>
      <c r="R43" s="9"/>
      <c r="S43" s="9"/>
    </row>
    <row r="44" spans="1:19" x14ac:dyDescent="0.25">
      <c r="A44" s="7"/>
      <c r="B44" s="19">
        <v>2</v>
      </c>
      <c r="C44" s="19" t="s">
        <v>38</v>
      </c>
      <c r="D44" s="7"/>
      <c r="E44" s="7"/>
      <c r="F44" s="7"/>
      <c r="G44" s="7"/>
      <c r="H44" s="8"/>
      <c r="I44" s="8"/>
      <c r="J44" s="8"/>
      <c r="K44" s="30">
        <v>39767</v>
      </c>
      <c r="L44" s="134">
        <v>4000000</v>
      </c>
      <c r="M44" s="51"/>
      <c r="N44" s="42"/>
      <c r="O44" s="50"/>
      <c r="P44" s="63"/>
      <c r="Q44" s="34"/>
      <c r="R44" s="64"/>
      <c r="S44" s="64"/>
    </row>
    <row r="45" spans="1:19" x14ac:dyDescent="0.25">
      <c r="A45" s="7"/>
      <c r="B45" s="7"/>
      <c r="C45" s="7" t="s">
        <v>33</v>
      </c>
      <c r="D45" s="7"/>
      <c r="E45" s="7"/>
      <c r="F45" s="7"/>
      <c r="G45" s="17"/>
      <c r="H45" s="8">
        <f>M96</f>
        <v>82579000</v>
      </c>
      <c r="I45" s="8"/>
      <c r="J45" s="8"/>
      <c r="K45" s="30">
        <v>39768</v>
      </c>
      <c r="L45" s="134">
        <v>4000000</v>
      </c>
      <c r="M45" s="51"/>
      <c r="N45" s="42"/>
      <c r="O45" s="50"/>
      <c r="P45" s="63"/>
      <c r="Q45" s="34"/>
      <c r="R45" s="65"/>
      <c r="S45" s="64"/>
    </row>
    <row r="46" spans="1:19" x14ac:dyDescent="0.25">
      <c r="A46" s="7"/>
      <c r="B46" s="7"/>
      <c r="C46" s="7" t="s">
        <v>39</v>
      </c>
      <c r="D46" s="7"/>
      <c r="E46" s="7"/>
      <c r="F46" s="7"/>
      <c r="G46" s="22"/>
      <c r="H46" s="66">
        <f>+E92</f>
        <v>0</v>
      </c>
      <c r="I46" s="8" t="s">
        <v>8</v>
      </c>
      <c r="J46" s="8"/>
      <c r="K46" s="30">
        <v>39769</v>
      </c>
      <c r="L46" s="134">
        <v>850000</v>
      </c>
      <c r="M46" s="51"/>
      <c r="N46" s="42"/>
      <c r="O46" s="50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8</v>
      </c>
      <c r="H47" s="67"/>
      <c r="I47" s="8">
        <f>H45+H46</f>
        <v>82579000</v>
      </c>
      <c r="J47" s="8"/>
      <c r="L47" s="134"/>
      <c r="M47" s="51"/>
      <c r="N47" s="42"/>
      <c r="O47" s="50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8</v>
      </c>
      <c r="J48" s="8"/>
      <c r="L48" s="134"/>
      <c r="M48" s="59"/>
      <c r="N48" s="42"/>
      <c r="O48" s="50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40</v>
      </c>
      <c r="D49" s="7"/>
      <c r="E49" s="7"/>
      <c r="F49" s="7"/>
      <c r="G49" s="17"/>
      <c r="H49" s="49">
        <f>L137</f>
        <v>100190000</v>
      </c>
      <c r="I49" s="8">
        <v>0</v>
      </c>
      <c r="L49" s="134"/>
      <c r="M49" s="59"/>
      <c r="N49" s="42"/>
      <c r="O49" s="50"/>
      <c r="Q49" s="9"/>
      <c r="S49" s="9"/>
    </row>
    <row r="50" spans="1:19" x14ac:dyDescent="0.25">
      <c r="A50" s="7"/>
      <c r="B50" s="7"/>
      <c r="C50" s="7" t="s">
        <v>41</v>
      </c>
      <c r="D50" s="7"/>
      <c r="E50" s="7"/>
      <c r="F50" s="7"/>
      <c r="G50" s="7"/>
      <c r="H50" s="58">
        <f>A92</f>
        <v>0</v>
      </c>
      <c r="I50" s="8"/>
      <c r="L50" s="134"/>
      <c r="M50" s="59"/>
      <c r="N50" s="42"/>
      <c r="O50" s="50"/>
      <c r="P50" s="70"/>
      <c r="Q50" s="9" t="s">
        <v>42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100190000</v>
      </c>
      <c r="J51" s="49"/>
      <c r="L51" s="134"/>
      <c r="M51" s="59"/>
      <c r="N51" s="42"/>
      <c r="O51" s="50"/>
      <c r="P51" s="71"/>
      <c r="Q51" s="57"/>
      <c r="R51" s="71"/>
      <c r="S51" s="57"/>
    </row>
    <row r="52" spans="1:19" x14ac:dyDescent="0.25">
      <c r="A52" s="7"/>
      <c r="B52" s="7"/>
      <c r="C52" s="19" t="s">
        <v>43</v>
      </c>
      <c r="D52" s="7"/>
      <c r="E52" s="7"/>
      <c r="F52" s="7"/>
      <c r="G52" s="7"/>
      <c r="H52" s="8"/>
      <c r="I52" s="8">
        <f>I30-I47+I51</f>
        <v>23428400</v>
      </c>
      <c r="J52" s="72"/>
      <c r="L52" s="134"/>
      <c r="N52" s="42"/>
      <c r="O52" s="50"/>
      <c r="P52" s="71"/>
      <c r="Q52" s="57"/>
      <c r="R52" s="71"/>
      <c r="S52" s="57"/>
    </row>
    <row r="53" spans="1:19" x14ac:dyDescent="0.25">
      <c r="A53" s="7"/>
      <c r="B53" s="7"/>
      <c r="C53" s="7" t="s">
        <v>44</v>
      </c>
      <c r="D53" s="7"/>
      <c r="E53" s="7"/>
      <c r="F53" s="7"/>
      <c r="G53" s="7"/>
      <c r="H53" s="8"/>
      <c r="I53" s="8">
        <f>+I27</f>
        <v>23428400</v>
      </c>
      <c r="J53" s="72"/>
      <c r="L53" s="134"/>
      <c r="N53" s="42"/>
      <c r="O53" s="50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8</v>
      </c>
      <c r="I54" s="58">
        <v>0</v>
      </c>
      <c r="J54" s="73"/>
      <c r="L54" s="134"/>
      <c r="N54" s="42"/>
      <c r="O54" s="50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45</v>
      </c>
      <c r="F55" s="7"/>
      <c r="G55" s="7"/>
      <c r="H55" s="8"/>
      <c r="I55" s="8">
        <f>+I53-I52</f>
        <v>0</v>
      </c>
      <c r="J55" s="72"/>
      <c r="L55" s="134"/>
      <c r="N55" s="42"/>
      <c r="O55" s="50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L56" s="134"/>
      <c r="N56" s="42"/>
      <c r="O56" s="50"/>
      <c r="P56" s="71"/>
      <c r="Q56" s="57"/>
      <c r="R56" s="71"/>
      <c r="S56" s="71"/>
    </row>
    <row r="57" spans="1:19" x14ac:dyDescent="0.25">
      <c r="A57" s="7" t="s">
        <v>46</v>
      </c>
      <c r="B57" s="7"/>
      <c r="C57" s="7"/>
      <c r="D57" s="7"/>
      <c r="E57" s="7"/>
      <c r="F57" s="7"/>
      <c r="G57" s="7"/>
      <c r="H57" s="8"/>
      <c r="I57" s="54"/>
      <c r="J57" s="75"/>
      <c r="L57" s="134"/>
      <c r="N57" s="42"/>
      <c r="O57" s="50"/>
      <c r="P57" s="71"/>
      <c r="Q57" s="57"/>
      <c r="R57" s="71"/>
      <c r="S57" s="71"/>
    </row>
    <row r="58" spans="1:19" x14ac:dyDescent="0.25">
      <c r="A58" s="7" t="s">
        <v>47</v>
      </c>
      <c r="B58" s="7"/>
      <c r="C58" s="7"/>
      <c r="D58" s="7"/>
      <c r="E58" s="7" t="s">
        <v>8</v>
      </c>
      <c r="F58" s="7"/>
      <c r="G58" s="7" t="s">
        <v>48</v>
      </c>
      <c r="H58" s="8"/>
      <c r="I58" s="21"/>
      <c r="J58" s="76"/>
      <c r="L58" s="134"/>
      <c r="N58" s="42"/>
      <c r="O58" s="50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8</v>
      </c>
      <c r="I59" s="21"/>
      <c r="J59" s="76"/>
      <c r="L59" s="134"/>
      <c r="N59" s="42"/>
      <c r="O59" s="50"/>
      <c r="Q59" s="40"/>
    </row>
    <row r="60" spans="1:19" x14ac:dyDescent="0.25">
      <c r="L60" s="134"/>
      <c r="N60" s="42"/>
      <c r="O60" s="50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L61" s="134"/>
      <c r="N61" s="42"/>
      <c r="O61" s="50"/>
      <c r="Q61" s="10"/>
      <c r="R61" s="81"/>
    </row>
    <row r="62" spans="1:19" x14ac:dyDescent="0.25">
      <c r="A62" s="77" t="s">
        <v>49</v>
      </c>
      <c r="B62" s="78"/>
      <c r="C62" s="78"/>
      <c r="D62" s="79"/>
      <c r="E62" s="79"/>
      <c r="F62" s="79"/>
      <c r="G62" s="79" t="s">
        <v>50</v>
      </c>
      <c r="H62" s="10"/>
      <c r="J62" s="80"/>
      <c r="L62" s="135"/>
      <c r="N62" s="42"/>
      <c r="O62" s="50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L63" s="135"/>
      <c r="N63" s="42"/>
      <c r="O63" s="50"/>
      <c r="Q63" s="10"/>
      <c r="R63" s="81"/>
    </row>
    <row r="64" spans="1:19" x14ac:dyDescent="0.25">
      <c r="A64" s="77" t="s">
        <v>51</v>
      </c>
      <c r="B64" s="78"/>
      <c r="C64" s="78"/>
      <c r="D64" s="79"/>
      <c r="E64" s="79"/>
      <c r="F64" s="79"/>
      <c r="G64" s="79"/>
      <c r="H64" s="10" t="s">
        <v>52</v>
      </c>
      <c r="J64" s="80"/>
      <c r="L64" s="135"/>
      <c r="N64" s="42"/>
      <c r="O64" s="50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L65" s="135"/>
      <c r="N65" s="42"/>
      <c r="O65" s="50"/>
    </row>
    <row r="66" spans="1:17" x14ac:dyDescent="0.25">
      <c r="A66" s="9"/>
      <c r="B66" s="9"/>
      <c r="C66" s="9"/>
      <c r="D66" s="9"/>
      <c r="E66" s="9"/>
      <c r="F66" s="9"/>
      <c r="G66" s="79" t="s">
        <v>53</v>
      </c>
      <c r="H66" s="9"/>
      <c r="I66" s="9"/>
      <c r="J66" s="82"/>
      <c r="L66" s="135"/>
      <c r="M66" s="59"/>
      <c r="N66" s="42"/>
      <c r="O66" s="50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2"/>
      <c r="L67" s="135"/>
      <c r="M67" s="59"/>
      <c r="N67" s="42"/>
      <c r="O67" s="50"/>
    </row>
    <row r="68" spans="1:17" x14ac:dyDescent="0.25">
      <c r="A68" s="9"/>
      <c r="B68" s="9"/>
      <c r="C68" s="9"/>
      <c r="D68" s="9"/>
      <c r="E68" s="9" t="s">
        <v>54</v>
      </c>
      <c r="F68" s="9"/>
      <c r="G68" s="9"/>
      <c r="H68" s="9"/>
      <c r="I68" s="9"/>
      <c r="J68" s="82"/>
      <c r="L68" s="135"/>
      <c r="M68" s="83"/>
      <c r="N68" s="42"/>
      <c r="O68" s="50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4"/>
      <c r="J69" s="82"/>
      <c r="L69" s="135"/>
      <c r="M69" s="83"/>
      <c r="N69" s="42"/>
      <c r="O69" s="50"/>
    </row>
    <row r="70" spans="1:17" x14ac:dyDescent="0.25">
      <c r="A70" s="79"/>
      <c r="B70" s="79"/>
      <c r="C70" s="79"/>
      <c r="D70" s="79"/>
      <c r="E70" s="79"/>
      <c r="F70" s="79"/>
      <c r="G70" s="85"/>
      <c r="H70" s="86"/>
      <c r="I70" s="79"/>
      <c r="J70" s="80"/>
      <c r="L70" s="135"/>
      <c r="M70" s="87"/>
      <c r="N70" s="42"/>
      <c r="O70" s="50"/>
    </row>
    <row r="71" spans="1:17" x14ac:dyDescent="0.25">
      <c r="A71" s="79"/>
      <c r="B71" s="79"/>
      <c r="C71" s="79"/>
      <c r="D71" s="79"/>
      <c r="E71" s="79"/>
      <c r="F71" s="79"/>
      <c r="G71" s="85" t="s">
        <v>55</v>
      </c>
      <c r="H71" s="88"/>
      <c r="I71" s="79"/>
      <c r="J71" s="80"/>
      <c r="L71" s="135"/>
      <c r="M71" s="59"/>
      <c r="N71" s="42"/>
      <c r="O71" s="50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2"/>
      <c r="L72" s="135"/>
      <c r="N72" s="42"/>
      <c r="O72" s="89"/>
    </row>
    <row r="73" spans="1:17" x14ac:dyDescent="0.25">
      <c r="A73" s="9" t="s">
        <v>41</v>
      </c>
      <c r="B73" s="9"/>
      <c r="C73" s="9"/>
      <c r="D73" s="9" t="s">
        <v>39</v>
      </c>
      <c r="E73" s="9"/>
      <c r="F73" s="9"/>
      <c r="G73" s="9"/>
      <c r="H73" s="9" t="s">
        <v>56</v>
      </c>
      <c r="I73" s="84" t="s">
        <v>57</v>
      </c>
      <c r="J73" s="82"/>
      <c r="L73" s="135"/>
      <c r="M73" s="87"/>
      <c r="N73" s="42"/>
      <c r="O73" s="90"/>
    </row>
    <row r="74" spans="1:17" x14ac:dyDescent="0.25">
      <c r="A74" s="91">
        <v>0</v>
      </c>
      <c r="B74" s="92"/>
      <c r="C74" s="92"/>
      <c r="D74" s="92"/>
      <c r="E74" s="93"/>
      <c r="F74" s="94"/>
      <c r="G74" s="9"/>
      <c r="H74" s="57"/>
      <c r="I74" s="9"/>
      <c r="J74" s="82"/>
      <c r="L74" s="135"/>
      <c r="M74" s="87"/>
      <c r="N74" s="42"/>
      <c r="O74" s="89"/>
    </row>
    <row r="75" spans="1:17" x14ac:dyDescent="0.25">
      <c r="A75" s="91"/>
      <c r="B75" s="92"/>
      <c r="C75" s="92"/>
      <c r="D75" s="92"/>
      <c r="E75" s="93"/>
      <c r="F75" s="94"/>
      <c r="G75" s="9"/>
      <c r="H75" s="57"/>
      <c r="I75" s="9"/>
      <c r="J75" s="9"/>
      <c r="L75" s="135"/>
      <c r="M75" s="87"/>
      <c r="N75" s="42"/>
      <c r="O75" s="89"/>
    </row>
    <row r="76" spans="1:17" x14ac:dyDescent="0.25">
      <c r="A76" s="95"/>
      <c r="B76" s="92"/>
      <c r="C76" s="92"/>
      <c r="D76" s="92"/>
      <c r="E76" s="93"/>
      <c r="F76" s="94"/>
      <c r="G76" s="9"/>
      <c r="H76" s="57"/>
      <c r="I76" s="9"/>
      <c r="J76" s="9"/>
      <c r="K76" t="s">
        <v>8</v>
      </c>
      <c r="L76" s="135"/>
      <c r="M76" s="87"/>
      <c r="N76" s="42"/>
      <c r="O76" s="89"/>
    </row>
    <row r="77" spans="1:17" x14ac:dyDescent="0.25">
      <c r="A77" s="95"/>
      <c r="B77" s="92"/>
      <c r="C77" s="96"/>
      <c r="D77" s="92"/>
      <c r="E77" s="97"/>
      <c r="F77" s="9"/>
      <c r="G77" s="9"/>
      <c r="H77" s="57"/>
      <c r="I77" s="9"/>
      <c r="J77" s="9"/>
      <c r="L77" s="135"/>
      <c r="M77" s="87"/>
      <c r="N77" s="42"/>
      <c r="O77" s="89"/>
    </row>
    <row r="78" spans="1:17" x14ac:dyDescent="0.25">
      <c r="A78" s="93"/>
      <c r="B78" s="92"/>
      <c r="C78" s="96"/>
      <c r="D78" s="96"/>
      <c r="E78" s="98"/>
      <c r="F78" s="70"/>
      <c r="H78" s="71"/>
      <c r="L78" s="135"/>
      <c r="M78" s="87"/>
      <c r="N78" s="42"/>
      <c r="O78" s="89"/>
    </row>
    <row r="79" spans="1:17" x14ac:dyDescent="0.25">
      <c r="A79" s="99"/>
      <c r="B79" s="92"/>
      <c r="C79" s="100"/>
      <c r="D79" s="100"/>
      <c r="E79" s="98"/>
      <c r="H79" s="71"/>
      <c r="L79" s="135"/>
      <c r="M79" s="87"/>
      <c r="N79" s="42"/>
      <c r="O79" s="89"/>
    </row>
    <row r="80" spans="1:17" x14ac:dyDescent="0.25">
      <c r="A80" s="101"/>
      <c r="B80" s="92"/>
      <c r="C80" s="100"/>
      <c r="D80" s="100"/>
      <c r="E80" s="98"/>
      <c r="H80" s="71"/>
      <c r="L80" s="135"/>
      <c r="M80" s="87"/>
      <c r="N80" s="42"/>
      <c r="O80" s="90"/>
    </row>
    <row r="81" spans="1:15" x14ac:dyDescent="0.25">
      <c r="A81" s="101"/>
      <c r="B81" s="92"/>
      <c r="C81" s="100"/>
      <c r="D81" s="100"/>
      <c r="E81" s="98"/>
      <c r="H81" s="71"/>
      <c r="L81" s="135"/>
      <c r="M81" s="87"/>
      <c r="N81" s="42"/>
      <c r="O81" s="90"/>
    </row>
    <row r="82" spans="1:15" x14ac:dyDescent="0.25">
      <c r="A82" s="99"/>
      <c r="B82" s="100"/>
      <c r="C82" s="100"/>
      <c r="D82" s="100"/>
      <c r="E82" s="98"/>
      <c r="H82" s="71"/>
      <c r="L82" s="135"/>
      <c r="M82" s="102"/>
      <c r="N82" s="42"/>
      <c r="O82" s="89"/>
    </row>
    <row r="83" spans="1:15" x14ac:dyDescent="0.25">
      <c r="A83" s="99"/>
      <c r="B83" s="100"/>
      <c r="C83" s="100"/>
      <c r="D83" s="100"/>
      <c r="E83" s="98"/>
      <c r="H83" s="71"/>
      <c r="L83" s="135"/>
      <c r="M83" s="103"/>
      <c r="N83" s="42"/>
      <c r="O83" s="89"/>
    </row>
    <row r="84" spans="1:15" x14ac:dyDescent="0.25">
      <c r="A84" s="99"/>
      <c r="B84" s="104"/>
      <c r="E84" s="71"/>
      <c r="H84" s="71"/>
      <c r="K84" s="30"/>
      <c r="L84" s="135"/>
      <c r="N84" s="42"/>
      <c r="O84" s="89"/>
    </row>
    <row r="85" spans="1:15" x14ac:dyDescent="0.25">
      <c r="A85" s="99"/>
      <c r="B85" s="104"/>
      <c r="H85" s="71"/>
      <c r="K85" s="30"/>
      <c r="L85" s="135"/>
      <c r="N85" s="42"/>
      <c r="O85" s="89"/>
    </row>
    <row r="86" spans="1:15" x14ac:dyDescent="0.25">
      <c r="A86" s="99"/>
      <c r="B86" s="104"/>
      <c r="K86" s="30"/>
      <c r="L86" s="135"/>
      <c r="N86" s="42"/>
      <c r="O86" s="89"/>
    </row>
    <row r="87" spans="1:15" x14ac:dyDescent="0.25">
      <c r="A87" s="99"/>
      <c r="B87" s="104"/>
      <c r="K87" s="30"/>
      <c r="L87" s="135"/>
      <c r="N87" s="42"/>
      <c r="O87" s="89"/>
    </row>
    <row r="88" spans="1:15" x14ac:dyDescent="0.25">
      <c r="A88" s="71"/>
      <c r="B88" s="104"/>
      <c r="K88" s="30"/>
      <c r="L88" s="135"/>
      <c r="M88" s="87"/>
      <c r="N88" s="42"/>
      <c r="O88" s="89"/>
    </row>
    <row r="89" spans="1:15" x14ac:dyDescent="0.25">
      <c r="K89" s="30"/>
      <c r="L89" s="135"/>
      <c r="N89" s="42"/>
      <c r="O89" s="89"/>
    </row>
    <row r="90" spans="1:15" x14ac:dyDescent="0.25">
      <c r="K90" s="30"/>
      <c r="L90" s="135"/>
      <c r="N90" s="42"/>
      <c r="O90" s="89"/>
    </row>
    <row r="91" spans="1:15" x14ac:dyDescent="0.25">
      <c r="K91" s="30"/>
      <c r="L91" s="135"/>
      <c r="N91" s="42"/>
      <c r="O91" s="89"/>
    </row>
    <row r="92" spans="1:15" x14ac:dyDescent="0.25">
      <c r="A92" s="81">
        <f>SUM(A74:A91)</f>
        <v>0</v>
      </c>
      <c r="E92" s="71">
        <f>SUM(E74:E91)</f>
        <v>0</v>
      </c>
      <c r="H92" s="71">
        <f>SUM(H74:H91)</f>
        <v>0</v>
      </c>
      <c r="K92" s="30"/>
      <c r="L92" s="135"/>
      <c r="N92" s="42"/>
      <c r="O92" s="89"/>
    </row>
    <row r="93" spans="1:15" x14ac:dyDescent="0.25">
      <c r="K93" s="30"/>
      <c r="L93" s="135"/>
      <c r="N93" s="42"/>
      <c r="O93" s="89"/>
    </row>
    <row r="94" spans="1:15" x14ac:dyDescent="0.25">
      <c r="K94" s="30"/>
      <c r="N94" s="42"/>
      <c r="O94" s="89"/>
    </row>
    <row r="95" spans="1:15" x14ac:dyDescent="0.25">
      <c r="K95" s="30"/>
      <c r="N95" s="42"/>
      <c r="O95" s="89"/>
    </row>
    <row r="96" spans="1:15" x14ac:dyDescent="0.25">
      <c r="K96" s="30"/>
      <c r="M96" s="37">
        <f>SUM(M13:M95)</f>
        <v>82579000</v>
      </c>
      <c r="N96" s="42"/>
      <c r="O96" s="89"/>
    </row>
    <row r="97" spans="11:15" x14ac:dyDescent="0.25">
      <c r="K97" s="30"/>
      <c r="N97" s="42"/>
      <c r="O97" s="89"/>
    </row>
    <row r="98" spans="11:15" x14ac:dyDescent="0.25">
      <c r="K98" s="30"/>
      <c r="N98" s="42"/>
      <c r="O98" s="89"/>
    </row>
    <row r="99" spans="11:15" x14ac:dyDescent="0.25">
      <c r="K99" s="30"/>
      <c r="N99" s="42"/>
      <c r="O99" s="89"/>
    </row>
    <row r="100" spans="11:15" x14ac:dyDescent="0.25">
      <c r="K100" s="30"/>
      <c r="N100" s="42"/>
      <c r="O100" s="89"/>
    </row>
    <row r="101" spans="11:15" x14ac:dyDescent="0.25">
      <c r="K101" s="30"/>
      <c r="N101" s="42"/>
      <c r="O101" s="89"/>
    </row>
    <row r="102" spans="11:15" x14ac:dyDescent="0.25">
      <c r="K102" s="30"/>
      <c r="N102" s="42"/>
      <c r="O102" s="89"/>
    </row>
    <row r="103" spans="11:15" x14ac:dyDescent="0.25">
      <c r="K103" s="30"/>
      <c r="N103" s="42"/>
      <c r="O103" s="89"/>
    </row>
    <row r="104" spans="11:15" x14ac:dyDescent="0.25">
      <c r="K104" s="30"/>
      <c r="N104" s="42"/>
      <c r="O104" s="89"/>
    </row>
    <row r="105" spans="11:15" x14ac:dyDescent="0.25">
      <c r="K105" s="30"/>
      <c r="N105" s="42"/>
      <c r="O105" s="89"/>
    </row>
    <row r="106" spans="11:15" x14ac:dyDescent="0.25">
      <c r="K106" s="30"/>
      <c r="N106" s="42"/>
      <c r="O106" s="89"/>
    </row>
    <row r="107" spans="11:15" x14ac:dyDescent="0.25">
      <c r="K107" s="30"/>
      <c r="N107" s="42"/>
      <c r="O107" s="89"/>
    </row>
    <row r="108" spans="11:15" x14ac:dyDescent="0.25">
      <c r="K108" s="30"/>
      <c r="N108" s="42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7">
        <f>SUM(O13:O110)</f>
        <v>75000000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39"/>
      <c r="N114" s="107"/>
      <c r="O114" s="106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39"/>
      <c r="N115" s="107"/>
      <c r="O115" s="106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39"/>
      <c r="N116" s="107"/>
      <c r="O116" s="106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39"/>
      <c r="N117" s="107"/>
      <c r="O117" s="106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39"/>
      <c r="N118" s="107"/>
      <c r="O118" s="106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39"/>
      <c r="N119" s="107"/>
      <c r="O119" s="106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39"/>
      <c r="N120" s="107"/>
      <c r="O120" s="106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39"/>
      <c r="N121" s="107"/>
      <c r="O121" s="106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39"/>
      <c r="N122" s="107"/>
      <c r="O122" s="106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39"/>
      <c r="N123" s="107"/>
      <c r="O123" s="106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40"/>
      <c r="N124" s="107"/>
      <c r="O124" s="106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39"/>
      <c r="N125" s="107"/>
      <c r="O125" s="106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39"/>
      <c r="N126" s="107"/>
      <c r="O126" s="106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39"/>
      <c r="N127" s="107"/>
      <c r="O127" s="106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39"/>
      <c r="N128" s="107"/>
      <c r="O128" s="106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39"/>
      <c r="N129" s="107"/>
      <c r="O129" s="106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39"/>
      <c r="N130" s="107"/>
      <c r="O130" s="106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39"/>
      <c r="N131" s="107"/>
      <c r="O131" s="106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39"/>
      <c r="N132" s="107"/>
      <c r="O132" s="106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39"/>
      <c r="N133" s="107"/>
      <c r="O133" s="106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39"/>
      <c r="N134" s="107"/>
      <c r="O134" s="106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40"/>
      <c r="N135" s="107"/>
      <c r="O135" s="106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39"/>
      <c r="N136" s="107"/>
      <c r="O136" s="106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40">
        <f>SUM(L13:L136)</f>
        <v>100190000</v>
      </c>
      <c r="N137" s="107"/>
      <c r="O137" s="106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8" zoomScale="82" zoomScaleNormal="100" zoomScaleSheetLayoutView="82" workbookViewId="0">
      <selection activeCell="L13" sqref="L13:L43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39" bestFit="1" customWidth="1"/>
    <col min="13" max="13" width="16.140625" style="37" bestFit="1" customWidth="1"/>
    <col min="14" max="14" width="15.5703125" style="107" customWidth="1"/>
    <col min="15" max="15" width="20" style="106" bestFit="1" customWidth="1"/>
    <col min="16" max="16" width="16.42578125" bestFit="1" customWidth="1"/>
    <col min="18" max="18" width="22.42578125" customWidth="1"/>
    <col min="19" max="19" width="20.140625" customWidth="1"/>
  </cols>
  <sheetData>
    <row r="1" spans="1:19" ht="15.75" x14ac:dyDescent="0.25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2"/>
      <c r="K1" s="2"/>
      <c r="L1" s="136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136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60</v>
      </c>
      <c r="C3" s="10"/>
      <c r="D3" s="7"/>
      <c r="E3" s="7"/>
      <c r="F3" s="7"/>
      <c r="G3" s="7"/>
      <c r="H3" s="7" t="s">
        <v>2</v>
      </c>
      <c r="I3" s="11">
        <v>42790</v>
      </c>
      <c r="J3" s="12"/>
      <c r="K3" s="9"/>
      <c r="L3" s="137"/>
      <c r="M3" s="4"/>
      <c r="N3" s="5"/>
      <c r="O3" s="10"/>
      <c r="P3" s="9"/>
      <c r="Q3" s="9"/>
      <c r="R3" s="9"/>
      <c r="S3" s="9"/>
    </row>
    <row r="4" spans="1:19" x14ac:dyDescent="0.25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 t="s">
        <v>6</v>
      </c>
      <c r="J4" s="15"/>
      <c r="K4" s="9"/>
      <c r="L4" s="137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7"/>
      <c r="M5" s="17"/>
      <c r="N5" s="18"/>
      <c r="O5" s="6"/>
      <c r="P5" s="9"/>
      <c r="Q5" s="9"/>
      <c r="R5" s="9"/>
      <c r="S5" s="9"/>
    </row>
    <row r="6" spans="1:19" x14ac:dyDescent="0.25">
      <c r="A6" s="19" t="s">
        <v>7</v>
      </c>
      <c r="B6" s="7"/>
      <c r="C6" s="7"/>
      <c r="D6" s="7"/>
      <c r="E6" s="7"/>
      <c r="F6" s="7"/>
      <c r="G6" s="7" t="s">
        <v>8</v>
      </c>
      <c r="H6" s="8"/>
      <c r="I6" s="7"/>
      <c r="J6" s="7"/>
      <c r="K6" s="9"/>
      <c r="L6" s="137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9"/>
      <c r="L7" s="137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v>155</v>
      </c>
      <c r="F8" s="22"/>
      <c r="G8" s="17">
        <f>C8*E8</f>
        <v>15500000</v>
      </c>
      <c r="H8" s="8"/>
      <c r="I8" s="17"/>
      <c r="J8" s="17"/>
      <c r="K8" s="9"/>
      <c r="L8" s="137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v>42</v>
      </c>
      <c r="F9" s="22"/>
      <c r="G9" s="17">
        <f t="shared" ref="G9:G16" si="0">C9*E9</f>
        <v>2100000</v>
      </c>
      <c r="H9" s="8"/>
      <c r="I9" s="17"/>
      <c r="J9" s="17"/>
      <c r="K9" s="9"/>
      <c r="L9" s="136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59</v>
      </c>
      <c r="F10" s="22"/>
      <c r="G10" s="17">
        <f t="shared" si="0"/>
        <v>1180000</v>
      </c>
      <c r="H10" s="8"/>
      <c r="I10" s="8"/>
      <c r="J10" s="17"/>
      <c r="K10" s="23"/>
      <c r="L10" s="136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31</v>
      </c>
      <c r="F11" s="22"/>
      <c r="G11" s="17">
        <f t="shared" si="0"/>
        <v>310000</v>
      </c>
      <c r="H11" s="8"/>
      <c r="I11" s="17"/>
      <c r="J11" s="17"/>
      <c r="K11" s="9"/>
      <c r="L11" s="136"/>
      <c r="M11" s="4"/>
      <c r="N11" s="24"/>
      <c r="O11" s="8"/>
      <c r="P11" s="9"/>
      <c r="Q11" s="9"/>
      <c r="R11" s="9" t="s">
        <v>12</v>
      </c>
      <c r="S11" s="9"/>
    </row>
    <row r="12" spans="1:19" x14ac:dyDescent="0.25">
      <c r="A12" s="7"/>
      <c r="B12" s="7"/>
      <c r="C12" s="21">
        <v>5000</v>
      </c>
      <c r="D12" s="7"/>
      <c r="E12" s="22">
        <v>94</v>
      </c>
      <c r="F12" s="22"/>
      <c r="G12" s="17">
        <f>C12*E12</f>
        <v>470000</v>
      </c>
      <c r="H12" s="8"/>
      <c r="I12" s="17"/>
      <c r="J12" s="17"/>
      <c r="K12" s="25" t="s">
        <v>8</v>
      </c>
      <c r="L12" s="138" t="s">
        <v>14</v>
      </c>
      <c r="M12" s="27" t="s">
        <v>15</v>
      </c>
      <c r="N12" s="28" t="s">
        <v>16</v>
      </c>
      <c r="O12" s="29" t="s">
        <v>12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17"/>
      <c r="K13" s="30">
        <v>39770</v>
      </c>
      <c r="L13" s="134">
        <v>3850000</v>
      </c>
      <c r="M13" s="32">
        <v>2300000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2</v>
      </c>
      <c r="F14" s="22"/>
      <c r="G14" s="17">
        <f t="shared" si="0"/>
        <v>2000</v>
      </c>
      <c r="H14" s="8"/>
      <c r="I14" s="17"/>
      <c r="J14" s="10"/>
      <c r="K14" s="30">
        <v>39771</v>
      </c>
      <c r="L14" s="134">
        <v>1900000</v>
      </c>
      <c r="M14" s="32">
        <v>415000</v>
      </c>
      <c r="N14" s="34"/>
      <c r="O14" s="35">
        <v>45000000</v>
      </c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39772</v>
      </c>
      <c r="L15" s="134">
        <v>450000</v>
      </c>
      <c r="M15" s="32">
        <v>3038500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39773</v>
      </c>
      <c r="L16" s="134">
        <v>400000</v>
      </c>
      <c r="M16" s="37">
        <v>140000</v>
      </c>
      <c r="N16" s="34"/>
      <c r="O16" s="35"/>
      <c r="P16" s="36"/>
    </row>
    <row r="17" spans="1:19" x14ac:dyDescent="0.25">
      <c r="A17" s="7"/>
      <c r="B17" s="7"/>
      <c r="C17" s="19" t="s">
        <v>22</v>
      </c>
      <c r="D17" s="7"/>
      <c r="E17" s="22"/>
      <c r="F17" s="7"/>
      <c r="G17" s="7"/>
      <c r="H17" s="8">
        <f>SUM(G8:G16)</f>
        <v>19562000</v>
      </c>
      <c r="I17" s="10"/>
      <c r="K17" s="30">
        <v>39774</v>
      </c>
      <c r="L17" s="134">
        <v>600000</v>
      </c>
      <c r="M17" s="32">
        <v>190000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39775</v>
      </c>
      <c r="L18" s="134">
        <v>1575000</v>
      </c>
      <c r="M18" s="32">
        <v>5600000</v>
      </c>
      <c r="N18" s="34"/>
      <c r="O18" s="35"/>
      <c r="P18" s="39"/>
    </row>
    <row r="19" spans="1:19" x14ac:dyDescent="0.25">
      <c r="A19" s="7"/>
      <c r="B19" s="7"/>
      <c r="C19" s="7" t="s">
        <v>9</v>
      </c>
      <c r="D19" s="7"/>
      <c r="E19" s="7" t="s">
        <v>23</v>
      </c>
      <c r="F19" s="7"/>
      <c r="G19" s="7" t="s">
        <v>11</v>
      </c>
      <c r="H19" s="8"/>
      <c r="I19" s="21"/>
      <c r="K19" s="30">
        <v>39776</v>
      </c>
      <c r="L19" s="134">
        <v>450000</v>
      </c>
      <c r="M19" s="123">
        <v>127500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0</v>
      </c>
      <c r="F20" s="7"/>
      <c r="G20" s="21">
        <f>C20*E20</f>
        <v>0</v>
      </c>
      <c r="H20" s="8"/>
      <c r="I20" s="21"/>
      <c r="K20" s="30">
        <v>39777</v>
      </c>
      <c r="L20" s="134">
        <v>2300000</v>
      </c>
      <c r="M20" s="32">
        <v>300000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4</v>
      </c>
      <c r="F21" s="7"/>
      <c r="G21" s="21">
        <f>C21*E21</f>
        <v>2000</v>
      </c>
      <c r="H21" s="8"/>
      <c r="I21" s="21"/>
      <c r="K21" s="30">
        <v>39778</v>
      </c>
      <c r="L21" s="134">
        <v>900000</v>
      </c>
      <c r="M21" s="34">
        <v>45000000</v>
      </c>
      <c r="N21" s="40"/>
      <c r="O21" s="41"/>
      <c r="P21" s="41"/>
    </row>
    <row r="22" spans="1:19" x14ac:dyDescent="0.25">
      <c r="A22" s="7"/>
      <c r="B22" s="7"/>
      <c r="C22" s="21">
        <v>200</v>
      </c>
      <c r="D22" s="7"/>
      <c r="E22" s="7">
        <v>1</v>
      </c>
      <c r="F22" s="7"/>
      <c r="G22" s="21">
        <f>C22*E22</f>
        <v>200</v>
      </c>
      <c r="H22" s="8"/>
      <c r="I22" s="10"/>
      <c r="K22" s="30">
        <v>39779</v>
      </c>
      <c r="L22" s="134">
        <v>3150000</v>
      </c>
      <c r="M22" s="31"/>
      <c r="N22" s="42"/>
      <c r="O22" s="8"/>
      <c r="P22" s="34"/>
      <c r="Q22" s="40"/>
      <c r="R22" s="41"/>
      <c r="S22" s="41"/>
    </row>
    <row r="23" spans="1:19" x14ac:dyDescent="0.25">
      <c r="A23" s="7"/>
      <c r="B23" s="7"/>
      <c r="C23" s="21">
        <v>100</v>
      </c>
      <c r="D23" s="7"/>
      <c r="E23" s="7">
        <v>2</v>
      </c>
      <c r="F23" s="7"/>
      <c r="G23" s="21">
        <f>C23*E23</f>
        <v>200</v>
      </c>
      <c r="H23" s="8"/>
      <c r="I23" s="10"/>
      <c r="K23" s="30">
        <v>39780</v>
      </c>
      <c r="L23" s="134">
        <v>2700000</v>
      </c>
      <c r="M23" s="43"/>
      <c r="N23" s="42"/>
      <c r="O23" s="44"/>
      <c r="P23" s="34"/>
      <c r="Q23" s="40"/>
      <c r="R23" s="41">
        <f>SUM(R14:R22)</f>
        <v>0</v>
      </c>
      <c r="S23" s="41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39781</v>
      </c>
      <c r="L24" s="134">
        <v>2100000</v>
      </c>
      <c r="M24" s="43"/>
      <c r="N24" s="45"/>
      <c r="O24" s="44"/>
      <c r="P24" s="34"/>
      <c r="Q24" s="40"/>
      <c r="R24" s="46" t="s">
        <v>24</v>
      </c>
      <c r="S24" s="40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7">
        <v>0</v>
      </c>
      <c r="H25" s="8"/>
      <c r="I25" s="7" t="s">
        <v>8</v>
      </c>
      <c r="K25" s="30">
        <v>39782</v>
      </c>
      <c r="L25" s="134">
        <v>2100000</v>
      </c>
      <c r="M25" s="43"/>
      <c r="N25" s="45"/>
      <c r="O25" s="44"/>
      <c r="P25" s="34"/>
      <c r="Q25" s="40"/>
      <c r="R25" s="46"/>
      <c r="S25" s="40"/>
    </row>
    <row r="26" spans="1:19" x14ac:dyDescent="0.25">
      <c r="A26" s="7"/>
      <c r="B26" s="7"/>
      <c r="C26" s="19" t="s">
        <v>22</v>
      </c>
      <c r="D26" s="7"/>
      <c r="E26" s="7"/>
      <c r="F26" s="7"/>
      <c r="G26" s="7"/>
      <c r="H26" s="49">
        <f>SUM(G20:G25)</f>
        <v>2400</v>
      </c>
      <c r="I26" s="8"/>
      <c r="K26" s="30">
        <v>39783</v>
      </c>
      <c r="L26" s="134">
        <v>2850000</v>
      </c>
      <c r="N26" s="42"/>
      <c r="O26" s="50"/>
      <c r="P26" s="34"/>
      <c r="Q26" s="40"/>
      <c r="R26" s="46"/>
      <c r="S26" s="40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19564400</v>
      </c>
      <c r="K27" s="30">
        <v>39784</v>
      </c>
      <c r="L27" s="134">
        <v>500000</v>
      </c>
      <c r="M27" s="51"/>
      <c r="N27" s="42"/>
      <c r="O27" s="50"/>
      <c r="P27" s="34"/>
      <c r="Q27" s="40"/>
      <c r="R27" s="46"/>
      <c r="S27" s="40"/>
    </row>
    <row r="28" spans="1:19" x14ac:dyDescent="0.25">
      <c r="A28" s="7"/>
      <c r="B28" s="7"/>
      <c r="C28" s="19" t="s">
        <v>25</v>
      </c>
      <c r="D28" s="7"/>
      <c r="E28" s="7"/>
      <c r="F28" s="7"/>
      <c r="G28" s="7"/>
      <c r="H28" s="8"/>
      <c r="I28" s="8"/>
      <c r="K28" s="30">
        <v>39785</v>
      </c>
      <c r="L28" s="134">
        <v>500000</v>
      </c>
      <c r="M28" s="52"/>
      <c r="N28" s="42"/>
      <c r="O28" s="50"/>
      <c r="P28" s="34"/>
      <c r="Q28" s="40"/>
      <c r="R28" s="46"/>
      <c r="S28" s="40"/>
    </row>
    <row r="29" spans="1:19" x14ac:dyDescent="0.25">
      <c r="A29" s="7"/>
      <c r="B29" s="7"/>
      <c r="C29" s="7" t="s">
        <v>26</v>
      </c>
      <c r="D29" s="7"/>
      <c r="E29" s="7"/>
      <c r="F29" s="7"/>
      <c r="G29" s="7" t="s">
        <v>8</v>
      </c>
      <c r="H29" s="8"/>
      <c r="I29" s="8">
        <f>'23 Februari 17'!I37</f>
        <v>1325431764</v>
      </c>
      <c r="K29" s="30">
        <v>39786</v>
      </c>
      <c r="L29" s="134">
        <v>1000000</v>
      </c>
      <c r="N29" s="42"/>
      <c r="O29" s="50"/>
      <c r="P29" s="34"/>
      <c r="Q29" s="40"/>
      <c r="R29" s="53"/>
      <c r="S29" s="40"/>
    </row>
    <row r="30" spans="1:19" x14ac:dyDescent="0.25">
      <c r="A30" s="7"/>
      <c r="B30" s="7"/>
      <c r="C30" s="7" t="s">
        <v>27</v>
      </c>
      <c r="D30" s="7"/>
      <c r="E30" s="7"/>
      <c r="F30" s="7"/>
      <c r="G30" s="7"/>
      <c r="H30" s="8" t="s">
        <v>28</v>
      </c>
      <c r="I30" s="54">
        <f>'23 Februari 17'!I52</f>
        <v>23428400</v>
      </c>
      <c r="K30" s="30">
        <v>39787</v>
      </c>
      <c r="L30" s="134">
        <v>1000000</v>
      </c>
      <c r="M30" s="55"/>
      <c r="N30" s="42"/>
      <c r="O30" s="50"/>
      <c r="P30" s="34"/>
      <c r="Q30" s="40"/>
      <c r="R30" s="46"/>
      <c r="S30" s="40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>
        <v>39788</v>
      </c>
      <c r="L31" s="134">
        <v>2625000</v>
      </c>
      <c r="N31" s="45"/>
      <c r="O31" s="50"/>
      <c r="P31" s="9"/>
      <c r="Q31" s="40"/>
      <c r="R31" s="9"/>
      <c r="S31" s="40"/>
    </row>
    <row r="32" spans="1:19" x14ac:dyDescent="0.25">
      <c r="A32" s="7"/>
      <c r="B32" s="7"/>
      <c r="C32" s="19" t="s">
        <v>29</v>
      </c>
      <c r="D32" s="7"/>
      <c r="E32" s="7"/>
      <c r="F32" s="7"/>
      <c r="G32" s="7"/>
      <c r="H32" s="8"/>
      <c r="I32" s="34"/>
      <c r="J32" s="34"/>
      <c r="K32" s="30">
        <v>39789</v>
      </c>
      <c r="L32" s="134">
        <v>1000000</v>
      </c>
      <c r="N32" s="42"/>
      <c r="O32" s="50"/>
      <c r="P32" s="9"/>
      <c r="Q32" s="40"/>
      <c r="R32" s="9"/>
      <c r="S32" s="40"/>
    </row>
    <row r="33" spans="1:19" x14ac:dyDescent="0.25">
      <c r="A33" s="7"/>
      <c r="B33" s="19">
        <v>1</v>
      </c>
      <c r="C33" s="19" t="s">
        <v>30</v>
      </c>
      <c r="D33" s="7"/>
      <c r="E33" s="7"/>
      <c r="F33" s="7"/>
      <c r="G33" s="7"/>
      <c r="H33" s="8"/>
      <c r="I33" s="8"/>
      <c r="J33" s="8"/>
      <c r="K33" s="30">
        <v>39790</v>
      </c>
      <c r="L33" s="134">
        <v>725000</v>
      </c>
      <c r="N33" s="42"/>
      <c r="O33" s="50"/>
      <c r="P33" s="9"/>
      <c r="Q33" s="40"/>
      <c r="R33" s="9"/>
      <c r="S33" s="40"/>
    </row>
    <row r="34" spans="1:19" x14ac:dyDescent="0.25">
      <c r="A34" s="7"/>
      <c r="B34" s="19"/>
      <c r="C34" s="19" t="s">
        <v>12</v>
      </c>
      <c r="D34" s="7"/>
      <c r="E34" s="7"/>
      <c r="F34" s="7"/>
      <c r="G34" s="7"/>
      <c r="H34" s="8"/>
      <c r="I34" s="8"/>
      <c r="J34" s="8"/>
      <c r="K34" s="30">
        <v>39791</v>
      </c>
      <c r="L34" s="134">
        <v>2000000</v>
      </c>
      <c r="N34" s="42"/>
      <c r="O34" s="50"/>
      <c r="P34" s="9"/>
      <c r="Q34" s="40"/>
      <c r="R34" s="57"/>
      <c r="S34" s="40"/>
    </row>
    <row r="35" spans="1:19" x14ac:dyDescent="0.25">
      <c r="A35" s="7"/>
      <c r="B35" s="7"/>
      <c r="C35" s="7" t="s">
        <v>31</v>
      </c>
      <c r="D35" s="7"/>
      <c r="E35" s="7"/>
      <c r="F35" s="7"/>
      <c r="G35" s="21"/>
      <c r="H35" s="49">
        <f>O14</f>
        <v>45000000</v>
      </c>
      <c r="I35" s="8"/>
      <c r="J35" s="8"/>
      <c r="K35" s="30">
        <v>39792</v>
      </c>
      <c r="L35" s="134">
        <v>950000</v>
      </c>
      <c r="M35" s="51"/>
      <c r="N35" s="42" t="s">
        <v>32</v>
      </c>
      <c r="O35" s="50"/>
      <c r="P35" s="40"/>
      <c r="Q35" s="40"/>
      <c r="R35" s="9"/>
      <c r="S35" s="40"/>
    </row>
    <row r="36" spans="1:19" x14ac:dyDescent="0.25">
      <c r="A36" s="7"/>
      <c r="B36" s="7"/>
      <c r="C36" s="7" t="s">
        <v>33</v>
      </c>
      <c r="D36" s="7"/>
      <c r="E36" s="7"/>
      <c r="F36" s="7"/>
      <c r="G36" s="7"/>
      <c r="H36" s="58">
        <f>H92</f>
        <v>0</v>
      </c>
      <c r="I36" s="7" t="s">
        <v>8</v>
      </c>
      <c r="J36" s="7"/>
      <c r="K36" s="30">
        <v>39793</v>
      </c>
      <c r="L36" s="134">
        <v>2625000</v>
      </c>
      <c r="M36" s="51"/>
      <c r="N36" s="42"/>
      <c r="O36" s="50"/>
      <c r="P36" s="10"/>
      <c r="Q36" s="40"/>
      <c r="R36" s="9"/>
      <c r="S36" s="9"/>
    </row>
    <row r="37" spans="1:19" x14ac:dyDescent="0.25">
      <c r="A37" s="7"/>
      <c r="B37" s="7"/>
      <c r="C37" s="7" t="s">
        <v>34</v>
      </c>
      <c r="D37" s="7"/>
      <c r="E37" s="7"/>
      <c r="F37" s="7"/>
      <c r="G37" s="7"/>
      <c r="H37" s="8"/>
      <c r="I37" s="8">
        <f>I29+H35</f>
        <v>1370431764</v>
      </c>
      <c r="J37" s="8"/>
      <c r="K37" s="30">
        <v>39794</v>
      </c>
      <c r="L37" s="134">
        <v>200000</v>
      </c>
      <c r="M37" s="51"/>
      <c r="N37" s="42"/>
      <c r="O37" s="50"/>
      <c r="Q37" s="40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>
        <v>39795</v>
      </c>
      <c r="L38" s="134">
        <v>800000</v>
      </c>
      <c r="M38" s="59"/>
      <c r="N38" s="42"/>
      <c r="O38" s="50"/>
      <c r="Q38" s="40"/>
      <c r="R38" s="9"/>
      <c r="S38" s="9"/>
    </row>
    <row r="39" spans="1:19" x14ac:dyDescent="0.25">
      <c r="A39" s="7"/>
      <c r="B39" s="7"/>
      <c r="C39" s="19" t="s">
        <v>35</v>
      </c>
      <c r="D39" s="7"/>
      <c r="E39" s="7"/>
      <c r="F39" s="7"/>
      <c r="G39" s="7"/>
      <c r="H39" s="49">
        <f>24183686+75000000</f>
        <v>99183686</v>
      </c>
      <c r="J39" s="8"/>
      <c r="K39" s="30">
        <v>39796</v>
      </c>
      <c r="L39" s="134">
        <v>2000000</v>
      </c>
      <c r="M39" s="51"/>
      <c r="N39" s="42"/>
      <c r="O39" s="50"/>
      <c r="Q39" s="40"/>
      <c r="R39" s="9"/>
      <c r="S39" s="9"/>
    </row>
    <row r="40" spans="1:19" x14ac:dyDescent="0.25">
      <c r="A40" s="7"/>
      <c r="B40" s="7"/>
      <c r="C40" s="19" t="s">
        <v>36</v>
      </c>
      <c r="D40" s="7"/>
      <c r="E40" s="7"/>
      <c r="F40" s="7"/>
      <c r="G40" s="7"/>
      <c r="H40" s="8">
        <v>102950591</v>
      </c>
      <c r="I40" s="8"/>
      <c r="J40" s="8"/>
      <c r="K40" s="30">
        <v>39797</v>
      </c>
      <c r="L40" s="134">
        <v>3000000</v>
      </c>
      <c r="M40" s="51"/>
      <c r="N40" s="42"/>
      <c r="O40" s="50"/>
      <c r="Q40" s="40"/>
      <c r="R40" s="9"/>
      <c r="S40" s="9"/>
    </row>
    <row r="41" spans="1:19" ht="16.5" x14ac:dyDescent="0.35">
      <c r="A41" s="7"/>
      <c r="B41" s="7"/>
      <c r="C41" s="19" t="s">
        <v>37</v>
      </c>
      <c r="D41" s="7"/>
      <c r="E41" s="7"/>
      <c r="F41" s="7"/>
      <c r="G41" s="7"/>
      <c r="H41" s="60">
        <f>51461839+25000000</f>
        <v>76461839</v>
      </c>
      <c r="I41" s="8"/>
      <c r="J41" s="8"/>
      <c r="K41" s="30">
        <v>39798</v>
      </c>
      <c r="L41" s="134">
        <v>5625000</v>
      </c>
      <c r="M41" s="51"/>
      <c r="N41" s="42"/>
      <c r="O41" s="50"/>
      <c r="Q41" s="40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278596116</v>
      </c>
      <c r="J42" s="8"/>
      <c r="K42" s="30">
        <v>39799</v>
      </c>
      <c r="L42" s="134">
        <v>1000000</v>
      </c>
      <c r="M42" s="51"/>
      <c r="N42" s="42"/>
      <c r="O42" s="50"/>
      <c r="Q42" s="40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1649027880</v>
      </c>
      <c r="J43" s="8"/>
      <c r="K43" s="30">
        <v>39800</v>
      </c>
      <c r="L43" s="134">
        <v>2000000</v>
      </c>
      <c r="M43" s="51"/>
      <c r="N43" s="42"/>
      <c r="O43" s="50"/>
      <c r="Q43" s="40"/>
      <c r="R43" s="9"/>
      <c r="S43" s="9"/>
    </row>
    <row r="44" spans="1:19" x14ac:dyDescent="0.25">
      <c r="A44" s="7"/>
      <c r="B44" s="19">
        <v>2</v>
      </c>
      <c r="C44" s="19" t="s">
        <v>38</v>
      </c>
      <c r="D44" s="7"/>
      <c r="E44" s="7"/>
      <c r="F44" s="7"/>
      <c r="G44" s="7"/>
      <c r="H44" s="8"/>
      <c r="I44" s="8"/>
      <c r="J44" s="8"/>
      <c r="K44" s="30">
        <v>39801</v>
      </c>
      <c r="L44" s="134"/>
      <c r="M44" s="51"/>
      <c r="N44" s="42"/>
      <c r="O44" s="50"/>
      <c r="P44" s="63"/>
      <c r="Q44" s="34"/>
      <c r="R44" s="64"/>
      <c r="S44" s="64"/>
    </row>
    <row r="45" spans="1:19" x14ac:dyDescent="0.25">
      <c r="A45" s="7"/>
      <c r="B45" s="7"/>
      <c r="C45" s="7" t="s">
        <v>33</v>
      </c>
      <c r="D45" s="7"/>
      <c r="E45" s="7"/>
      <c r="F45" s="7"/>
      <c r="G45" s="17"/>
      <c r="H45" s="8">
        <f>M96</f>
        <v>57111000</v>
      </c>
      <c r="I45" s="8"/>
      <c r="J45" s="8"/>
      <c r="K45" s="30">
        <v>39802</v>
      </c>
      <c r="L45" s="134"/>
      <c r="M45" s="51"/>
      <c r="N45" s="42"/>
      <c r="O45" s="50"/>
      <c r="P45" s="63"/>
      <c r="Q45" s="34"/>
      <c r="R45" s="65"/>
      <c r="S45" s="64"/>
    </row>
    <row r="46" spans="1:19" x14ac:dyDescent="0.25">
      <c r="A46" s="7"/>
      <c r="B46" s="7"/>
      <c r="C46" s="7" t="s">
        <v>39</v>
      </c>
      <c r="D46" s="7"/>
      <c r="E46" s="7"/>
      <c r="F46" s="7"/>
      <c r="G46" s="22"/>
      <c r="H46" s="66">
        <f>+E92</f>
        <v>0</v>
      </c>
      <c r="I46" s="8" t="s">
        <v>8</v>
      </c>
      <c r="J46" s="8"/>
      <c r="K46" s="30">
        <v>39803</v>
      </c>
      <c r="L46" s="134"/>
      <c r="M46" s="51"/>
      <c r="N46" s="42"/>
      <c r="O46" s="50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8</v>
      </c>
      <c r="H47" s="67"/>
      <c r="I47" s="8">
        <f>H45+H46</f>
        <v>57111000</v>
      </c>
      <c r="J47" s="8"/>
      <c r="L47" s="134"/>
      <c r="M47" s="51"/>
      <c r="N47" s="42"/>
      <c r="O47" s="50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8</v>
      </c>
      <c r="J48" s="8"/>
      <c r="L48" s="134"/>
      <c r="M48" s="59"/>
      <c r="N48" s="42"/>
      <c r="O48" s="50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40</v>
      </c>
      <c r="D49" s="7"/>
      <c r="E49" s="7"/>
      <c r="F49" s="7"/>
      <c r="G49" s="17"/>
      <c r="H49" s="49">
        <f>L137</f>
        <v>52875000</v>
      </c>
      <c r="I49" s="8">
        <v>0</v>
      </c>
      <c r="L49" s="134"/>
      <c r="M49" s="59"/>
      <c r="N49" s="42"/>
      <c r="O49" s="50"/>
      <c r="Q49" s="9"/>
      <c r="S49" s="9"/>
    </row>
    <row r="50" spans="1:19" x14ac:dyDescent="0.25">
      <c r="A50" s="7"/>
      <c r="B50" s="7"/>
      <c r="C50" s="7" t="s">
        <v>41</v>
      </c>
      <c r="D50" s="7"/>
      <c r="E50" s="7"/>
      <c r="F50" s="7"/>
      <c r="G50" s="7"/>
      <c r="H50" s="58">
        <f>A92</f>
        <v>372000</v>
      </c>
      <c r="I50" s="8"/>
      <c r="L50" s="134"/>
      <c r="M50" s="59"/>
      <c r="N50" s="42"/>
      <c r="O50" s="50"/>
      <c r="P50" s="70"/>
      <c r="Q50" s="9" t="s">
        <v>42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53247000</v>
      </c>
      <c r="J51" s="49"/>
      <c r="L51" s="134"/>
      <c r="M51" s="59"/>
      <c r="N51" s="42"/>
      <c r="O51" s="50"/>
      <c r="P51" s="71"/>
      <c r="Q51" s="57"/>
      <c r="R51" s="71"/>
      <c r="S51" s="57"/>
    </row>
    <row r="52" spans="1:19" x14ac:dyDescent="0.25">
      <c r="A52" s="7"/>
      <c r="B52" s="7"/>
      <c r="C52" s="19" t="s">
        <v>43</v>
      </c>
      <c r="D52" s="7"/>
      <c r="E52" s="7"/>
      <c r="F52" s="7"/>
      <c r="G52" s="7"/>
      <c r="H52" s="8"/>
      <c r="I52" s="8">
        <f>I30-I47+I51</f>
        <v>19564400</v>
      </c>
      <c r="J52" s="72"/>
      <c r="L52" s="134"/>
      <c r="N52" s="42"/>
      <c r="O52" s="50"/>
      <c r="P52" s="71"/>
      <c r="Q52" s="57"/>
      <c r="R52" s="71"/>
      <c r="S52" s="57"/>
    </row>
    <row r="53" spans="1:19" x14ac:dyDescent="0.25">
      <c r="A53" s="7"/>
      <c r="B53" s="7"/>
      <c r="C53" s="7" t="s">
        <v>44</v>
      </c>
      <c r="D53" s="7"/>
      <c r="E53" s="7"/>
      <c r="F53" s="7"/>
      <c r="G53" s="7"/>
      <c r="H53" s="8"/>
      <c r="I53" s="8">
        <f>+I27</f>
        <v>19564400</v>
      </c>
      <c r="J53" s="72"/>
      <c r="L53" s="134"/>
      <c r="N53" s="42"/>
      <c r="O53" s="50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8</v>
      </c>
      <c r="I54" s="58">
        <v>0</v>
      </c>
      <c r="J54" s="73"/>
      <c r="L54" s="134"/>
      <c r="N54" s="42"/>
      <c r="O54" s="50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45</v>
      </c>
      <c r="F55" s="7"/>
      <c r="G55" s="7"/>
      <c r="H55" s="8"/>
      <c r="I55" s="8">
        <f>+I53-I52</f>
        <v>0</v>
      </c>
      <c r="J55" s="72"/>
      <c r="L55" s="134"/>
      <c r="N55" s="42"/>
      <c r="O55" s="50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L56" s="134"/>
      <c r="N56" s="42"/>
      <c r="O56" s="50"/>
      <c r="P56" s="71"/>
      <c r="Q56" s="57"/>
      <c r="R56" s="71"/>
      <c r="S56" s="71"/>
    </row>
    <row r="57" spans="1:19" x14ac:dyDescent="0.25">
      <c r="A57" s="7" t="s">
        <v>46</v>
      </c>
      <c r="B57" s="7"/>
      <c r="C57" s="7"/>
      <c r="D57" s="7"/>
      <c r="E57" s="7"/>
      <c r="F57" s="7"/>
      <c r="G57" s="7"/>
      <c r="H57" s="8"/>
      <c r="I57" s="54"/>
      <c r="J57" s="75"/>
      <c r="L57" s="134"/>
      <c r="N57" s="42"/>
      <c r="O57" s="50"/>
      <c r="P57" s="71"/>
      <c r="Q57" s="57"/>
      <c r="R57" s="71"/>
      <c r="S57" s="71"/>
    </row>
    <row r="58" spans="1:19" x14ac:dyDescent="0.25">
      <c r="A58" s="7" t="s">
        <v>47</v>
      </c>
      <c r="B58" s="7"/>
      <c r="C58" s="7"/>
      <c r="D58" s="7"/>
      <c r="E58" s="7" t="s">
        <v>8</v>
      </c>
      <c r="F58" s="7"/>
      <c r="G58" s="7" t="s">
        <v>48</v>
      </c>
      <c r="H58" s="8"/>
      <c r="I58" s="21"/>
      <c r="J58" s="76"/>
      <c r="L58" s="134"/>
      <c r="N58" s="42"/>
      <c r="O58" s="50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8</v>
      </c>
      <c r="I59" s="21"/>
      <c r="J59" s="76"/>
      <c r="L59" s="134"/>
      <c r="N59" s="42"/>
      <c r="O59" s="50"/>
      <c r="Q59" s="40"/>
    </row>
    <row r="60" spans="1:19" x14ac:dyDescent="0.25">
      <c r="L60" s="134"/>
      <c r="N60" s="42"/>
      <c r="O60" s="50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L61" s="134"/>
      <c r="N61" s="42"/>
      <c r="O61" s="50"/>
      <c r="Q61" s="10"/>
      <c r="R61" s="81"/>
    </row>
    <row r="62" spans="1:19" x14ac:dyDescent="0.25">
      <c r="A62" s="77" t="s">
        <v>49</v>
      </c>
      <c r="B62" s="78"/>
      <c r="C62" s="78"/>
      <c r="D62" s="79"/>
      <c r="E62" s="79"/>
      <c r="F62" s="79"/>
      <c r="G62" s="79" t="s">
        <v>50</v>
      </c>
      <c r="H62" s="10"/>
      <c r="J62" s="80"/>
      <c r="L62" s="135"/>
      <c r="N62" s="42"/>
      <c r="O62" s="50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L63" s="135"/>
      <c r="N63" s="42"/>
      <c r="O63" s="50"/>
      <c r="Q63" s="10"/>
      <c r="R63" s="81"/>
    </row>
    <row r="64" spans="1:19" x14ac:dyDescent="0.25">
      <c r="A64" s="77" t="s">
        <v>51</v>
      </c>
      <c r="B64" s="78"/>
      <c r="C64" s="78"/>
      <c r="D64" s="79"/>
      <c r="E64" s="79"/>
      <c r="F64" s="79"/>
      <c r="G64" s="79"/>
      <c r="H64" s="10" t="s">
        <v>52</v>
      </c>
      <c r="J64" s="80"/>
      <c r="L64" s="135"/>
      <c r="N64" s="42"/>
      <c r="O64" s="50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L65" s="135"/>
      <c r="N65" s="42"/>
      <c r="O65" s="50"/>
    </row>
    <row r="66" spans="1:17" x14ac:dyDescent="0.25">
      <c r="A66" s="9"/>
      <c r="B66" s="9"/>
      <c r="C66" s="9"/>
      <c r="D66" s="9"/>
      <c r="E66" s="9"/>
      <c r="F66" s="9"/>
      <c r="G66" s="79" t="s">
        <v>53</v>
      </c>
      <c r="H66" s="9"/>
      <c r="I66" s="9"/>
      <c r="J66" s="82"/>
      <c r="L66" s="135"/>
      <c r="M66" s="59"/>
      <c r="N66" s="42"/>
      <c r="O66" s="50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2"/>
      <c r="L67" s="135"/>
      <c r="M67" s="59"/>
      <c r="N67" s="42"/>
      <c r="O67" s="50"/>
    </row>
    <row r="68" spans="1:17" x14ac:dyDescent="0.25">
      <c r="A68" s="9"/>
      <c r="B68" s="9"/>
      <c r="C68" s="9"/>
      <c r="D68" s="9"/>
      <c r="E68" s="9" t="s">
        <v>54</v>
      </c>
      <c r="F68" s="9"/>
      <c r="G68" s="9"/>
      <c r="H68" s="9"/>
      <c r="I68" s="9"/>
      <c r="J68" s="82"/>
      <c r="L68" s="135"/>
      <c r="M68" s="83"/>
      <c r="N68" s="42"/>
      <c r="O68" s="50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4"/>
      <c r="J69" s="82"/>
      <c r="L69" s="135"/>
      <c r="M69" s="83"/>
      <c r="N69" s="42"/>
      <c r="O69" s="50"/>
    </row>
    <row r="70" spans="1:17" x14ac:dyDescent="0.25">
      <c r="A70" s="79"/>
      <c r="B70" s="79"/>
      <c r="C70" s="79"/>
      <c r="D70" s="79"/>
      <c r="E70" s="79"/>
      <c r="F70" s="79"/>
      <c r="G70" s="85"/>
      <c r="H70" s="86"/>
      <c r="I70" s="79"/>
      <c r="J70" s="80"/>
      <c r="L70" s="135"/>
      <c r="M70" s="87"/>
      <c r="N70" s="42"/>
      <c r="O70" s="50"/>
    </row>
    <row r="71" spans="1:17" x14ac:dyDescent="0.25">
      <c r="A71" s="79"/>
      <c r="B71" s="79"/>
      <c r="C71" s="79"/>
      <c r="D71" s="79"/>
      <c r="E71" s="79"/>
      <c r="F71" s="79"/>
      <c r="G71" s="85" t="s">
        <v>55</v>
      </c>
      <c r="H71" s="88"/>
      <c r="I71" s="79"/>
      <c r="J71" s="80"/>
      <c r="L71" s="135"/>
      <c r="M71" s="59"/>
      <c r="N71" s="42"/>
      <c r="O71" s="50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2"/>
      <c r="L72" s="135"/>
      <c r="N72" s="42"/>
      <c r="O72" s="89"/>
    </row>
    <row r="73" spans="1:17" x14ac:dyDescent="0.25">
      <c r="A73" s="9" t="s">
        <v>41</v>
      </c>
      <c r="B73" s="9"/>
      <c r="C73" s="9"/>
      <c r="D73" s="9" t="s">
        <v>39</v>
      </c>
      <c r="E73" s="9"/>
      <c r="F73" s="9"/>
      <c r="G73" s="9"/>
      <c r="H73" s="9" t="s">
        <v>56</v>
      </c>
      <c r="I73" s="84" t="s">
        <v>57</v>
      </c>
      <c r="J73" s="82"/>
      <c r="L73" s="135"/>
      <c r="M73" s="87"/>
      <c r="N73" s="42"/>
      <c r="O73" s="90"/>
    </row>
    <row r="74" spans="1:17" x14ac:dyDescent="0.25">
      <c r="A74" s="91">
        <v>372000</v>
      </c>
      <c r="B74" s="92"/>
      <c r="C74" s="92"/>
      <c r="D74" s="92"/>
      <c r="E74" s="93"/>
      <c r="F74" s="94"/>
      <c r="G74" s="9"/>
      <c r="H74" s="57"/>
      <c r="I74" s="9"/>
      <c r="J74" s="82"/>
      <c r="L74" s="135"/>
      <c r="M74" s="87"/>
      <c r="N74" s="42"/>
      <c r="O74" s="89"/>
    </row>
    <row r="75" spans="1:17" x14ac:dyDescent="0.25">
      <c r="A75" s="91"/>
      <c r="B75" s="92"/>
      <c r="C75" s="92"/>
      <c r="D75" s="92"/>
      <c r="E75" s="93"/>
      <c r="F75" s="94"/>
      <c r="G75" s="9"/>
      <c r="H75" s="57"/>
      <c r="I75" s="9"/>
      <c r="J75" s="9"/>
      <c r="L75" s="135"/>
      <c r="M75" s="87"/>
      <c r="N75" s="42"/>
      <c r="O75" s="89"/>
    </row>
    <row r="76" spans="1:17" x14ac:dyDescent="0.25">
      <c r="A76" s="95"/>
      <c r="B76" s="92"/>
      <c r="C76" s="92"/>
      <c r="D76" s="92"/>
      <c r="E76" s="93"/>
      <c r="F76" s="94"/>
      <c r="G76" s="9"/>
      <c r="H76" s="57"/>
      <c r="I76" s="9"/>
      <c r="J76" s="9"/>
      <c r="K76" t="s">
        <v>8</v>
      </c>
      <c r="L76" s="135"/>
      <c r="M76" s="87"/>
      <c r="N76" s="42"/>
      <c r="O76" s="89"/>
    </row>
    <row r="77" spans="1:17" x14ac:dyDescent="0.25">
      <c r="A77" s="95"/>
      <c r="B77" s="92"/>
      <c r="C77" s="96"/>
      <c r="D77" s="92"/>
      <c r="E77" s="97"/>
      <c r="F77" s="9"/>
      <c r="G77" s="9"/>
      <c r="H77" s="57"/>
      <c r="I77" s="9"/>
      <c r="J77" s="9"/>
      <c r="L77" s="135"/>
      <c r="M77" s="87"/>
      <c r="N77" s="42"/>
      <c r="O77" s="89"/>
    </row>
    <row r="78" spans="1:17" x14ac:dyDescent="0.25">
      <c r="A78" s="93"/>
      <c r="B78" s="92"/>
      <c r="C78" s="96"/>
      <c r="D78" s="96"/>
      <c r="E78" s="98"/>
      <c r="F78" s="70"/>
      <c r="H78" s="71"/>
      <c r="L78" s="135"/>
      <c r="M78" s="87"/>
      <c r="N78" s="42"/>
      <c r="O78" s="89"/>
    </row>
    <row r="79" spans="1:17" x14ac:dyDescent="0.25">
      <c r="A79" s="99"/>
      <c r="B79" s="92"/>
      <c r="C79" s="100"/>
      <c r="D79" s="100"/>
      <c r="E79" s="98"/>
      <c r="H79" s="71"/>
      <c r="L79" s="135"/>
      <c r="M79" s="87"/>
      <c r="N79" s="42"/>
      <c r="O79" s="89"/>
    </row>
    <row r="80" spans="1:17" x14ac:dyDescent="0.25">
      <c r="A80" s="101"/>
      <c r="B80" s="92"/>
      <c r="C80" s="100"/>
      <c r="D80" s="100"/>
      <c r="E80" s="98"/>
      <c r="H80" s="71"/>
      <c r="L80" s="135"/>
      <c r="M80" s="87"/>
      <c r="N80" s="42"/>
      <c r="O80" s="90"/>
    </row>
    <row r="81" spans="1:15" x14ac:dyDescent="0.25">
      <c r="A81" s="101"/>
      <c r="B81" s="92"/>
      <c r="C81" s="100"/>
      <c r="D81" s="100"/>
      <c r="E81" s="98"/>
      <c r="H81" s="71"/>
      <c r="L81" s="135"/>
      <c r="M81" s="87"/>
      <c r="N81" s="42"/>
      <c r="O81" s="90"/>
    </row>
    <row r="82" spans="1:15" x14ac:dyDescent="0.25">
      <c r="A82" s="99"/>
      <c r="B82" s="100"/>
      <c r="C82" s="100"/>
      <c r="D82" s="100"/>
      <c r="E82" s="98"/>
      <c r="H82" s="71"/>
      <c r="L82" s="135"/>
      <c r="M82" s="102"/>
      <c r="N82" s="42"/>
      <c r="O82" s="89"/>
    </row>
    <row r="83" spans="1:15" x14ac:dyDescent="0.25">
      <c r="A83" s="99"/>
      <c r="B83" s="100"/>
      <c r="C83" s="100"/>
      <c r="D83" s="100"/>
      <c r="E83" s="98"/>
      <c r="H83" s="71"/>
      <c r="L83" s="135"/>
      <c r="M83" s="103"/>
      <c r="N83" s="42"/>
      <c r="O83" s="89"/>
    </row>
    <row r="84" spans="1:15" x14ac:dyDescent="0.25">
      <c r="A84" s="99"/>
      <c r="B84" s="104"/>
      <c r="E84" s="71"/>
      <c r="H84" s="71"/>
      <c r="K84" s="30"/>
      <c r="L84" s="135"/>
      <c r="N84" s="42"/>
      <c r="O84" s="89"/>
    </row>
    <row r="85" spans="1:15" x14ac:dyDescent="0.25">
      <c r="A85" s="99"/>
      <c r="B85" s="104"/>
      <c r="H85" s="71"/>
      <c r="K85" s="30"/>
      <c r="L85" s="135"/>
      <c r="N85" s="42"/>
      <c r="O85" s="89"/>
    </row>
    <row r="86" spans="1:15" x14ac:dyDescent="0.25">
      <c r="A86" s="99"/>
      <c r="B86" s="104"/>
      <c r="K86" s="30"/>
      <c r="L86" s="135"/>
      <c r="N86" s="42"/>
      <c r="O86" s="89"/>
    </row>
    <row r="87" spans="1:15" x14ac:dyDescent="0.25">
      <c r="A87" s="99"/>
      <c r="B87" s="104"/>
      <c r="K87" s="30"/>
      <c r="L87" s="135"/>
      <c r="N87" s="42"/>
      <c r="O87" s="89"/>
    </row>
    <row r="88" spans="1:15" x14ac:dyDescent="0.25">
      <c r="A88" s="71"/>
      <c r="B88" s="104"/>
      <c r="K88" s="30"/>
      <c r="L88" s="135"/>
      <c r="M88" s="87"/>
      <c r="N88" s="42"/>
      <c r="O88" s="89"/>
    </row>
    <row r="89" spans="1:15" x14ac:dyDescent="0.25">
      <c r="K89" s="30"/>
      <c r="L89" s="135"/>
      <c r="N89" s="42"/>
      <c r="O89" s="89"/>
    </row>
    <row r="90" spans="1:15" x14ac:dyDescent="0.25">
      <c r="K90" s="30"/>
      <c r="L90" s="135"/>
      <c r="N90" s="42"/>
      <c r="O90" s="89"/>
    </row>
    <row r="91" spans="1:15" x14ac:dyDescent="0.25">
      <c r="K91" s="30"/>
      <c r="L91" s="135"/>
      <c r="N91" s="42"/>
      <c r="O91" s="89"/>
    </row>
    <row r="92" spans="1:15" x14ac:dyDescent="0.25">
      <c r="A92" s="81">
        <f>SUM(A74:A91)</f>
        <v>372000</v>
      </c>
      <c r="E92" s="71">
        <f>SUM(E74:E91)</f>
        <v>0</v>
      </c>
      <c r="H92" s="71">
        <f>SUM(H74:H91)</f>
        <v>0</v>
      </c>
      <c r="K92" s="30"/>
      <c r="L92" s="135"/>
      <c r="N92" s="42"/>
      <c r="O92" s="89"/>
    </row>
    <row r="93" spans="1:15" x14ac:dyDescent="0.25">
      <c r="K93" s="30"/>
      <c r="L93" s="135"/>
      <c r="N93" s="42"/>
      <c r="O93" s="89"/>
    </row>
    <row r="94" spans="1:15" x14ac:dyDescent="0.25">
      <c r="K94" s="30"/>
      <c r="N94" s="42"/>
      <c r="O94" s="89"/>
    </row>
    <row r="95" spans="1:15" x14ac:dyDescent="0.25">
      <c r="K95" s="30"/>
      <c r="N95" s="42"/>
      <c r="O95" s="89"/>
    </row>
    <row r="96" spans="1:15" x14ac:dyDescent="0.25">
      <c r="K96" s="30"/>
      <c r="M96" s="37">
        <f>SUM(M13:M95)</f>
        <v>57111000</v>
      </c>
      <c r="N96" s="42"/>
      <c r="O96" s="89"/>
    </row>
    <row r="97" spans="11:15" x14ac:dyDescent="0.25">
      <c r="K97" s="30"/>
      <c r="N97" s="42"/>
      <c r="O97" s="89"/>
    </row>
    <row r="98" spans="11:15" x14ac:dyDescent="0.25">
      <c r="K98" s="30"/>
      <c r="N98" s="42"/>
      <c r="O98" s="89"/>
    </row>
    <row r="99" spans="11:15" x14ac:dyDescent="0.25">
      <c r="K99" s="30"/>
      <c r="N99" s="42"/>
      <c r="O99" s="89"/>
    </row>
    <row r="100" spans="11:15" x14ac:dyDescent="0.25">
      <c r="K100" s="30"/>
      <c r="N100" s="42"/>
      <c r="O100" s="89"/>
    </row>
    <row r="101" spans="11:15" x14ac:dyDescent="0.25">
      <c r="K101" s="30"/>
      <c r="N101" s="42"/>
      <c r="O101" s="89"/>
    </row>
    <row r="102" spans="11:15" x14ac:dyDescent="0.25">
      <c r="K102" s="30"/>
      <c r="N102" s="42"/>
      <c r="O102" s="89"/>
    </row>
    <row r="103" spans="11:15" x14ac:dyDescent="0.25">
      <c r="K103" s="30"/>
      <c r="N103" s="42"/>
      <c r="O103" s="89"/>
    </row>
    <row r="104" spans="11:15" x14ac:dyDescent="0.25">
      <c r="K104" s="30"/>
      <c r="N104" s="42"/>
      <c r="O104" s="89"/>
    </row>
    <row r="105" spans="11:15" x14ac:dyDescent="0.25">
      <c r="K105" s="30"/>
      <c r="N105" s="42"/>
      <c r="O105" s="89"/>
    </row>
    <row r="106" spans="11:15" x14ac:dyDescent="0.25">
      <c r="K106" s="30"/>
      <c r="N106" s="42"/>
      <c r="O106" s="89"/>
    </row>
    <row r="107" spans="11:15" x14ac:dyDescent="0.25">
      <c r="K107" s="30"/>
      <c r="N107" s="42"/>
      <c r="O107" s="89"/>
    </row>
    <row r="108" spans="11:15" x14ac:dyDescent="0.25">
      <c r="K108" s="30"/>
      <c r="N108" s="42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7">
        <f>SUM(O13:O110)</f>
        <v>45000000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39"/>
      <c r="N114" s="107"/>
      <c r="O114" s="106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39"/>
      <c r="N115" s="107"/>
      <c r="O115" s="106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39"/>
      <c r="N116" s="107"/>
      <c r="O116" s="106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39"/>
      <c r="N117" s="107"/>
      <c r="O117" s="106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39"/>
      <c r="N118" s="107"/>
      <c r="O118" s="106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39"/>
      <c r="N119" s="107"/>
      <c r="O119" s="106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39"/>
      <c r="N120" s="107"/>
      <c r="O120" s="106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39"/>
      <c r="N121" s="107"/>
      <c r="O121" s="106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39"/>
      <c r="N122" s="107"/>
      <c r="O122" s="106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39"/>
      <c r="N123" s="107"/>
      <c r="O123" s="106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40"/>
      <c r="N124" s="107"/>
      <c r="O124" s="106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39"/>
      <c r="N125" s="107"/>
      <c r="O125" s="106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39"/>
      <c r="N126" s="107"/>
      <c r="O126" s="106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39"/>
      <c r="N127" s="107"/>
      <c r="O127" s="106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39"/>
      <c r="N128" s="107"/>
      <c r="O128" s="106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39"/>
      <c r="N129" s="107"/>
      <c r="O129" s="106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39"/>
      <c r="N130" s="107"/>
      <c r="O130" s="106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39"/>
      <c r="N131" s="107"/>
      <c r="O131" s="106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39"/>
      <c r="N132" s="107"/>
      <c r="O132" s="106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39"/>
      <c r="N133" s="107"/>
      <c r="O133" s="106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39"/>
      <c r="N134" s="107"/>
      <c r="O134" s="106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40"/>
      <c r="N135" s="107"/>
      <c r="O135" s="106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39"/>
      <c r="N136" s="107"/>
      <c r="O136" s="106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40">
        <f>SUM(L13:L136)</f>
        <v>52875000</v>
      </c>
      <c r="N137" s="107"/>
      <c r="O137" s="106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10" zoomScale="82" zoomScaleNormal="100" zoomScaleSheetLayoutView="82" workbookViewId="0">
      <selection activeCell="L19" sqref="L19:L35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39" bestFit="1" customWidth="1"/>
    <col min="13" max="13" width="16.140625" style="37" bestFit="1" customWidth="1"/>
    <col min="14" max="14" width="15.5703125" style="107" customWidth="1"/>
    <col min="15" max="15" width="20" style="106" bestFit="1" customWidth="1"/>
    <col min="16" max="16" width="16.42578125" bestFit="1" customWidth="1"/>
    <col min="18" max="18" width="22.42578125" customWidth="1"/>
    <col min="19" max="19" width="20.140625" customWidth="1"/>
  </cols>
  <sheetData>
    <row r="1" spans="1:19" ht="15.75" x14ac:dyDescent="0.25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3"/>
      <c r="K1" s="2"/>
      <c r="L1" s="136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136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61</v>
      </c>
      <c r="C3" s="10"/>
      <c r="D3" s="7"/>
      <c r="E3" s="7"/>
      <c r="F3" s="7"/>
      <c r="G3" s="7"/>
      <c r="H3" s="7" t="s">
        <v>2</v>
      </c>
      <c r="I3" s="11">
        <v>42791</v>
      </c>
      <c r="J3" s="12"/>
      <c r="K3" s="9"/>
      <c r="L3" s="137"/>
      <c r="M3" s="4"/>
      <c r="N3" s="5"/>
      <c r="O3" s="10"/>
      <c r="P3" s="9"/>
      <c r="Q3" s="9"/>
      <c r="R3" s="9"/>
      <c r="S3" s="9"/>
    </row>
    <row r="4" spans="1:19" x14ac:dyDescent="0.25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 t="s">
        <v>6</v>
      </c>
      <c r="J4" s="15"/>
      <c r="K4" s="9"/>
      <c r="L4" s="137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7"/>
      <c r="M5" s="17"/>
      <c r="N5" s="18"/>
      <c r="O5" s="6"/>
      <c r="P5" s="9"/>
      <c r="Q5" s="9"/>
      <c r="R5" s="9"/>
      <c r="S5" s="9"/>
    </row>
    <row r="6" spans="1:19" x14ac:dyDescent="0.25">
      <c r="A6" s="19" t="s">
        <v>7</v>
      </c>
      <c r="B6" s="7"/>
      <c r="C6" s="7"/>
      <c r="D6" s="7"/>
      <c r="E6" s="7"/>
      <c r="F6" s="7"/>
      <c r="G6" s="7" t="s">
        <v>8</v>
      </c>
      <c r="H6" s="8"/>
      <c r="I6" s="7"/>
      <c r="J6" s="7"/>
      <c r="K6" s="9"/>
      <c r="L6" s="137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9"/>
      <c r="L7" s="137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v>441</v>
      </c>
      <c r="F8" s="22"/>
      <c r="G8" s="17">
        <f>C8*E8</f>
        <v>44100000</v>
      </c>
      <c r="H8" s="8"/>
      <c r="I8" s="17"/>
      <c r="J8" s="17"/>
      <c r="K8" s="9"/>
      <c r="L8" s="137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v>262</v>
      </c>
      <c r="F9" s="22"/>
      <c r="G9" s="17">
        <f t="shared" ref="G9:G16" si="0">C9*E9</f>
        <v>13100000</v>
      </c>
      <c r="H9" s="8"/>
      <c r="I9" s="17"/>
      <c r="J9" s="17"/>
      <c r="K9" s="9"/>
      <c r="L9" s="136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59</v>
      </c>
      <c r="F10" s="22"/>
      <c r="G10" s="17">
        <f t="shared" si="0"/>
        <v>1180000</v>
      </c>
      <c r="H10" s="8"/>
      <c r="I10" s="8"/>
      <c r="J10" s="17"/>
      <c r="K10" s="23"/>
      <c r="L10" s="136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32</v>
      </c>
      <c r="F11" s="22"/>
      <c r="G11" s="17">
        <f t="shared" si="0"/>
        <v>320000</v>
      </c>
      <c r="H11" s="8"/>
      <c r="I11" s="17"/>
      <c r="J11" s="17"/>
      <c r="K11" s="9"/>
      <c r="L11" s="136"/>
      <c r="M11" s="4"/>
      <c r="N11" s="24"/>
      <c r="O11" s="8"/>
      <c r="P11" s="9"/>
      <c r="Q11" s="9"/>
      <c r="R11" s="9" t="s">
        <v>12</v>
      </c>
      <c r="S11" s="9"/>
    </row>
    <row r="12" spans="1:19" x14ac:dyDescent="0.25">
      <c r="A12" s="7"/>
      <c r="B12" s="7"/>
      <c r="C12" s="21">
        <v>5000</v>
      </c>
      <c r="D12" s="7"/>
      <c r="E12" s="22">
        <v>95</v>
      </c>
      <c r="F12" s="22"/>
      <c r="G12" s="17">
        <f>C12*E12</f>
        <v>475000</v>
      </c>
      <c r="H12" s="8"/>
      <c r="I12" s="17"/>
      <c r="J12" s="17"/>
      <c r="K12" s="25" t="s">
        <v>8</v>
      </c>
      <c r="L12" s="138" t="s">
        <v>14</v>
      </c>
      <c r="M12" s="27" t="s">
        <v>15</v>
      </c>
      <c r="N12" s="28" t="s">
        <v>16</v>
      </c>
      <c r="O12" s="29" t="s">
        <v>12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2</v>
      </c>
      <c r="F13" s="22"/>
      <c r="G13" s="17">
        <f t="shared" si="0"/>
        <v>4000</v>
      </c>
      <c r="H13" s="8"/>
      <c r="I13" s="17"/>
      <c r="J13" s="17"/>
      <c r="K13" s="30">
        <v>39801</v>
      </c>
      <c r="L13" s="134"/>
      <c r="M13" s="32">
        <v>350000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2</v>
      </c>
      <c r="F14" s="22"/>
      <c r="G14" s="17">
        <f t="shared" si="0"/>
        <v>2000</v>
      </c>
      <c r="H14" s="8"/>
      <c r="I14" s="17"/>
      <c r="J14" s="10"/>
      <c r="K14" s="30">
        <v>39802</v>
      </c>
      <c r="L14" s="134"/>
      <c r="M14" s="32">
        <v>735000</v>
      </c>
      <c r="N14" s="34"/>
      <c r="O14" s="35"/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39803</v>
      </c>
      <c r="L15" s="134"/>
      <c r="M15" s="32">
        <v>21000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39804</v>
      </c>
      <c r="L16" s="134"/>
      <c r="N16" s="34"/>
      <c r="O16" s="35"/>
      <c r="P16" s="36"/>
    </row>
    <row r="17" spans="1:19" x14ac:dyDescent="0.25">
      <c r="A17" s="7"/>
      <c r="B17" s="7"/>
      <c r="C17" s="19" t="s">
        <v>22</v>
      </c>
      <c r="D17" s="7"/>
      <c r="E17" s="22"/>
      <c r="F17" s="7"/>
      <c r="G17" s="7"/>
      <c r="H17" s="8">
        <f>SUM(G8:G16)</f>
        <v>59181000</v>
      </c>
      <c r="I17" s="10"/>
      <c r="K17" s="30">
        <v>39805</v>
      </c>
      <c r="L17" s="134"/>
      <c r="M17" s="32"/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39806</v>
      </c>
      <c r="L18" s="134"/>
      <c r="M18" s="32"/>
      <c r="N18" s="34"/>
      <c r="O18" s="35"/>
      <c r="P18" s="39"/>
    </row>
    <row r="19" spans="1:19" x14ac:dyDescent="0.25">
      <c r="A19" s="7"/>
      <c r="B19" s="7"/>
      <c r="C19" s="7" t="s">
        <v>9</v>
      </c>
      <c r="D19" s="7"/>
      <c r="E19" s="7" t="s">
        <v>23</v>
      </c>
      <c r="F19" s="7"/>
      <c r="G19" s="7" t="s">
        <v>11</v>
      </c>
      <c r="H19" s="8"/>
      <c r="I19" s="21"/>
      <c r="K19" s="30">
        <v>39807</v>
      </c>
      <c r="L19" s="134">
        <v>8900000</v>
      </c>
      <c r="M19" s="123"/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0</v>
      </c>
      <c r="F20" s="7"/>
      <c r="G20" s="21">
        <f>C20*E20</f>
        <v>0</v>
      </c>
      <c r="H20" s="8"/>
      <c r="I20" s="21"/>
      <c r="K20" s="30">
        <v>39808</v>
      </c>
      <c r="L20" s="134">
        <v>900000</v>
      </c>
      <c r="M20" s="32"/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4</v>
      </c>
      <c r="F21" s="7"/>
      <c r="G21" s="21">
        <f>C21*E21</f>
        <v>2000</v>
      </c>
      <c r="H21" s="8"/>
      <c r="I21" s="21"/>
      <c r="K21" s="30">
        <v>39809</v>
      </c>
      <c r="L21" s="134">
        <v>3000000</v>
      </c>
      <c r="M21" s="34"/>
      <c r="N21" s="40"/>
      <c r="O21" s="41"/>
      <c r="P21" s="41"/>
    </row>
    <row r="22" spans="1:19" x14ac:dyDescent="0.25">
      <c r="A22" s="7"/>
      <c r="B22" s="7"/>
      <c r="C22" s="21">
        <v>200</v>
      </c>
      <c r="D22" s="7"/>
      <c r="E22" s="7">
        <v>1</v>
      </c>
      <c r="F22" s="7"/>
      <c r="G22" s="21">
        <f>C22*E22</f>
        <v>200</v>
      </c>
      <c r="H22" s="8"/>
      <c r="I22" s="10"/>
      <c r="K22" s="30">
        <v>39810</v>
      </c>
      <c r="L22" s="134">
        <v>2000000</v>
      </c>
      <c r="M22" s="31"/>
      <c r="N22" s="42"/>
      <c r="O22" s="8"/>
      <c r="P22" s="34"/>
      <c r="Q22" s="40"/>
      <c r="R22" s="41"/>
      <c r="S22" s="41"/>
    </row>
    <row r="23" spans="1:19" x14ac:dyDescent="0.25">
      <c r="A23" s="7"/>
      <c r="B23" s="7"/>
      <c r="C23" s="21">
        <v>100</v>
      </c>
      <c r="D23" s="7"/>
      <c r="E23" s="7">
        <v>2</v>
      </c>
      <c r="F23" s="7"/>
      <c r="G23" s="21">
        <f>C23*E23</f>
        <v>200</v>
      </c>
      <c r="H23" s="8"/>
      <c r="I23" s="10"/>
      <c r="K23" s="30">
        <v>39811</v>
      </c>
      <c r="L23" s="134">
        <v>2200000</v>
      </c>
      <c r="M23" s="43"/>
      <c r="N23" s="42"/>
      <c r="O23" s="44"/>
      <c r="P23" s="34"/>
      <c r="Q23" s="40"/>
      <c r="R23" s="41">
        <f>SUM(R14:R22)</f>
        <v>0</v>
      </c>
      <c r="S23" s="41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39812</v>
      </c>
      <c r="L24" s="134">
        <v>2200000</v>
      </c>
      <c r="M24" s="43"/>
      <c r="N24" s="45"/>
      <c r="O24" s="44"/>
      <c r="P24" s="34"/>
      <c r="Q24" s="40"/>
      <c r="R24" s="46" t="s">
        <v>24</v>
      </c>
      <c r="S24" s="40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7">
        <v>0</v>
      </c>
      <c r="H25" s="8"/>
      <c r="I25" s="7" t="s">
        <v>8</v>
      </c>
      <c r="K25" s="30">
        <v>39813</v>
      </c>
      <c r="L25" s="134">
        <v>1000000</v>
      </c>
      <c r="M25" s="43"/>
      <c r="N25" s="45"/>
      <c r="O25" s="44"/>
      <c r="P25" s="34"/>
      <c r="Q25" s="40"/>
      <c r="R25" s="46"/>
      <c r="S25" s="40"/>
    </row>
    <row r="26" spans="1:19" x14ac:dyDescent="0.25">
      <c r="A26" s="7"/>
      <c r="B26" s="7"/>
      <c r="C26" s="19" t="s">
        <v>22</v>
      </c>
      <c r="D26" s="7"/>
      <c r="E26" s="7"/>
      <c r="F26" s="7"/>
      <c r="G26" s="7"/>
      <c r="H26" s="49">
        <f>SUM(G20:G25)</f>
        <v>2400</v>
      </c>
      <c r="I26" s="8"/>
      <c r="K26" s="30">
        <v>39814</v>
      </c>
      <c r="L26" s="134">
        <v>9025000</v>
      </c>
      <c r="N26" s="42"/>
      <c r="O26" s="50"/>
      <c r="P26" s="34"/>
      <c r="Q26" s="40"/>
      <c r="R26" s="46"/>
      <c r="S26" s="40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59183400</v>
      </c>
      <c r="K27" s="30">
        <v>39815</v>
      </c>
      <c r="L27" s="134">
        <v>1000000</v>
      </c>
      <c r="M27" s="51"/>
      <c r="N27" s="42"/>
      <c r="O27" s="50"/>
      <c r="P27" s="34"/>
      <c r="Q27" s="40"/>
      <c r="R27" s="46"/>
      <c r="S27" s="40"/>
    </row>
    <row r="28" spans="1:19" x14ac:dyDescent="0.25">
      <c r="A28" s="7"/>
      <c r="B28" s="7"/>
      <c r="C28" s="19" t="s">
        <v>25</v>
      </c>
      <c r="D28" s="7"/>
      <c r="E28" s="7"/>
      <c r="F28" s="7"/>
      <c r="G28" s="7"/>
      <c r="H28" s="8"/>
      <c r="I28" s="8"/>
      <c r="K28" s="30">
        <v>39816</v>
      </c>
      <c r="L28" s="134">
        <v>2500000</v>
      </c>
      <c r="M28" s="52"/>
      <c r="N28" s="42"/>
      <c r="O28" s="50"/>
      <c r="P28" s="34"/>
      <c r="Q28" s="40"/>
      <c r="R28" s="46"/>
      <c r="S28" s="40"/>
    </row>
    <row r="29" spans="1:19" x14ac:dyDescent="0.25">
      <c r="A29" s="7"/>
      <c r="B29" s="7"/>
      <c r="C29" s="7" t="s">
        <v>26</v>
      </c>
      <c r="D29" s="7"/>
      <c r="E29" s="7"/>
      <c r="F29" s="7"/>
      <c r="G29" s="7" t="s">
        <v>8</v>
      </c>
      <c r="H29" s="8"/>
      <c r="I29" s="8">
        <f>'24 Februari 17'!I37</f>
        <v>1370431764</v>
      </c>
      <c r="K29" s="30">
        <v>39817</v>
      </c>
      <c r="L29" s="134">
        <v>1050000</v>
      </c>
      <c r="N29" s="42"/>
      <c r="O29" s="50"/>
      <c r="P29" s="34"/>
      <c r="Q29" s="40"/>
      <c r="R29" s="53"/>
      <c r="S29" s="40"/>
    </row>
    <row r="30" spans="1:19" x14ac:dyDescent="0.25">
      <c r="A30" s="7"/>
      <c r="B30" s="7"/>
      <c r="C30" s="7" t="s">
        <v>27</v>
      </c>
      <c r="D30" s="7"/>
      <c r="E30" s="7"/>
      <c r="F30" s="7"/>
      <c r="G30" s="7"/>
      <c r="H30" s="8" t="s">
        <v>28</v>
      </c>
      <c r="I30" s="54">
        <f>'24 Februari 17'!I52</f>
        <v>19564400</v>
      </c>
      <c r="K30" s="30">
        <v>39818</v>
      </c>
      <c r="L30" s="134">
        <v>1400000</v>
      </c>
      <c r="M30" s="55"/>
      <c r="N30" s="42"/>
      <c r="O30" s="50"/>
      <c r="P30" s="34"/>
      <c r="Q30" s="40"/>
      <c r="R30" s="46"/>
      <c r="S30" s="40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>
        <v>39819</v>
      </c>
      <c r="L31" s="134">
        <v>500000</v>
      </c>
      <c r="N31" s="45"/>
      <c r="O31" s="50"/>
      <c r="P31" s="9"/>
      <c r="Q31" s="40"/>
      <c r="R31" s="9"/>
      <c r="S31" s="40"/>
    </row>
    <row r="32" spans="1:19" x14ac:dyDescent="0.25">
      <c r="A32" s="7"/>
      <c r="B32" s="7"/>
      <c r="C32" s="19" t="s">
        <v>29</v>
      </c>
      <c r="D32" s="7"/>
      <c r="E32" s="7"/>
      <c r="F32" s="7"/>
      <c r="G32" s="7"/>
      <c r="H32" s="8"/>
      <c r="I32" s="34"/>
      <c r="J32" s="34"/>
      <c r="K32" s="30">
        <v>39820</v>
      </c>
      <c r="L32" s="134">
        <v>850000</v>
      </c>
      <c r="N32" s="42"/>
      <c r="O32" s="50"/>
      <c r="P32" s="9"/>
      <c r="Q32" s="40"/>
      <c r="R32" s="9"/>
      <c r="S32" s="40"/>
    </row>
    <row r="33" spans="1:19" x14ac:dyDescent="0.25">
      <c r="A33" s="7"/>
      <c r="B33" s="19">
        <v>1</v>
      </c>
      <c r="C33" s="19" t="s">
        <v>30</v>
      </c>
      <c r="D33" s="7"/>
      <c r="E33" s="7"/>
      <c r="F33" s="7"/>
      <c r="G33" s="7"/>
      <c r="H33" s="8"/>
      <c r="I33" s="8"/>
      <c r="J33" s="8"/>
      <c r="K33" s="30">
        <v>39821</v>
      </c>
      <c r="L33" s="134">
        <v>2550000</v>
      </c>
      <c r="N33" s="42"/>
      <c r="O33" s="50"/>
      <c r="P33" s="9"/>
      <c r="Q33" s="40"/>
      <c r="R33" s="9"/>
      <c r="S33" s="40"/>
    </row>
    <row r="34" spans="1:19" x14ac:dyDescent="0.25">
      <c r="A34" s="7"/>
      <c r="B34" s="19"/>
      <c r="C34" s="19" t="s">
        <v>12</v>
      </c>
      <c r="D34" s="7"/>
      <c r="E34" s="7"/>
      <c r="F34" s="7"/>
      <c r="G34" s="7"/>
      <c r="H34" s="8"/>
      <c r="I34" s="8"/>
      <c r="J34" s="8"/>
      <c r="K34" s="30">
        <v>39822</v>
      </c>
      <c r="L34" s="134">
        <v>1000000</v>
      </c>
      <c r="N34" s="42"/>
      <c r="O34" s="50"/>
      <c r="P34" s="9"/>
      <c r="Q34" s="40"/>
      <c r="R34" s="57"/>
      <c r="S34" s="40"/>
    </row>
    <row r="35" spans="1:19" x14ac:dyDescent="0.25">
      <c r="A35" s="7"/>
      <c r="B35" s="7"/>
      <c r="C35" s="7" t="s">
        <v>31</v>
      </c>
      <c r="D35" s="7"/>
      <c r="E35" s="7"/>
      <c r="F35" s="7"/>
      <c r="G35" s="21"/>
      <c r="H35" s="49">
        <f>O14</f>
        <v>0</v>
      </c>
      <c r="I35" s="8"/>
      <c r="J35" s="8"/>
      <c r="K35" s="30">
        <v>39823</v>
      </c>
      <c r="L35" s="134">
        <v>650000</v>
      </c>
      <c r="M35" s="51"/>
      <c r="N35" s="42" t="s">
        <v>32</v>
      </c>
      <c r="O35" s="50"/>
      <c r="P35" s="40"/>
      <c r="Q35" s="40"/>
      <c r="R35" s="9"/>
      <c r="S35" s="40"/>
    </row>
    <row r="36" spans="1:19" x14ac:dyDescent="0.25">
      <c r="A36" s="7"/>
      <c r="B36" s="7"/>
      <c r="C36" s="7" t="s">
        <v>33</v>
      </c>
      <c r="D36" s="7"/>
      <c r="E36" s="7"/>
      <c r="F36" s="7"/>
      <c r="G36" s="7"/>
      <c r="H36" s="58">
        <f>H92</f>
        <v>0</v>
      </c>
      <c r="I36" s="7" t="s">
        <v>8</v>
      </c>
      <c r="J36" s="7"/>
      <c r="K36" s="30">
        <v>39824</v>
      </c>
      <c r="L36" s="134"/>
      <c r="M36" s="51"/>
      <c r="N36" s="42"/>
      <c r="O36" s="50"/>
      <c r="P36" s="10"/>
      <c r="Q36" s="40"/>
      <c r="R36" s="9"/>
      <c r="S36" s="9"/>
    </row>
    <row r="37" spans="1:19" x14ac:dyDescent="0.25">
      <c r="A37" s="7"/>
      <c r="B37" s="7"/>
      <c r="C37" s="7" t="s">
        <v>34</v>
      </c>
      <c r="D37" s="7"/>
      <c r="E37" s="7"/>
      <c r="F37" s="7"/>
      <c r="G37" s="7"/>
      <c r="H37" s="8"/>
      <c r="I37" s="8">
        <f>I29+H35</f>
        <v>1370431764</v>
      </c>
      <c r="J37" s="8"/>
      <c r="K37" s="30">
        <v>39825</v>
      </c>
      <c r="L37" s="134"/>
      <c r="M37" s="51"/>
      <c r="N37" s="42"/>
      <c r="O37" s="50"/>
      <c r="Q37" s="40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>
        <v>39826</v>
      </c>
      <c r="L38" s="134"/>
      <c r="M38" s="59"/>
      <c r="N38" s="42"/>
      <c r="O38" s="50"/>
      <c r="Q38" s="40"/>
      <c r="R38" s="9"/>
      <c r="S38" s="9"/>
    </row>
    <row r="39" spans="1:19" x14ac:dyDescent="0.25">
      <c r="A39" s="7"/>
      <c r="B39" s="7"/>
      <c r="C39" s="19" t="s">
        <v>35</v>
      </c>
      <c r="D39" s="7"/>
      <c r="E39" s="7"/>
      <c r="F39" s="7"/>
      <c r="G39" s="7"/>
      <c r="H39" s="49">
        <f>24183686+75000000</f>
        <v>99183686</v>
      </c>
      <c r="J39" s="8"/>
      <c r="K39" s="30">
        <v>39827</v>
      </c>
      <c r="L39" s="134"/>
      <c r="M39" s="51"/>
      <c r="N39" s="42"/>
      <c r="O39" s="50"/>
      <c r="Q39" s="40"/>
      <c r="R39" s="9"/>
      <c r="S39" s="9"/>
    </row>
    <row r="40" spans="1:19" x14ac:dyDescent="0.25">
      <c r="A40" s="7"/>
      <c r="B40" s="7"/>
      <c r="C40" s="19" t="s">
        <v>36</v>
      </c>
      <c r="D40" s="7"/>
      <c r="E40" s="7"/>
      <c r="F40" s="7"/>
      <c r="G40" s="7"/>
      <c r="H40" s="8">
        <v>102950591</v>
      </c>
      <c r="I40" s="8"/>
      <c r="J40" s="8"/>
      <c r="K40" s="30">
        <v>39828</v>
      </c>
      <c r="L40" s="134"/>
      <c r="M40" s="51"/>
      <c r="N40" s="42"/>
      <c r="O40" s="50"/>
      <c r="Q40" s="40"/>
      <c r="R40" s="9"/>
      <c r="S40" s="9"/>
    </row>
    <row r="41" spans="1:19" ht="16.5" x14ac:dyDescent="0.35">
      <c r="A41" s="7"/>
      <c r="B41" s="7"/>
      <c r="C41" s="19" t="s">
        <v>37</v>
      </c>
      <c r="D41" s="7"/>
      <c r="E41" s="7"/>
      <c r="F41" s="7"/>
      <c r="G41" s="7"/>
      <c r="H41" s="60">
        <f>51461839+25000000</f>
        <v>76461839</v>
      </c>
      <c r="I41" s="8"/>
      <c r="J41" s="8"/>
      <c r="K41" s="30">
        <v>39829</v>
      </c>
      <c r="L41" s="134"/>
      <c r="M41" s="51"/>
      <c r="N41" s="42"/>
      <c r="O41" s="50"/>
      <c r="Q41" s="40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278596116</v>
      </c>
      <c r="J42" s="8"/>
      <c r="K42" s="30">
        <v>39830</v>
      </c>
      <c r="L42" s="134"/>
      <c r="M42" s="51"/>
      <c r="N42" s="42"/>
      <c r="O42" s="50"/>
      <c r="Q42" s="40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1649027880</v>
      </c>
      <c r="J43" s="8"/>
      <c r="K43" s="30">
        <v>39831</v>
      </c>
      <c r="L43" s="134"/>
      <c r="M43" s="51"/>
      <c r="N43" s="42"/>
      <c r="O43" s="50"/>
      <c r="Q43" s="40"/>
      <c r="R43" s="9"/>
      <c r="S43" s="9"/>
    </row>
    <row r="44" spans="1:19" x14ac:dyDescent="0.25">
      <c r="A44" s="7"/>
      <c r="B44" s="19">
        <v>2</v>
      </c>
      <c r="C44" s="19" t="s">
        <v>38</v>
      </c>
      <c r="D44" s="7"/>
      <c r="E44" s="7"/>
      <c r="F44" s="7"/>
      <c r="G44" s="7"/>
      <c r="H44" s="8"/>
      <c r="I44" s="8"/>
      <c r="J44" s="8"/>
      <c r="K44" s="30"/>
      <c r="L44" s="134"/>
      <c r="M44" s="51"/>
      <c r="N44" s="42"/>
      <c r="O44" s="50"/>
      <c r="P44" s="63"/>
      <c r="Q44" s="34"/>
      <c r="R44" s="64"/>
      <c r="S44" s="64"/>
    </row>
    <row r="45" spans="1:19" x14ac:dyDescent="0.25">
      <c r="A45" s="7"/>
      <c r="B45" s="7"/>
      <c r="C45" s="7" t="s">
        <v>33</v>
      </c>
      <c r="D45" s="7"/>
      <c r="E45" s="7"/>
      <c r="F45" s="7"/>
      <c r="G45" s="17"/>
      <c r="H45" s="8">
        <f>M96</f>
        <v>1106000</v>
      </c>
      <c r="I45" s="8"/>
      <c r="J45" s="8"/>
      <c r="K45" s="30"/>
      <c r="L45" s="134"/>
      <c r="M45" s="51"/>
      <c r="N45" s="42"/>
      <c r="O45" s="50"/>
      <c r="P45" s="63"/>
      <c r="Q45" s="34"/>
      <c r="R45" s="65"/>
      <c r="S45" s="64"/>
    </row>
    <row r="46" spans="1:19" x14ac:dyDescent="0.25">
      <c r="A46" s="7"/>
      <c r="B46" s="7"/>
      <c r="C46" s="7" t="s">
        <v>39</v>
      </c>
      <c r="D46" s="7"/>
      <c r="E46" s="7"/>
      <c r="F46" s="7"/>
      <c r="G46" s="22"/>
      <c r="H46" s="66">
        <f>+E92</f>
        <v>0</v>
      </c>
      <c r="I46" s="8" t="s">
        <v>8</v>
      </c>
      <c r="J46" s="8"/>
      <c r="K46" s="30"/>
      <c r="L46" s="134"/>
      <c r="M46" s="51"/>
      <c r="N46" s="42"/>
      <c r="O46" s="50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8</v>
      </c>
      <c r="H47" s="67"/>
      <c r="I47" s="8">
        <f>H45+H46</f>
        <v>1106000</v>
      </c>
      <c r="J47" s="8"/>
      <c r="L47" s="134"/>
      <c r="M47" s="51"/>
      <c r="N47" s="42"/>
      <c r="O47" s="50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8</v>
      </c>
      <c r="J48" s="8"/>
      <c r="L48" s="134"/>
      <c r="M48" s="59"/>
      <c r="N48" s="42"/>
      <c r="O48" s="50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40</v>
      </c>
      <c r="D49" s="7"/>
      <c r="E49" s="7"/>
      <c r="F49" s="7"/>
      <c r="G49" s="17"/>
      <c r="H49" s="49">
        <f>L137</f>
        <v>40725000</v>
      </c>
      <c r="I49" s="8">
        <v>0</v>
      </c>
      <c r="L49" s="134"/>
      <c r="M49" s="59"/>
      <c r="N49" s="42"/>
      <c r="O49" s="50"/>
      <c r="Q49" s="9"/>
      <c r="S49" s="9"/>
    </row>
    <row r="50" spans="1:19" x14ac:dyDescent="0.25">
      <c r="A50" s="7"/>
      <c r="B50" s="7"/>
      <c r="C50" s="7" t="s">
        <v>41</v>
      </c>
      <c r="D50" s="7"/>
      <c r="E50" s="7"/>
      <c r="F50" s="7"/>
      <c r="G50" s="7"/>
      <c r="H50" s="58">
        <f>A92</f>
        <v>0</v>
      </c>
      <c r="I50" s="8"/>
      <c r="L50" s="134"/>
      <c r="M50" s="59"/>
      <c r="N50" s="42"/>
      <c r="O50" s="50"/>
      <c r="P50" s="70"/>
      <c r="Q50" s="9" t="s">
        <v>42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40725000</v>
      </c>
      <c r="J51" s="49"/>
      <c r="L51" s="134"/>
      <c r="M51" s="59"/>
      <c r="N51" s="42"/>
      <c r="O51" s="50"/>
      <c r="P51" s="71"/>
      <c r="Q51" s="57"/>
      <c r="R51" s="71"/>
      <c r="S51" s="57"/>
    </row>
    <row r="52" spans="1:19" x14ac:dyDescent="0.25">
      <c r="A52" s="7"/>
      <c r="B52" s="7"/>
      <c r="C52" s="19" t="s">
        <v>43</v>
      </c>
      <c r="D52" s="7"/>
      <c r="E52" s="7"/>
      <c r="F52" s="7"/>
      <c r="G52" s="7"/>
      <c r="H52" s="8"/>
      <c r="I52" s="8">
        <f>I30-I47+I51</f>
        <v>59183400</v>
      </c>
      <c r="J52" s="72"/>
      <c r="L52" s="134"/>
      <c r="N52" s="42"/>
      <c r="O52" s="50"/>
      <c r="P52" s="71"/>
      <c r="Q52" s="57"/>
      <c r="R52" s="71"/>
      <c r="S52" s="57"/>
    </row>
    <row r="53" spans="1:19" x14ac:dyDescent="0.25">
      <c r="A53" s="7"/>
      <c r="B53" s="7"/>
      <c r="C53" s="7" t="s">
        <v>44</v>
      </c>
      <c r="D53" s="7"/>
      <c r="E53" s="7"/>
      <c r="F53" s="7"/>
      <c r="G53" s="7"/>
      <c r="H53" s="8"/>
      <c r="I53" s="8">
        <f>+I27</f>
        <v>59183400</v>
      </c>
      <c r="J53" s="72"/>
      <c r="L53" s="134"/>
      <c r="N53" s="42"/>
      <c r="O53" s="50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8</v>
      </c>
      <c r="I54" s="58">
        <v>0</v>
      </c>
      <c r="J54" s="73"/>
      <c r="L54" s="134"/>
      <c r="N54" s="42"/>
      <c r="O54" s="50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45</v>
      </c>
      <c r="F55" s="7"/>
      <c r="G55" s="7"/>
      <c r="H55" s="8"/>
      <c r="I55" s="8">
        <f>+I53-I52</f>
        <v>0</v>
      </c>
      <c r="J55" s="72"/>
      <c r="L55" s="134"/>
      <c r="N55" s="42"/>
      <c r="O55" s="50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L56" s="134"/>
      <c r="N56" s="42"/>
      <c r="O56" s="50"/>
      <c r="P56" s="71"/>
      <c r="Q56" s="57"/>
      <c r="R56" s="71"/>
      <c r="S56" s="71"/>
    </row>
    <row r="57" spans="1:19" x14ac:dyDescent="0.25">
      <c r="A57" s="7" t="s">
        <v>46</v>
      </c>
      <c r="B57" s="7"/>
      <c r="C57" s="7"/>
      <c r="D57" s="7"/>
      <c r="E57" s="7"/>
      <c r="F57" s="7"/>
      <c r="G57" s="7"/>
      <c r="H57" s="8"/>
      <c r="I57" s="54"/>
      <c r="J57" s="75"/>
      <c r="L57" s="134"/>
      <c r="N57" s="42"/>
      <c r="O57" s="50"/>
      <c r="P57" s="71"/>
      <c r="Q57" s="57"/>
      <c r="R57" s="71"/>
      <c r="S57" s="71"/>
    </row>
    <row r="58" spans="1:19" x14ac:dyDescent="0.25">
      <c r="A58" s="7" t="s">
        <v>47</v>
      </c>
      <c r="B58" s="7"/>
      <c r="C58" s="7"/>
      <c r="D58" s="7"/>
      <c r="E58" s="7" t="s">
        <v>8</v>
      </c>
      <c r="F58" s="7"/>
      <c r="G58" s="7" t="s">
        <v>48</v>
      </c>
      <c r="H58" s="8"/>
      <c r="I58" s="21"/>
      <c r="J58" s="76"/>
      <c r="L58" s="134"/>
      <c r="N58" s="42"/>
      <c r="O58" s="50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8</v>
      </c>
      <c r="I59" s="21"/>
      <c r="J59" s="76"/>
      <c r="L59" s="134"/>
      <c r="N59" s="42"/>
      <c r="O59" s="50"/>
      <c r="Q59" s="40"/>
    </row>
    <row r="60" spans="1:19" x14ac:dyDescent="0.25">
      <c r="L60" s="134"/>
      <c r="N60" s="42"/>
      <c r="O60" s="50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L61" s="134"/>
      <c r="N61" s="42"/>
      <c r="O61" s="50"/>
      <c r="Q61" s="10"/>
      <c r="R61" s="81"/>
    </row>
    <row r="62" spans="1:19" x14ac:dyDescent="0.25">
      <c r="A62" s="77" t="s">
        <v>71</v>
      </c>
      <c r="B62" s="78"/>
      <c r="C62" s="78"/>
      <c r="D62" s="79"/>
      <c r="E62" s="79"/>
      <c r="F62" s="79"/>
      <c r="G62" s="79" t="s">
        <v>50</v>
      </c>
      <c r="H62" s="10"/>
      <c r="J62" s="80"/>
      <c r="L62" s="135"/>
      <c r="N62" s="42"/>
      <c r="O62" s="50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L63" s="135"/>
      <c r="N63" s="42"/>
      <c r="O63" s="50"/>
      <c r="Q63" s="10"/>
      <c r="R63" s="81"/>
    </row>
    <row r="64" spans="1:19" x14ac:dyDescent="0.25">
      <c r="A64" s="77" t="s">
        <v>51</v>
      </c>
      <c r="B64" s="78"/>
      <c r="C64" s="78"/>
      <c r="D64" s="79"/>
      <c r="E64" s="79"/>
      <c r="F64" s="79"/>
      <c r="G64" s="79"/>
      <c r="H64" s="10" t="s">
        <v>52</v>
      </c>
      <c r="J64" s="80"/>
      <c r="L64" s="135"/>
      <c r="N64" s="42"/>
      <c r="O64" s="50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L65" s="135"/>
      <c r="N65" s="42"/>
      <c r="O65" s="50"/>
    </row>
    <row r="66" spans="1:17" x14ac:dyDescent="0.25">
      <c r="A66" s="9"/>
      <c r="B66" s="9"/>
      <c r="C66" s="9"/>
      <c r="D66" s="9"/>
      <c r="E66" s="9"/>
      <c r="F66" s="9"/>
      <c r="G66" s="79" t="s">
        <v>53</v>
      </c>
      <c r="H66" s="9"/>
      <c r="I66" s="9"/>
      <c r="J66" s="82"/>
      <c r="L66" s="135"/>
      <c r="M66" s="59"/>
      <c r="N66" s="42"/>
      <c r="O66" s="50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2"/>
      <c r="L67" s="135"/>
      <c r="M67" s="59"/>
      <c r="N67" s="42"/>
      <c r="O67" s="50"/>
    </row>
    <row r="68" spans="1:17" x14ac:dyDescent="0.25">
      <c r="A68" s="9"/>
      <c r="B68" s="9"/>
      <c r="C68" s="9"/>
      <c r="D68" s="9"/>
      <c r="E68" s="9" t="s">
        <v>54</v>
      </c>
      <c r="F68" s="9"/>
      <c r="G68" s="9"/>
      <c r="H68" s="9"/>
      <c r="I68" s="9"/>
      <c r="J68" s="82"/>
      <c r="L68" s="135"/>
      <c r="M68" s="83"/>
      <c r="N68" s="42"/>
      <c r="O68" s="50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4"/>
      <c r="J69" s="82"/>
      <c r="L69" s="135"/>
      <c r="M69" s="83"/>
      <c r="N69" s="42"/>
      <c r="O69" s="50"/>
    </row>
    <row r="70" spans="1:17" x14ac:dyDescent="0.25">
      <c r="A70" s="79"/>
      <c r="B70" s="79"/>
      <c r="C70" s="79"/>
      <c r="D70" s="79"/>
      <c r="E70" s="79"/>
      <c r="F70" s="79"/>
      <c r="G70" s="85"/>
      <c r="H70" s="86"/>
      <c r="I70" s="79"/>
      <c r="J70" s="80"/>
      <c r="L70" s="135"/>
      <c r="M70" s="87"/>
      <c r="N70" s="42"/>
      <c r="O70" s="50"/>
    </row>
    <row r="71" spans="1:17" x14ac:dyDescent="0.25">
      <c r="A71" s="79"/>
      <c r="B71" s="79"/>
      <c r="C71" s="79"/>
      <c r="D71" s="79"/>
      <c r="E71" s="79"/>
      <c r="F71" s="79"/>
      <c r="G71" s="85" t="s">
        <v>55</v>
      </c>
      <c r="H71" s="88"/>
      <c r="I71" s="79"/>
      <c r="J71" s="80"/>
      <c r="L71" s="135"/>
      <c r="M71" s="59"/>
      <c r="N71" s="42"/>
      <c r="O71" s="50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2"/>
      <c r="L72" s="135"/>
      <c r="N72" s="42"/>
      <c r="O72" s="89"/>
    </row>
    <row r="73" spans="1:17" x14ac:dyDescent="0.25">
      <c r="A73" s="9" t="s">
        <v>41</v>
      </c>
      <c r="B73" s="9"/>
      <c r="C73" s="9"/>
      <c r="D73" s="9" t="s">
        <v>39</v>
      </c>
      <c r="E73" s="9"/>
      <c r="F73" s="9"/>
      <c r="G73" s="9"/>
      <c r="H73" s="9" t="s">
        <v>56</v>
      </c>
      <c r="I73" s="84" t="s">
        <v>57</v>
      </c>
      <c r="J73" s="82"/>
      <c r="L73" s="135"/>
      <c r="M73" s="87"/>
      <c r="N73" s="42"/>
      <c r="O73" s="90"/>
    </row>
    <row r="74" spans="1:17" x14ac:dyDescent="0.25">
      <c r="A74" s="91"/>
      <c r="B74" s="92"/>
      <c r="C74" s="92"/>
      <c r="D74" s="92"/>
      <c r="E74" s="93"/>
      <c r="F74" s="94"/>
      <c r="G74" s="9"/>
      <c r="H74" s="57"/>
      <c r="I74" s="9"/>
      <c r="J74" s="82"/>
      <c r="L74" s="135"/>
      <c r="M74" s="87"/>
      <c r="N74" s="42"/>
      <c r="O74" s="89"/>
    </row>
    <row r="75" spans="1:17" x14ac:dyDescent="0.25">
      <c r="A75" s="91"/>
      <c r="B75" s="92"/>
      <c r="C75" s="92"/>
      <c r="D75" s="92"/>
      <c r="E75" s="93"/>
      <c r="F75" s="94"/>
      <c r="G75" s="9"/>
      <c r="H75" s="57"/>
      <c r="I75" s="9"/>
      <c r="J75" s="9"/>
      <c r="L75" s="135"/>
      <c r="M75" s="87"/>
      <c r="N75" s="42"/>
      <c r="O75" s="89"/>
    </row>
    <row r="76" spans="1:17" x14ac:dyDescent="0.25">
      <c r="A76" s="95"/>
      <c r="B76" s="92"/>
      <c r="C76" s="92"/>
      <c r="D76" s="92"/>
      <c r="E76" s="93"/>
      <c r="F76" s="94"/>
      <c r="G76" s="9"/>
      <c r="H76" s="57"/>
      <c r="I76" s="9"/>
      <c r="J76" s="9"/>
      <c r="K76" t="s">
        <v>8</v>
      </c>
      <c r="L76" s="135"/>
      <c r="M76" s="87"/>
      <c r="N76" s="42"/>
      <c r="O76" s="89"/>
    </row>
    <row r="77" spans="1:17" x14ac:dyDescent="0.25">
      <c r="A77" s="95"/>
      <c r="B77" s="92"/>
      <c r="C77" s="96"/>
      <c r="D77" s="92"/>
      <c r="E77" s="97"/>
      <c r="F77" s="9"/>
      <c r="G77" s="9"/>
      <c r="H77" s="57"/>
      <c r="I77" s="9"/>
      <c r="J77" s="9"/>
      <c r="L77" s="135"/>
      <c r="M77" s="87"/>
      <c r="N77" s="42"/>
      <c r="O77" s="89"/>
    </row>
    <row r="78" spans="1:17" x14ac:dyDescent="0.25">
      <c r="A78" s="93"/>
      <c r="B78" s="92"/>
      <c r="C78" s="96"/>
      <c r="D78" s="96"/>
      <c r="E78" s="98"/>
      <c r="F78" s="70"/>
      <c r="H78" s="71"/>
      <c r="L78" s="135"/>
      <c r="M78" s="87"/>
      <c r="N78" s="42"/>
      <c r="O78" s="89"/>
    </row>
    <row r="79" spans="1:17" x14ac:dyDescent="0.25">
      <c r="A79" s="99"/>
      <c r="B79" s="92"/>
      <c r="C79" s="100"/>
      <c r="D79" s="100"/>
      <c r="E79" s="98"/>
      <c r="H79" s="71"/>
      <c r="L79" s="135"/>
      <c r="M79" s="87"/>
      <c r="N79" s="42"/>
      <c r="O79" s="89"/>
    </row>
    <row r="80" spans="1:17" x14ac:dyDescent="0.25">
      <c r="A80" s="101"/>
      <c r="B80" s="92"/>
      <c r="C80" s="100"/>
      <c r="D80" s="100"/>
      <c r="E80" s="98"/>
      <c r="H80" s="71"/>
      <c r="L80" s="135"/>
      <c r="M80" s="87"/>
      <c r="N80" s="42"/>
      <c r="O80" s="90"/>
    </row>
    <row r="81" spans="1:15" x14ac:dyDescent="0.25">
      <c r="A81" s="101"/>
      <c r="B81" s="92"/>
      <c r="C81" s="100"/>
      <c r="D81" s="100"/>
      <c r="E81" s="98"/>
      <c r="H81" s="71"/>
      <c r="L81" s="135"/>
      <c r="M81" s="87"/>
      <c r="N81" s="42"/>
      <c r="O81" s="90"/>
    </row>
    <row r="82" spans="1:15" x14ac:dyDescent="0.25">
      <c r="A82" s="99"/>
      <c r="B82" s="100"/>
      <c r="C82" s="100"/>
      <c r="D82" s="100"/>
      <c r="E82" s="98"/>
      <c r="H82" s="71"/>
      <c r="L82" s="135"/>
      <c r="M82" s="102"/>
      <c r="N82" s="42"/>
      <c r="O82" s="89"/>
    </row>
    <row r="83" spans="1:15" x14ac:dyDescent="0.25">
      <c r="A83" s="99"/>
      <c r="B83" s="100"/>
      <c r="C83" s="100"/>
      <c r="D83" s="100"/>
      <c r="E83" s="98"/>
      <c r="H83" s="71"/>
      <c r="L83" s="135"/>
      <c r="M83" s="103"/>
      <c r="N83" s="42"/>
      <c r="O83" s="89"/>
    </row>
    <row r="84" spans="1:15" x14ac:dyDescent="0.25">
      <c r="A84" s="99"/>
      <c r="B84" s="104"/>
      <c r="E84" s="71"/>
      <c r="H84" s="71"/>
      <c r="K84" s="30"/>
      <c r="L84" s="135"/>
      <c r="N84" s="42"/>
      <c r="O84" s="89"/>
    </row>
    <row r="85" spans="1:15" x14ac:dyDescent="0.25">
      <c r="A85" s="99"/>
      <c r="B85" s="104"/>
      <c r="H85" s="71"/>
      <c r="K85" s="30"/>
      <c r="L85" s="135"/>
      <c r="N85" s="42"/>
      <c r="O85" s="89"/>
    </row>
    <row r="86" spans="1:15" x14ac:dyDescent="0.25">
      <c r="A86" s="99"/>
      <c r="B86" s="104"/>
      <c r="K86" s="30"/>
      <c r="L86" s="135"/>
      <c r="N86" s="42"/>
      <c r="O86" s="89"/>
    </row>
    <row r="87" spans="1:15" x14ac:dyDescent="0.25">
      <c r="A87" s="99"/>
      <c r="B87" s="104"/>
      <c r="K87" s="30"/>
      <c r="L87" s="135"/>
      <c r="N87" s="42"/>
      <c r="O87" s="89"/>
    </row>
    <row r="88" spans="1:15" x14ac:dyDescent="0.25">
      <c r="A88" s="71"/>
      <c r="B88" s="104"/>
      <c r="K88" s="30"/>
      <c r="L88" s="135"/>
      <c r="M88" s="87"/>
      <c r="N88" s="42"/>
      <c r="O88" s="89"/>
    </row>
    <row r="89" spans="1:15" x14ac:dyDescent="0.25">
      <c r="K89" s="30"/>
      <c r="L89" s="135"/>
      <c r="N89" s="42"/>
      <c r="O89" s="89"/>
    </row>
    <row r="90" spans="1:15" x14ac:dyDescent="0.25">
      <c r="K90" s="30"/>
      <c r="L90" s="135"/>
      <c r="N90" s="42"/>
      <c r="O90" s="89"/>
    </row>
    <row r="91" spans="1:15" x14ac:dyDescent="0.25">
      <c r="K91" s="30"/>
      <c r="L91" s="135"/>
      <c r="N91" s="42"/>
      <c r="O91" s="89"/>
    </row>
    <row r="92" spans="1:15" x14ac:dyDescent="0.25">
      <c r="A92" s="81">
        <f>SUM(A74:A91)</f>
        <v>0</v>
      </c>
      <c r="E92" s="71">
        <f>SUM(E74:E91)</f>
        <v>0</v>
      </c>
      <c r="H92" s="71">
        <f>SUM(H74:H91)</f>
        <v>0</v>
      </c>
      <c r="K92" s="30"/>
      <c r="L92" s="135"/>
      <c r="N92" s="42"/>
      <c r="O92" s="89"/>
    </row>
    <row r="93" spans="1:15" x14ac:dyDescent="0.25">
      <c r="K93" s="30"/>
      <c r="L93" s="135"/>
      <c r="N93" s="42"/>
      <c r="O93" s="89"/>
    </row>
    <row r="94" spans="1:15" x14ac:dyDescent="0.25">
      <c r="K94" s="30"/>
      <c r="N94" s="42"/>
      <c r="O94" s="89"/>
    </row>
    <row r="95" spans="1:15" x14ac:dyDescent="0.25">
      <c r="K95" s="30"/>
      <c r="N95" s="42"/>
      <c r="O95" s="89"/>
    </row>
    <row r="96" spans="1:15" x14ac:dyDescent="0.25">
      <c r="K96" s="30"/>
      <c r="M96" s="37">
        <f>SUM(M13:M95)</f>
        <v>1106000</v>
      </c>
      <c r="N96" s="42"/>
      <c r="O96" s="89"/>
    </row>
    <row r="97" spans="11:15" x14ac:dyDescent="0.25">
      <c r="K97" s="30"/>
      <c r="N97" s="42"/>
      <c r="O97" s="89"/>
    </row>
    <row r="98" spans="11:15" x14ac:dyDescent="0.25">
      <c r="K98" s="30"/>
      <c r="N98" s="42"/>
      <c r="O98" s="89"/>
    </row>
    <row r="99" spans="11:15" x14ac:dyDescent="0.25">
      <c r="K99" s="30"/>
      <c r="N99" s="42"/>
      <c r="O99" s="89"/>
    </row>
    <row r="100" spans="11:15" x14ac:dyDescent="0.25">
      <c r="K100" s="30"/>
      <c r="N100" s="42"/>
      <c r="O100" s="89"/>
    </row>
    <row r="101" spans="11:15" x14ac:dyDescent="0.25">
      <c r="K101" s="30"/>
      <c r="N101" s="42"/>
      <c r="O101" s="89"/>
    </row>
    <row r="102" spans="11:15" x14ac:dyDescent="0.25">
      <c r="K102" s="30"/>
      <c r="N102" s="42"/>
      <c r="O102" s="89"/>
    </row>
    <row r="103" spans="11:15" x14ac:dyDescent="0.25">
      <c r="K103" s="30"/>
      <c r="N103" s="42"/>
      <c r="O103" s="89"/>
    </row>
    <row r="104" spans="11:15" x14ac:dyDescent="0.25">
      <c r="K104" s="30"/>
      <c r="N104" s="42"/>
      <c r="O104" s="89"/>
    </row>
    <row r="105" spans="11:15" x14ac:dyDescent="0.25">
      <c r="K105" s="30"/>
      <c r="N105" s="42"/>
      <c r="O105" s="89"/>
    </row>
    <row r="106" spans="11:15" x14ac:dyDescent="0.25">
      <c r="K106" s="30"/>
      <c r="N106" s="42"/>
      <c r="O106" s="89"/>
    </row>
    <row r="107" spans="11:15" x14ac:dyDescent="0.25">
      <c r="K107" s="30"/>
      <c r="N107" s="42"/>
      <c r="O107" s="89"/>
    </row>
    <row r="108" spans="11:15" x14ac:dyDescent="0.25">
      <c r="K108" s="30"/>
      <c r="N108" s="42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7">
        <f>SUM(O13:O110)</f>
        <v>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39"/>
      <c r="N114" s="107"/>
      <c r="O114" s="106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39"/>
      <c r="N115" s="107"/>
      <c r="O115" s="106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39"/>
      <c r="N116" s="107"/>
      <c r="O116" s="106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39"/>
      <c r="N117" s="107"/>
      <c r="O117" s="106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39"/>
      <c r="N118" s="107"/>
      <c r="O118" s="106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39"/>
      <c r="N119" s="107"/>
      <c r="O119" s="106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39"/>
      <c r="N120" s="107"/>
      <c r="O120" s="106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39"/>
      <c r="N121" s="107"/>
      <c r="O121" s="106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39"/>
      <c r="N122" s="107"/>
      <c r="O122" s="106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39"/>
      <c r="N123" s="107"/>
      <c r="O123" s="106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40"/>
      <c r="N124" s="107"/>
      <c r="O124" s="106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39"/>
      <c r="N125" s="107"/>
      <c r="O125" s="106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39"/>
      <c r="N126" s="107"/>
      <c r="O126" s="106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39"/>
      <c r="N127" s="107"/>
      <c r="O127" s="106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39"/>
      <c r="N128" s="107"/>
      <c r="O128" s="106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39"/>
      <c r="N129" s="107"/>
      <c r="O129" s="106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39"/>
      <c r="N130" s="107"/>
      <c r="O130" s="106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39"/>
      <c r="N131" s="107"/>
      <c r="O131" s="106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39"/>
      <c r="N132" s="107"/>
      <c r="O132" s="106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39"/>
      <c r="N133" s="107"/>
      <c r="O133" s="106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39"/>
      <c r="N134" s="107"/>
      <c r="O134" s="106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40"/>
      <c r="N135" s="107"/>
      <c r="O135" s="106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39"/>
      <c r="N136" s="107"/>
      <c r="O136" s="106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40">
        <f>SUM(L13:L136)</f>
        <v>40725000</v>
      </c>
      <c r="N137" s="107"/>
      <c r="O137" s="106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31" zoomScale="82" zoomScaleNormal="100" zoomScaleSheetLayoutView="82" workbookViewId="0">
      <selection activeCell="M19" sqref="M19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5" bestFit="1" customWidth="1"/>
    <col min="13" max="13" width="16.140625" style="37" bestFit="1" customWidth="1"/>
    <col min="14" max="14" width="15.5703125" style="107" customWidth="1"/>
    <col min="15" max="15" width="17.7109375" style="106" bestFit="1" customWidth="1"/>
    <col min="16" max="16" width="16.42578125" bestFit="1" customWidth="1"/>
    <col min="18" max="18" width="22.42578125" customWidth="1"/>
    <col min="19" max="19" width="20.140625" customWidth="1"/>
  </cols>
  <sheetData>
    <row r="1" spans="1:19" ht="15.75" x14ac:dyDescent="0.25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59</v>
      </c>
      <c r="C3" s="10"/>
      <c r="D3" s="7"/>
      <c r="E3" s="7"/>
      <c r="F3" s="7"/>
      <c r="G3" s="7"/>
      <c r="H3" s="7" t="s">
        <v>2</v>
      </c>
      <c r="I3" s="11">
        <v>42768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 t="s">
        <v>6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7</v>
      </c>
      <c r="B6" s="7"/>
      <c r="C6" s="7"/>
      <c r="D6" s="7"/>
      <c r="E6" s="7"/>
      <c r="F6" s="7"/>
      <c r="G6" s="7" t="s">
        <v>8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v>74</v>
      </c>
      <c r="F8" s="22"/>
      <c r="G8" s="17">
        <f>C8*E8</f>
        <v>7400000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v>20</v>
      </c>
      <c r="F9" s="22"/>
      <c r="G9" s="17">
        <f t="shared" ref="G9:G16" si="0">C9*E9</f>
        <v>1000000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1</v>
      </c>
      <c r="F10" s="22"/>
      <c r="G10" s="17">
        <f t="shared" si="0"/>
        <v>20000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56</v>
      </c>
      <c r="F11" s="22"/>
      <c r="G11" s="17">
        <f t="shared" si="0"/>
        <v>560000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12</v>
      </c>
      <c r="S11" s="9"/>
    </row>
    <row r="12" spans="1:19" x14ac:dyDescent="0.25">
      <c r="A12" s="7"/>
      <c r="B12" s="7"/>
      <c r="C12" s="21">
        <v>5000</v>
      </c>
      <c r="D12" s="7"/>
      <c r="E12" s="22">
        <v>93</v>
      </c>
      <c r="F12" s="22"/>
      <c r="G12" s="17">
        <f t="shared" si="0"/>
        <v>465000</v>
      </c>
      <c r="H12" s="8"/>
      <c r="I12" s="17"/>
      <c r="J12" s="17"/>
      <c r="K12" s="25" t="s">
        <v>13</v>
      </c>
      <c r="L12" s="26" t="s">
        <v>14</v>
      </c>
      <c r="M12" s="27" t="s">
        <v>15</v>
      </c>
      <c r="N12" s="28" t="s">
        <v>16</v>
      </c>
      <c r="O12" s="29" t="s">
        <v>12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18</v>
      </c>
      <c r="F13" s="22"/>
      <c r="G13" s="17">
        <f t="shared" si="0"/>
        <v>36000</v>
      </c>
      <c r="H13" s="8"/>
      <c r="I13" s="17"/>
      <c r="J13" s="17"/>
      <c r="K13" s="30">
        <v>39178</v>
      </c>
      <c r="L13" s="31">
        <v>310000</v>
      </c>
      <c r="M13" s="32">
        <v>150000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63</v>
      </c>
      <c r="F14" s="22"/>
      <c r="G14" s="17">
        <f t="shared" si="0"/>
        <v>63000</v>
      </c>
      <c r="H14" s="8"/>
      <c r="I14" s="17"/>
      <c r="J14" s="10"/>
      <c r="K14" s="30">
        <v>39179</v>
      </c>
      <c r="L14" s="31">
        <v>400000</v>
      </c>
      <c r="M14" s="32">
        <v>100000</v>
      </c>
      <c r="N14" s="34"/>
      <c r="O14" s="35">
        <v>35000000</v>
      </c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 t="s">
        <v>21</v>
      </c>
      <c r="I15" s="10"/>
      <c r="K15" s="30">
        <v>39180</v>
      </c>
      <c r="L15" s="31">
        <v>1150000</v>
      </c>
      <c r="M15" s="32">
        <v>100000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39181</v>
      </c>
      <c r="L16" s="31">
        <v>2000000</v>
      </c>
      <c r="M16" s="37">
        <v>75000</v>
      </c>
      <c r="N16" s="34"/>
      <c r="O16" s="35"/>
      <c r="P16" s="36"/>
    </row>
    <row r="17" spans="1:19" x14ac:dyDescent="0.25">
      <c r="A17" s="7"/>
      <c r="B17" s="7"/>
      <c r="C17" s="19" t="s">
        <v>22</v>
      </c>
      <c r="D17" s="7"/>
      <c r="E17" s="22"/>
      <c r="F17" s="7"/>
      <c r="G17" s="7"/>
      <c r="H17" s="8">
        <f>SUM(G8:G16)</f>
        <v>9544000</v>
      </c>
      <c r="I17" s="10"/>
      <c r="K17" s="30">
        <v>39182</v>
      </c>
      <c r="L17" s="31">
        <v>500000</v>
      </c>
      <c r="M17" s="32">
        <v>3178500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39183</v>
      </c>
      <c r="L18" s="31">
        <v>445000</v>
      </c>
      <c r="M18" s="32">
        <v>150000</v>
      </c>
      <c r="N18" s="34"/>
      <c r="O18" s="35"/>
      <c r="P18" s="39"/>
    </row>
    <row r="19" spans="1:19" x14ac:dyDescent="0.25">
      <c r="A19" s="7"/>
      <c r="B19" s="7"/>
      <c r="C19" s="7" t="s">
        <v>9</v>
      </c>
      <c r="D19" s="7"/>
      <c r="E19" s="7" t="s">
        <v>23</v>
      </c>
      <c r="F19" s="7"/>
      <c r="G19" s="7" t="s">
        <v>11</v>
      </c>
      <c r="H19" s="8"/>
      <c r="I19" s="21"/>
      <c r="K19" s="30">
        <v>39184</v>
      </c>
      <c r="L19" s="31">
        <v>500000</v>
      </c>
      <c r="M19" s="32">
        <v>70000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52</v>
      </c>
      <c r="F20" s="7"/>
      <c r="G20" s="21">
        <f>C20*E20</f>
        <v>52000</v>
      </c>
      <c r="H20" s="8"/>
      <c r="I20" s="21"/>
      <c r="K20" s="30">
        <v>39185</v>
      </c>
      <c r="L20" s="31">
        <v>536000</v>
      </c>
      <c r="M20" s="32">
        <v>1052000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23</v>
      </c>
      <c r="F21" s="7"/>
      <c r="G21" s="21">
        <f>C21*E21</f>
        <v>11500</v>
      </c>
      <c r="H21" s="8"/>
      <c r="I21" s="21"/>
      <c r="K21" s="30">
        <v>39186</v>
      </c>
      <c r="L21" s="31">
        <v>3600000</v>
      </c>
      <c r="M21" s="34">
        <v>350000</v>
      </c>
      <c r="N21" s="40"/>
      <c r="O21" s="41"/>
      <c r="P21" s="41"/>
    </row>
    <row r="22" spans="1:19" x14ac:dyDescent="0.25">
      <c r="A22" s="7"/>
      <c r="B22" s="7"/>
      <c r="C22" s="21">
        <v>200</v>
      </c>
      <c r="D22" s="7"/>
      <c r="E22" s="7">
        <v>0</v>
      </c>
      <c r="F22" s="7"/>
      <c r="G22" s="21">
        <f>C22*E22</f>
        <v>0</v>
      </c>
      <c r="H22" s="8"/>
      <c r="I22" s="10"/>
      <c r="K22" s="30">
        <v>39187</v>
      </c>
      <c r="L22" s="31">
        <v>2400000</v>
      </c>
      <c r="M22" s="31">
        <v>365000</v>
      </c>
      <c r="N22" s="42"/>
      <c r="O22" s="8"/>
      <c r="P22" s="34"/>
      <c r="Q22" s="40"/>
      <c r="R22" s="41"/>
      <c r="S22" s="41"/>
    </row>
    <row r="23" spans="1:19" x14ac:dyDescent="0.25">
      <c r="A23" s="7"/>
      <c r="B23" s="7"/>
      <c r="C23" s="21">
        <v>100</v>
      </c>
      <c r="D23" s="7"/>
      <c r="E23" s="7">
        <v>5</v>
      </c>
      <c r="F23" s="7"/>
      <c r="G23" s="21">
        <f>C23*E23</f>
        <v>500</v>
      </c>
      <c r="H23" s="8"/>
      <c r="I23" s="10"/>
      <c r="K23" s="30">
        <v>39188</v>
      </c>
      <c r="L23" s="31">
        <v>292000</v>
      </c>
      <c r="M23" s="43">
        <v>35000000</v>
      </c>
      <c r="N23" s="42"/>
      <c r="O23" s="44"/>
      <c r="P23" s="34"/>
      <c r="Q23" s="40"/>
      <c r="R23" s="41">
        <f>SUM(R14:R22)</f>
        <v>0</v>
      </c>
      <c r="S23" s="41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39189</v>
      </c>
      <c r="L24" s="31">
        <v>575000</v>
      </c>
      <c r="M24" s="43">
        <v>1655000</v>
      </c>
      <c r="N24" s="45"/>
      <c r="O24" s="44"/>
      <c r="P24" s="34"/>
      <c r="Q24" s="40"/>
      <c r="R24" s="46" t="s">
        <v>24</v>
      </c>
      <c r="S24" s="40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7">
        <v>0</v>
      </c>
      <c r="H25" s="8"/>
      <c r="I25" s="7" t="s">
        <v>8</v>
      </c>
      <c r="K25" s="30">
        <v>39190</v>
      </c>
      <c r="L25" s="31">
        <v>262500</v>
      </c>
      <c r="M25" s="43"/>
      <c r="N25" s="45"/>
      <c r="O25" s="44"/>
      <c r="P25" s="34"/>
      <c r="Q25" s="40"/>
      <c r="R25" s="46"/>
      <c r="S25" s="40"/>
    </row>
    <row r="26" spans="1:19" x14ac:dyDescent="0.25">
      <c r="A26" s="7"/>
      <c r="B26" s="7"/>
      <c r="C26" s="19" t="s">
        <v>22</v>
      </c>
      <c r="D26" s="7"/>
      <c r="E26" s="7"/>
      <c r="F26" s="7"/>
      <c r="G26" s="7"/>
      <c r="H26" s="49">
        <f>SUM(G20:G25)</f>
        <v>64000</v>
      </c>
      <c r="I26" s="8"/>
      <c r="K26" s="30">
        <v>39191</v>
      </c>
      <c r="L26" s="31">
        <v>500000</v>
      </c>
      <c r="N26" s="42"/>
      <c r="O26" s="50"/>
      <c r="P26" s="34"/>
      <c r="Q26" s="40"/>
      <c r="R26" s="46"/>
      <c r="S26" s="40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9608000</v>
      </c>
      <c r="K27" s="30">
        <v>39192</v>
      </c>
      <c r="L27" s="31">
        <v>500000</v>
      </c>
      <c r="M27" s="51"/>
      <c r="N27" s="42"/>
      <c r="O27" s="50"/>
      <c r="P27" s="34"/>
      <c r="Q27" s="40"/>
      <c r="R27" s="46"/>
      <c r="S27" s="40"/>
    </row>
    <row r="28" spans="1:19" x14ac:dyDescent="0.25">
      <c r="A28" s="7"/>
      <c r="B28" s="7"/>
      <c r="C28" s="19" t="s">
        <v>25</v>
      </c>
      <c r="D28" s="7"/>
      <c r="E28" s="7"/>
      <c r="F28" s="7"/>
      <c r="G28" s="7"/>
      <c r="H28" s="8"/>
      <c r="I28" s="8"/>
      <c r="K28" s="30">
        <v>39193</v>
      </c>
      <c r="L28" s="31">
        <v>833400</v>
      </c>
      <c r="M28" s="52"/>
      <c r="N28" s="42"/>
      <c r="O28" s="50"/>
      <c r="P28" s="34"/>
      <c r="Q28" s="40"/>
      <c r="R28" s="46"/>
      <c r="S28" s="40"/>
    </row>
    <row r="29" spans="1:19" x14ac:dyDescent="0.25">
      <c r="A29" s="7"/>
      <c r="B29" s="7"/>
      <c r="C29" s="7" t="s">
        <v>26</v>
      </c>
      <c r="D29" s="7"/>
      <c r="E29" s="7"/>
      <c r="F29" s="7"/>
      <c r="G29" s="7" t="s">
        <v>8</v>
      </c>
      <c r="H29" s="8"/>
      <c r="I29" s="8">
        <f>'1 Februari 17'!I37</f>
        <v>695431764</v>
      </c>
      <c r="K29" s="30">
        <v>39194</v>
      </c>
      <c r="L29" s="31">
        <v>100000</v>
      </c>
      <c r="N29" s="42"/>
      <c r="O29" s="50"/>
      <c r="P29" s="34"/>
      <c r="Q29" s="40"/>
      <c r="R29" s="53"/>
      <c r="S29" s="40"/>
    </row>
    <row r="30" spans="1:19" x14ac:dyDescent="0.25">
      <c r="A30" s="7"/>
      <c r="B30" s="7"/>
      <c r="C30" s="7" t="s">
        <v>27</v>
      </c>
      <c r="D30" s="7"/>
      <c r="E30" s="7"/>
      <c r="F30" s="7"/>
      <c r="G30" s="7"/>
      <c r="H30" s="8" t="s">
        <v>28</v>
      </c>
      <c r="I30" s="54">
        <f>'1 Februari 17'!I52</f>
        <v>2211000</v>
      </c>
      <c r="K30" s="30">
        <v>39195</v>
      </c>
      <c r="L30" s="31">
        <v>600000</v>
      </c>
      <c r="M30" s="55"/>
      <c r="N30" s="42"/>
      <c r="O30" s="50"/>
      <c r="P30" s="34"/>
      <c r="Q30" s="40"/>
      <c r="R30" s="46"/>
      <c r="S30" s="40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>
        <v>39196</v>
      </c>
      <c r="L31" s="110">
        <v>460000</v>
      </c>
      <c r="N31" s="45"/>
      <c r="O31" s="50"/>
      <c r="P31" s="9"/>
      <c r="Q31" s="40"/>
      <c r="R31" s="9"/>
      <c r="S31" s="40"/>
    </row>
    <row r="32" spans="1:19" x14ac:dyDescent="0.25">
      <c r="A32" s="7"/>
      <c r="B32" s="7"/>
      <c r="C32" s="19" t="s">
        <v>29</v>
      </c>
      <c r="D32" s="7"/>
      <c r="E32" s="7"/>
      <c r="F32" s="7"/>
      <c r="G32" s="7"/>
      <c r="H32" s="8"/>
      <c r="I32" s="34"/>
      <c r="J32" s="34"/>
      <c r="K32" s="30">
        <v>39197</v>
      </c>
      <c r="L32" s="110">
        <v>500000</v>
      </c>
      <c r="N32" s="42"/>
      <c r="O32" s="50"/>
      <c r="P32" s="9"/>
      <c r="Q32" s="40"/>
      <c r="R32" s="9"/>
      <c r="S32" s="40"/>
    </row>
    <row r="33" spans="1:19" x14ac:dyDescent="0.25">
      <c r="A33" s="7"/>
      <c r="B33" s="19">
        <v>1</v>
      </c>
      <c r="C33" s="19" t="s">
        <v>30</v>
      </c>
      <c r="D33" s="7"/>
      <c r="E33" s="7"/>
      <c r="F33" s="7"/>
      <c r="G33" s="7"/>
      <c r="H33" s="8"/>
      <c r="I33" s="8"/>
      <c r="J33" s="8"/>
      <c r="K33" s="30">
        <v>39198</v>
      </c>
      <c r="L33" s="111">
        <v>750000</v>
      </c>
      <c r="N33" s="42"/>
      <c r="O33" s="50"/>
      <c r="P33" s="9"/>
      <c r="Q33" s="40"/>
      <c r="R33" s="9"/>
      <c r="S33" s="40"/>
    </row>
    <row r="34" spans="1:19" x14ac:dyDescent="0.25">
      <c r="A34" s="7"/>
      <c r="B34" s="19"/>
      <c r="C34" s="19" t="s">
        <v>12</v>
      </c>
      <c r="D34" s="7"/>
      <c r="E34" s="7"/>
      <c r="F34" s="7"/>
      <c r="G34" s="7"/>
      <c r="H34" s="8"/>
      <c r="I34" s="8"/>
      <c r="J34" s="8"/>
      <c r="K34" s="30">
        <v>39199</v>
      </c>
      <c r="L34" s="111">
        <v>200000</v>
      </c>
      <c r="N34" s="42"/>
      <c r="O34" s="50"/>
      <c r="P34" s="9"/>
      <c r="Q34" s="40"/>
      <c r="R34" s="57"/>
      <c r="S34" s="40"/>
    </row>
    <row r="35" spans="1:19" x14ac:dyDescent="0.25">
      <c r="A35" s="7"/>
      <c r="B35" s="7"/>
      <c r="C35" s="7" t="s">
        <v>31</v>
      </c>
      <c r="D35" s="7"/>
      <c r="E35" s="7"/>
      <c r="F35" s="7"/>
      <c r="G35" s="21"/>
      <c r="H35" s="49">
        <f>O14</f>
        <v>35000000</v>
      </c>
      <c r="I35" s="8"/>
      <c r="J35" s="8"/>
      <c r="K35" s="30">
        <v>39200</v>
      </c>
      <c r="L35" s="112">
        <v>150000</v>
      </c>
      <c r="M35" s="51"/>
      <c r="N35" s="42" t="s">
        <v>32</v>
      </c>
      <c r="O35" s="50"/>
      <c r="P35" s="40"/>
      <c r="Q35" s="40"/>
      <c r="R35" s="9"/>
      <c r="S35" s="40"/>
    </row>
    <row r="36" spans="1:19" x14ac:dyDescent="0.25">
      <c r="A36" s="7"/>
      <c r="B36" s="7"/>
      <c r="C36" s="7" t="s">
        <v>33</v>
      </c>
      <c r="D36" s="7"/>
      <c r="E36" s="7"/>
      <c r="F36" s="7"/>
      <c r="G36" s="7"/>
      <c r="H36" s="58">
        <f>H92</f>
        <v>0</v>
      </c>
      <c r="I36" s="7" t="s">
        <v>8</v>
      </c>
      <c r="J36" s="7"/>
      <c r="K36" s="30">
        <v>39201</v>
      </c>
      <c r="L36" s="112">
        <v>750000</v>
      </c>
      <c r="M36" s="51"/>
      <c r="N36" s="42"/>
      <c r="O36" s="50"/>
      <c r="P36" s="10"/>
      <c r="Q36" s="40"/>
      <c r="R36" s="9"/>
      <c r="S36" s="9"/>
    </row>
    <row r="37" spans="1:19" x14ac:dyDescent="0.25">
      <c r="A37" s="7"/>
      <c r="B37" s="7"/>
      <c r="C37" s="7" t="s">
        <v>34</v>
      </c>
      <c r="D37" s="7"/>
      <c r="E37" s="7"/>
      <c r="F37" s="7"/>
      <c r="G37" s="7"/>
      <c r="H37" s="8"/>
      <c r="I37" s="8">
        <f>I29+H35</f>
        <v>730431764</v>
      </c>
      <c r="J37" s="8"/>
      <c r="K37" s="30">
        <v>39202</v>
      </c>
      <c r="L37" s="112">
        <v>300000</v>
      </c>
      <c r="M37" s="51"/>
      <c r="N37" s="42"/>
      <c r="O37" s="50"/>
      <c r="Q37" s="40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>
        <v>39203</v>
      </c>
      <c r="L38" s="112">
        <v>2400000</v>
      </c>
      <c r="M38" s="59"/>
      <c r="N38" s="42"/>
      <c r="O38" s="50"/>
      <c r="Q38" s="40"/>
      <c r="R38" s="9"/>
      <c r="S38" s="9"/>
    </row>
    <row r="39" spans="1:19" x14ac:dyDescent="0.25">
      <c r="A39" s="7"/>
      <c r="B39" s="7"/>
      <c r="C39" s="19" t="s">
        <v>35</v>
      </c>
      <c r="D39" s="7"/>
      <c r="E39" s="7"/>
      <c r="F39" s="7"/>
      <c r="G39" s="7"/>
      <c r="H39" s="49">
        <v>12175667</v>
      </c>
      <c r="J39" s="8"/>
      <c r="K39" s="30">
        <v>39204</v>
      </c>
      <c r="L39" s="112">
        <v>300000</v>
      </c>
      <c r="M39" s="51"/>
      <c r="N39" s="42"/>
      <c r="O39" s="50"/>
      <c r="Q39" s="40"/>
      <c r="R39" s="9"/>
      <c r="S39" s="9"/>
    </row>
    <row r="40" spans="1:19" x14ac:dyDescent="0.25">
      <c r="A40" s="7"/>
      <c r="B40" s="7"/>
      <c r="C40" s="19" t="s">
        <v>36</v>
      </c>
      <c r="D40" s="7"/>
      <c r="E40" s="7"/>
      <c r="F40" s="7"/>
      <c r="G40" s="7"/>
      <c r="H40" s="8">
        <v>102950591</v>
      </c>
      <c r="I40" s="8"/>
      <c r="J40" s="8"/>
      <c r="K40" s="30">
        <v>39205</v>
      </c>
      <c r="L40" s="113">
        <v>2200000</v>
      </c>
      <c r="M40" s="51"/>
      <c r="N40" s="42"/>
      <c r="O40" s="50"/>
      <c r="Q40" s="40"/>
      <c r="R40" s="9"/>
      <c r="S40" s="9"/>
    </row>
    <row r="41" spans="1:19" ht="16.5" x14ac:dyDescent="0.35">
      <c r="A41" s="7"/>
      <c r="B41" s="7"/>
      <c r="C41" s="19" t="s">
        <v>37</v>
      </c>
      <c r="D41" s="7"/>
      <c r="E41" s="7"/>
      <c r="F41" s="7"/>
      <c r="G41" s="7"/>
      <c r="H41" s="60">
        <v>22854089</v>
      </c>
      <c r="I41" s="8"/>
      <c r="J41" s="8"/>
      <c r="K41" s="30">
        <v>39206</v>
      </c>
      <c r="L41" s="113">
        <v>1050000</v>
      </c>
      <c r="M41" s="51"/>
      <c r="N41" s="42"/>
      <c r="O41" s="50"/>
      <c r="Q41" s="40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137980347</v>
      </c>
      <c r="J42" s="8"/>
      <c r="K42" s="30">
        <v>39207</v>
      </c>
      <c r="L42" s="111">
        <v>1050000</v>
      </c>
      <c r="M42" s="51"/>
      <c r="N42" s="42"/>
      <c r="O42" s="50"/>
      <c r="Q42" s="40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868412111</v>
      </c>
      <c r="J43" s="8"/>
      <c r="K43" s="30">
        <v>39208</v>
      </c>
      <c r="L43" s="111">
        <v>1600000</v>
      </c>
      <c r="M43" s="51"/>
      <c r="N43" s="42"/>
      <c r="O43" s="50"/>
      <c r="Q43" s="40"/>
      <c r="R43" s="9"/>
      <c r="S43" s="9"/>
    </row>
    <row r="44" spans="1:19" x14ac:dyDescent="0.25">
      <c r="A44" s="7"/>
      <c r="B44" s="19">
        <v>2</v>
      </c>
      <c r="C44" s="19" t="s">
        <v>38</v>
      </c>
      <c r="D44" s="7"/>
      <c r="E44" s="7"/>
      <c r="F44" s="7"/>
      <c r="G44" s="7"/>
      <c r="H44" s="8"/>
      <c r="I44" s="8"/>
      <c r="J44" s="8"/>
      <c r="K44" s="30">
        <v>39209</v>
      </c>
      <c r="L44" s="111">
        <v>1400000</v>
      </c>
      <c r="M44" s="51"/>
      <c r="N44" s="42"/>
      <c r="O44" s="50"/>
      <c r="P44" s="63"/>
      <c r="Q44" s="34"/>
      <c r="R44" s="64"/>
      <c r="S44" s="64"/>
    </row>
    <row r="45" spans="1:19" x14ac:dyDescent="0.25">
      <c r="A45" s="7"/>
      <c r="B45" s="7"/>
      <c r="C45" s="7" t="s">
        <v>33</v>
      </c>
      <c r="D45" s="7"/>
      <c r="E45" s="7"/>
      <c r="F45" s="7"/>
      <c r="G45" s="17"/>
      <c r="H45" s="8">
        <f>M96</f>
        <v>42245500</v>
      </c>
      <c r="I45" s="8"/>
      <c r="J45" s="8"/>
      <c r="K45" s="30">
        <v>39210</v>
      </c>
      <c r="L45" s="111">
        <v>902500</v>
      </c>
      <c r="M45" s="51"/>
      <c r="N45" s="42"/>
      <c r="O45" s="50"/>
      <c r="P45" s="63"/>
      <c r="Q45" s="34"/>
      <c r="R45" s="65"/>
      <c r="S45" s="64"/>
    </row>
    <row r="46" spans="1:19" x14ac:dyDescent="0.25">
      <c r="A46" s="7"/>
      <c r="B46" s="7"/>
      <c r="C46" s="7" t="s">
        <v>39</v>
      </c>
      <c r="D46" s="7"/>
      <c r="E46" s="7"/>
      <c r="F46" s="7"/>
      <c r="G46" s="22"/>
      <c r="H46" s="66">
        <f>+E92</f>
        <v>10000</v>
      </c>
      <c r="I46" s="8" t="s">
        <v>8</v>
      </c>
      <c r="J46" s="8"/>
      <c r="K46" s="30">
        <v>39211</v>
      </c>
      <c r="L46" s="111">
        <v>620000</v>
      </c>
      <c r="M46" s="51"/>
      <c r="N46" s="42"/>
      <c r="O46" s="50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8</v>
      </c>
      <c r="H47" s="67"/>
      <c r="I47" s="8">
        <f>H45+H46</f>
        <v>42255500</v>
      </c>
      <c r="J47" s="8"/>
      <c r="K47" s="30">
        <v>39212</v>
      </c>
      <c r="L47" s="111">
        <v>1150000</v>
      </c>
      <c r="M47" s="51"/>
      <c r="N47" s="42"/>
      <c r="O47" s="50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8</v>
      </c>
      <c r="J48" s="8"/>
      <c r="K48" s="30">
        <v>39213</v>
      </c>
      <c r="L48" s="111">
        <v>1150000</v>
      </c>
      <c r="M48" s="59"/>
      <c r="N48" s="42"/>
      <c r="O48" s="50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40</v>
      </c>
      <c r="D49" s="7"/>
      <c r="E49" s="7"/>
      <c r="F49" s="7"/>
      <c r="G49" s="17"/>
      <c r="H49" s="49">
        <f>L137</f>
        <v>47391400</v>
      </c>
      <c r="I49" s="8">
        <v>0</v>
      </c>
      <c r="K49" s="30">
        <v>39214</v>
      </c>
      <c r="L49" s="111">
        <v>1150000</v>
      </c>
      <c r="M49" s="59"/>
      <c r="N49" s="42"/>
      <c r="O49" s="50"/>
      <c r="Q49" s="9"/>
      <c r="S49" s="9"/>
    </row>
    <row r="50" spans="1:19" x14ac:dyDescent="0.25">
      <c r="A50" s="7"/>
      <c r="B50" s="7"/>
      <c r="C50" s="7" t="s">
        <v>41</v>
      </c>
      <c r="D50" s="7"/>
      <c r="E50" s="7"/>
      <c r="F50" s="7"/>
      <c r="G50" s="7"/>
      <c r="H50" s="58">
        <f>A92</f>
        <v>2261100</v>
      </c>
      <c r="I50" s="8"/>
      <c r="K50" s="30">
        <v>39215</v>
      </c>
      <c r="L50" s="111">
        <v>1150000</v>
      </c>
      <c r="M50" s="59"/>
      <c r="N50" s="42"/>
      <c r="O50" s="50"/>
      <c r="P50" s="70"/>
      <c r="Q50" s="9" t="s">
        <v>42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49652500</v>
      </c>
      <c r="J51" s="49"/>
      <c r="K51" s="30">
        <v>39216</v>
      </c>
      <c r="L51" s="111">
        <v>2000000</v>
      </c>
      <c r="M51" s="59"/>
      <c r="N51" s="42"/>
      <c r="O51" s="50"/>
      <c r="P51" s="71"/>
      <c r="Q51" s="57"/>
      <c r="R51" s="71"/>
      <c r="S51" s="57"/>
    </row>
    <row r="52" spans="1:19" x14ac:dyDescent="0.25">
      <c r="A52" s="7"/>
      <c r="B52" s="7"/>
      <c r="C52" s="19" t="s">
        <v>43</v>
      </c>
      <c r="D52" s="7"/>
      <c r="E52" s="7"/>
      <c r="F52" s="7"/>
      <c r="G52" s="7"/>
      <c r="H52" s="8"/>
      <c r="I52" s="8">
        <f>I30-I47+I51</f>
        <v>9608000</v>
      </c>
      <c r="J52" s="72"/>
      <c r="K52" s="30">
        <v>39217</v>
      </c>
      <c r="L52" s="111">
        <v>1700000</v>
      </c>
      <c r="N52" s="42"/>
      <c r="O52" s="50"/>
      <c r="P52" s="71"/>
      <c r="Q52" s="57"/>
      <c r="R52" s="71"/>
      <c r="S52" s="57"/>
    </row>
    <row r="53" spans="1:19" x14ac:dyDescent="0.25">
      <c r="A53" s="7"/>
      <c r="B53" s="7"/>
      <c r="C53" s="7" t="s">
        <v>44</v>
      </c>
      <c r="D53" s="7"/>
      <c r="E53" s="7"/>
      <c r="F53" s="7"/>
      <c r="G53" s="7"/>
      <c r="H53" s="8"/>
      <c r="I53" s="8">
        <f>+I27</f>
        <v>9608000</v>
      </c>
      <c r="J53" s="72"/>
      <c r="K53" s="30">
        <v>39218</v>
      </c>
      <c r="L53" s="111">
        <v>1050000</v>
      </c>
      <c r="N53" s="42"/>
      <c r="O53" s="50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8</v>
      </c>
      <c r="I54" s="58">
        <v>0</v>
      </c>
      <c r="J54" s="73"/>
      <c r="K54" s="30">
        <v>39219</v>
      </c>
      <c r="L54" s="111">
        <v>1050000</v>
      </c>
      <c r="N54" s="42"/>
      <c r="O54" s="50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45</v>
      </c>
      <c r="F55" s="7"/>
      <c r="G55" s="7"/>
      <c r="H55" s="8"/>
      <c r="I55" s="8">
        <f>+I53-I52</f>
        <v>0</v>
      </c>
      <c r="J55" s="72"/>
      <c r="K55" s="30">
        <v>39220</v>
      </c>
      <c r="L55" s="111">
        <v>2625000</v>
      </c>
      <c r="N55" s="42"/>
      <c r="O55" s="50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K56" s="30">
        <v>39221</v>
      </c>
      <c r="L56" s="111">
        <v>1750000</v>
      </c>
      <c r="N56" s="42"/>
      <c r="O56" s="50"/>
      <c r="P56" s="71"/>
      <c r="Q56" s="57"/>
      <c r="R56" s="71"/>
      <c r="S56" s="71"/>
    </row>
    <row r="57" spans="1:19" x14ac:dyDescent="0.25">
      <c r="A57" s="7" t="s">
        <v>46</v>
      </c>
      <c r="B57" s="7"/>
      <c r="C57" s="7"/>
      <c r="D57" s="7"/>
      <c r="E57" s="7"/>
      <c r="F57" s="7"/>
      <c r="G57" s="7"/>
      <c r="H57" s="8"/>
      <c r="I57" s="54"/>
      <c r="J57" s="75"/>
      <c r="K57" s="30">
        <v>39222</v>
      </c>
      <c r="L57" s="43">
        <v>820000</v>
      </c>
      <c r="N57" s="42"/>
      <c r="O57" s="50"/>
      <c r="P57" s="71"/>
      <c r="Q57" s="57"/>
      <c r="R57" s="71"/>
      <c r="S57" s="71"/>
    </row>
    <row r="58" spans="1:19" x14ac:dyDescent="0.25">
      <c r="A58" s="7" t="s">
        <v>47</v>
      </c>
      <c r="B58" s="7"/>
      <c r="C58" s="7"/>
      <c r="D58" s="7"/>
      <c r="E58" s="7" t="s">
        <v>8</v>
      </c>
      <c r="F58" s="7"/>
      <c r="G58" s="7" t="s">
        <v>48</v>
      </c>
      <c r="H58" s="8"/>
      <c r="I58" s="21"/>
      <c r="J58" s="76"/>
      <c r="K58" s="30">
        <v>39223</v>
      </c>
      <c r="L58" s="43">
        <v>1150000</v>
      </c>
      <c r="N58" s="42"/>
      <c r="O58" s="50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8</v>
      </c>
      <c r="I59" s="21"/>
      <c r="J59" s="76"/>
      <c r="K59" s="30">
        <v>39224</v>
      </c>
      <c r="L59" s="43">
        <v>510000</v>
      </c>
      <c r="N59" s="42"/>
      <c r="O59" s="50"/>
      <c r="Q59" s="40"/>
    </row>
    <row r="60" spans="1:19" x14ac:dyDescent="0.25">
      <c r="K60" s="30"/>
      <c r="L60" s="43"/>
      <c r="N60" s="42"/>
      <c r="O60" s="50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K61" s="30"/>
      <c r="L61" s="43"/>
      <c r="N61" s="42"/>
      <c r="O61" s="50"/>
      <c r="Q61" s="10"/>
      <c r="R61" s="81"/>
    </row>
    <row r="62" spans="1:19" x14ac:dyDescent="0.25">
      <c r="A62" s="77" t="s">
        <v>49</v>
      </c>
      <c r="B62" s="78"/>
      <c r="C62" s="78"/>
      <c r="D62" s="79"/>
      <c r="E62" s="79"/>
      <c r="F62" s="79"/>
      <c r="G62" s="79" t="s">
        <v>50</v>
      </c>
      <c r="H62" s="10"/>
      <c r="J62" s="80"/>
      <c r="K62" s="30"/>
      <c r="L62" s="43"/>
      <c r="N62" s="42"/>
      <c r="O62" s="50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K63" s="30"/>
      <c r="L63" s="43"/>
      <c r="N63" s="42"/>
      <c r="O63" s="50"/>
      <c r="Q63" s="10"/>
      <c r="R63" s="81"/>
    </row>
    <row r="64" spans="1:19" x14ac:dyDescent="0.25">
      <c r="A64" s="77" t="s">
        <v>51</v>
      </c>
      <c r="B64" s="78"/>
      <c r="C64" s="78"/>
      <c r="D64" s="79"/>
      <c r="E64" s="79"/>
      <c r="F64" s="79"/>
      <c r="G64" s="79"/>
      <c r="H64" s="10" t="s">
        <v>52</v>
      </c>
      <c r="J64" s="80"/>
      <c r="K64" s="30"/>
      <c r="L64" s="43"/>
      <c r="N64" s="42"/>
      <c r="O64" s="50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K65" s="30"/>
      <c r="L65" s="43"/>
      <c r="N65" s="42"/>
      <c r="O65" s="50"/>
    </row>
    <row r="66" spans="1:17" x14ac:dyDescent="0.25">
      <c r="A66" s="9"/>
      <c r="B66" s="9"/>
      <c r="C66" s="9"/>
      <c r="D66" s="9"/>
      <c r="E66" s="9"/>
      <c r="F66" s="9"/>
      <c r="G66" s="79" t="s">
        <v>53</v>
      </c>
      <c r="H66" s="9"/>
      <c r="I66" s="9"/>
      <c r="J66" s="82"/>
      <c r="K66" s="30"/>
      <c r="L66" s="43"/>
      <c r="M66" s="59"/>
      <c r="N66" s="42"/>
      <c r="O66" s="50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2"/>
      <c r="K67" s="30"/>
      <c r="L67" s="43"/>
      <c r="M67" s="59"/>
      <c r="N67" s="42"/>
      <c r="O67" s="50"/>
    </row>
    <row r="68" spans="1:17" x14ac:dyDescent="0.25">
      <c r="A68" s="9"/>
      <c r="B68" s="9"/>
      <c r="C68" s="9"/>
      <c r="D68" s="9"/>
      <c r="E68" s="9" t="s">
        <v>54</v>
      </c>
      <c r="F68" s="9"/>
      <c r="G68" s="9"/>
      <c r="H68" s="9"/>
      <c r="I68" s="9"/>
      <c r="J68" s="82"/>
      <c r="K68" s="30"/>
      <c r="L68" s="43"/>
      <c r="M68" s="83"/>
      <c r="N68" s="42"/>
      <c r="O68" s="50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4"/>
      <c r="J69" s="82"/>
      <c r="K69" s="30"/>
      <c r="L69" s="43"/>
      <c r="M69" s="83"/>
      <c r="N69" s="42"/>
      <c r="O69" s="50"/>
    </row>
    <row r="70" spans="1:17" x14ac:dyDescent="0.25">
      <c r="A70" s="79"/>
      <c r="B70" s="79"/>
      <c r="C70" s="79"/>
      <c r="D70" s="79"/>
      <c r="E70" s="79"/>
      <c r="F70" s="79"/>
      <c r="G70" s="85"/>
      <c r="H70" s="86"/>
      <c r="I70" s="79"/>
      <c r="J70" s="80"/>
      <c r="K70" s="30"/>
      <c r="L70" s="43"/>
      <c r="M70" s="87"/>
      <c r="N70" s="42"/>
      <c r="O70" s="50"/>
    </row>
    <row r="71" spans="1:17" x14ac:dyDescent="0.25">
      <c r="A71" s="79"/>
      <c r="B71" s="79"/>
      <c r="C71" s="79"/>
      <c r="D71" s="79"/>
      <c r="E71" s="79"/>
      <c r="F71" s="79"/>
      <c r="G71" s="85" t="s">
        <v>55</v>
      </c>
      <c r="H71" s="88"/>
      <c r="I71" s="79"/>
      <c r="J71" s="80"/>
      <c r="K71" s="30"/>
      <c r="L71" s="43"/>
      <c r="M71" s="59"/>
      <c r="N71" s="42"/>
      <c r="O71" s="50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2"/>
      <c r="K72" s="30"/>
      <c r="L72" s="43"/>
      <c r="N72" s="42"/>
      <c r="O72" s="89"/>
    </row>
    <row r="73" spans="1:17" x14ac:dyDescent="0.25">
      <c r="A73" s="9" t="s">
        <v>41</v>
      </c>
      <c r="B73" s="9"/>
      <c r="C73" s="9"/>
      <c r="D73" s="9" t="s">
        <v>39</v>
      </c>
      <c r="E73" s="9"/>
      <c r="F73" s="9"/>
      <c r="G73" s="9"/>
      <c r="H73" s="9" t="s">
        <v>56</v>
      </c>
      <c r="I73" s="84" t="s">
        <v>57</v>
      </c>
      <c r="J73" s="82"/>
      <c r="K73" s="30"/>
      <c r="L73" s="43"/>
      <c r="M73" s="87"/>
      <c r="N73" s="42"/>
      <c r="O73" s="90"/>
    </row>
    <row r="74" spans="1:17" x14ac:dyDescent="0.25">
      <c r="A74" s="91">
        <v>40000</v>
      </c>
      <c r="B74" s="92"/>
      <c r="C74" s="92"/>
      <c r="D74" s="92"/>
      <c r="E74" s="93">
        <v>10000</v>
      </c>
      <c r="F74" s="94"/>
      <c r="G74" s="9"/>
      <c r="H74" s="57"/>
      <c r="I74" s="9"/>
      <c r="J74" s="82"/>
      <c r="K74" s="30"/>
      <c r="L74" s="43"/>
      <c r="M74" s="87"/>
      <c r="N74" s="42"/>
      <c r="O74" s="89"/>
    </row>
    <row r="75" spans="1:17" x14ac:dyDescent="0.25">
      <c r="A75" s="91">
        <v>50000</v>
      </c>
      <c r="B75" s="92"/>
      <c r="C75" s="92"/>
      <c r="D75" s="92"/>
      <c r="E75" s="93"/>
      <c r="F75" s="94"/>
      <c r="G75" s="9"/>
      <c r="H75" s="57"/>
      <c r="I75" s="9"/>
      <c r="J75" s="9"/>
      <c r="K75" s="30"/>
      <c r="L75" s="43"/>
      <c r="M75" s="87"/>
      <c r="N75" s="42"/>
      <c r="O75" s="89"/>
    </row>
    <row r="76" spans="1:17" x14ac:dyDescent="0.25">
      <c r="A76" s="95">
        <v>21100</v>
      </c>
      <c r="B76" s="92"/>
      <c r="C76" s="92"/>
      <c r="D76" s="92"/>
      <c r="E76" s="93"/>
      <c r="F76" s="94"/>
      <c r="G76" s="9"/>
      <c r="H76" s="57"/>
      <c r="I76" s="9"/>
      <c r="J76" s="9"/>
      <c r="K76" s="30"/>
      <c r="L76" s="43"/>
      <c r="M76" s="87"/>
      <c r="N76" s="42"/>
      <c r="O76" s="89"/>
    </row>
    <row r="77" spans="1:17" x14ac:dyDescent="0.25">
      <c r="A77" s="95">
        <v>2000000</v>
      </c>
      <c r="B77" s="92"/>
      <c r="C77" s="96"/>
      <c r="D77" s="92"/>
      <c r="E77" s="97"/>
      <c r="F77" s="9"/>
      <c r="G77" s="9"/>
      <c r="H77" s="57"/>
      <c r="I77" s="9"/>
      <c r="J77" s="9"/>
      <c r="K77" s="30"/>
      <c r="L77" s="43"/>
      <c r="M77" s="87"/>
      <c r="N77" s="42"/>
      <c r="O77" s="89"/>
    </row>
    <row r="78" spans="1:17" x14ac:dyDescent="0.25">
      <c r="A78" s="93">
        <v>5000</v>
      </c>
      <c r="B78" s="92"/>
      <c r="C78" s="96"/>
      <c r="D78" s="96"/>
      <c r="E78" s="98"/>
      <c r="F78" s="70"/>
      <c r="H78" s="71"/>
      <c r="K78" s="30"/>
      <c r="L78" s="43"/>
      <c r="M78" s="87"/>
      <c r="N78" s="42"/>
      <c r="O78" s="89"/>
    </row>
    <row r="79" spans="1:17" x14ac:dyDescent="0.25">
      <c r="A79" s="99">
        <v>15000</v>
      </c>
      <c r="B79" s="92"/>
      <c r="C79" s="100"/>
      <c r="D79" s="100"/>
      <c r="E79" s="98"/>
      <c r="H79" s="71"/>
      <c r="K79" s="30"/>
      <c r="L79" s="43"/>
      <c r="M79" s="87"/>
      <c r="N79" s="42"/>
      <c r="O79" s="89"/>
    </row>
    <row r="80" spans="1:17" x14ac:dyDescent="0.25">
      <c r="A80" s="101">
        <v>130000</v>
      </c>
      <c r="B80" s="92"/>
      <c r="C80" s="100"/>
      <c r="D80" s="100"/>
      <c r="E80" s="98"/>
      <c r="H80" s="71"/>
      <c r="K80" s="30"/>
      <c r="L80" s="43"/>
      <c r="M80" s="87"/>
      <c r="N80" s="42"/>
      <c r="O80" s="90"/>
    </row>
    <row r="81" spans="1:15" x14ac:dyDescent="0.25">
      <c r="A81" s="101"/>
      <c r="B81" s="92"/>
      <c r="C81" s="100"/>
      <c r="D81" s="100"/>
      <c r="E81" s="98"/>
      <c r="H81" s="71"/>
      <c r="K81" s="30"/>
      <c r="L81" s="43"/>
      <c r="M81" s="87"/>
      <c r="N81" s="42"/>
      <c r="O81" s="90"/>
    </row>
    <row r="82" spans="1:15" x14ac:dyDescent="0.25">
      <c r="A82" s="99"/>
      <c r="B82" s="100"/>
      <c r="C82" s="100"/>
      <c r="D82" s="100"/>
      <c r="E82" s="98"/>
      <c r="H82" s="71"/>
      <c r="K82" s="30"/>
      <c r="L82" s="43"/>
      <c r="M82" s="102"/>
      <c r="N82" s="42"/>
      <c r="O82" s="89"/>
    </row>
    <row r="83" spans="1:15" x14ac:dyDescent="0.25">
      <c r="A83" s="99"/>
      <c r="B83" s="100"/>
      <c r="C83" s="100"/>
      <c r="D83" s="100"/>
      <c r="E83" s="98"/>
      <c r="H83" s="71"/>
      <c r="K83" s="30"/>
      <c r="L83" s="43"/>
      <c r="M83" s="103"/>
      <c r="N83" s="42"/>
      <c r="O83" s="89"/>
    </row>
    <row r="84" spans="1:15" x14ac:dyDescent="0.25">
      <c r="A84" s="99"/>
      <c r="B84" s="104"/>
      <c r="E84" s="71"/>
      <c r="H84" s="71"/>
      <c r="K84" s="30"/>
      <c r="L84" s="43"/>
      <c r="N84" s="42"/>
      <c r="O84" s="89"/>
    </row>
    <row r="85" spans="1:15" x14ac:dyDescent="0.25">
      <c r="A85" s="99"/>
      <c r="B85" s="104"/>
      <c r="H85" s="71"/>
      <c r="K85" s="30"/>
      <c r="L85" s="43"/>
      <c r="N85" s="42"/>
      <c r="O85" s="89"/>
    </row>
    <row r="86" spans="1:15" x14ac:dyDescent="0.25">
      <c r="A86" s="99"/>
      <c r="B86" s="104"/>
      <c r="K86" s="30"/>
      <c r="L86" s="43"/>
      <c r="N86" s="42"/>
      <c r="O86" s="89"/>
    </row>
    <row r="87" spans="1:15" x14ac:dyDescent="0.25">
      <c r="A87" s="99"/>
      <c r="B87" s="104"/>
      <c r="K87" s="30"/>
      <c r="L87" s="43"/>
      <c r="N87" s="42"/>
      <c r="O87" s="89"/>
    </row>
    <row r="88" spans="1:15" x14ac:dyDescent="0.25">
      <c r="A88" s="71"/>
      <c r="B88" s="104"/>
      <c r="K88" s="30"/>
      <c r="L88" s="43"/>
      <c r="M88" s="87"/>
      <c r="N88" s="42"/>
      <c r="O88" s="89"/>
    </row>
    <row r="89" spans="1:15" x14ac:dyDescent="0.25">
      <c r="K89" s="30"/>
      <c r="L89" s="43"/>
      <c r="N89" s="42"/>
      <c r="O89" s="89"/>
    </row>
    <row r="90" spans="1:15" x14ac:dyDescent="0.25">
      <c r="K90" s="30"/>
      <c r="L90" s="43"/>
      <c r="N90" s="42"/>
      <c r="O90" s="89"/>
    </row>
    <row r="91" spans="1:15" x14ac:dyDescent="0.25">
      <c r="K91" s="30"/>
      <c r="L91" s="43"/>
      <c r="N91" s="42"/>
      <c r="O91" s="89"/>
    </row>
    <row r="92" spans="1:15" x14ac:dyDescent="0.25">
      <c r="A92" s="81">
        <f>SUM(A74:A91)</f>
        <v>2261100</v>
      </c>
      <c r="E92" s="71">
        <f>SUM(E74:E91)</f>
        <v>10000</v>
      </c>
      <c r="H92" s="71">
        <f>SUM(H74:H91)</f>
        <v>0</v>
      </c>
      <c r="K92" s="30"/>
      <c r="L92" s="43"/>
      <c r="N92" s="42"/>
      <c r="O92" s="89"/>
    </row>
    <row r="93" spans="1:15" x14ac:dyDescent="0.25">
      <c r="K93" s="30"/>
      <c r="L93" s="43"/>
      <c r="N93" s="42"/>
      <c r="O93" s="89"/>
    </row>
    <row r="94" spans="1:15" x14ac:dyDescent="0.25">
      <c r="K94" s="30"/>
      <c r="N94" s="42"/>
      <c r="O94" s="89"/>
    </row>
    <row r="95" spans="1:15" x14ac:dyDescent="0.25">
      <c r="K95" s="30"/>
      <c r="N95" s="42"/>
      <c r="O95" s="89"/>
    </row>
    <row r="96" spans="1:15" x14ac:dyDescent="0.25">
      <c r="K96" s="30"/>
      <c r="M96" s="37">
        <f>SUM(M13:M95)</f>
        <v>42245500</v>
      </c>
      <c r="N96" s="42"/>
      <c r="O96" s="89"/>
    </row>
    <row r="97" spans="11:15" x14ac:dyDescent="0.25">
      <c r="K97" s="30">
        <v>38741</v>
      </c>
      <c r="N97" s="42"/>
      <c r="O97" s="89"/>
    </row>
    <row r="98" spans="11:15" x14ac:dyDescent="0.25">
      <c r="K98" s="30"/>
      <c r="N98" s="42"/>
      <c r="O98" s="89"/>
    </row>
    <row r="99" spans="11:15" x14ac:dyDescent="0.25">
      <c r="K99" s="30"/>
      <c r="N99" s="42"/>
      <c r="O99" s="89"/>
    </row>
    <row r="100" spans="11:15" x14ac:dyDescent="0.25">
      <c r="K100" s="30"/>
      <c r="N100" s="42"/>
      <c r="O100" s="89"/>
    </row>
    <row r="101" spans="11:15" x14ac:dyDescent="0.25">
      <c r="K101" s="30"/>
      <c r="N101" s="42"/>
      <c r="O101" s="89"/>
    </row>
    <row r="102" spans="11:15" x14ac:dyDescent="0.25">
      <c r="K102" s="30"/>
      <c r="N102" s="42"/>
      <c r="O102" s="89"/>
    </row>
    <row r="103" spans="11:15" x14ac:dyDescent="0.25">
      <c r="K103" s="30"/>
      <c r="N103" s="42"/>
      <c r="O103" s="89"/>
    </row>
    <row r="104" spans="11:15" x14ac:dyDescent="0.25">
      <c r="K104" s="30"/>
      <c r="N104" s="42"/>
      <c r="O104" s="89"/>
    </row>
    <row r="105" spans="11:15" x14ac:dyDescent="0.25">
      <c r="K105" s="30"/>
      <c r="N105" s="42"/>
      <c r="O105" s="89"/>
    </row>
    <row r="106" spans="11:15" x14ac:dyDescent="0.25">
      <c r="K106" s="30"/>
      <c r="N106" s="42"/>
      <c r="O106" s="89"/>
    </row>
    <row r="107" spans="11:15" x14ac:dyDescent="0.25">
      <c r="K107" s="30"/>
      <c r="N107" s="42"/>
      <c r="O107" s="89"/>
    </row>
    <row r="108" spans="11:15" x14ac:dyDescent="0.25">
      <c r="K108" s="30"/>
      <c r="N108" s="42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7">
        <f>SUM(O13:O110)</f>
        <v>35000000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5"/>
      <c r="N114" s="107"/>
      <c r="O114" s="106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5"/>
      <c r="N115" s="107"/>
      <c r="O115" s="106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5"/>
      <c r="N116" s="107"/>
      <c r="O116" s="106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5"/>
      <c r="N117" s="107"/>
      <c r="O117" s="106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5"/>
      <c r="N118" s="107"/>
      <c r="O118" s="106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5"/>
      <c r="N119" s="107"/>
      <c r="O119" s="106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5"/>
      <c r="N120" s="107"/>
      <c r="O120" s="106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5"/>
      <c r="N121" s="107"/>
      <c r="O121" s="106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5"/>
      <c r="N122" s="107"/>
      <c r="O122" s="106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5"/>
      <c r="N123" s="107"/>
      <c r="O123" s="106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8"/>
      <c r="N124" s="107"/>
      <c r="O124" s="106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5"/>
      <c r="N125" s="107"/>
      <c r="O125" s="106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5"/>
      <c r="N126" s="107"/>
      <c r="O126" s="106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5"/>
      <c r="N127" s="107"/>
      <c r="O127" s="106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5"/>
      <c r="N128" s="107"/>
      <c r="O128" s="106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5"/>
      <c r="N129" s="107"/>
      <c r="O129" s="106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5"/>
      <c r="N130" s="107"/>
      <c r="O130" s="106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5"/>
      <c r="N131" s="107"/>
      <c r="O131" s="106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5"/>
      <c r="N132" s="107"/>
      <c r="O132" s="106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5"/>
      <c r="N133" s="107"/>
      <c r="O133" s="106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5"/>
      <c r="N134" s="107"/>
      <c r="O134" s="106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8"/>
      <c r="N135" s="107"/>
      <c r="O135" s="106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5"/>
      <c r="N136" s="107"/>
      <c r="O136" s="106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08">
        <f>SUM(L13:L136)</f>
        <v>47391400</v>
      </c>
      <c r="N137" s="107"/>
      <c r="O137" s="106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28" zoomScale="82" zoomScaleNormal="100" zoomScaleSheetLayoutView="82" workbookViewId="0">
      <selection activeCell="L19" sqref="L19:L63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39" bestFit="1" customWidth="1"/>
    <col min="13" max="13" width="16.140625" style="37" bestFit="1" customWidth="1"/>
    <col min="14" max="14" width="15.5703125" style="107" customWidth="1"/>
    <col min="15" max="15" width="20" style="106" bestFit="1" customWidth="1"/>
    <col min="16" max="16" width="16.42578125" bestFit="1" customWidth="1"/>
    <col min="18" max="18" width="22.42578125" customWidth="1"/>
    <col min="19" max="19" width="20.140625" customWidth="1"/>
  </cols>
  <sheetData>
    <row r="1" spans="1:19" ht="15.75" x14ac:dyDescent="0.25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4"/>
      <c r="K1" s="2"/>
      <c r="L1" s="136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136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63</v>
      </c>
      <c r="C3" s="10"/>
      <c r="D3" s="7"/>
      <c r="E3" s="7"/>
      <c r="F3" s="7"/>
      <c r="G3" s="7"/>
      <c r="H3" s="7" t="s">
        <v>2</v>
      </c>
      <c r="I3" s="11">
        <v>42793</v>
      </c>
      <c r="J3" s="12"/>
      <c r="K3" s="9"/>
      <c r="L3" s="137"/>
      <c r="M3" s="4"/>
      <c r="N3" s="5"/>
      <c r="O3" s="10"/>
      <c r="P3" s="9"/>
      <c r="Q3" s="9"/>
      <c r="R3" s="9"/>
      <c r="S3" s="9"/>
    </row>
    <row r="4" spans="1:19" x14ac:dyDescent="0.25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 t="s">
        <v>6</v>
      </c>
      <c r="J4" s="15"/>
      <c r="K4" s="9"/>
      <c r="L4" s="137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7"/>
      <c r="M5" s="17"/>
      <c r="N5" s="18"/>
      <c r="O5" s="6"/>
      <c r="P5" s="9"/>
      <c r="Q5" s="9"/>
      <c r="R5" s="9"/>
      <c r="S5" s="9"/>
    </row>
    <row r="6" spans="1:19" x14ac:dyDescent="0.25">
      <c r="A6" s="19" t="s">
        <v>7</v>
      </c>
      <c r="B6" s="7"/>
      <c r="C6" s="7"/>
      <c r="D6" s="7"/>
      <c r="E6" s="7"/>
      <c r="F6" s="7"/>
      <c r="G6" s="7" t="s">
        <v>8</v>
      </c>
      <c r="H6" s="8"/>
      <c r="I6" s="7"/>
      <c r="J6" s="7"/>
      <c r="K6" s="9"/>
      <c r="L6" s="137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9"/>
      <c r="L7" s="137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v>31</v>
      </c>
      <c r="F8" s="22"/>
      <c r="G8" s="17">
        <f>C8*E8</f>
        <v>3100000</v>
      </c>
      <c r="H8" s="8"/>
      <c r="I8" s="17"/>
      <c r="J8" s="17"/>
      <c r="K8" s="9"/>
      <c r="L8" s="137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v>8</v>
      </c>
      <c r="F9" s="22"/>
      <c r="G9" s="17">
        <f t="shared" ref="G9:G16" si="0">C9*E9</f>
        <v>400000</v>
      </c>
      <c r="H9" s="8"/>
      <c r="I9" s="17"/>
      <c r="J9" s="17"/>
      <c r="K9" s="9"/>
      <c r="L9" s="136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57</v>
      </c>
      <c r="F10" s="22"/>
      <c r="G10" s="17">
        <f t="shared" si="0"/>
        <v>1140000</v>
      </c>
      <c r="H10" s="8"/>
      <c r="I10" s="8"/>
      <c r="J10" s="17"/>
      <c r="K10" s="23"/>
      <c r="L10" s="136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33</v>
      </c>
      <c r="F11" s="22"/>
      <c r="G11" s="17">
        <f t="shared" si="0"/>
        <v>330000</v>
      </c>
      <c r="H11" s="8"/>
      <c r="I11" s="17"/>
      <c r="J11" s="17"/>
      <c r="K11" s="9"/>
      <c r="L11" s="136"/>
      <c r="M11" s="4"/>
      <c r="N11" s="24"/>
      <c r="O11" s="8"/>
      <c r="P11" s="9"/>
      <c r="Q11" s="9"/>
      <c r="R11" s="9" t="s">
        <v>12</v>
      </c>
      <c r="S11" s="9"/>
    </row>
    <row r="12" spans="1:19" x14ac:dyDescent="0.25">
      <c r="A12" s="7"/>
      <c r="B12" s="7"/>
      <c r="C12" s="21">
        <v>5000</v>
      </c>
      <c r="D12" s="7"/>
      <c r="E12" s="22">
        <v>95</v>
      </c>
      <c r="F12" s="22"/>
      <c r="G12" s="17">
        <f>C12*E12</f>
        <v>475000</v>
      </c>
      <c r="H12" s="8"/>
      <c r="I12" s="17"/>
      <c r="J12" s="17"/>
      <c r="K12" s="25" t="s">
        <v>8</v>
      </c>
      <c r="L12" s="138" t="s">
        <v>14</v>
      </c>
      <c r="M12" s="27" t="s">
        <v>15</v>
      </c>
      <c r="N12" s="28" t="s">
        <v>16</v>
      </c>
      <c r="O12" s="29" t="s">
        <v>12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2</v>
      </c>
      <c r="F13" s="22"/>
      <c r="G13" s="17">
        <f t="shared" si="0"/>
        <v>4000</v>
      </c>
      <c r="H13" s="8"/>
      <c r="I13" s="17"/>
      <c r="J13" s="17"/>
      <c r="K13" s="30">
        <v>39801</v>
      </c>
      <c r="L13" s="134">
        <v>500000</v>
      </c>
      <c r="M13" s="32">
        <v>100000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2</v>
      </c>
      <c r="F14" s="22"/>
      <c r="G14" s="17">
        <f t="shared" si="0"/>
        <v>2000</v>
      </c>
      <c r="H14" s="8"/>
      <c r="I14" s="17"/>
      <c r="J14" s="10"/>
      <c r="K14" s="30">
        <v>39802</v>
      </c>
      <c r="L14" s="134">
        <v>1500000</v>
      </c>
      <c r="M14" s="32">
        <v>7332000</v>
      </c>
      <c r="N14" s="34"/>
      <c r="O14" s="35">
        <v>70000000</v>
      </c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39803</v>
      </c>
      <c r="L15" s="134">
        <v>3500000</v>
      </c>
      <c r="M15" s="32">
        <v>22470300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39804</v>
      </c>
      <c r="L16" s="134">
        <v>3125000</v>
      </c>
      <c r="M16" s="37">
        <v>245000</v>
      </c>
      <c r="N16" s="34"/>
      <c r="O16" s="35"/>
      <c r="P16" s="36"/>
    </row>
    <row r="17" spans="1:19" x14ac:dyDescent="0.25">
      <c r="A17" s="7"/>
      <c r="B17" s="7"/>
      <c r="C17" s="19" t="s">
        <v>22</v>
      </c>
      <c r="D17" s="7"/>
      <c r="E17" s="22"/>
      <c r="F17" s="7"/>
      <c r="G17" s="7"/>
      <c r="H17" s="8">
        <f>SUM(G8:G16)</f>
        <v>5451000</v>
      </c>
      <c r="I17" s="10"/>
      <c r="K17" s="30">
        <v>39805</v>
      </c>
      <c r="L17" s="134">
        <v>3000000</v>
      </c>
      <c r="M17" s="32">
        <v>65005000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39806</v>
      </c>
      <c r="L18" s="134">
        <v>1000000</v>
      </c>
      <c r="M18" s="32">
        <v>4000000</v>
      </c>
      <c r="N18" s="34"/>
      <c r="O18" s="35"/>
      <c r="P18" s="39"/>
    </row>
    <row r="19" spans="1:19" x14ac:dyDescent="0.25">
      <c r="A19" s="7"/>
      <c r="B19" s="7"/>
      <c r="C19" s="7" t="s">
        <v>9</v>
      </c>
      <c r="D19" s="7"/>
      <c r="E19" s="7" t="s">
        <v>23</v>
      </c>
      <c r="F19" s="7"/>
      <c r="G19" s="7" t="s">
        <v>11</v>
      </c>
      <c r="H19" s="8"/>
      <c r="I19" s="21"/>
      <c r="K19" s="30">
        <v>39824</v>
      </c>
      <c r="L19" s="134">
        <v>1000000</v>
      </c>
      <c r="M19" s="123">
        <v>310000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0</v>
      </c>
      <c r="F20" s="7"/>
      <c r="G20" s="21">
        <f>C20*E20</f>
        <v>0</v>
      </c>
      <c r="H20" s="8"/>
      <c r="I20" s="21"/>
      <c r="K20" s="30">
        <v>39825</v>
      </c>
      <c r="L20" s="134">
        <v>1000000</v>
      </c>
      <c r="M20" s="32">
        <v>70000000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3</v>
      </c>
      <c r="F21" s="7"/>
      <c r="G21" s="21">
        <f>C21*E21</f>
        <v>1500</v>
      </c>
      <c r="H21" s="8"/>
      <c r="I21" s="21"/>
      <c r="K21" s="30">
        <v>39826</v>
      </c>
      <c r="L21" s="134">
        <v>2000000</v>
      </c>
      <c r="M21" s="34"/>
      <c r="N21" s="40"/>
      <c r="O21" s="41"/>
      <c r="P21" s="41"/>
    </row>
    <row r="22" spans="1:19" x14ac:dyDescent="0.25">
      <c r="A22" s="7"/>
      <c r="B22" s="7"/>
      <c r="C22" s="21">
        <v>200</v>
      </c>
      <c r="D22" s="7"/>
      <c r="E22" s="7">
        <v>1</v>
      </c>
      <c r="F22" s="7"/>
      <c r="G22" s="21">
        <f>C22*E22</f>
        <v>200</v>
      </c>
      <c r="H22" s="8"/>
      <c r="I22" s="10"/>
      <c r="K22" s="30">
        <v>39827</v>
      </c>
      <c r="L22" s="134">
        <v>2450000</v>
      </c>
      <c r="M22" s="31"/>
      <c r="N22" s="42"/>
      <c r="O22" s="8"/>
      <c r="P22" s="34"/>
      <c r="Q22" s="40"/>
      <c r="R22" s="41"/>
      <c r="S22" s="41"/>
    </row>
    <row r="23" spans="1:19" x14ac:dyDescent="0.25">
      <c r="A23" s="7"/>
      <c r="B23" s="7"/>
      <c r="C23" s="21">
        <v>100</v>
      </c>
      <c r="D23" s="7"/>
      <c r="E23" s="7">
        <v>2</v>
      </c>
      <c r="F23" s="7"/>
      <c r="G23" s="21">
        <f>C23*E23</f>
        <v>200</v>
      </c>
      <c r="H23" s="8"/>
      <c r="I23" s="10"/>
      <c r="K23" s="30">
        <v>39828</v>
      </c>
      <c r="L23" s="134">
        <v>3400000</v>
      </c>
      <c r="M23" s="43"/>
      <c r="N23" s="42"/>
      <c r="O23" s="44"/>
      <c r="P23" s="34"/>
      <c r="Q23" s="40"/>
      <c r="R23" s="41">
        <f>SUM(R14:R22)</f>
        <v>0</v>
      </c>
      <c r="S23" s="41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39829</v>
      </c>
      <c r="L24" s="134">
        <v>1150000</v>
      </c>
      <c r="M24" s="43"/>
      <c r="N24" s="45"/>
      <c r="O24" s="44"/>
      <c r="P24" s="34"/>
      <c r="Q24" s="40"/>
      <c r="R24" s="46" t="s">
        <v>24</v>
      </c>
      <c r="S24" s="40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7">
        <v>0</v>
      </c>
      <c r="H25" s="8"/>
      <c r="I25" s="7" t="s">
        <v>8</v>
      </c>
      <c r="K25" s="30">
        <v>39830</v>
      </c>
      <c r="L25" s="134">
        <v>4000000</v>
      </c>
      <c r="M25" s="43"/>
      <c r="N25" s="45"/>
      <c r="O25" s="44"/>
      <c r="P25" s="34"/>
      <c r="Q25" s="40"/>
      <c r="R25" s="46"/>
      <c r="S25" s="40"/>
    </row>
    <row r="26" spans="1:19" x14ac:dyDescent="0.25">
      <c r="A26" s="7"/>
      <c r="B26" s="7"/>
      <c r="C26" s="19" t="s">
        <v>22</v>
      </c>
      <c r="D26" s="7"/>
      <c r="E26" s="7"/>
      <c r="F26" s="7"/>
      <c r="G26" s="7"/>
      <c r="H26" s="49">
        <f>SUM(G20:G25)</f>
        <v>1900</v>
      </c>
      <c r="I26" s="8"/>
      <c r="K26" s="30">
        <v>39831</v>
      </c>
      <c r="L26" s="134">
        <v>1600000</v>
      </c>
      <c r="N26" s="42"/>
      <c r="O26" s="50"/>
      <c r="P26" s="34"/>
      <c r="Q26" s="40"/>
      <c r="R26" s="46"/>
      <c r="S26" s="40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5452900</v>
      </c>
      <c r="K27" s="30">
        <v>39832</v>
      </c>
      <c r="L27" s="134">
        <v>1000000</v>
      </c>
      <c r="M27" s="51"/>
      <c r="N27" s="42"/>
      <c r="O27" s="50"/>
      <c r="P27" s="34"/>
      <c r="Q27" s="40"/>
      <c r="R27" s="46"/>
      <c r="S27" s="40"/>
    </row>
    <row r="28" spans="1:19" x14ac:dyDescent="0.25">
      <c r="A28" s="7"/>
      <c r="B28" s="7"/>
      <c r="C28" s="19" t="s">
        <v>25</v>
      </c>
      <c r="D28" s="7"/>
      <c r="E28" s="7"/>
      <c r="F28" s="7"/>
      <c r="G28" s="7"/>
      <c r="H28" s="8"/>
      <c r="I28" s="8"/>
      <c r="K28" s="30">
        <v>39833</v>
      </c>
      <c r="L28" s="134">
        <v>1000000</v>
      </c>
      <c r="M28" s="52"/>
      <c r="N28" s="42"/>
      <c r="O28" s="50"/>
      <c r="P28" s="34"/>
      <c r="Q28" s="40"/>
      <c r="R28" s="46"/>
      <c r="S28" s="40"/>
    </row>
    <row r="29" spans="1:19" x14ac:dyDescent="0.25">
      <c r="A29" s="7"/>
      <c r="B29" s="7"/>
      <c r="C29" s="7" t="s">
        <v>26</v>
      </c>
      <c r="D29" s="7"/>
      <c r="E29" s="7"/>
      <c r="F29" s="7"/>
      <c r="G29" s="7" t="s">
        <v>8</v>
      </c>
      <c r="H29" s="8"/>
      <c r="I29" s="8">
        <f>'25 Februari 17 (2)'!I37</f>
        <v>1370431764</v>
      </c>
      <c r="K29" s="30">
        <v>39834</v>
      </c>
      <c r="L29" s="134">
        <v>350000</v>
      </c>
      <c r="N29" s="42"/>
      <c r="O29" s="50"/>
      <c r="P29" s="34"/>
      <c r="Q29" s="40"/>
      <c r="R29" s="53"/>
      <c r="S29" s="40"/>
    </row>
    <row r="30" spans="1:19" x14ac:dyDescent="0.25">
      <c r="A30" s="7"/>
      <c r="B30" s="7"/>
      <c r="C30" s="7" t="s">
        <v>27</v>
      </c>
      <c r="D30" s="7"/>
      <c r="E30" s="7"/>
      <c r="F30" s="7"/>
      <c r="G30" s="7"/>
      <c r="H30" s="8" t="s">
        <v>28</v>
      </c>
      <c r="I30" s="54">
        <f>'25 Februari 17 (2)'!I52</f>
        <v>59183400</v>
      </c>
      <c r="K30" s="30">
        <v>39835</v>
      </c>
      <c r="L30" s="134">
        <v>9025000</v>
      </c>
      <c r="M30" s="55"/>
      <c r="N30" s="42"/>
      <c r="O30" s="50"/>
      <c r="P30" s="34"/>
      <c r="Q30" s="40"/>
      <c r="R30" s="46"/>
      <c r="S30" s="40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>
        <v>39836</v>
      </c>
      <c r="L31" s="134">
        <v>900000</v>
      </c>
      <c r="N31" s="45"/>
      <c r="O31" s="50"/>
      <c r="P31" s="9"/>
      <c r="Q31" s="40"/>
      <c r="R31" s="9"/>
      <c r="S31" s="40"/>
    </row>
    <row r="32" spans="1:19" x14ac:dyDescent="0.25">
      <c r="A32" s="7"/>
      <c r="B32" s="7"/>
      <c r="C32" s="19" t="s">
        <v>29</v>
      </c>
      <c r="D32" s="7"/>
      <c r="E32" s="7"/>
      <c r="F32" s="7"/>
      <c r="G32" s="7"/>
      <c r="H32" s="8"/>
      <c r="I32" s="34"/>
      <c r="J32" s="34"/>
      <c r="K32" s="30">
        <v>39837</v>
      </c>
      <c r="L32" s="134">
        <v>5000000</v>
      </c>
      <c r="N32" s="42"/>
      <c r="O32" s="50"/>
      <c r="P32" s="9"/>
      <c r="Q32" s="40"/>
      <c r="R32" s="9"/>
      <c r="S32" s="40"/>
    </row>
    <row r="33" spans="1:19" x14ac:dyDescent="0.25">
      <c r="A33" s="7"/>
      <c r="B33" s="19">
        <v>1</v>
      </c>
      <c r="C33" s="19" t="s">
        <v>30</v>
      </c>
      <c r="D33" s="7"/>
      <c r="E33" s="7"/>
      <c r="F33" s="7"/>
      <c r="G33" s="7"/>
      <c r="H33" s="8"/>
      <c r="I33" s="8"/>
      <c r="J33" s="8"/>
      <c r="K33" s="30">
        <v>39838</v>
      </c>
      <c r="L33" s="134">
        <v>1000000</v>
      </c>
      <c r="N33" s="42"/>
      <c r="O33" s="50"/>
      <c r="P33" s="9"/>
      <c r="Q33" s="40"/>
      <c r="R33" s="9"/>
      <c r="S33" s="40"/>
    </row>
    <row r="34" spans="1:19" x14ac:dyDescent="0.25">
      <c r="A34" s="7"/>
      <c r="B34" s="19"/>
      <c r="C34" s="19" t="s">
        <v>12</v>
      </c>
      <c r="D34" s="7"/>
      <c r="E34" s="7"/>
      <c r="F34" s="7"/>
      <c r="G34" s="7"/>
      <c r="H34" s="8"/>
      <c r="I34" s="8"/>
      <c r="J34" s="8"/>
      <c r="K34" s="30">
        <v>39839</v>
      </c>
      <c r="L34" s="134">
        <v>3000000</v>
      </c>
      <c r="N34" s="42"/>
      <c r="O34" s="50"/>
      <c r="P34" s="9"/>
      <c r="Q34" s="40"/>
      <c r="R34" s="57"/>
      <c r="S34" s="40"/>
    </row>
    <row r="35" spans="1:19" x14ac:dyDescent="0.25">
      <c r="A35" s="7"/>
      <c r="B35" s="7"/>
      <c r="C35" s="7" t="s">
        <v>31</v>
      </c>
      <c r="D35" s="7"/>
      <c r="E35" s="7"/>
      <c r="F35" s="7"/>
      <c r="G35" s="21"/>
      <c r="H35" s="49">
        <f>O14</f>
        <v>70000000</v>
      </c>
      <c r="I35" s="8"/>
      <c r="J35" s="8"/>
      <c r="K35" s="30">
        <v>39840</v>
      </c>
      <c r="L35" s="134">
        <v>1000000</v>
      </c>
      <c r="M35" s="51"/>
      <c r="N35" s="42" t="s">
        <v>32</v>
      </c>
      <c r="O35" s="50"/>
      <c r="P35" s="40"/>
      <c r="Q35" s="40"/>
      <c r="R35" s="9"/>
      <c r="S35" s="40"/>
    </row>
    <row r="36" spans="1:19" x14ac:dyDescent="0.25">
      <c r="A36" s="7"/>
      <c r="B36" s="7"/>
      <c r="C36" s="7" t="s">
        <v>33</v>
      </c>
      <c r="D36" s="7"/>
      <c r="E36" s="7"/>
      <c r="F36" s="7"/>
      <c r="G36" s="7"/>
      <c r="H36" s="58">
        <f>H92</f>
        <v>0</v>
      </c>
      <c r="I36" s="7" t="s">
        <v>8</v>
      </c>
      <c r="J36" s="7"/>
      <c r="K36" s="30">
        <v>39841</v>
      </c>
      <c r="L36" s="134">
        <v>5650000</v>
      </c>
      <c r="M36" s="51"/>
      <c r="N36" s="42"/>
      <c r="O36" s="50"/>
      <c r="P36" s="10"/>
      <c r="Q36" s="40"/>
      <c r="R36" s="9"/>
      <c r="S36" s="9"/>
    </row>
    <row r="37" spans="1:19" x14ac:dyDescent="0.25">
      <c r="A37" s="7"/>
      <c r="B37" s="7"/>
      <c r="C37" s="7" t="s">
        <v>34</v>
      </c>
      <c r="D37" s="7"/>
      <c r="E37" s="7"/>
      <c r="F37" s="7"/>
      <c r="G37" s="7"/>
      <c r="H37" s="8"/>
      <c r="I37" s="8">
        <f>I29+H35</f>
        <v>1440431764</v>
      </c>
      <c r="J37" s="8"/>
      <c r="K37" s="30">
        <v>39842</v>
      </c>
      <c r="L37" s="134">
        <v>4750000</v>
      </c>
      <c r="M37" s="51"/>
      <c r="N37" s="42"/>
      <c r="O37" s="50"/>
      <c r="Q37" s="40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>
        <v>39843</v>
      </c>
      <c r="L38" s="134">
        <v>2332000</v>
      </c>
      <c r="M38" s="59"/>
      <c r="N38" s="42"/>
      <c r="O38" s="50"/>
      <c r="Q38" s="40"/>
      <c r="R38" s="9"/>
      <c r="S38" s="9"/>
    </row>
    <row r="39" spans="1:19" x14ac:dyDescent="0.25">
      <c r="A39" s="7"/>
      <c r="B39" s="7"/>
      <c r="C39" s="19" t="s">
        <v>35</v>
      </c>
      <c r="D39" s="7"/>
      <c r="E39" s="7"/>
      <c r="F39" s="7"/>
      <c r="G39" s="7"/>
      <c r="H39" s="49">
        <f>24183686+75000000</f>
        <v>99183686</v>
      </c>
      <c r="J39" s="8"/>
      <c r="K39" s="30">
        <v>39844</v>
      </c>
      <c r="L39" s="134">
        <v>1500000</v>
      </c>
      <c r="M39" s="51"/>
      <c r="N39" s="42"/>
      <c r="O39" s="50"/>
      <c r="Q39" s="40"/>
      <c r="R39" s="9"/>
      <c r="S39" s="9"/>
    </row>
    <row r="40" spans="1:19" x14ac:dyDescent="0.25">
      <c r="A40" s="7"/>
      <c r="B40" s="7"/>
      <c r="C40" s="19" t="s">
        <v>36</v>
      </c>
      <c r="D40" s="7"/>
      <c r="E40" s="7"/>
      <c r="F40" s="7"/>
      <c r="G40" s="7"/>
      <c r="H40" s="8">
        <v>102950591</v>
      </c>
      <c r="I40" s="8"/>
      <c r="J40" s="8"/>
      <c r="K40" s="30">
        <v>39845</v>
      </c>
      <c r="L40" s="134">
        <v>5000000</v>
      </c>
      <c r="M40" s="51"/>
      <c r="N40" s="42"/>
      <c r="O40" s="50"/>
      <c r="Q40" s="40"/>
      <c r="R40" s="9"/>
      <c r="S40" s="9"/>
    </row>
    <row r="41" spans="1:19" ht="16.5" x14ac:dyDescent="0.35">
      <c r="A41" s="7"/>
      <c r="B41" s="7"/>
      <c r="C41" s="19" t="s">
        <v>37</v>
      </c>
      <c r="D41" s="7"/>
      <c r="E41" s="7"/>
      <c r="F41" s="7"/>
      <c r="G41" s="7"/>
      <c r="H41" s="60">
        <f>51461839+25000000</f>
        <v>76461839</v>
      </c>
      <c r="I41" s="8"/>
      <c r="J41" s="8"/>
      <c r="K41" s="30">
        <v>39846</v>
      </c>
      <c r="L41" s="134">
        <v>5000000</v>
      </c>
      <c r="M41" s="51"/>
      <c r="N41" s="42"/>
      <c r="O41" s="50"/>
      <c r="Q41" s="40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278596116</v>
      </c>
      <c r="J42" s="8"/>
      <c r="K42" s="30">
        <v>39847</v>
      </c>
      <c r="L42" s="134">
        <v>800000</v>
      </c>
      <c r="M42" s="51"/>
      <c r="N42" s="42"/>
      <c r="O42" s="50"/>
      <c r="Q42" s="40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1719027880</v>
      </c>
      <c r="J43" s="8"/>
      <c r="K43" s="30">
        <v>39848</v>
      </c>
      <c r="L43" s="134">
        <v>3000000</v>
      </c>
      <c r="M43" s="51"/>
      <c r="N43" s="42"/>
      <c r="O43" s="50"/>
      <c r="Q43" s="40"/>
      <c r="R43" s="9"/>
      <c r="S43" s="9"/>
    </row>
    <row r="44" spans="1:19" x14ac:dyDescent="0.25">
      <c r="A44" s="7"/>
      <c r="B44" s="19">
        <v>2</v>
      </c>
      <c r="C44" s="19" t="s">
        <v>38</v>
      </c>
      <c r="D44" s="7"/>
      <c r="E44" s="7"/>
      <c r="F44" s="7"/>
      <c r="G44" s="7"/>
      <c r="H44" s="8"/>
      <c r="I44" s="8"/>
      <c r="J44" s="8"/>
      <c r="K44" s="30">
        <v>39849</v>
      </c>
      <c r="L44" s="134">
        <v>2400000</v>
      </c>
      <c r="M44" s="51"/>
      <c r="N44" s="42"/>
      <c r="O44" s="50"/>
      <c r="P44" s="63"/>
      <c r="Q44" s="34"/>
      <c r="R44" s="64"/>
      <c r="S44" s="64"/>
    </row>
    <row r="45" spans="1:19" x14ac:dyDescent="0.25">
      <c r="A45" s="7"/>
      <c r="B45" s="7"/>
      <c r="C45" s="7" t="s">
        <v>33</v>
      </c>
      <c r="D45" s="7"/>
      <c r="E45" s="7"/>
      <c r="F45" s="7"/>
      <c r="G45" s="17"/>
      <c r="H45" s="8">
        <f>M96</f>
        <v>169462300</v>
      </c>
      <c r="I45" s="8"/>
      <c r="J45" s="8"/>
      <c r="K45" s="30">
        <v>39850</v>
      </c>
      <c r="L45" s="134">
        <v>1000000</v>
      </c>
      <c r="M45" s="51"/>
      <c r="N45" s="42"/>
      <c r="O45" s="50"/>
      <c r="P45" s="63"/>
      <c r="Q45" s="34"/>
      <c r="R45" s="65"/>
      <c r="S45" s="64"/>
    </row>
    <row r="46" spans="1:19" x14ac:dyDescent="0.25">
      <c r="A46" s="7"/>
      <c r="B46" s="7"/>
      <c r="C46" s="7" t="s">
        <v>39</v>
      </c>
      <c r="D46" s="7"/>
      <c r="E46" s="7"/>
      <c r="F46" s="7"/>
      <c r="G46" s="22"/>
      <c r="H46" s="66">
        <f>+E92</f>
        <v>0</v>
      </c>
      <c r="I46" s="8" t="s">
        <v>8</v>
      </c>
      <c r="J46" s="8"/>
      <c r="K46" s="30">
        <v>39851</v>
      </c>
      <c r="L46" s="134">
        <v>1000000</v>
      </c>
      <c r="M46" s="51"/>
      <c r="N46" s="42"/>
      <c r="O46" s="50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8</v>
      </c>
      <c r="H47" s="67"/>
      <c r="I47" s="8">
        <f>H45+H46</f>
        <v>169462300</v>
      </c>
      <c r="J47" s="8"/>
      <c r="K47" s="30">
        <v>39852</v>
      </c>
      <c r="L47" s="134">
        <v>800000</v>
      </c>
      <c r="M47" s="51"/>
      <c r="N47" s="42"/>
      <c r="O47" s="50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8</v>
      </c>
      <c r="J48" s="8"/>
      <c r="K48" s="30">
        <v>39853</v>
      </c>
      <c r="L48" s="134">
        <v>2000000</v>
      </c>
      <c r="M48" s="59"/>
      <c r="N48" s="42"/>
      <c r="O48" s="50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40</v>
      </c>
      <c r="D49" s="7"/>
      <c r="E49" s="7"/>
      <c r="F49" s="7"/>
      <c r="G49" s="17"/>
      <c r="H49" s="49">
        <f>L137</f>
        <v>115632000</v>
      </c>
      <c r="I49" s="8">
        <v>0</v>
      </c>
      <c r="K49" s="30">
        <v>39854</v>
      </c>
      <c r="L49" s="134">
        <v>3000000</v>
      </c>
      <c r="M49" s="59"/>
      <c r="N49" s="42"/>
      <c r="O49" s="50"/>
      <c r="Q49" s="9"/>
      <c r="S49" s="9"/>
    </row>
    <row r="50" spans="1:19" x14ac:dyDescent="0.25">
      <c r="A50" s="7"/>
      <c r="B50" s="7"/>
      <c r="C50" s="7" t="s">
        <v>41</v>
      </c>
      <c r="D50" s="7"/>
      <c r="E50" s="7"/>
      <c r="F50" s="7"/>
      <c r="G50" s="7"/>
      <c r="H50" s="58">
        <f>A92</f>
        <v>99800</v>
      </c>
      <c r="I50" s="8"/>
      <c r="K50" s="30">
        <v>39855</v>
      </c>
      <c r="L50" s="134">
        <v>950000</v>
      </c>
      <c r="M50" s="59"/>
      <c r="N50" s="42"/>
      <c r="O50" s="50"/>
      <c r="P50" s="70"/>
      <c r="Q50" s="9" t="s">
        <v>42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115731800</v>
      </c>
      <c r="J51" s="49"/>
      <c r="K51" s="30">
        <v>39856</v>
      </c>
      <c r="L51" s="134">
        <v>1600000</v>
      </c>
      <c r="M51" s="59"/>
      <c r="N51" s="42"/>
      <c r="O51" s="50"/>
      <c r="P51" s="71"/>
      <c r="Q51" s="57"/>
      <c r="R51" s="71"/>
      <c r="S51" s="57"/>
    </row>
    <row r="52" spans="1:19" x14ac:dyDescent="0.25">
      <c r="A52" s="7"/>
      <c r="B52" s="7"/>
      <c r="C52" s="19" t="s">
        <v>43</v>
      </c>
      <c r="D52" s="7"/>
      <c r="E52" s="7"/>
      <c r="F52" s="7"/>
      <c r="G52" s="7"/>
      <c r="H52" s="8"/>
      <c r="I52" s="8">
        <f>I30-I47+I51</f>
        <v>5452900</v>
      </c>
      <c r="J52" s="72"/>
      <c r="K52" s="30">
        <v>39857</v>
      </c>
      <c r="L52" s="134">
        <v>2050000</v>
      </c>
      <c r="N52" s="42"/>
      <c r="O52" s="50"/>
      <c r="P52" s="71"/>
      <c r="Q52" s="57"/>
      <c r="R52" s="71"/>
      <c r="S52" s="57"/>
    </row>
    <row r="53" spans="1:19" x14ac:dyDescent="0.25">
      <c r="A53" s="7"/>
      <c r="B53" s="7"/>
      <c r="C53" s="7" t="s">
        <v>44</v>
      </c>
      <c r="D53" s="7"/>
      <c r="E53" s="7"/>
      <c r="F53" s="7"/>
      <c r="G53" s="7"/>
      <c r="H53" s="8"/>
      <c r="I53" s="8">
        <f>+I27</f>
        <v>5452900</v>
      </c>
      <c r="J53" s="72"/>
      <c r="K53" s="30">
        <v>39858</v>
      </c>
      <c r="L53" s="134">
        <v>2250000</v>
      </c>
      <c r="N53" s="42"/>
      <c r="O53" s="50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8</v>
      </c>
      <c r="I54" s="58">
        <v>0</v>
      </c>
      <c r="J54" s="73"/>
      <c r="K54" s="30">
        <v>39859</v>
      </c>
      <c r="L54" s="134">
        <v>1000000</v>
      </c>
      <c r="N54" s="42"/>
      <c r="O54" s="50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45</v>
      </c>
      <c r="F55" s="7"/>
      <c r="G55" s="7"/>
      <c r="H55" s="8"/>
      <c r="I55" s="8">
        <f>+I53-I52</f>
        <v>0</v>
      </c>
      <c r="J55" s="72"/>
      <c r="K55" s="30">
        <v>39860</v>
      </c>
      <c r="L55" s="134">
        <v>1000000</v>
      </c>
      <c r="N55" s="42"/>
      <c r="O55" s="50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K56" s="30">
        <v>39861</v>
      </c>
      <c r="L56" s="134">
        <v>4500000</v>
      </c>
      <c r="N56" s="42"/>
      <c r="O56" s="50"/>
      <c r="P56" s="71"/>
      <c r="Q56" s="57"/>
      <c r="R56" s="71"/>
      <c r="S56" s="71"/>
    </row>
    <row r="57" spans="1:19" x14ac:dyDescent="0.25">
      <c r="A57" s="7" t="s">
        <v>46</v>
      </c>
      <c r="B57" s="7"/>
      <c r="C57" s="7"/>
      <c r="D57" s="7"/>
      <c r="E57" s="7"/>
      <c r="F57" s="7"/>
      <c r="G57" s="7"/>
      <c r="H57" s="8"/>
      <c r="I57" s="54"/>
      <c r="J57" s="75"/>
      <c r="K57" s="30">
        <v>39862</v>
      </c>
      <c r="L57" s="134">
        <v>2000000</v>
      </c>
      <c r="N57" s="42"/>
      <c r="O57" s="50"/>
      <c r="P57" s="71"/>
      <c r="Q57" s="57"/>
      <c r="R57" s="71"/>
      <c r="S57" s="71"/>
    </row>
    <row r="58" spans="1:19" x14ac:dyDescent="0.25">
      <c r="A58" s="7" t="s">
        <v>47</v>
      </c>
      <c r="B58" s="7"/>
      <c r="C58" s="7"/>
      <c r="D58" s="7"/>
      <c r="E58" s="7" t="s">
        <v>8</v>
      </c>
      <c r="F58" s="7"/>
      <c r="G58" s="7" t="s">
        <v>48</v>
      </c>
      <c r="H58" s="8"/>
      <c r="I58" s="21"/>
      <c r="J58" s="76"/>
      <c r="K58" s="30">
        <v>39863</v>
      </c>
      <c r="L58" s="134">
        <v>1600000</v>
      </c>
      <c r="N58" s="42"/>
      <c r="O58" s="50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8</v>
      </c>
      <c r="I59" s="21"/>
      <c r="J59" s="76"/>
      <c r="K59" s="30">
        <v>39864</v>
      </c>
      <c r="L59" s="134">
        <v>1000000</v>
      </c>
      <c r="N59" s="42"/>
      <c r="O59" s="50"/>
      <c r="Q59" s="40"/>
    </row>
    <row r="60" spans="1:19" x14ac:dyDescent="0.25">
      <c r="K60" s="30">
        <v>39865</v>
      </c>
      <c r="L60" s="134">
        <v>750000</v>
      </c>
      <c r="N60" s="42"/>
      <c r="O60" s="50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K61" s="30">
        <v>39866</v>
      </c>
      <c r="L61" s="134">
        <v>2000000</v>
      </c>
      <c r="N61" s="42"/>
      <c r="O61" s="50"/>
      <c r="Q61" s="10"/>
      <c r="R61" s="81"/>
    </row>
    <row r="62" spans="1:19" x14ac:dyDescent="0.25">
      <c r="A62" s="77" t="s">
        <v>49</v>
      </c>
      <c r="B62" s="78"/>
      <c r="C62" s="78"/>
      <c r="D62" s="79"/>
      <c r="E62" s="79"/>
      <c r="F62" s="79"/>
      <c r="G62" s="79" t="s">
        <v>50</v>
      </c>
      <c r="H62" s="10"/>
      <c r="J62" s="80"/>
      <c r="K62" s="30">
        <v>39867</v>
      </c>
      <c r="L62" s="135">
        <v>1200000</v>
      </c>
      <c r="N62" s="42"/>
      <c r="O62" s="50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K63" s="30">
        <v>39868</v>
      </c>
      <c r="L63" s="135">
        <v>4000000</v>
      </c>
      <c r="N63" s="42"/>
      <c r="O63" s="50"/>
      <c r="Q63" s="10"/>
      <c r="R63" s="81"/>
    </row>
    <row r="64" spans="1:19" x14ac:dyDescent="0.25">
      <c r="A64" s="77" t="s">
        <v>51</v>
      </c>
      <c r="B64" s="78"/>
      <c r="C64" s="78"/>
      <c r="D64" s="79"/>
      <c r="E64" s="79"/>
      <c r="F64" s="79"/>
      <c r="G64" s="79"/>
      <c r="H64" s="10" t="s">
        <v>52</v>
      </c>
      <c r="J64" s="80"/>
      <c r="K64" s="30"/>
      <c r="L64" s="135"/>
      <c r="N64" s="42"/>
      <c r="O64" s="50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L65" s="135"/>
      <c r="N65" s="42"/>
      <c r="O65" s="50"/>
    </row>
    <row r="66" spans="1:17" x14ac:dyDescent="0.25">
      <c r="A66" s="9"/>
      <c r="B66" s="9"/>
      <c r="C66" s="9"/>
      <c r="D66" s="9"/>
      <c r="E66" s="9"/>
      <c r="F66" s="9"/>
      <c r="G66" s="79" t="s">
        <v>53</v>
      </c>
      <c r="H66" s="9"/>
      <c r="I66" s="9"/>
      <c r="J66" s="82"/>
      <c r="L66" s="135"/>
      <c r="M66" s="59"/>
      <c r="N66" s="42"/>
      <c r="O66" s="50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2"/>
      <c r="L67" s="135"/>
      <c r="M67" s="59"/>
      <c r="N67" s="42"/>
      <c r="O67" s="50"/>
    </row>
    <row r="68" spans="1:17" x14ac:dyDescent="0.25">
      <c r="A68" s="9"/>
      <c r="B68" s="9"/>
      <c r="C68" s="9"/>
      <c r="D68" s="9"/>
      <c r="E68" s="9" t="s">
        <v>54</v>
      </c>
      <c r="F68" s="9"/>
      <c r="G68" s="9"/>
      <c r="H68" s="9"/>
      <c r="I68" s="9"/>
      <c r="J68" s="82"/>
      <c r="L68" s="135"/>
      <c r="M68" s="83"/>
      <c r="N68" s="42"/>
      <c r="O68" s="50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4"/>
      <c r="J69" s="82"/>
      <c r="L69" s="135"/>
      <c r="M69" s="83"/>
      <c r="N69" s="42"/>
      <c r="O69" s="50"/>
    </row>
    <row r="70" spans="1:17" x14ac:dyDescent="0.25">
      <c r="A70" s="79"/>
      <c r="B70" s="79"/>
      <c r="C70" s="79"/>
      <c r="D70" s="79"/>
      <c r="E70" s="79"/>
      <c r="F70" s="79"/>
      <c r="G70" s="85"/>
      <c r="H70" s="86"/>
      <c r="I70" s="79"/>
      <c r="J70" s="80"/>
      <c r="L70" s="135"/>
      <c r="M70" s="87"/>
      <c r="N70" s="42"/>
      <c r="O70" s="50"/>
    </row>
    <row r="71" spans="1:17" x14ac:dyDescent="0.25">
      <c r="A71" s="79"/>
      <c r="B71" s="79"/>
      <c r="C71" s="79"/>
      <c r="D71" s="79"/>
      <c r="E71" s="79"/>
      <c r="F71" s="79"/>
      <c r="G71" s="85" t="s">
        <v>55</v>
      </c>
      <c r="H71" s="88"/>
      <c r="I71" s="79"/>
      <c r="J71" s="80"/>
      <c r="L71" s="135"/>
      <c r="M71" s="59"/>
      <c r="N71" s="42"/>
      <c r="O71" s="50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2"/>
      <c r="L72" s="135"/>
      <c r="N72" s="42"/>
      <c r="O72" s="89"/>
    </row>
    <row r="73" spans="1:17" x14ac:dyDescent="0.25">
      <c r="A73" s="9" t="s">
        <v>41</v>
      </c>
      <c r="B73" s="9"/>
      <c r="C73" s="9"/>
      <c r="D73" s="9" t="s">
        <v>39</v>
      </c>
      <c r="E73" s="9"/>
      <c r="F73" s="9"/>
      <c r="G73" s="9"/>
      <c r="H73" s="9" t="s">
        <v>56</v>
      </c>
      <c r="I73" s="84" t="s">
        <v>57</v>
      </c>
      <c r="J73" s="82"/>
      <c r="L73" s="135"/>
      <c r="M73" s="87"/>
      <c r="N73" s="42"/>
      <c r="O73" s="90"/>
    </row>
    <row r="74" spans="1:17" x14ac:dyDescent="0.25">
      <c r="A74" s="91">
        <v>99800</v>
      </c>
      <c r="B74" s="92" t="s">
        <v>72</v>
      </c>
      <c r="C74" s="92"/>
      <c r="D74" s="92"/>
      <c r="E74" s="93"/>
      <c r="F74" s="94"/>
      <c r="G74" s="9"/>
      <c r="H74" s="57"/>
      <c r="I74" s="9"/>
      <c r="J74" s="82"/>
      <c r="L74" s="135"/>
      <c r="M74" s="87"/>
      <c r="N74" s="42"/>
      <c r="O74" s="89"/>
    </row>
    <row r="75" spans="1:17" x14ac:dyDescent="0.25">
      <c r="A75" s="91"/>
      <c r="B75" s="92"/>
      <c r="C75" s="92"/>
      <c r="D75" s="92"/>
      <c r="E75" s="93"/>
      <c r="F75" s="94"/>
      <c r="G75" s="9"/>
      <c r="H75" s="57"/>
      <c r="I75" s="9"/>
      <c r="J75" s="9"/>
      <c r="L75" s="135"/>
      <c r="M75" s="87"/>
      <c r="N75" s="42"/>
      <c r="O75" s="89"/>
    </row>
    <row r="76" spans="1:17" x14ac:dyDescent="0.25">
      <c r="A76" s="95"/>
      <c r="B76" s="92"/>
      <c r="C76" s="92"/>
      <c r="D76" s="92"/>
      <c r="E76" s="93"/>
      <c r="F76" s="94"/>
      <c r="G76" s="9"/>
      <c r="H76" s="57"/>
      <c r="I76" s="9"/>
      <c r="J76" s="9"/>
      <c r="K76" t="s">
        <v>8</v>
      </c>
      <c r="L76" s="135"/>
      <c r="M76" s="87"/>
      <c r="N76" s="42"/>
      <c r="O76" s="89"/>
    </row>
    <row r="77" spans="1:17" x14ac:dyDescent="0.25">
      <c r="A77" s="95"/>
      <c r="B77" s="92"/>
      <c r="C77" s="96"/>
      <c r="D77" s="92"/>
      <c r="E77" s="97"/>
      <c r="F77" s="9"/>
      <c r="G77" s="9"/>
      <c r="H77" s="57"/>
      <c r="I77" s="9"/>
      <c r="J77" s="9"/>
      <c r="L77" s="135"/>
      <c r="M77" s="87"/>
      <c r="N77" s="42"/>
      <c r="O77" s="89"/>
    </row>
    <row r="78" spans="1:17" x14ac:dyDescent="0.25">
      <c r="A78" s="93"/>
      <c r="B78" s="92"/>
      <c r="C78" s="96"/>
      <c r="D78" s="96"/>
      <c r="E78" s="98"/>
      <c r="F78" s="70"/>
      <c r="H78" s="71"/>
      <c r="L78" s="135"/>
      <c r="M78" s="87"/>
      <c r="N78" s="42"/>
      <c r="O78" s="89"/>
    </row>
    <row r="79" spans="1:17" x14ac:dyDescent="0.25">
      <c r="A79" s="99"/>
      <c r="B79" s="92"/>
      <c r="C79" s="100"/>
      <c r="D79" s="100"/>
      <c r="E79" s="98"/>
      <c r="H79" s="71"/>
      <c r="L79" s="135"/>
      <c r="M79" s="87"/>
      <c r="N79" s="42"/>
      <c r="O79" s="89"/>
    </row>
    <row r="80" spans="1:17" x14ac:dyDescent="0.25">
      <c r="A80" s="101"/>
      <c r="B80" s="92"/>
      <c r="C80" s="100"/>
      <c r="D80" s="100"/>
      <c r="E80" s="98"/>
      <c r="H80" s="71"/>
      <c r="L80" s="135"/>
      <c r="M80" s="87"/>
      <c r="N80" s="42"/>
      <c r="O80" s="90"/>
    </row>
    <row r="81" spans="1:15" x14ac:dyDescent="0.25">
      <c r="A81" s="101"/>
      <c r="B81" s="92"/>
      <c r="C81" s="100"/>
      <c r="D81" s="100"/>
      <c r="E81" s="98"/>
      <c r="H81" s="71"/>
      <c r="L81" s="135"/>
      <c r="M81" s="87"/>
      <c r="N81" s="42"/>
      <c r="O81" s="90"/>
    </row>
    <row r="82" spans="1:15" x14ac:dyDescent="0.25">
      <c r="A82" s="99"/>
      <c r="B82" s="100"/>
      <c r="C82" s="100"/>
      <c r="D82" s="100"/>
      <c r="E82" s="98"/>
      <c r="H82" s="71"/>
      <c r="L82" s="135"/>
      <c r="M82" s="102"/>
      <c r="N82" s="42"/>
      <c r="O82" s="89"/>
    </row>
    <row r="83" spans="1:15" x14ac:dyDescent="0.25">
      <c r="A83" s="99"/>
      <c r="B83" s="100"/>
      <c r="C83" s="100"/>
      <c r="D83" s="100"/>
      <c r="E83" s="98"/>
      <c r="H83" s="71"/>
      <c r="L83" s="135"/>
      <c r="M83" s="103"/>
      <c r="N83" s="42"/>
      <c r="O83" s="89"/>
    </row>
    <row r="84" spans="1:15" x14ac:dyDescent="0.25">
      <c r="A84" s="99"/>
      <c r="B84" s="104"/>
      <c r="E84" s="71"/>
      <c r="H84" s="71"/>
      <c r="K84" s="30"/>
      <c r="L84" s="135"/>
      <c r="N84" s="42"/>
      <c r="O84" s="89"/>
    </row>
    <row r="85" spans="1:15" x14ac:dyDescent="0.25">
      <c r="A85" s="99"/>
      <c r="B85" s="104"/>
      <c r="H85" s="71"/>
      <c r="K85" s="30"/>
      <c r="L85" s="135"/>
      <c r="N85" s="42"/>
      <c r="O85" s="89"/>
    </row>
    <row r="86" spans="1:15" x14ac:dyDescent="0.25">
      <c r="A86" s="99"/>
      <c r="B86" s="104"/>
      <c r="K86" s="30"/>
      <c r="L86" s="135"/>
      <c r="N86" s="42"/>
      <c r="O86" s="89"/>
    </row>
    <row r="87" spans="1:15" x14ac:dyDescent="0.25">
      <c r="A87" s="99"/>
      <c r="B87" s="104"/>
      <c r="K87" s="30"/>
      <c r="L87" s="135"/>
      <c r="N87" s="42"/>
      <c r="O87" s="89"/>
    </row>
    <row r="88" spans="1:15" x14ac:dyDescent="0.25">
      <c r="A88" s="71"/>
      <c r="B88" s="104"/>
      <c r="K88" s="30"/>
      <c r="L88" s="135"/>
      <c r="M88" s="87"/>
      <c r="N88" s="42"/>
      <c r="O88" s="89"/>
    </row>
    <row r="89" spans="1:15" x14ac:dyDescent="0.25">
      <c r="K89" s="30"/>
      <c r="L89" s="135"/>
      <c r="N89" s="42"/>
      <c r="O89" s="89"/>
    </row>
    <row r="90" spans="1:15" x14ac:dyDescent="0.25">
      <c r="K90" s="30"/>
      <c r="L90" s="135"/>
      <c r="N90" s="42"/>
      <c r="O90" s="89"/>
    </row>
    <row r="91" spans="1:15" x14ac:dyDescent="0.25">
      <c r="K91" s="30"/>
      <c r="L91" s="135"/>
      <c r="N91" s="42"/>
      <c r="O91" s="89"/>
    </row>
    <row r="92" spans="1:15" x14ac:dyDescent="0.25">
      <c r="A92" s="81">
        <f>SUM(A74:A91)</f>
        <v>99800</v>
      </c>
      <c r="E92" s="71">
        <f>SUM(E74:E91)</f>
        <v>0</v>
      </c>
      <c r="H92" s="71">
        <f>SUM(H74:H91)</f>
        <v>0</v>
      </c>
      <c r="K92" s="30"/>
      <c r="L92" s="135"/>
      <c r="N92" s="42"/>
      <c r="O92" s="89"/>
    </row>
    <row r="93" spans="1:15" x14ac:dyDescent="0.25">
      <c r="K93" s="30"/>
      <c r="L93" s="135"/>
      <c r="N93" s="42"/>
      <c r="O93" s="89"/>
    </row>
    <row r="94" spans="1:15" x14ac:dyDescent="0.25">
      <c r="K94" s="30"/>
      <c r="N94" s="42"/>
      <c r="O94" s="89"/>
    </row>
    <row r="95" spans="1:15" x14ac:dyDescent="0.25">
      <c r="K95" s="30"/>
      <c r="N95" s="42"/>
      <c r="O95" s="89"/>
    </row>
    <row r="96" spans="1:15" x14ac:dyDescent="0.25">
      <c r="K96" s="30"/>
      <c r="M96" s="37">
        <f>SUM(M13:M95)</f>
        <v>169462300</v>
      </c>
      <c r="N96" s="42"/>
      <c r="O96" s="89"/>
    </row>
    <row r="97" spans="11:15" x14ac:dyDescent="0.25">
      <c r="K97" s="30"/>
      <c r="N97" s="42"/>
      <c r="O97" s="89"/>
    </row>
    <row r="98" spans="11:15" x14ac:dyDescent="0.25">
      <c r="K98" s="30"/>
      <c r="N98" s="42"/>
      <c r="O98" s="89"/>
    </row>
    <row r="99" spans="11:15" x14ac:dyDescent="0.25">
      <c r="K99" s="30"/>
      <c r="N99" s="42"/>
      <c r="O99" s="89"/>
    </row>
    <row r="100" spans="11:15" x14ac:dyDescent="0.25">
      <c r="K100" s="30"/>
      <c r="N100" s="42"/>
      <c r="O100" s="89"/>
    </row>
    <row r="101" spans="11:15" x14ac:dyDescent="0.25">
      <c r="K101" s="30"/>
      <c r="N101" s="42"/>
      <c r="O101" s="89"/>
    </row>
    <row r="102" spans="11:15" x14ac:dyDescent="0.25">
      <c r="K102" s="30"/>
      <c r="N102" s="42"/>
      <c r="O102" s="89"/>
    </row>
    <row r="103" spans="11:15" x14ac:dyDescent="0.25">
      <c r="K103" s="30"/>
      <c r="N103" s="42"/>
      <c r="O103" s="89"/>
    </row>
    <row r="104" spans="11:15" x14ac:dyDescent="0.25">
      <c r="K104" s="30"/>
      <c r="N104" s="42"/>
      <c r="O104" s="89"/>
    </row>
    <row r="105" spans="11:15" x14ac:dyDescent="0.25">
      <c r="K105" s="30"/>
      <c r="N105" s="42"/>
      <c r="O105" s="89"/>
    </row>
    <row r="106" spans="11:15" x14ac:dyDescent="0.25">
      <c r="K106" s="30"/>
      <c r="N106" s="42"/>
      <c r="O106" s="89"/>
    </row>
    <row r="107" spans="11:15" x14ac:dyDescent="0.25">
      <c r="K107" s="30"/>
      <c r="N107" s="42"/>
      <c r="O107" s="89"/>
    </row>
    <row r="108" spans="11:15" x14ac:dyDescent="0.25">
      <c r="K108" s="30"/>
      <c r="N108" s="42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7">
        <f>SUM(O13:O110)</f>
        <v>70000000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39"/>
      <c r="N114" s="107"/>
      <c r="O114" s="106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39"/>
      <c r="N115" s="107"/>
      <c r="O115" s="106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39"/>
      <c r="N116" s="107"/>
      <c r="O116" s="106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39"/>
      <c r="N117" s="107"/>
      <c r="O117" s="106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39"/>
      <c r="N118" s="107"/>
      <c r="O118" s="106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39"/>
      <c r="N119" s="107"/>
      <c r="O119" s="106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39"/>
      <c r="N120" s="107"/>
      <c r="O120" s="106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39"/>
      <c r="N121" s="107"/>
      <c r="O121" s="106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39"/>
      <c r="N122" s="107"/>
      <c r="O122" s="106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39"/>
      <c r="N123" s="107"/>
      <c r="O123" s="106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40"/>
      <c r="N124" s="107"/>
      <c r="O124" s="106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39"/>
      <c r="N125" s="107"/>
      <c r="O125" s="106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39"/>
      <c r="N126" s="107"/>
      <c r="O126" s="106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39"/>
      <c r="N127" s="107"/>
      <c r="O127" s="106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39"/>
      <c r="N128" s="107"/>
      <c r="O128" s="106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39"/>
      <c r="N129" s="107"/>
      <c r="O129" s="106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39"/>
      <c r="N130" s="107"/>
      <c r="O130" s="106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39"/>
      <c r="N131" s="107"/>
      <c r="O131" s="106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39"/>
      <c r="N132" s="107"/>
      <c r="O132" s="106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39"/>
      <c r="N133" s="107"/>
      <c r="O133" s="106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39"/>
      <c r="N134" s="107"/>
      <c r="O134" s="106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40"/>
      <c r="N135" s="107"/>
      <c r="O135" s="106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39"/>
      <c r="N136" s="107"/>
      <c r="O136" s="106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40">
        <f>SUM(L13:L136)</f>
        <v>115632000</v>
      </c>
      <c r="N137" s="107"/>
      <c r="O137" s="106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28" zoomScale="82" zoomScaleNormal="100" zoomScaleSheetLayoutView="82" workbookViewId="0">
      <selection sqref="A1:I1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39" bestFit="1" customWidth="1"/>
    <col min="13" max="13" width="16.140625" style="37" bestFit="1" customWidth="1"/>
    <col min="14" max="14" width="15.5703125" style="107" customWidth="1"/>
    <col min="15" max="15" width="20" style="106" bestFit="1" customWidth="1"/>
    <col min="16" max="16" width="16.42578125" bestFit="1" customWidth="1"/>
    <col min="18" max="18" width="22.42578125" customWidth="1"/>
    <col min="19" max="19" width="20.140625" customWidth="1"/>
  </cols>
  <sheetData>
    <row r="1" spans="1:19" ht="15.75" x14ac:dyDescent="0.25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5"/>
      <c r="K1" s="2"/>
      <c r="L1" s="136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136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65</v>
      </c>
      <c r="C3" s="10"/>
      <c r="D3" s="7"/>
      <c r="E3" s="7"/>
      <c r="F3" s="7"/>
      <c r="G3" s="7"/>
      <c r="H3" s="7" t="s">
        <v>2</v>
      </c>
      <c r="I3" s="11">
        <v>42794</v>
      </c>
      <c r="J3" s="12"/>
      <c r="K3" s="9"/>
      <c r="L3" s="137"/>
      <c r="M3" s="4"/>
      <c r="N3" s="5"/>
      <c r="O3" s="10"/>
      <c r="P3" s="9"/>
      <c r="Q3" s="9"/>
      <c r="R3" s="9"/>
      <c r="S3" s="9"/>
    </row>
    <row r="4" spans="1:19" x14ac:dyDescent="0.25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 t="s">
        <v>6</v>
      </c>
      <c r="J4" s="15"/>
      <c r="K4" s="9"/>
      <c r="L4" s="137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7"/>
      <c r="M5" s="17"/>
      <c r="N5" s="18"/>
      <c r="O5" s="6"/>
      <c r="P5" s="9"/>
      <c r="Q5" s="9"/>
      <c r="R5" s="9"/>
      <c r="S5" s="9"/>
    </row>
    <row r="6" spans="1:19" x14ac:dyDescent="0.25">
      <c r="A6" s="19" t="s">
        <v>7</v>
      </c>
      <c r="B6" s="7"/>
      <c r="C6" s="7"/>
      <c r="D6" s="7"/>
      <c r="E6" s="7"/>
      <c r="F6" s="7"/>
      <c r="G6" s="7" t="s">
        <v>8</v>
      </c>
      <c r="H6" s="8"/>
      <c r="I6" s="7"/>
      <c r="J6" s="7"/>
      <c r="K6" s="9"/>
      <c r="L6" s="137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9"/>
      <c r="L7" s="137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v>217</v>
      </c>
      <c r="F8" s="22"/>
      <c r="G8" s="17">
        <f>C8*E8</f>
        <v>21700000</v>
      </c>
      <c r="H8" s="8"/>
      <c r="I8" s="17"/>
      <c r="J8" s="17"/>
      <c r="K8" s="9"/>
      <c r="L8" s="137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v>225</v>
      </c>
      <c r="F9" s="22"/>
      <c r="G9" s="17">
        <f t="shared" ref="G9:G16" si="0">C9*E9</f>
        <v>11250000</v>
      </c>
      <c r="H9" s="8"/>
      <c r="I9" s="17"/>
      <c r="J9" s="17"/>
      <c r="K9" s="9"/>
      <c r="L9" s="136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57</v>
      </c>
      <c r="F10" s="22"/>
      <c r="G10" s="17">
        <f t="shared" si="0"/>
        <v>1140000</v>
      </c>
      <c r="H10" s="8"/>
      <c r="I10" s="8"/>
      <c r="J10" s="17"/>
      <c r="K10" s="23"/>
      <c r="L10" s="136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35</v>
      </c>
      <c r="F11" s="22"/>
      <c r="G11" s="17">
        <f t="shared" si="0"/>
        <v>350000</v>
      </c>
      <c r="H11" s="8"/>
      <c r="I11" s="17"/>
      <c r="J11" s="17"/>
      <c r="K11" s="9"/>
      <c r="L11" s="136"/>
      <c r="M11" s="4"/>
      <c r="N11" s="24"/>
      <c r="O11" s="8"/>
      <c r="P11" s="9"/>
      <c r="Q11" s="9"/>
      <c r="R11" s="9" t="s">
        <v>12</v>
      </c>
      <c r="S11" s="9"/>
    </row>
    <row r="12" spans="1:19" x14ac:dyDescent="0.25">
      <c r="A12" s="7"/>
      <c r="B12" s="7"/>
      <c r="C12" s="21">
        <v>5000</v>
      </c>
      <c r="D12" s="7"/>
      <c r="E12" s="22">
        <v>94</v>
      </c>
      <c r="F12" s="22"/>
      <c r="G12" s="17">
        <f>C12*E12</f>
        <v>470000</v>
      </c>
      <c r="H12" s="8"/>
      <c r="I12" s="17"/>
      <c r="J12" s="17"/>
      <c r="K12" s="25" t="s">
        <v>8</v>
      </c>
      <c r="L12" s="138" t="s">
        <v>14</v>
      </c>
      <c r="M12" s="27" t="s">
        <v>15</v>
      </c>
      <c r="N12" s="28" t="s">
        <v>16</v>
      </c>
      <c r="O12" s="29" t="s">
        <v>12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17"/>
      <c r="K13" s="30">
        <v>39869</v>
      </c>
      <c r="L13" s="134">
        <v>1000000</v>
      </c>
      <c r="M13" s="32">
        <v>4500000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2</v>
      </c>
      <c r="F14" s="22"/>
      <c r="G14" s="17">
        <f t="shared" si="0"/>
        <v>2000</v>
      </c>
      <c r="H14" s="8"/>
      <c r="I14" s="17"/>
      <c r="J14" s="10"/>
      <c r="K14" s="30">
        <v>39870</v>
      </c>
      <c r="L14" s="134">
        <v>1600000</v>
      </c>
      <c r="M14" s="32">
        <v>300000</v>
      </c>
      <c r="N14" s="34"/>
      <c r="O14" s="35"/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39871</v>
      </c>
      <c r="L15" s="134">
        <v>4000000</v>
      </c>
      <c r="M15" s="32">
        <v>20000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39872</v>
      </c>
      <c r="L16" s="134">
        <v>2200000</v>
      </c>
      <c r="M16" s="37">
        <v>50000000</v>
      </c>
      <c r="N16" s="34"/>
      <c r="O16" s="35"/>
      <c r="P16" s="36"/>
    </row>
    <row r="17" spans="1:19" x14ac:dyDescent="0.25">
      <c r="A17" s="7"/>
      <c r="B17" s="7"/>
      <c r="C17" s="19" t="s">
        <v>22</v>
      </c>
      <c r="D17" s="7"/>
      <c r="E17" s="22"/>
      <c r="F17" s="7"/>
      <c r="G17" s="7"/>
      <c r="H17" s="8">
        <f>SUM(G8:G16)</f>
        <v>34914000</v>
      </c>
      <c r="I17" s="10"/>
      <c r="K17" s="30">
        <v>39873</v>
      </c>
      <c r="L17" s="134">
        <v>5000000</v>
      </c>
      <c r="M17" s="32">
        <v>100000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39874</v>
      </c>
      <c r="L18" s="134">
        <v>1000000</v>
      </c>
      <c r="M18" s="32">
        <v>350000</v>
      </c>
      <c r="N18" s="34"/>
      <c r="O18" s="35"/>
      <c r="P18" s="39"/>
    </row>
    <row r="19" spans="1:19" x14ac:dyDescent="0.25">
      <c r="A19" s="7"/>
      <c r="B19" s="7"/>
      <c r="C19" s="7" t="s">
        <v>9</v>
      </c>
      <c r="D19" s="7"/>
      <c r="E19" s="7" t="s">
        <v>23</v>
      </c>
      <c r="F19" s="7"/>
      <c r="G19" s="7" t="s">
        <v>11</v>
      </c>
      <c r="H19" s="8"/>
      <c r="I19" s="21"/>
      <c r="K19" s="30">
        <v>39875</v>
      </c>
      <c r="L19" s="134">
        <v>1000000</v>
      </c>
      <c r="M19" s="123">
        <v>350000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1</v>
      </c>
      <c r="F20" s="7"/>
      <c r="G20" s="21">
        <f>C20*E20</f>
        <v>1000</v>
      </c>
      <c r="H20" s="8"/>
      <c r="I20" s="21"/>
      <c r="K20" s="30">
        <v>39876</v>
      </c>
      <c r="L20" s="134">
        <v>2000000</v>
      </c>
      <c r="M20" s="32">
        <v>254000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3</v>
      </c>
      <c r="F21" s="7"/>
      <c r="G21" s="21">
        <f>C21*E21</f>
        <v>1500</v>
      </c>
      <c r="H21" s="8"/>
      <c r="I21" s="21"/>
      <c r="K21" s="30">
        <v>39877</v>
      </c>
      <c r="L21" s="134">
        <v>2000000</v>
      </c>
      <c r="M21" s="34"/>
      <c r="N21" s="40"/>
      <c r="O21" s="41"/>
      <c r="P21" s="41"/>
    </row>
    <row r="22" spans="1:19" x14ac:dyDescent="0.25">
      <c r="A22" s="7"/>
      <c r="B22" s="7"/>
      <c r="C22" s="21">
        <v>200</v>
      </c>
      <c r="D22" s="7"/>
      <c r="E22" s="7">
        <v>1</v>
      </c>
      <c r="F22" s="7"/>
      <c r="G22" s="21">
        <f>C22*E22</f>
        <v>200</v>
      </c>
      <c r="H22" s="8"/>
      <c r="I22" s="10"/>
      <c r="K22" s="30">
        <v>39878</v>
      </c>
      <c r="L22" s="134">
        <v>4000000</v>
      </c>
      <c r="M22" s="31"/>
      <c r="N22" s="42"/>
      <c r="O22" s="8"/>
      <c r="P22" s="34"/>
      <c r="Q22" s="40"/>
      <c r="R22" s="41"/>
      <c r="S22" s="41"/>
    </row>
    <row r="23" spans="1:19" x14ac:dyDescent="0.25">
      <c r="A23" s="7"/>
      <c r="B23" s="7"/>
      <c r="C23" s="21">
        <v>100</v>
      </c>
      <c r="D23" s="7"/>
      <c r="E23" s="7">
        <v>2</v>
      </c>
      <c r="F23" s="7"/>
      <c r="G23" s="21">
        <f>C23*E23</f>
        <v>200</v>
      </c>
      <c r="H23" s="8"/>
      <c r="I23" s="10"/>
      <c r="K23" s="30">
        <v>39879</v>
      </c>
      <c r="L23" s="134">
        <v>9025000</v>
      </c>
      <c r="M23" s="43"/>
      <c r="N23" s="42"/>
      <c r="O23" s="44"/>
      <c r="P23" s="34"/>
      <c r="Q23" s="40"/>
      <c r="R23" s="41">
        <f>SUM(R14:R22)</f>
        <v>0</v>
      </c>
      <c r="S23" s="41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39880</v>
      </c>
      <c r="L24" s="134">
        <v>3000000</v>
      </c>
      <c r="M24" s="43"/>
      <c r="N24" s="45"/>
      <c r="O24" s="44"/>
      <c r="P24" s="34"/>
      <c r="Q24" s="40"/>
      <c r="R24" s="46" t="s">
        <v>24</v>
      </c>
      <c r="S24" s="40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7">
        <v>0</v>
      </c>
      <c r="H25" s="8"/>
      <c r="I25" s="7" t="s">
        <v>8</v>
      </c>
      <c r="K25" s="30">
        <v>39881</v>
      </c>
      <c r="L25" s="134">
        <v>1000000</v>
      </c>
      <c r="M25" s="43"/>
      <c r="N25" s="45"/>
      <c r="O25" s="44"/>
      <c r="P25" s="34"/>
      <c r="Q25" s="40"/>
      <c r="R25" s="46"/>
      <c r="S25" s="40"/>
    </row>
    <row r="26" spans="1:19" x14ac:dyDescent="0.25">
      <c r="A26" s="7"/>
      <c r="B26" s="7"/>
      <c r="C26" s="19" t="s">
        <v>22</v>
      </c>
      <c r="D26" s="7"/>
      <c r="E26" s="7"/>
      <c r="F26" s="7"/>
      <c r="G26" s="7"/>
      <c r="H26" s="49">
        <f>SUM(G20:G25)</f>
        <v>2900</v>
      </c>
      <c r="I26" s="8"/>
      <c r="K26" s="30">
        <v>39882</v>
      </c>
      <c r="L26" s="134">
        <v>600000</v>
      </c>
      <c r="N26" s="42"/>
      <c r="O26" s="50"/>
      <c r="P26" s="34"/>
      <c r="Q26" s="40"/>
      <c r="R26" s="46"/>
      <c r="S26" s="40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34916900</v>
      </c>
      <c r="K27" s="30">
        <v>39883</v>
      </c>
      <c r="L27" s="134">
        <v>1600000</v>
      </c>
      <c r="M27" s="51"/>
      <c r="N27" s="42"/>
      <c r="O27" s="50"/>
      <c r="P27" s="34"/>
      <c r="Q27" s="40"/>
      <c r="R27" s="46"/>
      <c r="S27" s="40"/>
    </row>
    <row r="28" spans="1:19" x14ac:dyDescent="0.25">
      <c r="A28" s="7"/>
      <c r="B28" s="7"/>
      <c r="C28" s="19" t="s">
        <v>25</v>
      </c>
      <c r="D28" s="7"/>
      <c r="E28" s="7"/>
      <c r="F28" s="7"/>
      <c r="G28" s="7"/>
      <c r="H28" s="8"/>
      <c r="I28" s="8"/>
      <c r="K28" s="30">
        <v>39884</v>
      </c>
      <c r="L28" s="134">
        <v>1000000</v>
      </c>
      <c r="M28" s="52"/>
      <c r="N28" s="42"/>
      <c r="O28" s="50"/>
      <c r="P28" s="34"/>
      <c r="Q28" s="40"/>
      <c r="R28" s="46"/>
      <c r="S28" s="40"/>
    </row>
    <row r="29" spans="1:19" x14ac:dyDescent="0.25">
      <c r="A29" s="7"/>
      <c r="B29" s="7"/>
      <c r="C29" s="7" t="s">
        <v>26</v>
      </c>
      <c r="D29" s="7"/>
      <c r="E29" s="7"/>
      <c r="F29" s="7"/>
      <c r="G29" s="7" t="s">
        <v>8</v>
      </c>
      <c r="H29" s="8"/>
      <c r="I29" s="8">
        <f>'27 Februari 17'!I37</f>
        <v>1440431764</v>
      </c>
      <c r="K29" s="30">
        <v>39885</v>
      </c>
      <c r="L29" s="134">
        <v>1550000</v>
      </c>
      <c r="N29" s="42"/>
      <c r="O29" s="50"/>
      <c r="P29" s="34"/>
      <c r="Q29" s="40"/>
      <c r="R29" s="53"/>
      <c r="S29" s="40"/>
    </row>
    <row r="30" spans="1:19" x14ac:dyDescent="0.25">
      <c r="A30" s="7"/>
      <c r="B30" s="7"/>
      <c r="C30" s="7" t="s">
        <v>27</v>
      </c>
      <c r="D30" s="7"/>
      <c r="E30" s="7"/>
      <c r="F30" s="7"/>
      <c r="G30" s="7"/>
      <c r="H30" s="8" t="s">
        <v>28</v>
      </c>
      <c r="I30" s="54">
        <f>'27 Februari 17'!I52</f>
        <v>5452900</v>
      </c>
      <c r="K30" s="30">
        <v>39886</v>
      </c>
      <c r="L30" s="134">
        <v>1600000</v>
      </c>
      <c r="M30" s="55"/>
      <c r="N30" s="42"/>
      <c r="O30" s="50"/>
      <c r="P30" s="34"/>
      <c r="Q30" s="40"/>
      <c r="R30" s="46"/>
      <c r="S30" s="40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>
        <v>39887</v>
      </c>
      <c r="L31" s="134">
        <v>4000000</v>
      </c>
      <c r="N31" s="45"/>
      <c r="O31" s="50"/>
      <c r="P31" s="9"/>
      <c r="Q31" s="40"/>
      <c r="R31" s="9"/>
      <c r="S31" s="40"/>
    </row>
    <row r="32" spans="1:19" x14ac:dyDescent="0.25">
      <c r="A32" s="7"/>
      <c r="B32" s="7"/>
      <c r="C32" s="19" t="s">
        <v>29</v>
      </c>
      <c r="D32" s="7"/>
      <c r="E32" s="7"/>
      <c r="F32" s="7"/>
      <c r="G32" s="7"/>
      <c r="H32" s="8"/>
      <c r="I32" s="34"/>
      <c r="J32" s="34"/>
      <c r="K32" s="30">
        <v>39888</v>
      </c>
      <c r="L32" s="134">
        <v>950000</v>
      </c>
      <c r="N32" s="42"/>
      <c r="O32" s="50"/>
      <c r="P32" s="9"/>
      <c r="Q32" s="40"/>
      <c r="R32" s="9"/>
      <c r="S32" s="40"/>
    </row>
    <row r="33" spans="1:19" x14ac:dyDescent="0.25">
      <c r="A33" s="7"/>
      <c r="B33" s="19">
        <v>1</v>
      </c>
      <c r="C33" s="19" t="s">
        <v>30</v>
      </c>
      <c r="D33" s="7"/>
      <c r="E33" s="7"/>
      <c r="F33" s="7"/>
      <c r="G33" s="7"/>
      <c r="H33" s="8"/>
      <c r="I33" s="8"/>
      <c r="J33" s="8"/>
      <c r="K33" s="30">
        <v>39889</v>
      </c>
      <c r="L33" s="134">
        <v>2000000</v>
      </c>
      <c r="N33" s="42"/>
      <c r="O33" s="50"/>
      <c r="P33" s="9"/>
      <c r="Q33" s="40"/>
      <c r="R33" s="9"/>
      <c r="S33" s="40"/>
    </row>
    <row r="34" spans="1:19" x14ac:dyDescent="0.25">
      <c r="A34" s="7"/>
      <c r="B34" s="19"/>
      <c r="C34" s="19" t="s">
        <v>12</v>
      </c>
      <c r="D34" s="7"/>
      <c r="E34" s="7"/>
      <c r="F34" s="7"/>
      <c r="G34" s="7"/>
      <c r="H34" s="8"/>
      <c r="I34" s="8"/>
      <c r="J34" s="8"/>
      <c r="K34" s="30">
        <v>39890</v>
      </c>
      <c r="L34" s="134">
        <v>2300000</v>
      </c>
      <c r="N34" s="42"/>
      <c r="O34" s="50"/>
      <c r="P34" s="9"/>
      <c r="Q34" s="40"/>
      <c r="R34" s="57"/>
      <c r="S34" s="40"/>
    </row>
    <row r="35" spans="1:19" x14ac:dyDescent="0.25">
      <c r="A35" s="7"/>
      <c r="B35" s="7"/>
      <c r="C35" s="7" t="s">
        <v>31</v>
      </c>
      <c r="D35" s="7"/>
      <c r="E35" s="7"/>
      <c r="F35" s="7"/>
      <c r="G35" s="21"/>
      <c r="H35" s="49">
        <f>O14</f>
        <v>0</v>
      </c>
      <c r="I35" s="8"/>
      <c r="J35" s="8"/>
      <c r="K35" s="30">
        <v>39891</v>
      </c>
      <c r="L35" s="134">
        <v>2200000</v>
      </c>
      <c r="M35" s="51"/>
      <c r="N35" s="42" t="s">
        <v>32</v>
      </c>
      <c r="O35" s="50"/>
      <c r="P35" s="40"/>
      <c r="Q35" s="40"/>
      <c r="R35" s="9"/>
      <c r="S35" s="40"/>
    </row>
    <row r="36" spans="1:19" x14ac:dyDescent="0.25">
      <c r="A36" s="7"/>
      <c r="B36" s="7"/>
      <c r="C36" s="7" t="s">
        <v>33</v>
      </c>
      <c r="D36" s="7"/>
      <c r="E36" s="7"/>
      <c r="F36" s="7"/>
      <c r="G36" s="7"/>
      <c r="H36" s="58">
        <f>H92</f>
        <v>0</v>
      </c>
      <c r="I36" s="7" t="s">
        <v>8</v>
      </c>
      <c r="J36" s="7"/>
      <c r="K36" s="30">
        <v>39892</v>
      </c>
      <c r="L36" s="134">
        <v>12150000</v>
      </c>
      <c r="M36" s="51"/>
      <c r="N36" s="42"/>
      <c r="O36" s="50"/>
      <c r="P36" s="10"/>
      <c r="Q36" s="40"/>
      <c r="R36" s="9"/>
      <c r="S36" s="9"/>
    </row>
    <row r="37" spans="1:19" x14ac:dyDescent="0.25">
      <c r="A37" s="7"/>
      <c r="B37" s="7"/>
      <c r="C37" s="7" t="s">
        <v>34</v>
      </c>
      <c r="D37" s="7"/>
      <c r="E37" s="7"/>
      <c r="F37" s="7"/>
      <c r="G37" s="7"/>
      <c r="H37" s="8"/>
      <c r="I37" s="8">
        <f>I29+H35</f>
        <v>1440431764</v>
      </c>
      <c r="J37" s="8"/>
      <c r="K37" s="30">
        <v>39893</v>
      </c>
      <c r="L37" s="134">
        <v>1000000</v>
      </c>
      <c r="M37" s="51"/>
      <c r="N37" s="42"/>
      <c r="O37" s="50"/>
      <c r="Q37" s="40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>
        <v>39894</v>
      </c>
      <c r="L38" s="134">
        <v>1000000</v>
      </c>
      <c r="M38" s="59"/>
      <c r="N38" s="42"/>
      <c r="O38" s="50"/>
      <c r="Q38" s="40"/>
      <c r="R38" s="9"/>
      <c r="S38" s="9"/>
    </row>
    <row r="39" spans="1:19" x14ac:dyDescent="0.25">
      <c r="A39" s="7"/>
      <c r="B39" s="7"/>
      <c r="C39" s="19" t="s">
        <v>35</v>
      </c>
      <c r="D39" s="7"/>
      <c r="E39" s="7"/>
      <c r="F39" s="7"/>
      <c r="G39" s="7"/>
      <c r="H39" s="49">
        <f>24183686+75000000</f>
        <v>99183686</v>
      </c>
      <c r="J39" s="8"/>
      <c r="K39" s="30">
        <v>39895</v>
      </c>
      <c r="L39" s="134">
        <v>1500000</v>
      </c>
      <c r="M39" s="51"/>
      <c r="N39" s="42"/>
      <c r="O39" s="50"/>
      <c r="Q39" s="40"/>
      <c r="R39" s="9"/>
      <c r="S39" s="9"/>
    </row>
    <row r="40" spans="1:19" x14ac:dyDescent="0.25">
      <c r="A40" s="7"/>
      <c r="B40" s="7"/>
      <c r="C40" s="19" t="s">
        <v>36</v>
      </c>
      <c r="D40" s="7"/>
      <c r="E40" s="7"/>
      <c r="F40" s="7"/>
      <c r="G40" s="7"/>
      <c r="H40" s="8">
        <v>102950591</v>
      </c>
      <c r="I40" s="8"/>
      <c r="J40" s="8"/>
      <c r="K40" s="30">
        <v>39896</v>
      </c>
      <c r="L40" s="134">
        <v>1000000</v>
      </c>
      <c r="M40" s="51"/>
      <c r="N40" s="42"/>
      <c r="O40" s="50"/>
      <c r="Q40" s="40"/>
      <c r="R40" s="9"/>
      <c r="S40" s="9"/>
    </row>
    <row r="41" spans="1:19" ht="16.5" x14ac:dyDescent="0.35">
      <c r="A41" s="7"/>
      <c r="B41" s="7"/>
      <c r="C41" s="19" t="s">
        <v>37</v>
      </c>
      <c r="D41" s="7"/>
      <c r="E41" s="7"/>
      <c r="F41" s="7"/>
      <c r="G41" s="7"/>
      <c r="H41" s="60">
        <f>51461839+25000000</f>
        <v>76461839</v>
      </c>
      <c r="I41" s="8"/>
      <c r="J41" s="8"/>
      <c r="K41" s="30">
        <v>39897</v>
      </c>
      <c r="L41" s="134">
        <v>1000000</v>
      </c>
      <c r="M41" s="51"/>
      <c r="N41" s="42"/>
      <c r="O41" s="50"/>
      <c r="Q41" s="40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278596116</v>
      </c>
      <c r="J42" s="8"/>
      <c r="K42" s="30">
        <v>39898</v>
      </c>
      <c r="L42" s="134">
        <v>1000000</v>
      </c>
      <c r="M42" s="51"/>
      <c r="N42" s="42"/>
      <c r="O42" s="50"/>
      <c r="Q42" s="40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1719027880</v>
      </c>
      <c r="J43" s="8"/>
      <c r="K43" s="30">
        <v>39899</v>
      </c>
      <c r="L43" s="134">
        <v>610000</v>
      </c>
      <c r="M43" s="51"/>
      <c r="N43" s="42"/>
      <c r="O43" s="50"/>
      <c r="Q43" s="40"/>
      <c r="R43" s="9"/>
      <c r="S43" s="9"/>
    </row>
    <row r="44" spans="1:19" x14ac:dyDescent="0.25">
      <c r="A44" s="7"/>
      <c r="B44" s="19">
        <v>2</v>
      </c>
      <c r="C44" s="19" t="s">
        <v>38</v>
      </c>
      <c r="D44" s="7"/>
      <c r="E44" s="7"/>
      <c r="F44" s="7"/>
      <c r="G44" s="7"/>
      <c r="H44" s="8"/>
      <c r="I44" s="8"/>
      <c r="J44" s="8"/>
      <c r="K44" s="30">
        <v>39900</v>
      </c>
      <c r="L44" s="134">
        <v>1000000</v>
      </c>
      <c r="M44" s="51"/>
      <c r="N44" s="42"/>
      <c r="O44" s="50"/>
      <c r="P44" s="63"/>
      <c r="Q44" s="34"/>
      <c r="R44" s="64"/>
      <c r="S44" s="64"/>
    </row>
    <row r="45" spans="1:19" x14ac:dyDescent="0.25">
      <c r="A45" s="7"/>
      <c r="B45" s="7"/>
      <c r="C45" s="7" t="s">
        <v>33</v>
      </c>
      <c r="D45" s="7"/>
      <c r="E45" s="7"/>
      <c r="F45" s="7"/>
      <c r="G45" s="17"/>
      <c r="H45" s="8">
        <f>M96</f>
        <v>55874000</v>
      </c>
      <c r="I45" s="8"/>
      <c r="J45" s="8"/>
      <c r="K45" s="30">
        <v>39901</v>
      </c>
      <c r="L45" s="134">
        <v>1000000</v>
      </c>
      <c r="M45" s="51"/>
      <c r="N45" s="42"/>
      <c r="O45" s="50"/>
      <c r="P45" s="63"/>
      <c r="Q45" s="34"/>
      <c r="R45" s="65"/>
      <c r="S45" s="64"/>
    </row>
    <row r="46" spans="1:19" x14ac:dyDescent="0.25">
      <c r="A46" s="7"/>
      <c r="B46" s="7"/>
      <c r="C46" s="7" t="s">
        <v>39</v>
      </c>
      <c r="D46" s="7"/>
      <c r="E46" s="7"/>
      <c r="F46" s="7"/>
      <c r="G46" s="22"/>
      <c r="H46" s="66">
        <f>+E92</f>
        <v>54200</v>
      </c>
      <c r="I46" s="8" t="s">
        <v>8</v>
      </c>
      <c r="J46" s="8"/>
      <c r="K46" s="30">
        <v>39902</v>
      </c>
      <c r="L46" s="134">
        <v>1000000</v>
      </c>
      <c r="M46" s="51"/>
      <c r="N46" s="42"/>
      <c r="O46" s="50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8</v>
      </c>
      <c r="H47" s="67"/>
      <c r="I47" s="8">
        <f>H45+H46</f>
        <v>55928200</v>
      </c>
      <c r="J47" s="8"/>
      <c r="K47" s="30">
        <v>39903</v>
      </c>
      <c r="L47" s="134">
        <v>3000000</v>
      </c>
      <c r="M47" s="51"/>
      <c r="N47" s="42"/>
      <c r="O47" s="50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8</v>
      </c>
      <c r="J48" s="8"/>
      <c r="K48" s="30">
        <v>39904</v>
      </c>
      <c r="L48" s="134">
        <v>1000000</v>
      </c>
      <c r="M48" s="59"/>
      <c r="N48" s="42"/>
      <c r="O48" s="50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40</v>
      </c>
      <c r="D49" s="7"/>
      <c r="E49" s="7"/>
      <c r="F49" s="7"/>
      <c r="G49" s="17"/>
      <c r="H49" s="49">
        <f>L137</f>
        <v>81285000</v>
      </c>
      <c r="I49" s="8">
        <v>0</v>
      </c>
      <c r="K49" s="30">
        <v>39905</v>
      </c>
      <c r="L49" s="134">
        <v>400000</v>
      </c>
      <c r="M49" s="59"/>
      <c r="N49" s="42"/>
      <c r="O49" s="50"/>
      <c r="Q49" s="9"/>
      <c r="S49" s="9"/>
    </row>
    <row r="50" spans="1:19" x14ac:dyDescent="0.25">
      <c r="A50" s="7"/>
      <c r="B50" s="7"/>
      <c r="C50" s="7" t="s">
        <v>41</v>
      </c>
      <c r="D50" s="7"/>
      <c r="E50" s="7"/>
      <c r="F50" s="7"/>
      <c r="G50" s="7"/>
      <c r="H50" s="58">
        <f>A92</f>
        <v>4107200</v>
      </c>
      <c r="I50" s="8"/>
      <c r="K50" s="30">
        <v>39906</v>
      </c>
      <c r="L50" s="134"/>
      <c r="M50" s="59"/>
      <c r="N50" s="42"/>
      <c r="O50" s="50"/>
      <c r="P50" s="70"/>
      <c r="Q50" s="9" t="s">
        <v>42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85392200</v>
      </c>
      <c r="J51" s="49"/>
      <c r="K51" s="30">
        <v>39907</v>
      </c>
      <c r="L51" s="134"/>
      <c r="M51" s="59"/>
      <c r="N51" s="42"/>
      <c r="O51" s="50"/>
      <c r="P51" s="71"/>
      <c r="Q51" s="57"/>
      <c r="R51" s="71"/>
      <c r="S51" s="57"/>
    </row>
    <row r="52" spans="1:19" x14ac:dyDescent="0.25">
      <c r="A52" s="7"/>
      <c r="B52" s="7"/>
      <c r="C52" s="19" t="s">
        <v>43</v>
      </c>
      <c r="D52" s="7"/>
      <c r="E52" s="7"/>
      <c r="F52" s="7"/>
      <c r="G52" s="7"/>
      <c r="H52" s="8"/>
      <c r="I52" s="8">
        <f>I30-I47+I51</f>
        <v>34916900</v>
      </c>
      <c r="J52" s="72"/>
      <c r="K52" s="30">
        <v>39908</v>
      </c>
      <c r="L52" s="134"/>
      <c r="N52" s="42"/>
      <c r="O52" s="50"/>
      <c r="P52" s="71"/>
      <c r="Q52" s="57"/>
      <c r="R52" s="71"/>
      <c r="S52" s="57"/>
    </row>
    <row r="53" spans="1:19" x14ac:dyDescent="0.25">
      <c r="A53" s="7"/>
      <c r="B53" s="7"/>
      <c r="C53" s="7" t="s">
        <v>44</v>
      </c>
      <c r="D53" s="7"/>
      <c r="E53" s="7"/>
      <c r="F53" s="7"/>
      <c r="G53" s="7"/>
      <c r="H53" s="8"/>
      <c r="I53" s="8">
        <f>+I27</f>
        <v>34916900</v>
      </c>
      <c r="J53" s="72"/>
      <c r="K53" s="30">
        <v>39909</v>
      </c>
      <c r="L53" s="134"/>
      <c r="N53" s="42"/>
      <c r="O53" s="50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8</v>
      </c>
      <c r="I54" s="58">
        <v>0</v>
      </c>
      <c r="J54" s="73"/>
      <c r="K54" s="30">
        <v>39910</v>
      </c>
      <c r="L54" s="134"/>
      <c r="N54" s="42"/>
      <c r="O54" s="50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45</v>
      </c>
      <c r="F55" s="7"/>
      <c r="G55" s="7"/>
      <c r="H55" s="8"/>
      <c r="I55" s="8">
        <f>+I53-I52</f>
        <v>0</v>
      </c>
      <c r="J55" s="72"/>
      <c r="K55" s="30">
        <v>39911</v>
      </c>
      <c r="L55" s="134"/>
      <c r="N55" s="42"/>
      <c r="O55" s="50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K56" s="30">
        <v>39912</v>
      </c>
      <c r="L56" s="134"/>
      <c r="N56" s="42"/>
      <c r="O56" s="50"/>
      <c r="P56" s="71"/>
      <c r="Q56" s="57"/>
      <c r="R56" s="71"/>
      <c r="S56" s="71"/>
    </row>
    <row r="57" spans="1:19" x14ac:dyDescent="0.25">
      <c r="A57" s="7" t="s">
        <v>46</v>
      </c>
      <c r="B57" s="7"/>
      <c r="C57" s="7"/>
      <c r="D57" s="7"/>
      <c r="E57" s="7"/>
      <c r="F57" s="7"/>
      <c r="G57" s="7"/>
      <c r="H57" s="8"/>
      <c r="I57" s="54"/>
      <c r="J57" s="75"/>
      <c r="K57" s="30">
        <v>39913</v>
      </c>
      <c r="L57" s="134"/>
      <c r="N57" s="42"/>
      <c r="O57" s="50"/>
      <c r="P57" s="71"/>
      <c r="Q57" s="57"/>
      <c r="R57" s="71"/>
      <c r="S57" s="71"/>
    </row>
    <row r="58" spans="1:19" x14ac:dyDescent="0.25">
      <c r="A58" s="7" t="s">
        <v>47</v>
      </c>
      <c r="B58" s="7"/>
      <c r="C58" s="7"/>
      <c r="D58" s="7"/>
      <c r="E58" s="7" t="s">
        <v>8</v>
      </c>
      <c r="F58" s="7"/>
      <c r="G58" s="7" t="s">
        <v>48</v>
      </c>
      <c r="H58" s="8"/>
      <c r="I58" s="21"/>
      <c r="J58" s="76"/>
      <c r="K58" s="30">
        <v>39914</v>
      </c>
      <c r="L58" s="134"/>
      <c r="N58" s="42"/>
      <c r="O58" s="50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8</v>
      </c>
      <c r="I59" s="21"/>
      <c r="J59" s="76"/>
      <c r="K59" s="30">
        <v>39915</v>
      </c>
      <c r="L59" s="134"/>
      <c r="N59" s="42"/>
      <c r="O59" s="50"/>
      <c r="Q59" s="40"/>
    </row>
    <row r="60" spans="1:19" x14ac:dyDescent="0.25">
      <c r="K60" s="30">
        <v>39916</v>
      </c>
      <c r="L60" s="134"/>
      <c r="N60" s="42"/>
      <c r="O60" s="50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K61" s="30">
        <v>39917</v>
      </c>
      <c r="L61" s="134"/>
      <c r="N61" s="42"/>
      <c r="O61" s="50"/>
      <c r="Q61" s="10"/>
      <c r="R61" s="81"/>
    </row>
    <row r="62" spans="1:19" x14ac:dyDescent="0.25">
      <c r="A62" s="77" t="s">
        <v>49</v>
      </c>
      <c r="B62" s="78"/>
      <c r="C62" s="78"/>
      <c r="D62" s="79"/>
      <c r="E62" s="79"/>
      <c r="F62" s="79"/>
      <c r="G62" s="79" t="s">
        <v>50</v>
      </c>
      <c r="H62" s="10"/>
      <c r="J62" s="80"/>
      <c r="K62" s="30">
        <v>39918</v>
      </c>
      <c r="L62" s="135"/>
      <c r="N62" s="42"/>
      <c r="O62" s="50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K63" s="30">
        <v>39919</v>
      </c>
      <c r="L63" s="135"/>
      <c r="N63" s="42"/>
      <c r="O63" s="50"/>
      <c r="Q63" s="10"/>
      <c r="R63" s="81"/>
    </row>
    <row r="64" spans="1:19" x14ac:dyDescent="0.25">
      <c r="A64" s="77" t="s">
        <v>51</v>
      </c>
      <c r="B64" s="78"/>
      <c r="C64" s="78"/>
      <c r="D64" s="79"/>
      <c r="E64" s="79"/>
      <c r="F64" s="79"/>
      <c r="G64" s="79"/>
      <c r="H64" s="10" t="s">
        <v>52</v>
      </c>
      <c r="J64" s="80"/>
      <c r="K64" s="30"/>
      <c r="L64" s="135"/>
      <c r="N64" s="42"/>
      <c r="O64" s="50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L65" s="135"/>
      <c r="N65" s="42"/>
      <c r="O65" s="50"/>
    </row>
    <row r="66" spans="1:17" x14ac:dyDescent="0.25">
      <c r="A66" s="9"/>
      <c r="B66" s="9"/>
      <c r="C66" s="9"/>
      <c r="D66" s="9"/>
      <c r="E66" s="9"/>
      <c r="F66" s="9"/>
      <c r="G66" s="79" t="s">
        <v>53</v>
      </c>
      <c r="H66" s="9"/>
      <c r="I66" s="9"/>
      <c r="J66" s="82"/>
      <c r="L66" s="135"/>
      <c r="M66" s="59"/>
      <c r="N66" s="42"/>
      <c r="O66" s="50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2"/>
      <c r="L67" s="135"/>
      <c r="M67" s="59"/>
      <c r="N67" s="42"/>
      <c r="O67" s="50"/>
    </row>
    <row r="68" spans="1:17" x14ac:dyDescent="0.25">
      <c r="A68" s="9"/>
      <c r="B68" s="9"/>
      <c r="C68" s="9"/>
      <c r="D68" s="9"/>
      <c r="E68" s="9" t="s">
        <v>54</v>
      </c>
      <c r="F68" s="9"/>
      <c r="G68" s="9"/>
      <c r="H68" s="9"/>
      <c r="I68" s="9"/>
      <c r="J68" s="82"/>
      <c r="L68" s="135"/>
      <c r="M68" s="83"/>
      <c r="N68" s="42"/>
      <c r="O68" s="50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4"/>
      <c r="J69" s="82"/>
      <c r="L69" s="135"/>
      <c r="M69" s="83"/>
      <c r="N69" s="42"/>
      <c r="O69" s="50"/>
    </row>
    <row r="70" spans="1:17" x14ac:dyDescent="0.25">
      <c r="A70" s="79"/>
      <c r="B70" s="79"/>
      <c r="C70" s="79"/>
      <c r="D70" s="79"/>
      <c r="E70" s="79"/>
      <c r="F70" s="79"/>
      <c r="G70" s="85"/>
      <c r="H70" s="86"/>
      <c r="I70" s="79"/>
      <c r="J70" s="80"/>
      <c r="L70" s="135"/>
      <c r="M70" s="87"/>
      <c r="N70" s="42"/>
      <c r="O70" s="50"/>
    </row>
    <row r="71" spans="1:17" x14ac:dyDescent="0.25">
      <c r="A71" s="79"/>
      <c r="B71" s="79"/>
      <c r="C71" s="79"/>
      <c r="D71" s="79"/>
      <c r="E71" s="79"/>
      <c r="F71" s="79"/>
      <c r="G71" s="85" t="s">
        <v>55</v>
      </c>
      <c r="H71" s="88"/>
      <c r="I71" s="79"/>
      <c r="J71" s="80"/>
      <c r="L71" s="135"/>
      <c r="M71" s="59"/>
      <c r="N71" s="42"/>
      <c r="O71" s="50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2"/>
      <c r="L72" s="135"/>
      <c r="N72" s="42"/>
      <c r="O72" s="89"/>
    </row>
    <row r="73" spans="1:17" x14ac:dyDescent="0.25">
      <c r="A73" s="9" t="s">
        <v>41</v>
      </c>
      <c r="B73" s="9"/>
      <c r="C73" s="9"/>
      <c r="D73" s="9" t="s">
        <v>39</v>
      </c>
      <c r="E73" s="9"/>
      <c r="F73" s="9"/>
      <c r="G73" s="9"/>
      <c r="H73" s="9" t="s">
        <v>56</v>
      </c>
      <c r="I73" s="84" t="s">
        <v>57</v>
      </c>
      <c r="J73" s="82"/>
      <c r="L73" s="135"/>
      <c r="M73" s="87"/>
      <c r="N73" s="42"/>
      <c r="O73" s="90"/>
    </row>
    <row r="74" spans="1:17" x14ac:dyDescent="0.25">
      <c r="A74" s="91">
        <v>60000</v>
      </c>
      <c r="B74" s="92"/>
      <c r="C74" s="92"/>
      <c r="D74" s="92"/>
      <c r="E74" s="93">
        <v>40000</v>
      </c>
      <c r="F74" s="94"/>
      <c r="G74" s="9"/>
      <c r="H74" s="57"/>
      <c r="I74" s="9"/>
      <c r="J74" s="82"/>
      <c r="L74" s="135"/>
      <c r="M74" s="87"/>
      <c r="N74" s="42"/>
      <c r="O74" s="89"/>
    </row>
    <row r="75" spans="1:17" x14ac:dyDescent="0.25">
      <c r="A75" s="91">
        <v>16200</v>
      </c>
      <c r="B75" s="92"/>
      <c r="C75" s="92"/>
      <c r="D75" s="92"/>
      <c r="E75" s="93">
        <v>12500</v>
      </c>
      <c r="F75" s="94"/>
      <c r="G75" s="9"/>
      <c r="H75" s="57"/>
      <c r="I75" s="9"/>
      <c r="J75" s="9"/>
      <c r="L75" s="135"/>
      <c r="M75" s="87"/>
      <c r="N75" s="42"/>
      <c r="O75" s="89"/>
    </row>
    <row r="76" spans="1:17" x14ac:dyDescent="0.25">
      <c r="A76" s="95">
        <v>31000</v>
      </c>
      <c r="B76" s="92"/>
      <c r="C76" s="92"/>
      <c r="D76" s="92"/>
      <c r="E76" s="93">
        <v>1700</v>
      </c>
      <c r="F76" s="94"/>
      <c r="G76" s="9"/>
      <c r="H76" s="57"/>
      <c r="I76" s="9"/>
      <c r="J76" s="9"/>
      <c r="K76" t="s">
        <v>8</v>
      </c>
      <c r="L76" s="135"/>
      <c r="M76" s="87"/>
      <c r="N76" s="42"/>
      <c r="O76" s="89"/>
    </row>
    <row r="77" spans="1:17" x14ac:dyDescent="0.25">
      <c r="A77" s="95">
        <v>4000000</v>
      </c>
      <c r="B77" s="92"/>
      <c r="C77" s="96"/>
      <c r="D77" s="92"/>
      <c r="E77" s="97"/>
      <c r="F77" s="9"/>
      <c r="G77" s="9"/>
      <c r="H77" s="57"/>
      <c r="I77" s="9"/>
      <c r="J77" s="9"/>
      <c r="L77" s="135"/>
      <c r="M77" s="87"/>
      <c r="N77" s="42"/>
      <c r="O77" s="89"/>
    </row>
    <row r="78" spans="1:17" x14ac:dyDescent="0.25">
      <c r="A78" s="93"/>
      <c r="B78" s="92"/>
      <c r="C78" s="96"/>
      <c r="D78" s="96"/>
      <c r="E78" s="98"/>
      <c r="F78" s="70"/>
      <c r="H78" s="71"/>
      <c r="L78" s="135"/>
      <c r="M78" s="87"/>
      <c r="N78" s="42"/>
      <c r="O78" s="89"/>
    </row>
    <row r="79" spans="1:17" x14ac:dyDescent="0.25">
      <c r="A79" s="99"/>
      <c r="B79" s="92"/>
      <c r="C79" s="100"/>
      <c r="D79" s="100"/>
      <c r="E79" s="98"/>
      <c r="H79" s="71"/>
      <c r="L79" s="135"/>
      <c r="M79" s="87"/>
      <c r="N79" s="42"/>
      <c r="O79" s="89"/>
    </row>
    <row r="80" spans="1:17" x14ac:dyDescent="0.25">
      <c r="A80" s="101"/>
      <c r="B80" s="92"/>
      <c r="C80" s="100"/>
      <c r="D80" s="100"/>
      <c r="E80" s="98"/>
      <c r="H80" s="71"/>
      <c r="L80" s="135"/>
      <c r="M80" s="87"/>
      <c r="N80" s="42"/>
      <c r="O80" s="90"/>
    </row>
    <row r="81" spans="1:15" x14ac:dyDescent="0.25">
      <c r="A81" s="101"/>
      <c r="B81" s="92"/>
      <c r="C81" s="100"/>
      <c r="D81" s="100"/>
      <c r="E81" s="98"/>
      <c r="H81" s="71"/>
      <c r="L81" s="135"/>
      <c r="M81" s="87"/>
      <c r="N81" s="42"/>
      <c r="O81" s="90"/>
    </row>
    <row r="82" spans="1:15" x14ac:dyDescent="0.25">
      <c r="A82" s="99"/>
      <c r="B82" s="100"/>
      <c r="C82" s="100"/>
      <c r="D82" s="100"/>
      <c r="E82" s="98"/>
      <c r="H82" s="71"/>
      <c r="L82" s="135"/>
      <c r="M82" s="102"/>
      <c r="N82" s="42"/>
      <c r="O82" s="89"/>
    </row>
    <row r="83" spans="1:15" x14ac:dyDescent="0.25">
      <c r="A83" s="99"/>
      <c r="B83" s="100"/>
      <c r="C83" s="100"/>
      <c r="D83" s="100"/>
      <c r="E83" s="98"/>
      <c r="H83" s="71"/>
      <c r="L83" s="135"/>
      <c r="M83" s="103"/>
      <c r="N83" s="42"/>
      <c r="O83" s="89"/>
    </row>
    <row r="84" spans="1:15" x14ac:dyDescent="0.25">
      <c r="A84" s="99"/>
      <c r="B84" s="104"/>
      <c r="E84" s="71"/>
      <c r="H84" s="71"/>
      <c r="K84" s="30"/>
      <c r="L84" s="135"/>
      <c r="N84" s="42"/>
      <c r="O84" s="89"/>
    </row>
    <row r="85" spans="1:15" x14ac:dyDescent="0.25">
      <c r="A85" s="99"/>
      <c r="B85" s="104"/>
      <c r="H85" s="71"/>
      <c r="K85" s="30"/>
      <c r="L85" s="135"/>
      <c r="N85" s="42"/>
      <c r="O85" s="89"/>
    </row>
    <row r="86" spans="1:15" x14ac:dyDescent="0.25">
      <c r="A86" s="99"/>
      <c r="B86" s="104"/>
      <c r="K86" s="30"/>
      <c r="L86" s="135"/>
      <c r="N86" s="42"/>
      <c r="O86" s="89"/>
    </row>
    <row r="87" spans="1:15" x14ac:dyDescent="0.25">
      <c r="A87" s="99"/>
      <c r="B87" s="104"/>
      <c r="K87" s="30"/>
      <c r="L87" s="135"/>
      <c r="N87" s="42"/>
      <c r="O87" s="89"/>
    </row>
    <row r="88" spans="1:15" x14ac:dyDescent="0.25">
      <c r="A88" s="71"/>
      <c r="B88" s="104"/>
      <c r="K88" s="30"/>
      <c r="L88" s="135"/>
      <c r="M88" s="87"/>
      <c r="N88" s="42"/>
      <c r="O88" s="89"/>
    </row>
    <row r="89" spans="1:15" x14ac:dyDescent="0.25">
      <c r="K89" s="30"/>
      <c r="L89" s="135"/>
      <c r="N89" s="42"/>
      <c r="O89" s="89"/>
    </row>
    <row r="90" spans="1:15" x14ac:dyDescent="0.25">
      <c r="K90" s="30"/>
      <c r="L90" s="135"/>
      <c r="N90" s="42"/>
      <c r="O90" s="89"/>
    </row>
    <row r="91" spans="1:15" x14ac:dyDescent="0.25">
      <c r="K91" s="30"/>
      <c r="L91" s="135"/>
      <c r="N91" s="42"/>
      <c r="O91" s="89"/>
    </row>
    <row r="92" spans="1:15" x14ac:dyDescent="0.25">
      <c r="A92" s="81">
        <f>SUM(A74:A91)</f>
        <v>4107200</v>
      </c>
      <c r="E92" s="71">
        <f>SUM(E74:E91)</f>
        <v>54200</v>
      </c>
      <c r="H92" s="71">
        <f>SUM(H74:H91)</f>
        <v>0</v>
      </c>
      <c r="K92" s="30"/>
      <c r="L92" s="135"/>
      <c r="N92" s="42"/>
      <c r="O92" s="89"/>
    </row>
    <row r="93" spans="1:15" x14ac:dyDescent="0.25">
      <c r="K93" s="30"/>
      <c r="L93" s="135"/>
      <c r="N93" s="42"/>
      <c r="O93" s="89"/>
    </row>
    <row r="94" spans="1:15" x14ac:dyDescent="0.25">
      <c r="K94" s="30"/>
      <c r="N94" s="42"/>
      <c r="O94" s="89"/>
    </row>
    <row r="95" spans="1:15" x14ac:dyDescent="0.25">
      <c r="K95" s="30"/>
      <c r="N95" s="42"/>
      <c r="O95" s="89"/>
    </row>
    <row r="96" spans="1:15" x14ac:dyDescent="0.25">
      <c r="K96" s="30"/>
      <c r="M96" s="37">
        <f>SUM(M13:M95)</f>
        <v>55874000</v>
      </c>
      <c r="N96" s="42"/>
      <c r="O96" s="89"/>
    </row>
    <row r="97" spans="11:15" x14ac:dyDescent="0.25">
      <c r="K97" s="30"/>
      <c r="N97" s="42"/>
      <c r="O97" s="89"/>
    </row>
    <row r="98" spans="11:15" x14ac:dyDescent="0.25">
      <c r="K98" s="30"/>
      <c r="N98" s="42"/>
      <c r="O98" s="89"/>
    </row>
    <row r="99" spans="11:15" x14ac:dyDescent="0.25">
      <c r="K99" s="30"/>
      <c r="N99" s="42"/>
      <c r="O99" s="89"/>
    </row>
    <row r="100" spans="11:15" x14ac:dyDescent="0.25">
      <c r="K100" s="30"/>
      <c r="N100" s="42"/>
      <c r="O100" s="89"/>
    </row>
    <row r="101" spans="11:15" x14ac:dyDescent="0.25">
      <c r="K101" s="30"/>
      <c r="N101" s="42"/>
      <c r="O101" s="89"/>
    </row>
    <row r="102" spans="11:15" x14ac:dyDescent="0.25">
      <c r="K102" s="30"/>
      <c r="N102" s="42"/>
      <c r="O102" s="89"/>
    </row>
    <row r="103" spans="11:15" x14ac:dyDescent="0.25">
      <c r="K103" s="30"/>
      <c r="N103" s="42"/>
      <c r="O103" s="89"/>
    </row>
    <row r="104" spans="11:15" x14ac:dyDescent="0.25">
      <c r="K104" s="30"/>
      <c r="N104" s="42"/>
      <c r="O104" s="89"/>
    </row>
    <row r="105" spans="11:15" x14ac:dyDescent="0.25">
      <c r="K105" s="30"/>
      <c r="N105" s="42"/>
      <c r="O105" s="89"/>
    </row>
    <row r="106" spans="11:15" x14ac:dyDescent="0.25">
      <c r="K106" s="30"/>
      <c r="N106" s="42"/>
      <c r="O106" s="89"/>
    </row>
    <row r="107" spans="11:15" x14ac:dyDescent="0.25">
      <c r="K107" s="30"/>
      <c r="N107" s="42"/>
      <c r="O107" s="89"/>
    </row>
    <row r="108" spans="11:15" x14ac:dyDescent="0.25">
      <c r="K108" s="30"/>
      <c r="N108" s="42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7">
        <f>SUM(O13:O110)</f>
        <v>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39"/>
      <c r="N114" s="107"/>
      <c r="O114" s="106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39"/>
      <c r="N115" s="107"/>
      <c r="O115" s="106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39"/>
      <c r="N116" s="107"/>
      <c r="O116" s="106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39"/>
      <c r="N117" s="107"/>
      <c r="O117" s="106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39"/>
      <c r="N118" s="107"/>
      <c r="O118" s="106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39"/>
      <c r="N119" s="107"/>
      <c r="O119" s="106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39"/>
      <c r="N120" s="107"/>
      <c r="O120" s="106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39"/>
      <c r="N121" s="107"/>
      <c r="O121" s="106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39"/>
      <c r="N122" s="107"/>
      <c r="O122" s="106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39"/>
      <c r="N123" s="107"/>
      <c r="O123" s="106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40"/>
      <c r="N124" s="107"/>
      <c r="O124" s="106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39"/>
      <c r="N125" s="107"/>
      <c r="O125" s="106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39"/>
      <c r="N126" s="107"/>
      <c r="O126" s="106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39"/>
      <c r="N127" s="107"/>
      <c r="O127" s="106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39"/>
      <c r="N128" s="107"/>
      <c r="O128" s="106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39"/>
      <c r="N129" s="107"/>
      <c r="O129" s="106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39"/>
      <c r="N130" s="107"/>
      <c r="O130" s="106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39"/>
      <c r="N131" s="107"/>
      <c r="O131" s="106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39"/>
      <c r="N132" s="107"/>
      <c r="O132" s="106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39"/>
      <c r="N133" s="107"/>
      <c r="O133" s="106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39"/>
      <c r="N134" s="107"/>
      <c r="O134" s="106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40"/>
      <c r="N135" s="107"/>
      <c r="O135" s="106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39"/>
      <c r="N136" s="107"/>
      <c r="O136" s="106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40">
        <f>SUM(L13:L136)</f>
        <v>81285000</v>
      </c>
      <c r="N137" s="107"/>
      <c r="O137" s="106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B19" zoomScale="85" zoomScaleNormal="100" zoomScaleSheetLayoutView="85" workbookViewId="0">
      <selection activeCell="B1" sqref="A1:XFD1048576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39" bestFit="1" customWidth="1"/>
    <col min="13" max="13" width="16.140625" style="37" bestFit="1" customWidth="1"/>
    <col min="14" max="14" width="15.5703125" style="107" customWidth="1"/>
    <col min="15" max="15" width="20" style="106" bestFit="1" customWidth="1"/>
    <col min="16" max="16" width="18" bestFit="1" customWidth="1"/>
    <col min="18" max="18" width="22.42578125" customWidth="1"/>
    <col min="19" max="19" width="20.140625" customWidth="1"/>
  </cols>
  <sheetData>
    <row r="1" spans="1:19" ht="15.75" x14ac:dyDescent="0.25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6"/>
      <c r="K1" s="2"/>
      <c r="L1" s="136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136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58</v>
      </c>
      <c r="C3" s="10"/>
      <c r="D3" s="7"/>
      <c r="E3" s="7"/>
      <c r="F3" s="7"/>
      <c r="G3" s="7"/>
      <c r="H3" s="7" t="s">
        <v>2</v>
      </c>
      <c r="I3" s="11">
        <v>42795</v>
      </c>
      <c r="J3" s="12"/>
      <c r="K3" s="9"/>
      <c r="L3" s="137"/>
      <c r="M3" s="4"/>
      <c r="N3" s="5"/>
      <c r="O3" s="10"/>
      <c r="P3" s="9"/>
      <c r="Q3" s="9"/>
      <c r="R3" s="9"/>
      <c r="S3" s="9"/>
    </row>
    <row r="4" spans="1:19" x14ac:dyDescent="0.25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 t="s">
        <v>6</v>
      </c>
      <c r="J4" s="15"/>
      <c r="K4" s="9"/>
      <c r="L4" s="137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7"/>
      <c r="M5" s="17"/>
      <c r="N5" s="18"/>
      <c r="O5" s="6"/>
      <c r="P5" s="9"/>
      <c r="Q5" s="9"/>
      <c r="R5" s="9"/>
      <c r="S5" s="9"/>
    </row>
    <row r="6" spans="1:19" x14ac:dyDescent="0.25">
      <c r="A6" s="19" t="s">
        <v>7</v>
      </c>
      <c r="B6" s="7"/>
      <c r="C6" s="7"/>
      <c r="D6" s="7"/>
      <c r="E6" s="7"/>
      <c r="F6" s="7"/>
      <c r="G6" s="7" t="s">
        <v>8</v>
      </c>
      <c r="H6" s="8"/>
      <c r="I6" s="7"/>
      <c r="J6" s="7"/>
      <c r="K6" s="9"/>
      <c r="L6" s="137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9"/>
      <c r="L7" s="137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v>74</v>
      </c>
      <c r="F8" s="22"/>
      <c r="G8" s="17">
        <f>C8*E8</f>
        <v>7400000</v>
      </c>
      <c r="H8" s="8"/>
      <c r="I8" s="17"/>
      <c r="J8" s="17"/>
      <c r="K8" s="9"/>
      <c r="L8" s="137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v>119</v>
      </c>
      <c r="F9" s="22"/>
      <c r="G9" s="17">
        <f t="shared" ref="G9:G16" si="0">C9*E9</f>
        <v>5950000</v>
      </c>
      <c r="H9" s="8"/>
      <c r="I9" s="17"/>
      <c r="J9" s="17"/>
      <c r="K9" s="9"/>
      <c r="L9" s="136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59</v>
      </c>
      <c r="F10" s="22"/>
      <c r="G10" s="17">
        <f t="shared" si="0"/>
        <v>1180000</v>
      </c>
      <c r="H10" s="8"/>
      <c r="I10" s="8"/>
      <c r="J10" s="17"/>
      <c r="K10" s="23"/>
      <c r="L10" s="136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33</v>
      </c>
      <c r="F11" s="22"/>
      <c r="G11" s="17">
        <f t="shared" si="0"/>
        <v>330000</v>
      </c>
      <c r="H11" s="8"/>
      <c r="I11" s="17"/>
      <c r="J11" s="17"/>
      <c r="K11" s="9"/>
      <c r="L11" s="136"/>
      <c r="M11" s="4"/>
      <c r="N11" s="24"/>
      <c r="O11" s="8"/>
      <c r="P11" s="9"/>
      <c r="Q11" s="9"/>
      <c r="R11" s="9" t="s">
        <v>12</v>
      </c>
      <c r="S11" s="9"/>
    </row>
    <row r="12" spans="1:19" x14ac:dyDescent="0.25">
      <c r="A12" s="7"/>
      <c r="B12" s="7"/>
      <c r="C12" s="21">
        <v>5000</v>
      </c>
      <c r="D12" s="7"/>
      <c r="E12" s="22">
        <v>94</v>
      </c>
      <c r="F12" s="22"/>
      <c r="G12" s="17">
        <f>C12*E12</f>
        <v>470000</v>
      </c>
      <c r="H12" s="8"/>
      <c r="I12" s="17"/>
      <c r="J12" s="17"/>
      <c r="K12" s="25" t="s">
        <v>8</v>
      </c>
      <c r="L12" s="138" t="s">
        <v>14</v>
      </c>
      <c r="M12" s="27" t="s">
        <v>15</v>
      </c>
      <c r="N12" s="28" t="s">
        <v>16</v>
      </c>
      <c r="O12" s="29" t="s">
        <v>12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3</v>
      </c>
      <c r="F13" s="22"/>
      <c r="G13" s="17">
        <f t="shared" si="0"/>
        <v>6000</v>
      </c>
      <c r="H13" s="8"/>
      <c r="I13" s="17"/>
      <c r="J13" s="17"/>
      <c r="K13" s="30">
        <v>39906</v>
      </c>
      <c r="L13" s="134">
        <v>1050000</v>
      </c>
      <c r="M13" s="32">
        <v>230000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2</v>
      </c>
      <c r="F14" s="22"/>
      <c r="G14" s="17">
        <f t="shared" si="0"/>
        <v>2000</v>
      </c>
      <c r="H14" s="8"/>
      <c r="I14" s="17"/>
      <c r="J14" s="10"/>
      <c r="K14" s="30">
        <v>39907</v>
      </c>
      <c r="L14" s="134">
        <v>1280000</v>
      </c>
      <c r="M14" s="32">
        <v>400000</v>
      </c>
      <c r="N14" s="34"/>
      <c r="O14" s="35">
        <v>50000000</v>
      </c>
      <c r="P14" s="36">
        <v>345000000</v>
      </c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39908</v>
      </c>
      <c r="L15" s="134">
        <v>1000000</v>
      </c>
      <c r="M15" s="32">
        <v>340000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39909</v>
      </c>
      <c r="L16" s="134">
        <v>1000000</v>
      </c>
      <c r="M16" s="37">
        <v>50000</v>
      </c>
      <c r="N16" s="34"/>
      <c r="O16" s="35"/>
      <c r="P16" s="36"/>
    </row>
    <row r="17" spans="1:19" x14ac:dyDescent="0.25">
      <c r="A17" s="7"/>
      <c r="B17" s="7"/>
      <c r="C17" s="19" t="s">
        <v>22</v>
      </c>
      <c r="D17" s="7"/>
      <c r="E17" s="22"/>
      <c r="F17" s="7"/>
      <c r="G17" s="7"/>
      <c r="H17" s="8">
        <f>SUM(G8:G16)</f>
        <v>15338000</v>
      </c>
      <c r="I17" s="10"/>
      <c r="K17" s="30">
        <v>39910</v>
      </c>
      <c r="L17" s="134">
        <v>2400000</v>
      </c>
      <c r="M17" s="32">
        <v>200000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39911</v>
      </c>
      <c r="L18" s="134">
        <v>850000</v>
      </c>
      <c r="M18" s="32">
        <v>300000</v>
      </c>
      <c r="N18" s="34"/>
      <c r="O18" s="35"/>
      <c r="P18" s="39"/>
    </row>
    <row r="19" spans="1:19" x14ac:dyDescent="0.25">
      <c r="A19" s="7"/>
      <c r="B19" s="7"/>
      <c r="C19" s="7" t="s">
        <v>9</v>
      </c>
      <c r="D19" s="7"/>
      <c r="E19" s="7" t="s">
        <v>23</v>
      </c>
      <c r="F19" s="7"/>
      <c r="G19" s="7" t="s">
        <v>11</v>
      </c>
      <c r="H19" s="8"/>
      <c r="I19" s="21"/>
      <c r="K19" s="30">
        <v>39912</v>
      </c>
      <c r="L19" s="134">
        <v>3000000</v>
      </c>
      <c r="M19" s="123">
        <v>4400000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1</v>
      </c>
      <c r="F20" s="7"/>
      <c r="G20" s="21">
        <f>C20*E20</f>
        <v>1000</v>
      </c>
      <c r="H20" s="8"/>
      <c r="I20" s="21"/>
      <c r="K20" s="30">
        <v>39913</v>
      </c>
      <c r="L20" s="134">
        <v>100000</v>
      </c>
      <c r="M20" s="32">
        <v>35000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3</v>
      </c>
      <c r="F21" s="7"/>
      <c r="G21" s="21">
        <f>C21*E21</f>
        <v>1500</v>
      </c>
      <c r="H21" s="8"/>
      <c r="I21" s="21"/>
      <c r="K21" s="30">
        <v>39914</v>
      </c>
      <c r="L21" s="134">
        <v>4000000</v>
      </c>
      <c r="M21" s="34">
        <v>50000</v>
      </c>
      <c r="N21" s="40"/>
      <c r="O21" s="41"/>
      <c r="P21" s="41"/>
    </row>
    <row r="22" spans="1:19" x14ac:dyDescent="0.25">
      <c r="A22" s="7"/>
      <c r="B22" s="7"/>
      <c r="C22" s="21">
        <v>200</v>
      </c>
      <c r="D22" s="7"/>
      <c r="E22" s="7">
        <v>1</v>
      </c>
      <c r="F22" s="7"/>
      <c r="G22" s="21">
        <f>C22*E22</f>
        <v>200</v>
      </c>
      <c r="H22" s="8"/>
      <c r="I22" s="10"/>
      <c r="K22" s="30">
        <v>39915</v>
      </c>
      <c r="L22" s="134">
        <v>1000000</v>
      </c>
      <c r="M22" s="31">
        <v>300000</v>
      </c>
      <c r="N22" s="42"/>
      <c r="O22" s="8"/>
      <c r="P22" s="34"/>
      <c r="Q22" s="40"/>
      <c r="R22" s="41"/>
      <c r="S22" s="41"/>
    </row>
    <row r="23" spans="1:19" x14ac:dyDescent="0.25">
      <c r="A23" s="7"/>
      <c r="B23" s="7"/>
      <c r="C23" s="21">
        <v>100</v>
      </c>
      <c r="D23" s="7"/>
      <c r="E23" s="7">
        <v>2</v>
      </c>
      <c r="F23" s="7"/>
      <c r="G23" s="21">
        <f>C23*E23</f>
        <v>200</v>
      </c>
      <c r="H23" s="8"/>
      <c r="I23" s="10"/>
      <c r="K23" s="30">
        <v>39916</v>
      </c>
      <c r="L23" s="134">
        <v>500000</v>
      </c>
      <c r="M23" s="43">
        <v>10000</v>
      </c>
      <c r="N23" s="42"/>
      <c r="O23" s="44"/>
      <c r="P23" s="34"/>
      <c r="Q23" s="40"/>
      <c r="R23" s="41">
        <f>SUM(R14:R22)</f>
        <v>0</v>
      </c>
      <c r="S23" s="41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39917</v>
      </c>
      <c r="L24" s="134">
        <v>1000000</v>
      </c>
      <c r="M24" s="43">
        <v>900000</v>
      </c>
      <c r="N24" s="45"/>
      <c r="O24" s="44"/>
      <c r="P24" s="34"/>
      <c r="Q24" s="40"/>
      <c r="R24" s="46" t="s">
        <v>24</v>
      </c>
      <c r="S24" s="40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7">
        <v>0</v>
      </c>
      <c r="H25" s="8"/>
      <c r="I25" s="7" t="s">
        <v>8</v>
      </c>
      <c r="K25" s="30">
        <v>39918</v>
      </c>
      <c r="L25" s="134">
        <v>2700000</v>
      </c>
      <c r="M25" s="43">
        <v>50000000</v>
      </c>
      <c r="N25" s="45"/>
      <c r="O25" s="44"/>
      <c r="P25" s="34"/>
      <c r="Q25" s="40"/>
      <c r="R25" s="46"/>
      <c r="S25" s="40"/>
    </row>
    <row r="26" spans="1:19" x14ac:dyDescent="0.25">
      <c r="A26" s="7"/>
      <c r="B26" s="7"/>
      <c r="C26" s="19" t="s">
        <v>22</v>
      </c>
      <c r="D26" s="7"/>
      <c r="E26" s="7"/>
      <c r="F26" s="7"/>
      <c r="G26" s="7"/>
      <c r="H26" s="49">
        <f>SUM(G20:G25)</f>
        <v>2900</v>
      </c>
      <c r="I26" s="8"/>
      <c r="K26" s="30">
        <v>39919</v>
      </c>
      <c r="L26" s="134">
        <v>1000000</v>
      </c>
      <c r="M26" s="37">
        <v>650000</v>
      </c>
      <c r="N26" s="42"/>
      <c r="O26" s="50"/>
      <c r="P26" s="34"/>
      <c r="Q26" s="40"/>
      <c r="R26" s="46"/>
      <c r="S26" s="40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15340900</v>
      </c>
      <c r="K27" s="30">
        <v>39920</v>
      </c>
      <c r="L27" s="134">
        <v>2000000</v>
      </c>
      <c r="M27" s="51"/>
      <c r="N27" s="42"/>
      <c r="O27" s="50"/>
      <c r="P27" s="34"/>
      <c r="Q27" s="40"/>
      <c r="R27" s="46"/>
      <c r="S27" s="40"/>
    </row>
    <row r="28" spans="1:19" x14ac:dyDescent="0.25">
      <c r="A28" s="7"/>
      <c r="B28" s="7"/>
      <c r="C28" s="19" t="s">
        <v>25</v>
      </c>
      <c r="D28" s="7"/>
      <c r="E28" s="7"/>
      <c r="F28" s="7"/>
      <c r="G28" s="7"/>
      <c r="H28" s="8"/>
      <c r="I28" s="8"/>
      <c r="K28" s="30">
        <v>39921</v>
      </c>
      <c r="L28" s="134">
        <v>4000000</v>
      </c>
      <c r="M28" s="52"/>
      <c r="N28" s="42"/>
      <c r="O28" s="50"/>
      <c r="P28" s="34"/>
      <c r="Q28" s="40"/>
      <c r="R28" s="46"/>
      <c r="S28" s="40"/>
    </row>
    <row r="29" spans="1:19" x14ac:dyDescent="0.25">
      <c r="A29" s="7"/>
      <c r="B29" s="7"/>
      <c r="C29" s="7" t="s">
        <v>26</v>
      </c>
      <c r="D29" s="7"/>
      <c r="E29" s="7"/>
      <c r="F29" s="7"/>
      <c r="G29" s="7" t="s">
        <v>8</v>
      </c>
      <c r="H29" s="8"/>
      <c r="I29" s="8">
        <v>1440806472</v>
      </c>
      <c r="K29" s="30">
        <v>39922</v>
      </c>
      <c r="L29" s="134">
        <v>800000</v>
      </c>
      <c r="N29" s="42"/>
      <c r="O29" s="50"/>
      <c r="P29" s="34"/>
      <c r="Q29" s="40"/>
      <c r="R29" s="53"/>
      <c r="S29" s="40"/>
    </row>
    <row r="30" spans="1:19" x14ac:dyDescent="0.25">
      <c r="A30" s="7"/>
      <c r="B30" s="7"/>
      <c r="C30" s="7" t="s">
        <v>27</v>
      </c>
      <c r="D30" s="7"/>
      <c r="E30" s="7"/>
      <c r="F30" s="7"/>
      <c r="G30" s="7"/>
      <c r="H30" s="8" t="s">
        <v>28</v>
      </c>
      <c r="I30" s="54">
        <f>'28 Februari 17 (2)'!I52</f>
        <v>34916900</v>
      </c>
      <c r="K30" s="30">
        <v>39923</v>
      </c>
      <c r="L30" s="134">
        <v>1500000</v>
      </c>
      <c r="M30" s="55"/>
      <c r="N30" s="42"/>
      <c r="O30" s="50"/>
      <c r="P30" s="34"/>
      <c r="Q30" s="40"/>
      <c r="R30" s="46"/>
      <c r="S30" s="40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>
        <v>39924</v>
      </c>
      <c r="L31" s="134">
        <v>2000000</v>
      </c>
      <c r="N31" s="45"/>
      <c r="O31" s="50"/>
      <c r="P31" s="9"/>
      <c r="Q31" s="40"/>
      <c r="R31" s="9"/>
      <c r="S31" s="40"/>
    </row>
    <row r="32" spans="1:19" x14ac:dyDescent="0.25">
      <c r="A32" s="7"/>
      <c r="B32" s="7"/>
      <c r="C32" s="19" t="s">
        <v>29</v>
      </c>
      <c r="D32" s="7"/>
      <c r="E32" s="7"/>
      <c r="F32" s="7"/>
      <c r="G32" s="7"/>
      <c r="H32" s="8"/>
      <c r="I32" s="34"/>
      <c r="J32" s="34"/>
      <c r="K32" s="30">
        <v>39925</v>
      </c>
      <c r="L32" s="134">
        <v>350000</v>
      </c>
      <c r="N32" s="42"/>
      <c r="O32" s="50"/>
      <c r="P32" s="9"/>
      <c r="Q32" s="40"/>
      <c r="R32" s="9"/>
      <c r="S32" s="40"/>
    </row>
    <row r="33" spans="1:19" x14ac:dyDescent="0.25">
      <c r="A33" s="7"/>
      <c r="B33" s="19">
        <v>1</v>
      </c>
      <c r="C33" s="19" t="s">
        <v>30</v>
      </c>
      <c r="D33" s="7"/>
      <c r="E33" s="7"/>
      <c r="F33" s="7"/>
      <c r="G33" s="7"/>
      <c r="H33" s="8"/>
      <c r="I33" s="8"/>
      <c r="J33" s="8"/>
      <c r="K33" s="30">
        <v>39926</v>
      </c>
      <c r="L33" s="134">
        <v>1600000</v>
      </c>
      <c r="N33" s="42"/>
      <c r="O33" s="50"/>
      <c r="P33" s="9"/>
      <c r="Q33" s="40"/>
      <c r="R33" s="9"/>
      <c r="S33" s="40"/>
    </row>
    <row r="34" spans="1:19" x14ac:dyDescent="0.25">
      <c r="A34" s="7"/>
      <c r="B34" s="19"/>
      <c r="C34" s="19" t="s">
        <v>12</v>
      </c>
      <c r="D34" s="7"/>
      <c r="E34" s="7"/>
      <c r="F34" s="7"/>
      <c r="G34" s="7"/>
      <c r="H34" s="8"/>
      <c r="I34" s="8"/>
      <c r="J34" s="8"/>
      <c r="K34" s="30">
        <v>39927</v>
      </c>
      <c r="L34" s="134">
        <v>500000</v>
      </c>
      <c r="N34" s="42"/>
      <c r="O34" s="50"/>
      <c r="P34" s="9"/>
      <c r="Q34" s="40"/>
      <c r="R34" s="57"/>
      <c r="S34" s="40"/>
    </row>
    <row r="35" spans="1:19" x14ac:dyDescent="0.25">
      <c r="A35" s="7"/>
      <c r="B35" s="7"/>
      <c r="C35" s="7" t="s">
        <v>31</v>
      </c>
      <c r="D35" s="7"/>
      <c r="E35" s="7"/>
      <c r="F35" s="7"/>
      <c r="G35" s="21"/>
      <c r="H35" s="49">
        <f>O14</f>
        <v>50000000</v>
      </c>
      <c r="I35" s="8"/>
      <c r="J35" s="8"/>
      <c r="K35" s="30">
        <v>39928</v>
      </c>
      <c r="L35" s="134">
        <v>1800000</v>
      </c>
      <c r="M35" s="51"/>
      <c r="N35" s="42" t="s">
        <v>32</v>
      </c>
      <c r="O35" s="50"/>
      <c r="P35" s="40"/>
      <c r="Q35" s="40"/>
      <c r="R35" s="9"/>
      <c r="S35" s="40"/>
    </row>
    <row r="36" spans="1:19" x14ac:dyDescent="0.25">
      <c r="A36" s="7"/>
      <c r="B36" s="7"/>
      <c r="C36" s="7" t="s">
        <v>33</v>
      </c>
      <c r="D36" s="7"/>
      <c r="E36" s="7"/>
      <c r="F36" s="7"/>
      <c r="G36" s="7"/>
      <c r="H36" s="58">
        <f>P14</f>
        <v>345000000</v>
      </c>
      <c r="I36" s="7" t="s">
        <v>8</v>
      </c>
      <c r="J36" s="7"/>
      <c r="K36" s="30">
        <v>39929</v>
      </c>
      <c r="L36" s="134">
        <v>1100000</v>
      </c>
      <c r="M36" s="51"/>
      <c r="N36" s="42"/>
      <c r="O36" s="50"/>
      <c r="P36" s="10"/>
      <c r="Q36" s="40"/>
      <c r="R36" s="9"/>
      <c r="S36" s="9"/>
    </row>
    <row r="37" spans="1:19" x14ac:dyDescent="0.25">
      <c r="A37" s="7"/>
      <c r="B37" s="7"/>
      <c r="C37" s="7" t="s">
        <v>34</v>
      </c>
      <c r="D37" s="7"/>
      <c r="E37" s="7"/>
      <c r="F37" s="7"/>
      <c r="G37" s="7"/>
      <c r="H37" s="8"/>
      <c r="I37" s="8">
        <f>I29+H35-H36</f>
        <v>1145806472</v>
      </c>
      <c r="J37" s="8"/>
      <c r="K37" s="30">
        <v>39930</v>
      </c>
      <c r="L37" s="134">
        <v>1000000</v>
      </c>
      <c r="M37" s="51"/>
      <c r="N37" s="42"/>
      <c r="O37" s="50"/>
      <c r="Q37" s="40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>
        <v>39931</v>
      </c>
      <c r="L38" s="134">
        <v>750000</v>
      </c>
      <c r="M38" s="59"/>
      <c r="N38" s="42"/>
      <c r="O38" s="50"/>
      <c r="Q38" s="40"/>
      <c r="R38" s="9"/>
      <c r="S38" s="9"/>
    </row>
    <row r="39" spans="1:19" x14ac:dyDescent="0.25">
      <c r="A39" s="7"/>
      <c r="B39" s="7"/>
      <c r="C39" s="19" t="s">
        <v>35</v>
      </c>
      <c r="D39" s="7"/>
      <c r="E39" s="7"/>
      <c r="F39" s="7"/>
      <c r="G39" s="7"/>
      <c r="H39" s="49">
        <v>4427728</v>
      </c>
      <c r="J39" s="8"/>
      <c r="K39" s="30">
        <v>39932</v>
      </c>
      <c r="L39" s="134"/>
      <c r="M39" s="51"/>
      <c r="N39" s="42"/>
      <c r="O39" s="50"/>
      <c r="Q39" s="40"/>
      <c r="R39" s="9"/>
      <c r="S39" s="9"/>
    </row>
    <row r="40" spans="1:19" x14ac:dyDescent="0.25">
      <c r="A40" s="7"/>
      <c r="B40" s="7"/>
      <c r="C40" s="19" t="s">
        <v>36</v>
      </c>
      <c r="D40" s="7"/>
      <c r="E40" s="7"/>
      <c r="F40" s="7"/>
      <c r="G40" s="7"/>
      <c r="H40" s="8">
        <v>102993494</v>
      </c>
      <c r="I40" s="8"/>
      <c r="J40" s="8"/>
      <c r="K40" s="30">
        <v>39933</v>
      </c>
      <c r="L40" s="134"/>
      <c r="M40" s="51"/>
      <c r="N40" s="42"/>
      <c r="O40" s="50"/>
      <c r="Q40" s="40"/>
      <c r="R40" s="9"/>
      <c r="S40" s="9"/>
    </row>
    <row r="41" spans="1:19" ht="16.5" x14ac:dyDescent="0.35">
      <c r="A41" s="7"/>
      <c r="B41" s="7"/>
      <c r="C41" s="19" t="s">
        <v>37</v>
      </c>
      <c r="D41" s="7"/>
      <c r="E41" s="7"/>
      <c r="F41" s="7"/>
      <c r="G41" s="7"/>
      <c r="H41" s="60">
        <v>90464837</v>
      </c>
      <c r="I41" s="8"/>
      <c r="J41" s="8"/>
      <c r="K41" s="30">
        <v>39934</v>
      </c>
      <c r="L41" s="134"/>
      <c r="M41" s="51"/>
      <c r="N41" s="42"/>
      <c r="O41" s="50"/>
      <c r="Q41" s="40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197886059</v>
      </c>
      <c r="J42" s="8"/>
      <c r="K42" s="30">
        <v>39935</v>
      </c>
      <c r="L42" s="134"/>
      <c r="M42" s="51"/>
      <c r="N42" s="42"/>
      <c r="O42" s="50"/>
      <c r="Q42" s="40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1343692531</v>
      </c>
      <c r="J43" s="8"/>
      <c r="K43" s="30">
        <v>39936</v>
      </c>
      <c r="L43" s="134"/>
      <c r="M43" s="51"/>
      <c r="N43" s="42"/>
      <c r="O43" s="50"/>
      <c r="Q43" s="40"/>
      <c r="R43" s="9"/>
      <c r="S43" s="9"/>
    </row>
    <row r="44" spans="1:19" x14ac:dyDescent="0.25">
      <c r="A44" s="7"/>
      <c r="B44" s="19">
        <v>2</v>
      </c>
      <c r="C44" s="19" t="s">
        <v>38</v>
      </c>
      <c r="D44" s="7"/>
      <c r="E44" s="7"/>
      <c r="F44" s="7"/>
      <c r="G44" s="7"/>
      <c r="H44" s="8"/>
      <c r="I44" s="8"/>
      <c r="J44" s="8"/>
      <c r="K44" s="30">
        <v>39937</v>
      </c>
      <c r="L44" s="134"/>
      <c r="M44" s="51"/>
      <c r="N44" s="42"/>
      <c r="O44" s="50"/>
      <c r="P44" s="63"/>
      <c r="Q44" s="34"/>
      <c r="R44" s="64"/>
      <c r="S44" s="64"/>
    </row>
    <row r="45" spans="1:19" x14ac:dyDescent="0.25">
      <c r="A45" s="7"/>
      <c r="B45" s="7"/>
      <c r="C45" s="7" t="s">
        <v>33</v>
      </c>
      <c r="D45" s="7"/>
      <c r="E45" s="7"/>
      <c r="F45" s="7"/>
      <c r="G45" s="17"/>
      <c r="H45" s="8">
        <f>M96</f>
        <v>57865000</v>
      </c>
      <c r="I45" s="8"/>
      <c r="J45" s="8"/>
      <c r="K45" s="30">
        <v>39938</v>
      </c>
      <c r="L45" s="134"/>
      <c r="M45" s="51"/>
      <c r="N45" s="42"/>
      <c r="O45" s="50"/>
      <c r="P45" s="63"/>
      <c r="Q45" s="34"/>
      <c r="R45" s="65"/>
      <c r="S45" s="64"/>
    </row>
    <row r="46" spans="1:19" x14ac:dyDescent="0.25">
      <c r="A46" s="7"/>
      <c r="B46" s="7"/>
      <c r="C46" s="7" t="s">
        <v>39</v>
      </c>
      <c r="D46" s="7"/>
      <c r="E46" s="7"/>
      <c r="F46" s="7"/>
      <c r="G46" s="22"/>
      <c r="H46" s="66">
        <f>+E92</f>
        <v>0</v>
      </c>
      <c r="I46" s="8" t="s">
        <v>8</v>
      </c>
      <c r="J46" s="8"/>
      <c r="K46" s="30">
        <v>39939</v>
      </c>
      <c r="L46" s="134"/>
      <c r="M46" s="51"/>
      <c r="N46" s="42"/>
      <c r="O46" s="50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8</v>
      </c>
      <c r="H47" s="67"/>
      <c r="I47" s="8">
        <f>H45+H46</f>
        <v>57865000</v>
      </c>
      <c r="J47" s="8"/>
      <c r="K47" s="30">
        <v>39940</v>
      </c>
      <c r="L47" s="134"/>
      <c r="M47" s="51"/>
      <c r="N47" s="42"/>
      <c r="O47" s="50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8</v>
      </c>
      <c r="J48" s="8"/>
      <c r="K48" s="30">
        <v>39941</v>
      </c>
      <c r="L48" s="134"/>
      <c r="M48" s="59"/>
      <c r="N48" s="42"/>
      <c r="O48" s="50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40</v>
      </c>
      <c r="D49" s="7"/>
      <c r="E49" s="7"/>
      <c r="F49" s="7"/>
      <c r="G49" s="17"/>
      <c r="H49" s="49">
        <f>L137</f>
        <v>38280000</v>
      </c>
      <c r="I49" s="8">
        <v>0</v>
      </c>
      <c r="K49" s="30">
        <v>39942</v>
      </c>
      <c r="L49" s="134"/>
      <c r="M49" s="59"/>
      <c r="N49" s="42"/>
      <c r="O49" s="50"/>
      <c r="Q49" s="9"/>
      <c r="S49" s="9"/>
    </row>
    <row r="50" spans="1:19" x14ac:dyDescent="0.25">
      <c r="A50" s="7"/>
      <c r="B50" s="7"/>
      <c r="C50" s="7" t="s">
        <v>41</v>
      </c>
      <c r="D50" s="7"/>
      <c r="E50" s="7"/>
      <c r="F50" s="7"/>
      <c r="G50" s="7"/>
      <c r="H50" s="58">
        <f>A92</f>
        <v>9000</v>
      </c>
      <c r="I50" s="8"/>
      <c r="L50" s="134"/>
      <c r="M50" s="59"/>
      <c r="N50" s="42"/>
      <c r="O50" s="50"/>
      <c r="P50" s="70"/>
      <c r="Q50" s="9" t="s">
        <v>42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38289000</v>
      </c>
      <c r="J51" s="49"/>
      <c r="L51" s="134"/>
      <c r="M51" s="59"/>
      <c r="N51" s="42"/>
      <c r="O51" s="50"/>
      <c r="P51" s="71"/>
      <c r="Q51" s="57"/>
      <c r="R51" s="71"/>
      <c r="S51" s="57"/>
    </row>
    <row r="52" spans="1:19" x14ac:dyDescent="0.25">
      <c r="A52" s="7"/>
      <c r="B52" s="7"/>
      <c r="C52" s="19" t="s">
        <v>43</v>
      </c>
      <c r="D52" s="7"/>
      <c r="E52" s="7"/>
      <c r="F52" s="7"/>
      <c r="G52" s="7"/>
      <c r="H52" s="8"/>
      <c r="I52" s="8">
        <f>I30-I47+I51</f>
        <v>15340900</v>
      </c>
      <c r="J52" s="72"/>
      <c r="L52" s="134"/>
      <c r="N52" s="42"/>
      <c r="O52" s="50"/>
      <c r="P52" s="71"/>
      <c r="Q52" s="57"/>
      <c r="R52" s="71"/>
      <c r="S52" s="57"/>
    </row>
    <row r="53" spans="1:19" x14ac:dyDescent="0.25">
      <c r="A53" s="7"/>
      <c r="B53" s="7"/>
      <c r="C53" s="7" t="s">
        <v>44</v>
      </c>
      <c r="D53" s="7"/>
      <c r="E53" s="7"/>
      <c r="F53" s="7"/>
      <c r="G53" s="7"/>
      <c r="H53" s="8"/>
      <c r="I53" s="8">
        <f>+I27</f>
        <v>15340900</v>
      </c>
      <c r="J53" s="72"/>
      <c r="L53" s="134"/>
      <c r="N53" s="42"/>
      <c r="O53" s="50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8</v>
      </c>
      <c r="I54" s="58">
        <v>0</v>
      </c>
      <c r="J54" s="73"/>
      <c r="L54" s="134"/>
      <c r="N54" s="42"/>
      <c r="O54" s="50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45</v>
      </c>
      <c r="F55" s="7"/>
      <c r="G55" s="7"/>
      <c r="H55" s="8"/>
      <c r="I55" s="8">
        <f>+I53-I52</f>
        <v>0</v>
      </c>
      <c r="J55" s="72"/>
      <c r="L55" s="134"/>
      <c r="N55" s="42"/>
      <c r="O55" s="50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L56" s="134"/>
      <c r="N56" s="42"/>
      <c r="O56" s="50"/>
      <c r="P56" s="71"/>
      <c r="Q56" s="57"/>
      <c r="R56" s="71"/>
      <c r="S56" s="71"/>
    </row>
    <row r="57" spans="1:19" x14ac:dyDescent="0.25">
      <c r="A57" s="7" t="s">
        <v>46</v>
      </c>
      <c r="B57" s="7"/>
      <c r="C57" s="7"/>
      <c r="D57" s="7"/>
      <c r="E57" s="7"/>
      <c r="F57" s="7"/>
      <c r="G57" s="7"/>
      <c r="H57" s="8"/>
      <c r="I57" s="54"/>
      <c r="J57" s="75"/>
      <c r="L57" s="134"/>
      <c r="N57" s="42"/>
      <c r="O57" s="50"/>
      <c r="P57" s="71"/>
      <c r="Q57" s="57"/>
      <c r="R57" s="71"/>
      <c r="S57" s="71"/>
    </row>
    <row r="58" spans="1:19" x14ac:dyDescent="0.25">
      <c r="A58" s="7" t="s">
        <v>47</v>
      </c>
      <c r="B58" s="7"/>
      <c r="C58" s="7"/>
      <c r="D58" s="7"/>
      <c r="E58" s="7" t="s">
        <v>8</v>
      </c>
      <c r="F58" s="7"/>
      <c r="G58" s="7" t="s">
        <v>48</v>
      </c>
      <c r="H58" s="8"/>
      <c r="I58" s="21"/>
      <c r="J58" s="76"/>
      <c r="L58" s="134"/>
      <c r="N58" s="42"/>
      <c r="O58" s="50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8</v>
      </c>
      <c r="I59" s="21"/>
      <c r="J59" s="76"/>
      <c r="L59" s="134"/>
      <c r="N59" s="42"/>
      <c r="O59" s="50"/>
      <c r="Q59" s="40"/>
    </row>
    <row r="60" spans="1:19" x14ac:dyDescent="0.25">
      <c r="L60" s="134"/>
      <c r="N60" s="42"/>
      <c r="O60" s="50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L61" s="134"/>
      <c r="N61" s="42"/>
      <c r="O61" s="50"/>
      <c r="Q61" s="10"/>
      <c r="R61" s="81"/>
    </row>
    <row r="62" spans="1:19" x14ac:dyDescent="0.25">
      <c r="A62" s="77" t="s">
        <v>49</v>
      </c>
      <c r="B62" s="78"/>
      <c r="C62" s="78"/>
      <c r="D62" s="79"/>
      <c r="E62" s="79"/>
      <c r="F62" s="79"/>
      <c r="G62" s="79" t="s">
        <v>50</v>
      </c>
      <c r="H62" s="10"/>
      <c r="J62" s="80"/>
      <c r="L62" s="135"/>
      <c r="N62" s="42"/>
      <c r="O62" s="50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L63" s="135"/>
      <c r="N63" s="42"/>
      <c r="O63" s="50"/>
      <c r="Q63" s="10"/>
      <c r="R63" s="81"/>
    </row>
    <row r="64" spans="1:19" x14ac:dyDescent="0.25">
      <c r="A64" s="77" t="s">
        <v>51</v>
      </c>
      <c r="B64" s="78"/>
      <c r="C64" s="78"/>
      <c r="D64" s="79"/>
      <c r="E64" s="79"/>
      <c r="F64" s="79"/>
      <c r="G64" s="79"/>
      <c r="H64" s="10" t="s">
        <v>52</v>
      </c>
      <c r="J64" s="80"/>
      <c r="K64" s="30"/>
      <c r="L64" s="135"/>
      <c r="N64" s="42"/>
      <c r="O64" s="50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L65" s="135"/>
      <c r="N65" s="42"/>
      <c r="O65" s="50"/>
    </row>
    <row r="66" spans="1:17" x14ac:dyDescent="0.25">
      <c r="A66" s="9"/>
      <c r="B66" s="9"/>
      <c r="C66" s="9"/>
      <c r="D66" s="9"/>
      <c r="E66" s="9"/>
      <c r="F66" s="9"/>
      <c r="G66" s="79" t="s">
        <v>53</v>
      </c>
      <c r="H66" s="9"/>
      <c r="I66" s="9"/>
      <c r="J66" s="82"/>
      <c r="L66" s="135"/>
      <c r="M66" s="59"/>
      <c r="N66" s="42"/>
      <c r="O66" s="50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2"/>
      <c r="L67" s="135"/>
      <c r="M67" s="59"/>
      <c r="N67" s="42"/>
      <c r="O67" s="50"/>
    </row>
    <row r="68" spans="1:17" x14ac:dyDescent="0.25">
      <c r="A68" s="9"/>
      <c r="B68" s="9"/>
      <c r="C68" s="9"/>
      <c r="D68" s="9"/>
      <c r="E68" s="9" t="s">
        <v>54</v>
      </c>
      <c r="F68" s="9"/>
      <c r="G68" s="9"/>
      <c r="H68" s="9"/>
      <c r="I68" s="9"/>
      <c r="J68" s="82"/>
      <c r="L68" s="135"/>
      <c r="M68" s="83"/>
      <c r="N68" s="42"/>
      <c r="O68" s="50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4"/>
      <c r="J69" s="82"/>
      <c r="L69" s="135"/>
      <c r="M69" s="83"/>
      <c r="N69" s="42"/>
      <c r="O69" s="50"/>
    </row>
    <row r="70" spans="1:17" x14ac:dyDescent="0.25">
      <c r="A70" s="79"/>
      <c r="B70" s="79"/>
      <c r="C70" s="79"/>
      <c r="D70" s="79"/>
      <c r="E70" s="79"/>
      <c r="F70" s="79"/>
      <c r="G70" s="85"/>
      <c r="H70" s="86"/>
      <c r="I70" s="79"/>
      <c r="J70" s="80"/>
      <c r="L70" s="135"/>
      <c r="M70" s="87"/>
      <c r="N70" s="42"/>
      <c r="O70" s="50"/>
    </row>
    <row r="71" spans="1:17" x14ac:dyDescent="0.25">
      <c r="A71" s="79"/>
      <c r="B71" s="79"/>
      <c r="C71" s="79"/>
      <c r="D71" s="79"/>
      <c r="E71" s="79"/>
      <c r="F71" s="79"/>
      <c r="G71" s="85" t="s">
        <v>55</v>
      </c>
      <c r="H71" s="88"/>
      <c r="I71" s="79"/>
      <c r="J71" s="80"/>
      <c r="L71" s="135"/>
      <c r="M71" s="59"/>
      <c r="N71" s="42"/>
      <c r="O71" s="50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2"/>
      <c r="L72" s="135"/>
      <c r="N72" s="42"/>
      <c r="O72" s="89"/>
    </row>
    <row r="73" spans="1:17" x14ac:dyDescent="0.25">
      <c r="A73" s="9" t="s">
        <v>41</v>
      </c>
      <c r="B73" s="9"/>
      <c r="C73" s="9"/>
      <c r="D73" s="9" t="s">
        <v>39</v>
      </c>
      <c r="E73" s="9"/>
      <c r="F73" s="9"/>
      <c r="G73" s="9"/>
      <c r="H73" s="9" t="s">
        <v>56</v>
      </c>
      <c r="I73" s="84" t="s">
        <v>57</v>
      </c>
      <c r="J73" s="82"/>
      <c r="L73" s="135"/>
      <c r="M73" s="87"/>
      <c r="N73" s="42"/>
      <c r="O73" s="90"/>
    </row>
    <row r="74" spans="1:17" x14ac:dyDescent="0.25">
      <c r="A74" s="91">
        <v>9000</v>
      </c>
      <c r="B74" s="92"/>
      <c r="C74" s="92"/>
      <c r="D74" s="92"/>
      <c r="E74" s="93"/>
      <c r="F74" s="94"/>
      <c r="G74" s="9"/>
      <c r="H74" s="57"/>
      <c r="I74" s="9"/>
      <c r="J74" s="82"/>
      <c r="L74" s="135"/>
      <c r="M74" s="87"/>
      <c r="N74" s="42"/>
      <c r="O74" s="89"/>
    </row>
    <row r="75" spans="1:17" x14ac:dyDescent="0.25">
      <c r="A75" s="91"/>
      <c r="B75" s="92"/>
      <c r="C75" s="92"/>
      <c r="D75" s="92"/>
      <c r="E75" s="93"/>
      <c r="F75" s="94"/>
      <c r="G75" s="9"/>
      <c r="H75" s="57"/>
      <c r="I75" s="9"/>
      <c r="J75" s="9"/>
      <c r="L75" s="135"/>
      <c r="M75" s="87"/>
      <c r="N75" s="42"/>
      <c r="O75" s="89"/>
    </row>
    <row r="76" spans="1:17" x14ac:dyDescent="0.25">
      <c r="A76" s="95"/>
      <c r="B76" s="92"/>
      <c r="C76" s="92"/>
      <c r="D76" s="92"/>
      <c r="E76" s="93"/>
      <c r="F76" s="94"/>
      <c r="G76" s="9"/>
      <c r="H76" s="57"/>
      <c r="I76" s="9"/>
      <c r="J76" s="9"/>
      <c r="K76" t="s">
        <v>8</v>
      </c>
      <c r="L76" s="135"/>
      <c r="M76" s="87"/>
      <c r="N76" s="42"/>
      <c r="O76" s="89"/>
    </row>
    <row r="77" spans="1:17" x14ac:dyDescent="0.25">
      <c r="A77" s="95"/>
      <c r="B77" s="92"/>
      <c r="C77" s="96"/>
      <c r="D77" s="92"/>
      <c r="E77" s="97"/>
      <c r="F77" s="9"/>
      <c r="G77" s="9"/>
      <c r="H77" s="57"/>
      <c r="I77" s="9"/>
      <c r="J77" s="9"/>
      <c r="L77" s="135"/>
      <c r="M77" s="87"/>
      <c r="N77" s="42"/>
      <c r="O77" s="89"/>
    </row>
    <row r="78" spans="1:17" x14ac:dyDescent="0.25">
      <c r="A78" s="93"/>
      <c r="B78" s="92"/>
      <c r="C78" s="96"/>
      <c r="D78" s="96"/>
      <c r="E78" s="98"/>
      <c r="F78" s="70"/>
      <c r="H78" s="71"/>
      <c r="L78" s="135"/>
      <c r="M78" s="87"/>
      <c r="N78" s="42"/>
      <c r="O78" s="89"/>
    </row>
    <row r="79" spans="1:17" x14ac:dyDescent="0.25">
      <c r="A79" s="99"/>
      <c r="B79" s="92"/>
      <c r="C79" s="100"/>
      <c r="D79" s="100"/>
      <c r="E79" s="98"/>
      <c r="H79" s="71"/>
      <c r="L79" s="135"/>
      <c r="M79" s="87"/>
      <c r="N79" s="42"/>
      <c r="O79" s="89"/>
    </row>
    <row r="80" spans="1:17" x14ac:dyDescent="0.25">
      <c r="A80" s="101"/>
      <c r="B80" s="92"/>
      <c r="C80" s="100"/>
      <c r="D80" s="100"/>
      <c r="E80" s="98"/>
      <c r="H80" s="71"/>
      <c r="L80" s="135"/>
      <c r="M80" s="87"/>
      <c r="N80" s="42"/>
      <c r="O80" s="90"/>
    </row>
    <row r="81" spans="1:15" x14ac:dyDescent="0.25">
      <c r="A81" s="101"/>
      <c r="B81" s="92"/>
      <c r="C81" s="100"/>
      <c r="D81" s="100"/>
      <c r="E81" s="98"/>
      <c r="H81" s="71"/>
      <c r="L81" s="135"/>
      <c r="M81" s="87"/>
      <c r="N81" s="42"/>
      <c r="O81" s="90"/>
    </row>
    <row r="82" spans="1:15" x14ac:dyDescent="0.25">
      <c r="A82" s="99"/>
      <c r="B82" s="100"/>
      <c r="C82" s="100"/>
      <c r="D82" s="100"/>
      <c r="E82" s="98"/>
      <c r="H82" s="71"/>
      <c r="L82" s="135"/>
      <c r="M82" s="102"/>
      <c r="N82" s="42"/>
      <c r="O82" s="89"/>
    </row>
    <row r="83" spans="1:15" x14ac:dyDescent="0.25">
      <c r="A83" s="99"/>
      <c r="B83" s="100"/>
      <c r="C83" s="100"/>
      <c r="D83" s="100"/>
      <c r="E83" s="98"/>
      <c r="H83" s="71"/>
      <c r="L83" s="135"/>
      <c r="M83" s="103"/>
      <c r="N83" s="42"/>
      <c r="O83" s="89"/>
    </row>
    <row r="84" spans="1:15" x14ac:dyDescent="0.25">
      <c r="A84" s="99"/>
      <c r="B84" s="104"/>
      <c r="E84" s="71"/>
      <c r="H84" s="71"/>
      <c r="K84" s="30"/>
      <c r="L84" s="135"/>
      <c r="N84" s="42"/>
      <c r="O84" s="89"/>
    </row>
    <row r="85" spans="1:15" x14ac:dyDescent="0.25">
      <c r="A85" s="99"/>
      <c r="B85" s="104"/>
      <c r="H85" s="71"/>
      <c r="K85" s="30"/>
      <c r="L85" s="135"/>
      <c r="N85" s="42"/>
      <c r="O85" s="89"/>
    </row>
    <row r="86" spans="1:15" x14ac:dyDescent="0.25">
      <c r="A86" s="99"/>
      <c r="B86" s="104"/>
      <c r="K86" s="30"/>
      <c r="L86" s="135"/>
      <c r="N86" s="42"/>
      <c r="O86" s="89"/>
    </row>
    <row r="87" spans="1:15" x14ac:dyDescent="0.25">
      <c r="A87" s="99"/>
      <c r="B87" s="104"/>
      <c r="K87" s="30"/>
      <c r="L87" s="135"/>
      <c r="N87" s="42"/>
      <c r="O87" s="89"/>
    </row>
    <row r="88" spans="1:15" x14ac:dyDescent="0.25">
      <c r="A88" s="71"/>
      <c r="B88" s="104"/>
      <c r="K88" s="30"/>
      <c r="L88" s="135"/>
      <c r="M88" s="87"/>
      <c r="N88" s="42"/>
      <c r="O88" s="89"/>
    </row>
    <row r="89" spans="1:15" x14ac:dyDescent="0.25">
      <c r="K89" s="30"/>
      <c r="L89" s="135"/>
      <c r="N89" s="42"/>
      <c r="O89" s="89"/>
    </row>
    <row r="90" spans="1:15" x14ac:dyDescent="0.25">
      <c r="K90" s="30"/>
      <c r="L90" s="135"/>
      <c r="N90" s="42"/>
      <c r="O90" s="89"/>
    </row>
    <row r="91" spans="1:15" x14ac:dyDescent="0.25">
      <c r="K91" s="30"/>
      <c r="L91" s="135"/>
      <c r="N91" s="42"/>
      <c r="O91" s="89"/>
    </row>
    <row r="92" spans="1:15" x14ac:dyDescent="0.25">
      <c r="A92" s="81">
        <f>SUM(A74:A91)</f>
        <v>9000</v>
      </c>
      <c r="E92" s="71">
        <f>SUM(E74:E91)</f>
        <v>0</v>
      </c>
      <c r="H92" s="71">
        <f>SUM(H74:H91)</f>
        <v>0</v>
      </c>
      <c r="K92" s="30"/>
      <c r="L92" s="135"/>
      <c r="N92" s="42"/>
      <c r="O92" s="89"/>
    </row>
    <row r="93" spans="1:15" x14ac:dyDescent="0.25">
      <c r="K93" s="30"/>
      <c r="L93" s="135"/>
      <c r="N93" s="42"/>
      <c r="O93" s="89"/>
    </row>
    <row r="94" spans="1:15" x14ac:dyDescent="0.25">
      <c r="K94" s="30"/>
      <c r="N94" s="42"/>
      <c r="O94" s="89"/>
    </row>
    <row r="95" spans="1:15" x14ac:dyDescent="0.25">
      <c r="K95" s="30"/>
      <c r="N95" s="42"/>
      <c r="O95" s="89"/>
    </row>
    <row r="96" spans="1:15" x14ac:dyDescent="0.25">
      <c r="K96" s="30"/>
      <c r="M96" s="37">
        <f>SUM(M13:M95)</f>
        <v>57865000</v>
      </c>
      <c r="N96" s="42"/>
      <c r="O96" s="89"/>
    </row>
    <row r="97" spans="11:15" x14ac:dyDescent="0.25">
      <c r="K97" s="30"/>
      <c r="N97" s="42"/>
      <c r="O97" s="89"/>
    </row>
    <row r="98" spans="11:15" x14ac:dyDescent="0.25">
      <c r="K98" s="30"/>
      <c r="N98" s="42"/>
      <c r="O98" s="89"/>
    </row>
    <row r="99" spans="11:15" x14ac:dyDescent="0.25">
      <c r="K99" s="30"/>
      <c r="N99" s="42"/>
      <c r="O99" s="89"/>
    </row>
    <row r="100" spans="11:15" x14ac:dyDescent="0.25">
      <c r="K100" s="30"/>
      <c r="N100" s="42"/>
      <c r="O100" s="89"/>
    </row>
    <row r="101" spans="11:15" x14ac:dyDescent="0.25">
      <c r="K101" s="30"/>
      <c r="N101" s="42"/>
      <c r="O101" s="89"/>
    </row>
    <row r="102" spans="11:15" x14ac:dyDescent="0.25">
      <c r="K102" s="30"/>
      <c r="N102" s="42"/>
      <c r="O102" s="89"/>
    </row>
    <row r="103" spans="11:15" x14ac:dyDescent="0.25">
      <c r="K103" s="30"/>
      <c r="N103" s="42"/>
      <c r="O103" s="89"/>
    </row>
    <row r="104" spans="11:15" x14ac:dyDescent="0.25">
      <c r="K104" s="30"/>
      <c r="N104" s="42"/>
      <c r="O104" s="89"/>
    </row>
    <row r="105" spans="11:15" x14ac:dyDescent="0.25">
      <c r="K105" s="30"/>
      <c r="N105" s="42"/>
      <c r="O105" s="89"/>
    </row>
    <row r="106" spans="11:15" x14ac:dyDescent="0.25">
      <c r="K106" s="30"/>
      <c r="N106" s="42"/>
      <c r="O106" s="89"/>
    </row>
    <row r="107" spans="11:15" x14ac:dyDescent="0.25">
      <c r="K107" s="30"/>
      <c r="N107" s="42"/>
      <c r="O107" s="89"/>
    </row>
    <row r="108" spans="11:15" x14ac:dyDescent="0.25">
      <c r="K108" s="30"/>
      <c r="N108" s="42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7">
        <f>SUM(O13:O110)</f>
        <v>50000000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39"/>
      <c r="N114" s="107"/>
      <c r="O114" s="106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39"/>
      <c r="N115" s="107"/>
      <c r="O115" s="106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39"/>
      <c r="N116" s="107"/>
      <c r="O116" s="106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39"/>
      <c r="N117" s="107"/>
      <c r="O117" s="106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39"/>
      <c r="N118" s="107"/>
      <c r="O118" s="106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39"/>
      <c r="N119" s="107"/>
      <c r="O119" s="106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39"/>
      <c r="N120" s="107"/>
      <c r="O120" s="106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39"/>
      <c r="N121" s="107"/>
      <c r="O121" s="106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39"/>
      <c r="N122" s="107"/>
      <c r="O122" s="106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39"/>
      <c r="N123" s="107"/>
      <c r="O123" s="106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40"/>
      <c r="N124" s="107"/>
      <c r="O124" s="106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39"/>
      <c r="N125" s="107"/>
      <c r="O125" s="106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39"/>
      <c r="N126" s="107"/>
      <c r="O126" s="106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39"/>
      <c r="N127" s="107"/>
      <c r="O127" s="106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39"/>
      <c r="N128" s="107"/>
      <c r="O128" s="106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39"/>
      <c r="N129" s="107"/>
      <c r="O129" s="106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39"/>
      <c r="N130" s="107"/>
      <c r="O130" s="106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39"/>
      <c r="N131" s="107"/>
      <c r="O131" s="106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39"/>
      <c r="N132" s="107"/>
      <c r="O132" s="106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39"/>
      <c r="N133" s="107"/>
      <c r="O133" s="106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39"/>
      <c r="N134" s="107"/>
      <c r="O134" s="106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40"/>
      <c r="N135" s="107"/>
      <c r="O135" s="106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39"/>
      <c r="N136" s="107"/>
      <c r="O136" s="106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40">
        <f>SUM(L13:L136)</f>
        <v>38280000</v>
      </c>
      <c r="N137" s="107"/>
      <c r="O137" s="106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tabSelected="1" view="pageBreakPreview" topLeftCell="A31" zoomScale="85" zoomScaleNormal="100" zoomScaleSheetLayoutView="85" workbookViewId="0">
      <selection activeCell="I46" sqref="I46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39" bestFit="1" customWidth="1"/>
    <col min="13" max="13" width="16.140625" style="37" bestFit="1" customWidth="1"/>
    <col min="14" max="14" width="15.5703125" style="107" customWidth="1"/>
    <col min="15" max="15" width="20" style="106" bestFit="1" customWidth="1"/>
    <col min="16" max="16" width="18" bestFit="1" customWidth="1"/>
    <col min="18" max="18" width="22.42578125" customWidth="1"/>
    <col min="19" max="19" width="20.140625" customWidth="1"/>
  </cols>
  <sheetData>
    <row r="1" spans="1:19" ht="15.75" x14ac:dyDescent="0.25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7"/>
      <c r="K1" s="2"/>
      <c r="L1" s="136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136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59</v>
      </c>
      <c r="C3" s="10"/>
      <c r="D3" s="7"/>
      <c r="E3" s="7"/>
      <c r="F3" s="7"/>
      <c r="G3" s="7"/>
      <c r="H3" s="7" t="s">
        <v>2</v>
      </c>
      <c r="I3" s="11">
        <v>42796</v>
      </c>
      <c r="J3" s="12"/>
      <c r="K3" s="9"/>
      <c r="L3" s="137"/>
      <c r="M3" s="4"/>
      <c r="N3" s="5"/>
      <c r="O3" s="10"/>
      <c r="P3" s="9"/>
      <c r="Q3" s="9"/>
      <c r="R3" s="9"/>
      <c r="S3" s="9"/>
    </row>
    <row r="4" spans="1:19" x14ac:dyDescent="0.25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 t="s">
        <v>6</v>
      </c>
      <c r="J4" s="15"/>
      <c r="K4" s="9"/>
      <c r="L4" s="137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7"/>
      <c r="M5" s="17"/>
      <c r="N5" s="18"/>
      <c r="O5" s="6"/>
      <c r="P5" s="9"/>
      <c r="Q5" s="9"/>
      <c r="R5" s="9"/>
      <c r="S5" s="9"/>
    </row>
    <row r="6" spans="1:19" x14ac:dyDescent="0.25">
      <c r="A6" s="19" t="s">
        <v>7</v>
      </c>
      <c r="B6" s="7"/>
      <c r="C6" s="7"/>
      <c r="D6" s="7"/>
      <c r="E6" s="7"/>
      <c r="F6" s="7"/>
      <c r="G6" s="7" t="s">
        <v>8</v>
      </c>
      <c r="H6" s="8"/>
      <c r="I6" s="7"/>
      <c r="J6" s="7"/>
      <c r="K6" s="9"/>
      <c r="L6" s="137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9"/>
      <c r="L7" s="137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v>231</v>
      </c>
      <c r="F8" s="22"/>
      <c r="G8" s="17">
        <f>C8*E8</f>
        <v>23100000</v>
      </c>
      <c r="H8" s="8"/>
      <c r="I8" s="17"/>
      <c r="J8" s="17"/>
      <c r="K8" s="9"/>
      <c r="L8" s="137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v>16</v>
      </c>
      <c r="F9" s="22"/>
      <c r="G9" s="17">
        <f t="shared" ref="G9:G16" si="0">C9*E9</f>
        <v>800000</v>
      </c>
      <c r="H9" s="8"/>
      <c r="I9" s="17"/>
      <c r="J9" s="17"/>
      <c r="K9" s="9"/>
      <c r="L9" s="136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60</v>
      </c>
      <c r="F10" s="22"/>
      <c r="G10" s="17">
        <f t="shared" si="0"/>
        <v>1200000</v>
      </c>
      <c r="H10" s="8"/>
      <c r="I10" s="8"/>
      <c r="J10" s="17"/>
      <c r="K10" s="23"/>
      <c r="L10" s="136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33</v>
      </c>
      <c r="F11" s="22"/>
      <c r="G11" s="17">
        <f t="shared" si="0"/>
        <v>330000</v>
      </c>
      <c r="H11" s="8"/>
      <c r="I11" s="17"/>
      <c r="J11" s="17"/>
      <c r="K11" s="9"/>
      <c r="L11" s="136"/>
      <c r="M11" s="4"/>
      <c r="N11" s="24"/>
      <c r="O11" s="8"/>
      <c r="P11" s="9"/>
      <c r="Q11" s="9"/>
      <c r="R11" s="9" t="s">
        <v>12</v>
      </c>
      <c r="S11" s="9"/>
    </row>
    <row r="12" spans="1:19" x14ac:dyDescent="0.25">
      <c r="A12" s="7"/>
      <c r="B12" s="7"/>
      <c r="C12" s="21">
        <v>5000</v>
      </c>
      <c r="D12" s="7"/>
      <c r="E12" s="22">
        <v>85</v>
      </c>
      <c r="F12" s="22"/>
      <c r="G12" s="17">
        <f>C12*E12</f>
        <v>425000</v>
      </c>
      <c r="H12" s="8"/>
      <c r="I12" s="17"/>
      <c r="J12" s="17"/>
      <c r="K12" s="25" t="s">
        <v>8</v>
      </c>
      <c r="L12" s="138" t="s">
        <v>14</v>
      </c>
      <c r="M12" s="27" t="s">
        <v>15</v>
      </c>
      <c r="N12" s="28" t="s">
        <v>16</v>
      </c>
      <c r="O12" s="29" t="s">
        <v>12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3</v>
      </c>
      <c r="F13" s="22"/>
      <c r="G13" s="17">
        <f t="shared" si="0"/>
        <v>6000</v>
      </c>
      <c r="H13" s="8"/>
      <c r="I13" s="17"/>
      <c r="J13" s="17"/>
      <c r="K13" s="30">
        <v>39932</v>
      </c>
      <c r="L13" s="134">
        <v>510000</v>
      </c>
      <c r="M13" s="32">
        <v>10000000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2</v>
      </c>
      <c r="F14" s="22"/>
      <c r="G14" s="17">
        <f t="shared" si="0"/>
        <v>2000</v>
      </c>
      <c r="H14" s="8"/>
      <c r="I14" s="17"/>
      <c r="J14" s="10"/>
      <c r="K14" s="30">
        <v>39933</v>
      </c>
      <c r="L14" s="134">
        <v>3000000</v>
      </c>
      <c r="M14" s="32">
        <v>2500000</v>
      </c>
      <c r="N14" s="34"/>
      <c r="O14" s="35"/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/>
      <c r="I15" s="10"/>
      <c r="K15" s="30">
        <v>39934</v>
      </c>
      <c r="L15" s="134">
        <v>2300000</v>
      </c>
      <c r="M15" s="32">
        <v>2500000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39935</v>
      </c>
      <c r="L16" s="134">
        <v>2000000</v>
      </c>
      <c r="M16" s="37">
        <v>25000</v>
      </c>
      <c r="N16" s="34"/>
      <c r="O16" s="35"/>
      <c r="P16" s="36"/>
    </row>
    <row r="17" spans="1:19" x14ac:dyDescent="0.25">
      <c r="A17" s="7"/>
      <c r="B17" s="7"/>
      <c r="C17" s="19" t="s">
        <v>22</v>
      </c>
      <c r="D17" s="7"/>
      <c r="E17" s="22"/>
      <c r="F17" s="7"/>
      <c r="G17" s="7"/>
      <c r="H17" s="8">
        <f>SUM(G8:G16)</f>
        <v>25863000</v>
      </c>
      <c r="I17" s="10"/>
      <c r="K17" s="30">
        <v>39936</v>
      </c>
      <c r="L17" s="134">
        <v>12150000</v>
      </c>
      <c r="M17" s="32">
        <v>50000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39937</v>
      </c>
      <c r="L18" s="134">
        <v>325000</v>
      </c>
      <c r="M18" s="32"/>
      <c r="N18" s="34"/>
      <c r="O18" s="35"/>
      <c r="P18" s="39"/>
    </row>
    <row r="19" spans="1:19" x14ac:dyDescent="0.25">
      <c r="A19" s="7"/>
      <c r="B19" s="7"/>
      <c r="C19" s="7" t="s">
        <v>9</v>
      </c>
      <c r="D19" s="7"/>
      <c r="E19" s="7" t="s">
        <v>23</v>
      </c>
      <c r="F19" s="7"/>
      <c r="G19" s="7" t="s">
        <v>11</v>
      </c>
      <c r="H19" s="8"/>
      <c r="I19" s="21"/>
      <c r="K19" s="30">
        <v>39938</v>
      </c>
      <c r="L19" s="134">
        <v>600000</v>
      </c>
      <c r="M19" s="123"/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1</v>
      </c>
      <c r="F20" s="7"/>
      <c r="G20" s="21">
        <f>C20*E20</f>
        <v>1000</v>
      </c>
      <c r="H20" s="8"/>
      <c r="I20" s="21"/>
      <c r="K20" s="30">
        <v>39939</v>
      </c>
      <c r="L20" s="134">
        <v>600000</v>
      </c>
      <c r="M20" s="32"/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2</v>
      </c>
      <c r="F21" s="7"/>
      <c r="G21" s="21">
        <f>C21*E21</f>
        <v>1000</v>
      </c>
      <c r="H21" s="8"/>
      <c r="I21" s="21"/>
      <c r="K21" s="30">
        <v>39940</v>
      </c>
      <c r="L21" s="134">
        <v>2000000</v>
      </c>
      <c r="M21" s="34"/>
      <c r="N21" s="40"/>
      <c r="O21" s="41"/>
      <c r="P21" s="41"/>
    </row>
    <row r="22" spans="1:19" x14ac:dyDescent="0.25">
      <c r="A22" s="7"/>
      <c r="B22" s="7"/>
      <c r="C22" s="21">
        <v>200</v>
      </c>
      <c r="D22" s="7"/>
      <c r="E22" s="7">
        <v>1</v>
      </c>
      <c r="F22" s="7"/>
      <c r="G22" s="21">
        <f>C22*E22</f>
        <v>200</v>
      </c>
      <c r="H22" s="8"/>
      <c r="I22" s="10"/>
      <c r="K22" s="30">
        <v>39941</v>
      </c>
      <c r="L22" s="134">
        <v>2200000</v>
      </c>
      <c r="M22" s="31"/>
      <c r="N22" s="42"/>
      <c r="O22" s="8"/>
      <c r="P22" s="34"/>
      <c r="Q22" s="40"/>
      <c r="R22" s="41"/>
      <c r="S22" s="41"/>
    </row>
    <row r="23" spans="1:19" x14ac:dyDescent="0.25">
      <c r="A23" s="7"/>
      <c r="B23" s="7"/>
      <c r="C23" s="21">
        <v>100</v>
      </c>
      <c r="D23" s="7"/>
      <c r="E23" s="7">
        <v>0</v>
      </c>
      <c r="F23" s="7"/>
      <c r="G23" s="21">
        <f>C23*E23</f>
        <v>0</v>
      </c>
      <c r="H23" s="8"/>
      <c r="I23" s="10"/>
      <c r="K23" s="30">
        <v>39942</v>
      </c>
      <c r="L23" s="134"/>
      <c r="M23" s="43"/>
      <c r="N23" s="42"/>
      <c r="O23" s="44"/>
      <c r="P23" s="34"/>
      <c r="Q23" s="40"/>
      <c r="R23" s="41">
        <f>SUM(R14:R22)</f>
        <v>0</v>
      </c>
      <c r="S23" s="41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39943</v>
      </c>
      <c r="L24" s="134"/>
      <c r="M24" s="43"/>
      <c r="N24" s="45"/>
      <c r="O24" s="44"/>
      <c r="P24" s="34"/>
      <c r="Q24" s="40"/>
      <c r="R24" s="46" t="s">
        <v>24</v>
      </c>
      <c r="S24" s="40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7">
        <v>0</v>
      </c>
      <c r="H25" s="8"/>
      <c r="I25" s="7" t="s">
        <v>8</v>
      </c>
      <c r="K25" s="30">
        <v>39944</v>
      </c>
      <c r="L25" s="134"/>
      <c r="M25" s="43"/>
      <c r="N25" s="45"/>
      <c r="O25" s="44"/>
      <c r="P25" s="34"/>
      <c r="Q25" s="40"/>
      <c r="R25" s="46"/>
      <c r="S25" s="40"/>
    </row>
    <row r="26" spans="1:19" x14ac:dyDescent="0.25">
      <c r="A26" s="7"/>
      <c r="B26" s="7"/>
      <c r="C26" s="19" t="s">
        <v>22</v>
      </c>
      <c r="D26" s="7"/>
      <c r="E26" s="7"/>
      <c r="F26" s="7"/>
      <c r="G26" s="7"/>
      <c r="H26" s="49">
        <f>SUM(G20:G25)</f>
        <v>2200</v>
      </c>
      <c r="I26" s="8"/>
      <c r="K26" s="30">
        <v>39945</v>
      </c>
      <c r="L26" s="134"/>
      <c r="N26" s="42"/>
      <c r="O26" s="50"/>
      <c r="P26" s="34"/>
      <c r="Q26" s="40"/>
      <c r="R26" s="46"/>
      <c r="S26" s="40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25865200</v>
      </c>
      <c r="K27" s="30">
        <v>39946</v>
      </c>
      <c r="L27" s="134"/>
      <c r="M27" s="51"/>
      <c r="N27" s="42"/>
      <c r="O27" s="50"/>
      <c r="P27" s="34"/>
      <c r="Q27" s="40"/>
      <c r="R27" s="46"/>
      <c r="S27" s="40"/>
    </row>
    <row r="28" spans="1:19" x14ac:dyDescent="0.25">
      <c r="A28" s="7"/>
      <c r="B28" s="7"/>
      <c r="C28" s="19" t="s">
        <v>25</v>
      </c>
      <c r="D28" s="7"/>
      <c r="E28" s="7"/>
      <c r="F28" s="7"/>
      <c r="G28" s="7"/>
      <c r="H28" s="8"/>
      <c r="I28" s="8"/>
      <c r="K28" s="30">
        <v>39947</v>
      </c>
      <c r="L28" s="134"/>
      <c r="M28" s="52"/>
      <c r="N28" s="42"/>
      <c r="O28" s="50"/>
      <c r="P28" s="34"/>
      <c r="Q28" s="40"/>
      <c r="R28" s="46"/>
      <c r="S28" s="40"/>
    </row>
    <row r="29" spans="1:19" x14ac:dyDescent="0.25">
      <c r="A29" s="7"/>
      <c r="B29" s="7"/>
      <c r="C29" s="7" t="s">
        <v>26</v>
      </c>
      <c r="D29" s="7"/>
      <c r="E29" s="7"/>
      <c r="F29" s="7"/>
      <c r="G29" s="7" t="s">
        <v>8</v>
      </c>
      <c r="H29" s="8"/>
      <c r="I29" s="8">
        <f>'01 Maret  17 '!I37</f>
        <v>1145806472</v>
      </c>
      <c r="K29" s="30">
        <v>39948</v>
      </c>
      <c r="L29" s="134"/>
      <c r="N29" s="42"/>
      <c r="O29" s="50"/>
      <c r="P29" s="34"/>
      <c r="Q29" s="40"/>
      <c r="R29" s="53"/>
      <c r="S29" s="40"/>
    </row>
    <row r="30" spans="1:19" x14ac:dyDescent="0.25">
      <c r="A30" s="7"/>
      <c r="B30" s="7"/>
      <c r="C30" s="7" t="s">
        <v>27</v>
      </c>
      <c r="D30" s="7"/>
      <c r="E30" s="7"/>
      <c r="F30" s="7"/>
      <c r="G30" s="7"/>
      <c r="H30" s="8" t="s">
        <v>28</v>
      </c>
      <c r="I30" s="54">
        <f>'01 Maret  17 '!I52</f>
        <v>15340900</v>
      </c>
      <c r="K30" s="30">
        <v>39949</v>
      </c>
      <c r="L30" s="134"/>
      <c r="M30" s="55"/>
      <c r="N30" s="42"/>
      <c r="O30" s="50"/>
      <c r="P30" s="34"/>
      <c r="Q30" s="40"/>
      <c r="R30" s="46"/>
      <c r="S30" s="40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>
        <v>39950</v>
      </c>
      <c r="L31" s="134"/>
      <c r="N31" s="45"/>
      <c r="O31" s="50"/>
      <c r="P31" s="9"/>
      <c r="Q31" s="40"/>
      <c r="R31" s="9"/>
      <c r="S31" s="40"/>
    </row>
    <row r="32" spans="1:19" x14ac:dyDescent="0.25">
      <c r="A32" s="7"/>
      <c r="B32" s="7"/>
      <c r="C32" s="19" t="s">
        <v>29</v>
      </c>
      <c r="D32" s="7"/>
      <c r="E32" s="7"/>
      <c r="F32" s="7"/>
      <c r="G32" s="7"/>
      <c r="H32" s="8"/>
      <c r="I32" s="34"/>
      <c r="J32" s="34"/>
      <c r="K32" s="30">
        <v>39951</v>
      </c>
      <c r="L32" s="134"/>
      <c r="N32" s="42"/>
      <c r="O32" s="50"/>
      <c r="P32" s="9"/>
      <c r="Q32" s="40"/>
      <c r="R32" s="9"/>
      <c r="S32" s="40"/>
    </row>
    <row r="33" spans="1:19" x14ac:dyDescent="0.25">
      <c r="A33" s="7"/>
      <c r="B33" s="19">
        <v>1</v>
      </c>
      <c r="C33" s="19" t="s">
        <v>30</v>
      </c>
      <c r="D33" s="7"/>
      <c r="E33" s="7"/>
      <c r="F33" s="7"/>
      <c r="G33" s="7"/>
      <c r="H33" s="8"/>
      <c r="I33" s="8"/>
      <c r="J33" s="8"/>
      <c r="K33" s="30">
        <v>39952</v>
      </c>
      <c r="L33" s="134"/>
      <c r="N33" s="42"/>
      <c r="O33" s="50"/>
      <c r="P33" s="9"/>
      <c r="Q33" s="40"/>
      <c r="R33" s="9"/>
      <c r="S33" s="40"/>
    </row>
    <row r="34" spans="1:19" x14ac:dyDescent="0.25">
      <c r="A34" s="7"/>
      <c r="B34" s="19"/>
      <c r="C34" s="19" t="s">
        <v>12</v>
      </c>
      <c r="D34" s="7"/>
      <c r="E34" s="7"/>
      <c r="F34" s="7"/>
      <c r="G34" s="7"/>
      <c r="H34" s="8"/>
      <c r="I34" s="8"/>
      <c r="J34" s="8"/>
      <c r="K34" s="30">
        <v>39953</v>
      </c>
      <c r="L34" s="134"/>
      <c r="N34" s="42"/>
      <c r="O34" s="50"/>
      <c r="P34" s="9"/>
      <c r="Q34" s="40"/>
      <c r="R34" s="57"/>
      <c r="S34" s="40"/>
    </row>
    <row r="35" spans="1:19" x14ac:dyDescent="0.25">
      <c r="A35" s="7"/>
      <c r="B35" s="7"/>
      <c r="C35" s="7" t="s">
        <v>31</v>
      </c>
      <c r="D35" s="7"/>
      <c r="E35" s="7"/>
      <c r="F35" s="7"/>
      <c r="G35" s="21"/>
      <c r="H35" s="49">
        <f>O14</f>
        <v>0</v>
      </c>
      <c r="I35" s="8"/>
      <c r="J35" s="8"/>
      <c r="K35" s="30">
        <v>39954</v>
      </c>
      <c r="L35" s="134"/>
      <c r="M35" s="51"/>
      <c r="N35" s="42" t="s">
        <v>32</v>
      </c>
      <c r="O35" s="50"/>
      <c r="P35" s="40"/>
      <c r="Q35" s="40"/>
      <c r="R35" s="9"/>
      <c r="S35" s="40"/>
    </row>
    <row r="36" spans="1:19" x14ac:dyDescent="0.25">
      <c r="A36" s="7"/>
      <c r="B36" s="7"/>
      <c r="C36" s="7" t="s">
        <v>33</v>
      </c>
      <c r="D36" s="7"/>
      <c r="E36" s="7"/>
      <c r="F36" s="7"/>
      <c r="G36" s="7"/>
      <c r="H36" s="58">
        <f>P14</f>
        <v>0</v>
      </c>
      <c r="I36" s="7" t="s">
        <v>8</v>
      </c>
      <c r="J36" s="7"/>
      <c r="K36" s="30">
        <v>39955</v>
      </c>
      <c r="L36" s="134"/>
      <c r="M36" s="51"/>
      <c r="N36" s="42"/>
      <c r="O36" s="50"/>
      <c r="P36" s="10"/>
      <c r="Q36" s="40"/>
      <c r="R36" s="9"/>
      <c r="S36" s="9"/>
    </row>
    <row r="37" spans="1:19" x14ac:dyDescent="0.25">
      <c r="A37" s="7"/>
      <c r="B37" s="7"/>
      <c r="C37" s="7" t="s">
        <v>34</v>
      </c>
      <c r="D37" s="7"/>
      <c r="E37" s="7"/>
      <c r="F37" s="7"/>
      <c r="G37" s="7"/>
      <c r="H37" s="8"/>
      <c r="I37" s="8">
        <f>I29+H35-H36</f>
        <v>1145806472</v>
      </c>
      <c r="J37" s="8"/>
      <c r="K37" s="30">
        <v>39956</v>
      </c>
      <c r="L37" s="134"/>
      <c r="M37" s="51"/>
      <c r="N37" s="42"/>
      <c r="O37" s="50"/>
      <c r="Q37" s="40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>
        <v>39957</v>
      </c>
      <c r="L38" s="134"/>
      <c r="M38" s="59"/>
      <c r="N38" s="42"/>
      <c r="O38" s="50"/>
      <c r="Q38" s="40"/>
      <c r="R38" s="9"/>
      <c r="S38" s="9"/>
    </row>
    <row r="39" spans="1:19" x14ac:dyDescent="0.25">
      <c r="A39" s="7"/>
      <c r="B39" s="7"/>
      <c r="C39" s="19" t="s">
        <v>35</v>
      </c>
      <c r="D39" s="7"/>
      <c r="E39" s="7"/>
      <c r="F39" s="7"/>
      <c r="G39" s="7"/>
      <c r="H39" s="49">
        <v>4427728</v>
      </c>
      <c r="J39" s="8"/>
      <c r="L39" s="134"/>
      <c r="M39" s="51"/>
      <c r="N39" s="42"/>
      <c r="O39" s="50"/>
      <c r="Q39" s="40"/>
      <c r="R39" s="9"/>
      <c r="S39" s="9"/>
    </row>
    <row r="40" spans="1:19" x14ac:dyDescent="0.25">
      <c r="A40" s="7"/>
      <c r="B40" s="7"/>
      <c r="C40" s="19" t="s">
        <v>36</v>
      </c>
      <c r="D40" s="7"/>
      <c r="E40" s="7"/>
      <c r="F40" s="7"/>
      <c r="G40" s="7"/>
      <c r="H40" s="8">
        <v>102993494</v>
      </c>
      <c r="I40" s="8"/>
      <c r="J40" s="8"/>
      <c r="L40" s="134"/>
      <c r="M40" s="51"/>
      <c r="N40" s="42"/>
      <c r="O40" s="50"/>
      <c r="Q40" s="40"/>
      <c r="R40" s="9"/>
      <c r="S40" s="9"/>
    </row>
    <row r="41" spans="1:19" ht="16.5" x14ac:dyDescent="0.35">
      <c r="A41" s="7"/>
      <c r="B41" s="7"/>
      <c r="C41" s="19" t="s">
        <v>37</v>
      </c>
      <c r="D41" s="7"/>
      <c r="E41" s="7"/>
      <c r="F41" s="7"/>
      <c r="G41" s="7"/>
      <c r="H41" s="60">
        <v>90464837</v>
      </c>
      <c r="I41" s="8"/>
      <c r="J41" s="8"/>
      <c r="L41" s="134"/>
      <c r="M41" s="51"/>
      <c r="N41" s="42"/>
      <c r="O41" s="50"/>
      <c r="Q41" s="40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197886059</v>
      </c>
      <c r="J42" s="8"/>
      <c r="L42" s="134"/>
      <c r="M42" s="51"/>
      <c r="N42" s="42"/>
      <c r="O42" s="50"/>
      <c r="Q42" s="40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1343692531</v>
      </c>
      <c r="J43" s="8"/>
      <c r="L43" s="134"/>
      <c r="M43" s="51"/>
      <c r="N43" s="42"/>
      <c r="O43" s="50"/>
      <c r="Q43" s="40"/>
      <c r="R43" s="9"/>
      <c r="S43" s="9"/>
    </row>
    <row r="44" spans="1:19" x14ac:dyDescent="0.25">
      <c r="A44" s="7"/>
      <c r="B44" s="19">
        <v>2</v>
      </c>
      <c r="C44" s="19" t="s">
        <v>38</v>
      </c>
      <c r="D44" s="7"/>
      <c r="E44" s="7"/>
      <c r="F44" s="7"/>
      <c r="G44" s="7"/>
      <c r="H44" s="8"/>
      <c r="I44" s="8"/>
      <c r="J44" s="8"/>
      <c r="L44" s="134"/>
      <c r="M44" s="51"/>
      <c r="N44" s="42"/>
      <c r="O44" s="50"/>
      <c r="P44" s="63"/>
      <c r="Q44" s="34"/>
      <c r="R44" s="64"/>
      <c r="S44" s="64"/>
    </row>
    <row r="45" spans="1:19" x14ac:dyDescent="0.25">
      <c r="A45" s="7"/>
      <c r="B45" s="7"/>
      <c r="C45" s="7" t="s">
        <v>33</v>
      </c>
      <c r="D45" s="7"/>
      <c r="E45" s="7"/>
      <c r="F45" s="7"/>
      <c r="G45" s="17"/>
      <c r="H45" s="8">
        <f>M96</f>
        <v>15075000</v>
      </c>
      <c r="I45" s="8"/>
      <c r="J45" s="8"/>
      <c r="L45" s="134"/>
      <c r="M45" s="51"/>
      <c r="N45" s="42"/>
      <c r="O45" s="50"/>
      <c r="P45" s="63"/>
      <c r="Q45" s="34"/>
      <c r="R45" s="65"/>
      <c r="S45" s="64"/>
    </row>
    <row r="46" spans="1:19" x14ac:dyDescent="0.25">
      <c r="A46" s="7"/>
      <c r="B46" s="7"/>
      <c r="C46" s="7" t="s">
        <v>39</v>
      </c>
      <c r="D46" s="7"/>
      <c r="E46" s="7"/>
      <c r="F46" s="7"/>
      <c r="G46" s="22"/>
      <c r="H46" s="66">
        <f>+E92</f>
        <v>85700</v>
      </c>
      <c r="I46" s="8" t="s">
        <v>8</v>
      </c>
      <c r="J46" s="8"/>
      <c r="L46" s="134"/>
      <c r="M46" s="51"/>
      <c r="N46" s="42"/>
      <c r="O46" s="50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8</v>
      </c>
      <c r="H47" s="67"/>
      <c r="I47" s="8">
        <f>H45+H46</f>
        <v>15160700</v>
      </c>
      <c r="J47" s="8"/>
      <c r="L47" s="134"/>
      <c r="M47" s="51"/>
      <c r="N47" s="42"/>
      <c r="O47" s="50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8</v>
      </c>
      <c r="J48" s="8"/>
      <c r="L48" s="134"/>
      <c r="M48" s="59"/>
      <c r="N48" s="42"/>
      <c r="O48" s="50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40</v>
      </c>
      <c r="D49" s="7"/>
      <c r="E49" s="7"/>
      <c r="F49" s="7"/>
      <c r="G49" s="17"/>
      <c r="H49" s="49">
        <f>L137</f>
        <v>25685000</v>
      </c>
      <c r="I49" s="8">
        <v>0</v>
      </c>
      <c r="L49" s="134"/>
      <c r="M49" s="59"/>
      <c r="N49" s="42"/>
      <c r="O49" s="50"/>
      <c r="Q49" s="9"/>
      <c r="S49" s="9"/>
    </row>
    <row r="50" spans="1:19" x14ac:dyDescent="0.25">
      <c r="A50" s="7"/>
      <c r="B50" s="7"/>
      <c r="C50" s="7" t="s">
        <v>41</v>
      </c>
      <c r="D50" s="7"/>
      <c r="E50" s="7"/>
      <c r="F50" s="7"/>
      <c r="G50" s="7"/>
      <c r="H50" s="58">
        <f>A92</f>
        <v>0</v>
      </c>
      <c r="I50" s="8"/>
      <c r="L50" s="134"/>
      <c r="M50" s="59"/>
      <c r="N50" s="42"/>
      <c r="O50" s="50"/>
      <c r="P50" s="70"/>
      <c r="Q50" s="9" t="s">
        <v>42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25685000</v>
      </c>
      <c r="J51" s="49"/>
      <c r="L51" s="134"/>
      <c r="M51" s="59"/>
      <c r="N51" s="42"/>
      <c r="O51" s="50"/>
      <c r="P51" s="71"/>
      <c r="Q51" s="57"/>
      <c r="R51" s="71"/>
      <c r="S51" s="57"/>
    </row>
    <row r="52" spans="1:19" x14ac:dyDescent="0.25">
      <c r="A52" s="7"/>
      <c r="B52" s="7"/>
      <c r="C52" s="19" t="s">
        <v>43</v>
      </c>
      <c r="D52" s="7"/>
      <c r="E52" s="7"/>
      <c r="F52" s="7"/>
      <c r="G52" s="7"/>
      <c r="H52" s="8"/>
      <c r="I52" s="8">
        <f>I30-I47+I51</f>
        <v>25865200</v>
      </c>
      <c r="J52" s="72"/>
      <c r="L52" s="134"/>
      <c r="N52" s="42"/>
      <c r="O52" s="50"/>
      <c r="P52" s="71"/>
      <c r="Q52" s="57"/>
      <c r="R52" s="71"/>
      <c r="S52" s="57"/>
    </row>
    <row r="53" spans="1:19" x14ac:dyDescent="0.25">
      <c r="A53" s="7"/>
      <c r="B53" s="7"/>
      <c r="C53" s="7" t="s">
        <v>44</v>
      </c>
      <c r="D53" s="7"/>
      <c r="E53" s="7"/>
      <c r="F53" s="7"/>
      <c r="G53" s="7"/>
      <c r="H53" s="8"/>
      <c r="I53" s="8">
        <f>+I27</f>
        <v>25865200</v>
      </c>
      <c r="J53" s="72"/>
      <c r="L53" s="134"/>
      <c r="N53" s="42"/>
      <c r="O53" s="50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8</v>
      </c>
      <c r="I54" s="58">
        <v>0</v>
      </c>
      <c r="J54" s="73"/>
      <c r="L54" s="134"/>
      <c r="N54" s="42"/>
      <c r="O54" s="50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45</v>
      </c>
      <c r="F55" s="7"/>
      <c r="G55" s="7"/>
      <c r="H55" s="8"/>
      <c r="I55" s="8">
        <f>+I53-I52</f>
        <v>0</v>
      </c>
      <c r="J55" s="72"/>
      <c r="L55" s="134"/>
      <c r="N55" s="42"/>
      <c r="O55" s="50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L56" s="134"/>
      <c r="N56" s="42"/>
      <c r="O56" s="50"/>
      <c r="P56" s="71"/>
      <c r="Q56" s="57"/>
      <c r="R56" s="71"/>
      <c r="S56" s="71"/>
    </row>
    <row r="57" spans="1:19" x14ac:dyDescent="0.25">
      <c r="A57" s="7" t="s">
        <v>46</v>
      </c>
      <c r="B57" s="7"/>
      <c r="C57" s="7"/>
      <c r="D57" s="7"/>
      <c r="E57" s="7"/>
      <c r="F57" s="7"/>
      <c r="G57" s="7"/>
      <c r="H57" s="8"/>
      <c r="I57" s="54"/>
      <c r="J57" s="75"/>
      <c r="L57" s="134"/>
      <c r="N57" s="42"/>
      <c r="O57" s="50"/>
      <c r="P57" s="71"/>
      <c r="Q57" s="57"/>
      <c r="R57" s="71"/>
      <c r="S57" s="71"/>
    </row>
    <row r="58" spans="1:19" x14ac:dyDescent="0.25">
      <c r="A58" s="7" t="s">
        <v>47</v>
      </c>
      <c r="B58" s="7"/>
      <c r="C58" s="7"/>
      <c r="D58" s="7"/>
      <c r="E58" s="7" t="s">
        <v>8</v>
      </c>
      <c r="F58" s="7"/>
      <c r="G58" s="7" t="s">
        <v>48</v>
      </c>
      <c r="H58" s="8"/>
      <c r="I58" s="21"/>
      <c r="J58" s="76"/>
      <c r="L58" s="134"/>
      <c r="N58" s="42"/>
      <c r="O58" s="50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8</v>
      </c>
      <c r="I59" s="21"/>
      <c r="J59" s="76"/>
      <c r="L59" s="134"/>
      <c r="N59" s="42"/>
      <c r="O59" s="50"/>
      <c r="Q59" s="40"/>
    </row>
    <row r="60" spans="1:19" x14ac:dyDescent="0.25">
      <c r="L60" s="134"/>
      <c r="N60" s="42"/>
      <c r="O60" s="50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L61" s="134"/>
      <c r="N61" s="42"/>
      <c r="O61" s="50"/>
      <c r="Q61" s="10"/>
      <c r="R61" s="81"/>
    </row>
    <row r="62" spans="1:19" x14ac:dyDescent="0.25">
      <c r="A62" s="77" t="s">
        <v>49</v>
      </c>
      <c r="B62" s="78"/>
      <c r="C62" s="78"/>
      <c r="D62" s="79"/>
      <c r="E62" s="79"/>
      <c r="F62" s="79"/>
      <c r="G62" s="79" t="s">
        <v>50</v>
      </c>
      <c r="H62" s="10"/>
      <c r="J62" s="80"/>
      <c r="L62" s="135"/>
      <c r="N62" s="42"/>
      <c r="O62" s="50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L63" s="135"/>
      <c r="N63" s="42"/>
      <c r="O63" s="50"/>
      <c r="Q63" s="10"/>
      <c r="R63" s="81"/>
    </row>
    <row r="64" spans="1:19" x14ac:dyDescent="0.25">
      <c r="A64" s="77" t="s">
        <v>51</v>
      </c>
      <c r="B64" s="78"/>
      <c r="C64" s="78"/>
      <c r="D64" s="79"/>
      <c r="E64" s="79"/>
      <c r="F64" s="79"/>
      <c r="G64" s="79"/>
      <c r="H64" s="10" t="s">
        <v>52</v>
      </c>
      <c r="J64" s="80"/>
      <c r="K64" s="30"/>
      <c r="L64" s="135"/>
      <c r="N64" s="42"/>
      <c r="O64" s="50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L65" s="135"/>
      <c r="N65" s="42"/>
      <c r="O65" s="50"/>
    </row>
    <row r="66" spans="1:17" x14ac:dyDescent="0.25">
      <c r="A66" s="9"/>
      <c r="B66" s="9"/>
      <c r="C66" s="9"/>
      <c r="D66" s="9"/>
      <c r="E66" s="9"/>
      <c r="F66" s="9"/>
      <c r="G66" s="79" t="s">
        <v>53</v>
      </c>
      <c r="H66" s="9"/>
      <c r="I66" s="9"/>
      <c r="J66" s="82"/>
      <c r="L66" s="135"/>
      <c r="M66" s="59"/>
      <c r="N66" s="42"/>
      <c r="O66" s="50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2"/>
      <c r="L67" s="135"/>
      <c r="M67" s="59"/>
      <c r="N67" s="42"/>
      <c r="O67" s="50"/>
    </row>
    <row r="68" spans="1:17" x14ac:dyDescent="0.25">
      <c r="A68" s="9"/>
      <c r="B68" s="9"/>
      <c r="C68" s="9"/>
      <c r="D68" s="9"/>
      <c r="E68" s="9" t="s">
        <v>54</v>
      </c>
      <c r="F68" s="9"/>
      <c r="G68" s="9"/>
      <c r="H68" s="9"/>
      <c r="I68" s="9"/>
      <c r="J68" s="82"/>
      <c r="L68" s="135"/>
      <c r="M68" s="83"/>
      <c r="N68" s="42"/>
      <c r="O68" s="50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4"/>
      <c r="J69" s="82"/>
      <c r="L69" s="135"/>
      <c r="M69" s="83"/>
      <c r="N69" s="42"/>
      <c r="O69" s="50"/>
    </row>
    <row r="70" spans="1:17" x14ac:dyDescent="0.25">
      <c r="A70" s="79"/>
      <c r="B70" s="79"/>
      <c r="C70" s="79"/>
      <c r="D70" s="79"/>
      <c r="E70" s="79"/>
      <c r="F70" s="79"/>
      <c r="G70" s="85"/>
      <c r="H70" s="86"/>
      <c r="I70" s="79"/>
      <c r="J70" s="80"/>
      <c r="L70" s="135"/>
      <c r="M70" s="87"/>
      <c r="N70" s="42"/>
      <c r="O70" s="50"/>
    </row>
    <row r="71" spans="1:17" x14ac:dyDescent="0.25">
      <c r="A71" s="79"/>
      <c r="B71" s="79"/>
      <c r="C71" s="79"/>
      <c r="D71" s="79"/>
      <c r="E71" s="79"/>
      <c r="F71" s="79"/>
      <c r="G71" s="85" t="s">
        <v>55</v>
      </c>
      <c r="H71" s="88"/>
      <c r="I71" s="79"/>
      <c r="J71" s="80"/>
      <c r="L71" s="135"/>
      <c r="M71" s="59"/>
      <c r="N71" s="42"/>
      <c r="O71" s="50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2"/>
      <c r="L72" s="135"/>
      <c r="N72" s="42"/>
      <c r="O72" s="89"/>
    </row>
    <row r="73" spans="1:17" x14ac:dyDescent="0.25">
      <c r="A73" s="9" t="s">
        <v>41</v>
      </c>
      <c r="B73" s="9"/>
      <c r="C73" s="9"/>
      <c r="D73" s="9" t="s">
        <v>39</v>
      </c>
      <c r="E73" s="9"/>
      <c r="F73" s="9"/>
      <c r="G73" s="9"/>
      <c r="H73" s="9" t="s">
        <v>56</v>
      </c>
      <c r="I73" s="84" t="s">
        <v>57</v>
      </c>
      <c r="J73" s="82"/>
      <c r="L73" s="135"/>
      <c r="M73" s="87"/>
      <c r="N73" s="42"/>
      <c r="O73" s="90"/>
    </row>
    <row r="74" spans="1:17" x14ac:dyDescent="0.25">
      <c r="A74" s="91"/>
      <c r="B74" s="92"/>
      <c r="C74" s="92"/>
      <c r="D74" s="92"/>
      <c r="E74" s="93">
        <v>85700</v>
      </c>
      <c r="F74" s="94" t="s">
        <v>73</v>
      </c>
      <c r="G74" s="9"/>
      <c r="H74" s="57"/>
      <c r="I74" s="9"/>
      <c r="J74" s="82"/>
      <c r="L74" s="135"/>
      <c r="M74" s="87"/>
      <c r="N74" s="42"/>
      <c r="O74" s="89"/>
    </row>
    <row r="75" spans="1:17" x14ac:dyDescent="0.25">
      <c r="A75" s="91"/>
      <c r="B75" s="92"/>
      <c r="C75" s="92"/>
      <c r="D75" s="92"/>
      <c r="E75" s="93"/>
      <c r="F75" s="94"/>
      <c r="G75" s="9"/>
      <c r="H75" s="57"/>
      <c r="I75" s="9"/>
      <c r="J75" s="9"/>
      <c r="L75" s="135"/>
      <c r="M75" s="87"/>
      <c r="N75" s="42"/>
      <c r="O75" s="89"/>
    </row>
    <row r="76" spans="1:17" x14ac:dyDescent="0.25">
      <c r="A76" s="95"/>
      <c r="B76" s="92"/>
      <c r="C76" s="92"/>
      <c r="D76" s="92"/>
      <c r="E76" s="93"/>
      <c r="F76" s="94"/>
      <c r="G76" s="9"/>
      <c r="H76" s="57"/>
      <c r="I76" s="9"/>
      <c r="J76" s="9"/>
      <c r="K76" t="s">
        <v>8</v>
      </c>
      <c r="L76" s="135"/>
      <c r="M76" s="87"/>
      <c r="N76" s="42"/>
      <c r="O76" s="89"/>
    </row>
    <row r="77" spans="1:17" x14ac:dyDescent="0.25">
      <c r="A77" s="95"/>
      <c r="B77" s="92"/>
      <c r="C77" s="96"/>
      <c r="D77" s="92"/>
      <c r="E77" s="97"/>
      <c r="F77" s="9"/>
      <c r="G77" s="9"/>
      <c r="H77" s="57"/>
      <c r="I77" s="9"/>
      <c r="J77" s="9"/>
      <c r="L77" s="135"/>
      <c r="M77" s="87"/>
      <c r="N77" s="42"/>
      <c r="O77" s="89"/>
    </row>
    <row r="78" spans="1:17" x14ac:dyDescent="0.25">
      <c r="A78" s="93"/>
      <c r="B78" s="92"/>
      <c r="C78" s="96"/>
      <c r="D78" s="96"/>
      <c r="E78" s="98"/>
      <c r="F78" s="70"/>
      <c r="H78" s="71"/>
      <c r="L78" s="135"/>
      <c r="M78" s="87"/>
      <c r="N78" s="42"/>
      <c r="O78" s="89"/>
    </row>
    <row r="79" spans="1:17" x14ac:dyDescent="0.25">
      <c r="A79" s="99"/>
      <c r="B79" s="92"/>
      <c r="C79" s="100"/>
      <c r="D79" s="100"/>
      <c r="E79" s="98"/>
      <c r="H79" s="71"/>
      <c r="L79" s="135"/>
      <c r="M79" s="87"/>
      <c r="N79" s="42"/>
      <c r="O79" s="89"/>
    </row>
    <row r="80" spans="1:17" x14ac:dyDescent="0.25">
      <c r="A80" s="101"/>
      <c r="B80" s="92"/>
      <c r="C80" s="100"/>
      <c r="D80" s="100"/>
      <c r="E80" s="98"/>
      <c r="H80" s="71"/>
      <c r="L80" s="135"/>
      <c r="M80" s="87"/>
      <c r="N80" s="42"/>
      <c r="O80" s="90"/>
    </row>
    <row r="81" spans="1:15" x14ac:dyDescent="0.25">
      <c r="A81" s="101"/>
      <c r="B81" s="92"/>
      <c r="C81" s="100"/>
      <c r="D81" s="100"/>
      <c r="E81" s="98"/>
      <c r="H81" s="71"/>
      <c r="L81" s="135"/>
      <c r="M81" s="87"/>
      <c r="N81" s="42"/>
      <c r="O81" s="90"/>
    </row>
    <row r="82" spans="1:15" x14ac:dyDescent="0.25">
      <c r="A82" s="99"/>
      <c r="B82" s="100"/>
      <c r="C82" s="100"/>
      <c r="D82" s="100"/>
      <c r="E82" s="98"/>
      <c r="H82" s="71"/>
      <c r="L82" s="135"/>
      <c r="M82" s="102"/>
      <c r="N82" s="42"/>
      <c r="O82" s="89"/>
    </row>
    <row r="83" spans="1:15" x14ac:dyDescent="0.25">
      <c r="A83" s="99"/>
      <c r="B83" s="100"/>
      <c r="C83" s="100"/>
      <c r="D83" s="100"/>
      <c r="E83" s="98"/>
      <c r="H83" s="71"/>
      <c r="L83" s="135"/>
      <c r="M83" s="103"/>
      <c r="N83" s="42"/>
      <c r="O83" s="89"/>
    </row>
    <row r="84" spans="1:15" x14ac:dyDescent="0.25">
      <c r="A84" s="99"/>
      <c r="B84" s="104"/>
      <c r="E84" s="71"/>
      <c r="H84" s="71"/>
      <c r="K84" s="30"/>
      <c r="L84" s="135"/>
      <c r="N84" s="42"/>
      <c r="O84" s="89"/>
    </row>
    <row r="85" spans="1:15" x14ac:dyDescent="0.25">
      <c r="A85" s="99"/>
      <c r="B85" s="104"/>
      <c r="H85" s="71"/>
      <c r="K85" s="30"/>
      <c r="L85" s="135"/>
      <c r="N85" s="42"/>
      <c r="O85" s="89"/>
    </row>
    <row r="86" spans="1:15" x14ac:dyDescent="0.25">
      <c r="A86" s="99"/>
      <c r="B86" s="104"/>
      <c r="K86" s="30"/>
      <c r="L86" s="135"/>
      <c r="N86" s="42"/>
      <c r="O86" s="89"/>
    </row>
    <row r="87" spans="1:15" x14ac:dyDescent="0.25">
      <c r="A87" s="99"/>
      <c r="B87" s="104"/>
      <c r="K87" s="30"/>
      <c r="L87" s="135"/>
      <c r="N87" s="42"/>
      <c r="O87" s="89"/>
    </row>
    <row r="88" spans="1:15" x14ac:dyDescent="0.25">
      <c r="A88" s="71"/>
      <c r="B88" s="104"/>
      <c r="K88" s="30"/>
      <c r="L88" s="135"/>
      <c r="M88" s="87"/>
      <c r="N88" s="42"/>
      <c r="O88" s="89"/>
    </row>
    <row r="89" spans="1:15" x14ac:dyDescent="0.25">
      <c r="K89" s="30"/>
      <c r="L89" s="135"/>
      <c r="N89" s="42"/>
      <c r="O89" s="89"/>
    </row>
    <row r="90" spans="1:15" x14ac:dyDescent="0.25">
      <c r="K90" s="30"/>
      <c r="L90" s="135"/>
      <c r="N90" s="42"/>
      <c r="O90" s="89"/>
    </row>
    <row r="91" spans="1:15" x14ac:dyDescent="0.25">
      <c r="K91" s="30"/>
      <c r="L91" s="135"/>
      <c r="N91" s="42"/>
      <c r="O91" s="89"/>
    </row>
    <row r="92" spans="1:15" x14ac:dyDescent="0.25">
      <c r="A92" s="81">
        <f>SUM(A74:A91)</f>
        <v>0</v>
      </c>
      <c r="E92" s="71">
        <f>SUM(E74:E91)</f>
        <v>85700</v>
      </c>
      <c r="H92" s="71">
        <f>SUM(H74:H91)</f>
        <v>0</v>
      </c>
      <c r="K92" s="30"/>
      <c r="L92" s="135"/>
      <c r="N92" s="42"/>
      <c r="O92" s="89"/>
    </row>
    <row r="93" spans="1:15" x14ac:dyDescent="0.25">
      <c r="K93" s="30"/>
      <c r="L93" s="135"/>
      <c r="N93" s="42"/>
      <c r="O93" s="89"/>
    </row>
    <row r="94" spans="1:15" x14ac:dyDescent="0.25">
      <c r="K94" s="30"/>
      <c r="N94" s="42"/>
      <c r="O94" s="89"/>
    </row>
    <row r="95" spans="1:15" x14ac:dyDescent="0.25">
      <c r="K95" s="30"/>
      <c r="N95" s="42"/>
      <c r="O95" s="89"/>
    </row>
    <row r="96" spans="1:15" x14ac:dyDescent="0.25">
      <c r="K96" s="30"/>
      <c r="M96" s="37">
        <f>SUM(M13:M95)</f>
        <v>15075000</v>
      </c>
      <c r="N96" s="42"/>
      <c r="O96" s="89"/>
    </row>
    <row r="97" spans="11:15" x14ac:dyDescent="0.25">
      <c r="K97" s="30"/>
      <c r="N97" s="42"/>
      <c r="O97" s="89"/>
    </row>
    <row r="98" spans="11:15" x14ac:dyDescent="0.25">
      <c r="K98" s="30"/>
      <c r="N98" s="42"/>
      <c r="O98" s="89"/>
    </row>
    <row r="99" spans="11:15" x14ac:dyDescent="0.25">
      <c r="K99" s="30"/>
      <c r="N99" s="42"/>
      <c r="O99" s="89"/>
    </row>
    <row r="100" spans="11:15" x14ac:dyDescent="0.25">
      <c r="K100" s="30"/>
      <c r="N100" s="42"/>
      <c r="O100" s="89"/>
    </row>
    <row r="101" spans="11:15" x14ac:dyDescent="0.25">
      <c r="K101" s="30"/>
      <c r="N101" s="42"/>
      <c r="O101" s="89"/>
    </row>
    <row r="102" spans="11:15" x14ac:dyDescent="0.25">
      <c r="K102" s="30"/>
      <c r="N102" s="42"/>
      <c r="O102" s="89"/>
    </row>
    <row r="103" spans="11:15" x14ac:dyDescent="0.25">
      <c r="K103" s="30"/>
      <c r="N103" s="42"/>
      <c r="O103" s="89"/>
    </row>
    <row r="104" spans="11:15" x14ac:dyDescent="0.25">
      <c r="K104" s="30"/>
      <c r="N104" s="42"/>
      <c r="O104" s="89"/>
    </row>
    <row r="105" spans="11:15" x14ac:dyDescent="0.25">
      <c r="K105" s="30"/>
      <c r="N105" s="42"/>
      <c r="O105" s="89"/>
    </row>
    <row r="106" spans="11:15" x14ac:dyDescent="0.25">
      <c r="K106" s="30"/>
      <c r="N106" s="42"/>
      <c r="O106" s="89"/>
    </row>
    <row r="107" spans="11:15" x14ac:dyDescent="0.25">
      <c r="K107" s="30"/>
      <c r="N107" s="42"/>
      <c r="O107" s="89"/>
    </row>
    <row r="108" spans="11:15" x14ac:dyDescent="0.25">
      <c r="K108" s="30"/>
      <c r="N108" s="42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7">
        <f>SUM(O13:O110)</f>
        <v>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39"/>
      <c r="N114" s="107"/>
      <c r="O114" s="106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39"/>
      <c r="N115" s="107"/>
      <c r="O115" s="106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39"/>
      <c r="N116" s="107"/>
      <c r="O116" s="106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39"/>
      <c r="N117" s="107"/>
      <c r="O117" s="106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39"/>
      <c r="N118" s="107"/>
      <c r="O118" s="106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39"/>
      <c r="N119" s="107"/>
      <c r="O119" s="106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39"/>
      <c r="N120" s="107"/>
      <c r="O120" s="106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39"/>
      <c r="N121" s="107"/>
      <c r="O121" s="106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39"/>
      <c r="N122" s="107"/>
      <c r="O122" s="106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39"/>
      <c r="N123" s="107"/>
      <c r="O123" s="106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40"/>
      <c r="N124" s="107"/>
      <c r="O124" s="106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39"/>
      <c r="N125" s="107"/>
      <c r="O125" s="106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39"/>
      <c r="N126" s="107"/>
      <c r="O126" s="106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39"/>
      <c r="N127" s="107"/>
      <c r="O127" s="106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39"/>
      <c r="N128" s="107"/>
      <c r="O128" s="106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39"/>
      <c r="N129" s="107"/>
      <c r="O129" s="106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39"/>
      <c r="N130" s="107"/>
      <c r="O130" s="106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39"/>
      <c r="N131" s="107"/>
      <c r="O131" s="106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39"/>
      <c r="N132" s="107"/>
      <c r="O132" s="106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39"/>
      <c r="N133" s="107"/>
      <c r="O133" s="106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39"/>
      <c r="N134" s="107"/>
      <c r="O134" s="106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40"/>
      <c r="N135" s="107"/>
      <c r="O135" s="106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39"/>
      <c r="N136" s="107"/>
      <c r="O136" s="106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40">
        <f>SUM(L13:L136)</f>
        <v>25685000</v>
      </c>
      <c r="N137" s="107"/>
      <c r="O137" s="106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E19" zoomScale="115" zoomScaleNormal="100" zoomScaleSheetLayoutView="115" workbookViewId="0">
      <selection activeCell="M20" sqref="M20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5" bestFit="1" customWidth="1"/>
    <col min="13" max="13" width="16.140625" style="37" bestFit="1" customWidth="1"/>
    <col min="14" max="14" width="15.5703125" style="107" customWidth="1"/>
    <col min="15" max="15" width="17.7109375" style="106" bestFit="1" customWidth="1"/>
    <col min="16" max="16" width="16.42578125" bestFit="1" customWidth="1"/>
    <col min="18" max="18" width="22.42578125" customWidth="1"/>
    <col min="19" max="19" width="20.140625" customWidth="1"/>
  </cols>
  <sheetData>
    <row r="1" spans="1:19" ht="15.75" x14ac:dyDescent="0.25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0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60</v>
      </c>
      <c r="C3" s="10"/>
      <c r="D3" s="7"/>
      <c r="E3" s="7"/>
      <c r="F3" s="7"/>
      <c r="G3" s="7"/>
      <c r="H3" s="7" t="s">
        <v>2</v>
      </c>
      <c r="I3" s="11">
        <v>42769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 t="s">
        <v>6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7</v>
      </c>
      <c r="B6" s="7"/>
      <c r="C6" s="7"/>
      <c r="D6" s="7"/>
      <c r="E6" s="7"/>
      <c r="F6" s="7"/>
      <c r="G6" s="7" t="s">
        <v>8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v>106</v>
      </c>
      <c r="F8" s="22"/>
      <c r="G8" s="17">
        <f>C8*E8</f>
        <v>10600000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v>42</v>
      </c>
      <c r="F9" s="22"/>
      <c r="G9" s="17">
        <f t="shared" ref="G9:G16" si="0">C9*E9</f>
        <v>2100000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2</v>
      </c>
      <c r="F10" s="22"/>
      <c r="G10" s="17">
        <f t="shared" si="0"/>
        <v>40000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11</v>
      </c>
      <c r="F11" s="22"/>
      <c r="G11" s="17">
        <f t="shared" si="0"/>
        <v>110000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12</v>
      </c>
      <c r="S11" s="9"/>
    </row>
    <row r="12" spans="1:19" x14ac:dyDescent="0.25">
      <c r="A12" s="7"/>
      <c r="B12" s="7"/>
      <c r="C12" s="21">
        <v>5000</v>
      </c>
      <c r="D12" s="7"/>
      <c r="E12" s="22">
        <v>77</v>
      </c>
      <c r="F12" s="22"/>
      <c r="G12" s="17">
        <f t="shared" si="0"/>
        <v>385000</v>
      </c>
      <c r="H12" s="8"/>
      <c r="I12" s="17"/>
      <c r="J12" s="17"/>
      <c r="K12" s="25" t="s">
        <v>13</v>
      </c>
      <c r="L12" s="26" t="s">
        <v>14</v>
      </c>
      <c r="M12" s="27" t="s">
        <v>15</v>
      </c>
      <c r="N12" s="28" t="s">
        <v>16</v>
      </c>
      <c r="O12" s="29" t="s">
        <v>12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2</v>
      </c>
      <c r="F13" s="22"/>
      <c r="G13" s="17">
        <f t="shared" si="0"/>
        <v>4000</v>
      </c>
      <c r="H13" s="8"/>
      <c r="I13" s="17"/>
      <c r="J13" s="17"/>
      <c r="K13" s="30">
        <v>39225</v>
      </c>
      <c r="L13" s="31">
        <v>2100000</v>
      </c>
      <c r="M13" s="32">
        <v>210000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36</v>
      </c>
      <c r="F14" s="22"/>
      <c r="G14" s="17">
        <f t="shared" si="0"/>
        <v>36000</v>
      </c>
      <c r="H14" s="8"/>
      <c r="I14" s="17"/>
      <c r="J14" s="10"/>
      <c r="K14" s="30">
        <v>39226</v>
      </c>
      <c r="L14" s="31">
        <v>400000</v>
      </c>
      <c r="M14" s="32">
        <v>500000</v>
      </c>
      <c r="N14" s="34"/>
      <c r="O14" s="35">
        <v>15000000</v>
      </c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 t="s">
        <v>21</v>
      </c>
      <c r="I15" s="10"/>
      <c r="K15" s="30">
        <v>39227</v>
      </c>
      <c r="L15" s="31">
        <v>500000</v>
      </c>
      <c r="M15" s="32">
        <v>6880000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39228</v>
      </c>
      <c r="L16" s="31">
        <v>800000</v>
      </c>
      <c r="M16" s="37">
        <v>3182500</v>
      </c>
      <c r="N16" s="34"/>
      <c r="O16" s="35"/>
      <c r="P16" s="36"/>
    </row>
    <row r="17" spans="1:19" x14ac:dyDescent="0.25">
      <c r="A17" s="7"/>
      <c r="B17" s="7"/>
      <c r="C17" s="19" t="s">
        <v>22</v>
      </c>
      <c r="D17" s="7"/>
      <c r="E17" s="22"/>
      <c r="F17" s="7"/>
      <c r="G17" s="7"/>
      <c r="H17" s="8">
        <f>SUM(G8:G16)</f>
        <v>13275000</v>
      </c>
      <c r="I17" s="10"/>
      <c r="K17" s="30">
        <v>39229</v>
      </c>
      <c r="L17" s="31">
        <v>2250000</v>
      </c>
      <c r="M17" s="32">
        <v>2155000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39230</v>
      </c>
      <c r="L18" s="31">
        <v>3000000</v>
      </c>
      <c r="M18" s="32">
        <v>2500000</v>
      </c>
      <c r="N18" s="34"/>
      <c r="O18" s="35"/>
      <c r="P18" s="39"/>
    </row>
    <row r="19" spans="1:19" x14ac:dyDescent="0.25">
      <c r="A19" s="7"/>
      <c r="B19" s="7"/>
      <c r="C19" s="7" t="s">
        <v>9</v>
      </c>
      <c r="D19" s="7"/>
      <c r="E19" s="7" t="s">
        <v>23</v>
      </c>
      <c r="F19" s="7"/>
      <c r="G19" s="7" t="s">
        <v>11</v>
      </c>
      <c r="H19" s="8"/>
      <c r="I19" s="21"/>
      <c r="K19" s="30">
        <v>39231</v>
      </c>
      <c r="L19" s="31">
        <v>4000000</v>
      </c>
      <c r="M19" s="32">
        <v>2200000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51</v>
      </c>
      <c r="F20" s="7"/>
      <c r="G20" s="21">
        <f>C20*E20</f>
        <v>51000</v>
      </c>
      <c r="H20" s="8"/>
      <c r="I20" s="21"/>
      <c r="K20" s="30">
        <v>39232</v>
      </c>
      <c r="L20" s="31">
        <v>1000000</v>
      </c>
      <c r="M20" s="32">
        <v>15000000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1</v>
      </c>
      <c r="F21" s="7"/>
      <c r="G21" s="21">
        <f>C21*E21</f>
        <v>500</v>
      </c>
      <c r="H21" s="8"/>
      <c r="I21" s="21"/>
      <c r="K21" s="30">
        <v>39233</v>
      </c>
      <c r="L21" s="31">
        <v>2000000</v>
      </c>
      <c r="M21" s="34">
        <v>97000</v>
      </c>
      <c r="N21" s="40"/>
      <c r="O21" s="41"/>
      <c r="P21" s="41"/>
    </row>
    <row r="22" spans="1:19" x14ac:dyDescent="0.25">
      <c r="A22" s="7"/>
      <c r="B22" s="7"/>
      <c r="C22" s="21">
        <v>200</v>
      </c>
      <c r="D22" s="7"/>
      <c r="E22" s="7">
        <v>0</v>
      </c>
      <c r="F22" s="7"/>
      <c r="G22" s="21">
        <f>C22*E22</f>
        <v>0</v>
      </c>
      <c r="H22" s="8"/>
      <c r="I22" s="10"/>
      <c r="K22" s="30">
        <v>39234</v>
      </c>
      <c r="L22" s="31">
        <v>2000000</v>
      </c>
      <c r="M22" s="31"/>
      <c r="N22" s="42"/>
      <c r="O22" s="8"/>
      <c r="P22" s="34"/>
      <c r="Q22" s="40"/>
      <c r="R22" s="41"/>
      <c r="S22" s="41"/>
    </row>
    <row r="23" spans="1:19" x14ac:dyDescent="0.25">
      <c r="A23" s="7"/>
      <c r="B23" s="7"/>
      <c r="C23" s="21">
        <v>100</v>
      </c>
      <c r="D23" s="7"/>
      <c r="E23" s="7">
        <v>5</v>
      </c>
      <c r="F23" s="7"/>
      <c r="G23" s="21">
        <f>C23*E23</f>
        <v>500</v>
      </c>
      <c r="H23" s="8"/>
      <c r="I23" s="10"/>
      <c r="K23" s="30">
        <v>39235</v>
      </c>
      <c r="L23" s="31">
        <v>2500000</v>
      </c>
      <c r="M23" s="43"/>
      <c r="N23" s="42"/>
      <c r="O23" s="44"/>
      <c r="P23" s="34"/>
      <c r="Q23" s="40"/>
      <c r="R23" s="41">
        <f>SUM(R14:R22)</f>
        <v>0</v>
      </c>
      <c r="S23" s="41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39236</v>
      </c>
      <c r="L24" s="31">
        <v>3000000</v>
      </c>
      <c r="M24" s="43"/>
      <c r="N24" s="45"/>
      <c r="O24" s="44"/>
      <c r="P24" s="34"/>
      <c r="Q24" s="40"/>
      <c r="R24" s="46" t="s">
        <v>24</v>
      </c>
      <c r="S24" s="40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7">
        <v>0</v>
      </c>
      <c r="H25" s="8"/>
      <c r="I25" s="7" t="s">
        <v>8</v>
      </c>
      <c r="K25" s="30">
        <v>39237</v>
      </c>
      <c r="L25" s="31">
        <v>655000</v>
      </c>
      <c r="M25" s="43"/>
      <c r="N25" s="45"/>
      <c r="O25" s="44"/>
      <c r="P25" s="34"/>
      <c r="Q25" s="40"/>
      <c r="R25" s="46"/>
      <c r="S25" s="40"/>
    </row>
    <row r="26" spans="1:19" x14ac:dyDescent="0.25">
      <c r="A26" s="7"/>
      <c r="B26" s="7"/>
      <c r="C26" s="19" t="s">
        <v>22</v>
      </c>
      <c r="D26" s="7"/>
      <c r="E26" s="7"/>
      <c r="F26" s="7"/>
      <c r="G26" s="7"/>
      <c r="H26" s="49">
        <f>SUM(G20:G25)</f>
        <v>52000</v>
      </c>
      <c r="I26" s="8"/>
      <c r="K26" s="30">
        <v>39238</v>
      </c>
      <c r="L26" s="31">
        <v>9025000</v>
      </c>
      <c r="N26" s="42"/>
      <c r="O26" s="50"/>
      <c r="P26" s="34"/>
      <c r="Q26" s="40"/>
      <c r="R26" s="46"/>
      <c r="S26" s="40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13327000</v>
      </c>
      <c r="K27" s="30">
        <v>39239</v>
      </c>
      <c r="L27" s="31">
        <v>2000000</v>
      </c>
      <c r="M27" s="51"/>
      <c r="N27" s="42"/>
      <c r="O27" s="50"/>
      <c r="P27" s="34"/>
      <c r="Q27" s="40"/>
      <c r="R27" s="46"/>
      <c r="S27" s="40"/>
    </row>
    <row r="28" spans="1:19" x14ac:dyDescent="0.25">
      <c r="A28" s="7"/>
      <c r="B28" s="7"/>
      <c r="C28" s="19" t="s">
        <v>25</v>
      </c>
      <c r="D28" s="7"/>
      <c r="E28" s="7"/>
      <c r="F28" s="7"/>
      <c r="G28" s="7"/>
      <c r="H28" s="8"/>
      <c r="I28" s="8"/>
      <c r="K28" s="30">
        <v>39240</v>
      </c>
      <c r="L28" s="31">
        <v>1000000</v>
      </c>
      <c r="M28" s="52"/>
      <c r="N28" s="42"/>
      <c r="O28" s="50"/>
      <c r="P28" s="34"/>
      <c r="Q28" s="40"/>
      <c r="R28" s="46"/>
      <c r="S28" s="40"/>
    </row>
    <row r="29" spans="1:19" x14ac:dyDescent="0.25">
      <c r="A29" s="7"/>
      <c r="B29" s="7"/>
      <c r="C29" s="7" t="s">
        <v>26</v>
      </c>
      <c r="D29" s="7"/>
      <c r="E29" s="7"/>
      <c r="F29" s="7"/>
      <c r="G29" s="7" t="s">
        <v>8</v>
      </c>
      <c r="H29" s="8"/>
      <c r="I29" s="8">
        <f>'2 Februari 17'!I37</f>
        <v>730431764</v>
      </c>
      <c r="K29" s="30"/>
      <c r="L29" s="31"/>
      <c r="N29" s="42"/>
      <c r="O29" s="50"/>
      <c r="P29" s="34"/>
      <c r="Q29" s="40"/>
      <c r="R29" s="53"/>
      <c r="S29" s="40"/>
    </row>
    <row r="30" spans="1:19" x14ac:dyDescent="0.25">
      <c r="A30" s="7"/>
      <c r="B30" s="7"/>
      <c r="C30" s="7" t="s">
        <v>27</v>
      </c>
      <c r="D30" s="7"/>
      <c r="E30" s="7"/>
      <c r="F30" s="7"/>
      <c r="G30" s="7"/>
      <c r="H30" s="8" t="s">
        <v>28</v>
      </c>
      <c r="I30" s="54">
        <f>'2 Februari 17'!I52</f>
        <v>9608000</v>
      </c>
      <c r="K30" s="30"/>
      <c r="L30" s="31"/>
      <c r="M30" s="55"/>
      <c r="N30" s="42"/>
      <c r="O30" s="50"/>
      <c r="P30" s="34"/>
      <c r="Q30" s="40"/>
      <c r="R30" s="46"/>
      <c r="S30" s="40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/>
      <c r="L31" s="110"/>
      <c r="N31" s="45"/>
      <c r="O31" s="50"/>
      <c r="P31" s="9"/>
      <c r="Q31" s="40"/>
      <c r="R31" s="9"/>
      <c r="S31" s="40"/>
    </row>
    <row r="32" spans="1:19" x14ac:dyDescent="0.25">
      <c r="A32" s="7"/>
      <c r="B32" s="7"/>
      <c r="C32" s="19" t="s">
        <v>29</v>
      </c>
      <c r="D32" s="7"/>
      <c r="E32" s="7"/>
      <c r="F32" s="7"/>
      <c r="G32" s="7"/>
      <c r="H32" s="8"/>
      <c r="I32" s="34"/>
      <c r="J32" s="34"/>
      <c r="K32" s="30"/>
      <c r="L32" s="110"/>
      <c r="N32" s="42"/>
      <c r="O32" s="50"/>
      <c r="P32" s="9"/>
      <c r="Q32" s="40"/>
      <c r="R32" s="9"/>
      <c r="S32" s="40"/>
    </row>
    <row r="33" spans="1:19" x14ac:dyDescent="0.25">
      <c r="A33" s="7"/>
      <c r="B33" s="19">
        <v>1</v>
      </c>
      <c r="C33" s="19" t="s">
        <v>30</v>
      </c>
      <c r="D33" s="7"/>
      <c r="E33" s="7"/>
      <c r="F33" s="7"/>
      <c r="G33" s="7"/>
      <c r="H33" s="8"/>
      <c r="I33" s="8"/>
      <c r="J33" s="8"/>
      <c r="K33" s="30"/>
      <c r="L33" s="111"/>
      <c r="N33" s="42"/>
      <c r="O33" s="50"/>
      <c r="P33" s="9"/>
      <c r="Q33" s="40"/>
      <c r="R33" s="9"/>
      <c r="S33" s="40"/>
    </row>
    <row r="34" spans="1:19" x14ac:dyDescent="0.25">
      <c r="A34" s="7"/>
      <c r="B34" s="19"/>
      <c r="C34" s="19" t="s">
        <v>12</v>
      </c>
      <c r="D34" s="7"/>
      <c r="E34" s="7"/>
      <c r="F34" s="7"/>
      <c r="G34" s="7"/>
      <c r="H34" s="8"/>
      <c r="I34" s="8"/>
      <c r="J34" s="8"/>
      <c r="K34" s="30"/>
      <c r="L34" s="111"/>
      <c r="N34" s="42"/>
      <c r="O34" s="50"/>
      <c r="P34" s="9"/>
      <c r="Q34" s="40"/>
      <c r="R34" s="57"/>
      <c r="S34" s="40"/>
    </row>
    <row r="35" spans="1:19" x14ac:dyDescent="0.25">
      <c r="A35" s="7"/>
      <c r="B35" s="7"/>
      <c r="C35" s="7" t="s">
        <v>31</v>
      </c>
      <c r="D35" s="7"/>
      <c r="E35" s="7"/>
      <c r="F35" s="7"/>
      <c r="G35" s="21"/>
      <c r="H35" s="49">
        <f>O14</f>
        <v>15000000</v>
      </c>
      <c r="I35" s="8"/>
      <c r="J35" s="8"/>
      <c r="K35" s="30"/>
      <c r="L35" s="112"/>
      <c r="M35" s="51"/>
      <c r="N35" s="42" t="s">
        <v>32</v>
      </c>
      <c r="O35" s="50"/>
      <c r="P35" s="40"/>
      <c r="Q35" s="40"/>
      <c r="R35" s="9"/>
      <c r="S35" s="40"/>
    </row>
    <row r="36" spans="1:19" x14ac:dyDescent="0.25">
      <c r="A36" s="7"/>
      <c r="B36" s="7"/>
      <c r="C36" s="7" t="s">
        <v>33</v>
      </c>
      <c r="D36" s="7"/>
      <c r="E36" s="7"/>
      <c r="F36" s="7"/>
      <c r="G36" s="7"/>
      <c r="H36" s="58">
        <f>H92</f>
        <v>0</v>
      </c>
      <c r="I36" s="7" t="s">
        <v>8</v>
      </c>
      <c r="J36" s="7"/>
      <c r="K36" s="30"/>
      <c r="L36" s="112"/>
      <c r="M36" s="51"/>
      <c r="N36" s="42"/>
      <c r="O36" s="50"/>
      <c r="P36" s="10"/>
      <c r="Q36" s="40"/>
      <c r="R36" s="9"/>
      <c r="S36" s="9"/>
    </row>
    <row r="37" spans="1:19" x14ac:dyDescent="0.25">
      <c r="A37" s="7"/>
      <c r="B37" s="7"/>
      <c r="C37" s="7" t="s">
        <v>34</v>
      </c>
      <c r="D37" s="7"/>
      <c r="E37" s="7"/>
      <c r="F37" s="7"/>
      <c r="G37" s="7"/>
      <c r="H37" s="8"/>
      <c r="I37" s="8">
        <f>I29+H35</f>
        <v>745431764</v>
      </c>
      <c r="J37" s="8"/>
      <c r="K37" s="30"/>
      <c r="L37" s="112"/>
      <c r="M37" s="51"/>
      <c r="N37" s="42"/>
      <c r="O37" s="50"/>
      <c r="Q37" s="40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/>
      <c r="L38" s="112"/>
      <c r="M38" s="59"/>
      <c r="N38" s="42"/>
      <c r="O38" s="50"/>
      <c r="Q38" s="40"/>
      <c r="R38" s="9"/>
      <c r="S38" s="9"/>
    </row>
    <row r="39" spans="1:19" x14ac:dyDescent="0.25">
      <c r="A39" s="7"/>
      <c r="B39" s="7"/>
      <c r="C39" s="19" t="s">
        <v>35</v>
      </c>
      <c r="D39" s="7"/>
      <c r="E39" s="7"/>
      <c r="F39" s="7"/>
      <c r="G39" s="7"/>
      <c r="H39" s="49">
        <v>12175667</v>
      </c>
      <c r="J39" s="8"/>
      <c r="K39" s="30"/>
      <c r="L39" s="112"/>
      <c r="M39" s="51"/>
      <c r="N39" s="42"/>
      <c r="O39" s="50"/>
      <c r="Q39" s="40"/>
      <c r="R39" s="9"/>
      <c r="S39" s="9"/>
    </row>
    <row r="40" spans="1:19" x14ac:dyDescent="0.25">
      <c r="A40" s="7"/>
      <c r="B40" s="7"/>
      <c r="C40" s="19" t="s">
        <v>36</v>
      </c>
      <c r="D40" s="7"/>
      <c r="E40" s="7"/>
      <c r="F40" s="7"/>
      <c r="G40" s="7"/>
      <c r="H40" s="8">
        <v>102950591</v>
      </c>
      <c r="I40" s="8"/>
      <c r="J40" s="8"/>
      <c r="K40" s="30"/>
      <c r="L40" s="113"/>
      <c r="M40" s="51"/>
      <c r="N40" s="42"/>
      <c r="O40" s="50"/>
      <c r="Q40" s="40"/>
      <c r="R40" s="9"/>
      <c r="S40" s="9"/>
    </row>
    <row r="41" spans="1:19" ht="16.5" x14ac:dyDescent="0.35">
      <c r="A41" s="7"/>
      <c r="B41" s="7"/>
      <c r="C41" s="19" t="s">
        <v>37</v>
      </c>
      <c r="D41" s="7"/>
      <c r="E41" s="7"/>
      <c r="F41" s="7"/>
      <c r="G41" s="7"/>
      <c r="H41" s="60">
        <v>22854089</v>
      </c>
      <c r="I41" s="8"/>
      <c r="J41" s="8"/>
      <c r="K41" s="30"/>
      <c r="L41" s="113"/>
      <c r="M41" s="51"/>
      <c r="N41" s="42"/>
      <c r="O41" s="50"/>
      <c r="Q41" s="40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137980347</v>
      </c>
      <c r="J42" s="8"/>
      <c r="K42" s="30"/>
      <c r="L42" s="111"/>
      <c r="M42" s="51"/>
      <c r="N42" s="42"/>
      <c r="O42" s="50"/>
      <c r="Q42" s="40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883412111</v>
      </c>
      <c r="J43" s="8"/>
      <c r="K43" s="30"/>
      <c r="L43" s="111"/>
      <c r="M43" s="51"/>
      <c r="N43" s="42"/>
      <c r="O43" s="50"/>
      <c r="Q43" s="40"/>
      <c r="R43" s="9"/>
      <c r="S43" s="9"/>
    </row>
    <row r="44" spans="1:19" x14ac:dyDescent="0.25">
      <c r="A44" s="7"/>
      <c r="B44" s="19">
        <v>2</v>
      </c>
      <c r="C44" s="19" t="s">
        <v>38</v>
      </c>
      <c r="D44" s="7"/>
      <c r="E44" s="7"/>
      <c r="F44" s="7"/>
      <c r="G44" s="7"/>
      <c r="H44" s="8"/>
      <c r="I44" s="8"/>
      <c r="J44" s="8"/>
      <c r="L44" s="111"/>
      <c r="M44" s="51"/>
      <c r="N44" s="42"/>
      <c r="O44" s="50"/>
      <c r="P44" s="63"/>
      <c r="Q44" s="34"/>
      <c r="R44" s="64"/>
      <c r="S44" s="64"/>
    </row>
    <row r="45" spans="1:19" x14ac:dyDescent="0.25">
      <c r="A45" s="7"/>
      <c r="B45" s="7"/>
      <c r="C45" s="7" t="s">
        <v>33</v>
      </c>
      <c r="D45" s="7"/>
      <c r="E45" s="7"/>
      <c r="F45" s="7"/>
      <c r="G45" s="17"/>
      <c r="H45" s="8">
        <f>M96</f>
        <v>32724500</v>
      </c>
      <c r="I45" s="8"/>
      <c r="J45" s="8"/>
      <c r="L45" s="111"/>
      <c r="M45" s="51"/>
      <c r="N45" s="42"/>
      <c r="O45" s="50"/>
      <c r="P45" s="63"/>
      <c r="Q45" s="34"/>
      <c r="R45" s="65"/>
      <c r="S45" s="64"/>
    </row>
    <row r="46" spans="1:19" x14ac:dyDescent="0.25">
      <c r="A46" s="7"/>
      <c r="B46" s="7"/>
      <c r="C46" s="7" t="s">
        <v>39</v>
      </c>
      <c r="D46" s="7"/>
      <c r="E46" s="7"/>
      <c r="F46" s="7"/>
      <c r="G46" s="22"/>
      <c r="H46" s="66">
        <f>+E92</f>
        <v>0</v>
      </c>
      <c r="I46" s="8" t="s">
        <v>8</v>
      </c>
      <c r="J46" s="8"/>
      <c r="L46" s="111"/>
      <c r="M46" s="51"/>
      <c r="N46" s="42"/>
      <c r="O46" s="50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8</v>
      </c>
      <c r="H47" s="67"/>
      <c r="I47" s="8">
        <f>H45+H46</f>
        <v>32724500</v>
      </c>
      <c r="J47" s="8"/>
      <c r="L47" s="111"/>
      <c r="M47" s="51"/>
      <c r="N47" s="42"/>
      <c r="O47" s="50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8</v>
      </c>
      <c r="J48" s="8"/>
      <c r="L48" s="111"/>
      <c r="M48" s="59"/>
      <c r="N48" s="42"/>
      <c r="O48" s="50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40</v>
      </c>
      <c r="D49" s="7"/>
      <c r="E49" s="7"/>
      <c r="F49" s="7"/>
      <c r="G49" s="17"/>
      <c r="H49" s="49">
        <f>L137</f>
        <v>36230000</v>
      </c>
      <c r="I49" s="8">
        <v>0</v>
      </c>
      <c r="L49" s="111"/>
      <c r="M49" s="59"/>
      <c r="N49" s="42"/>
      <c r="O49" s="50"/>
      <c r="Q49" s="9"/>
      <c r="S49" s="9"/>
    </row>
    <row r="50" spans="1:19" x14ac:dyDescent="0.25">
      <c r="A50" s="7"/>
      <c r="B50" s="7"/>
      <c r="C50" s="7" t="s">
        <v>41</v>
      </c>
      <c r="D50" s="7"/>
      <c r="E50" s="7"/>
      <c r="F50" s="7"/>
      <c r="G50" s="7"/>
      <c r="H50" s="58">
        <f>A92</f>
        <v>213500</v>
      </c>
      <c r="I50" s="8"/>
      <c r="L50" s="111"/>
      <c r="M50" s="59"/>
      <c r="N50" s="42"/>
      <c r="O50" s="50"/>
      <c r="P50" s="70"/>
      <c r="Q50" s="9" t="s">
        <v>42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36443500</v>
      </c>
      <c r="J51" s="49"/>
      <c r="L51" s="111"/>
      <c r="M51" s="59"/>
      <c r="N51" s="42"/>
      <c r="O51" s="50"/>
      <c r="P51" s="71"/>
      <c r="Q51" s="57"/>
      <c r="R51" s="71"/>
      <c r="S51" s="57"/>
    </row>
    <row r="52" spans="1:19" x14ac:dyDescent="0.25">
      <c r="A52" s="7"/>
      <c r="B52" s="7"/>
      <c r="C52" s="19" t="s">
        <v>43</v>
      </c>
      <c r="D52" s="7"/>
      <c r="E52" s="7"/>
      <c r="F52" s="7"/>
      <c r="G52" s="7"/>
      <c r="H52" s="8"/>
      <c r="I52" s="8">
        <f>I30-I47+I51</f>
        <v>13327000</v>
      </c>
      <c r="J52" s="72"/>
      <c r="L52" s="111"/>
      <c r="N52" s="42"/>
      <c r="O52" s="50"/>
      <c r="P52" s="71"/>
      <c r="Q52" s="57"/>
      <c r="R52" s="71"/>
      <c r="S52" s="57"/>
    </row>
    <row r="53" spans="1:19" x14ac:dyDescent="0.25">
      <c r="A53" s="7"/>
      <c r="B53" s="7"/>
      <c r="C53" s="7" t="s">
        <v>44</v>
      </c>
      <c r="D53" s="7"/>
      <c r="E53" s="7"/>
      <c r="F53" s="7"/>
      <c r="G53" s="7"/>
      <c r="H53" s="8"/>
      <c r="I53" s="8">
        <f>+I27</f>
        <v>13327000</v>
      </c>
      <c r="J53" s="72"/>
      <c r="L53" s="111"/>
      <c r="N53" s="42"/>
      <c r="O53" s="50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8</v>
      </c>
      <c r="I54" s="58">
        <v>0</v>
      </c>
      <c r="J54" s="73"/>
      <c r="L54" s="111"/>
      <c r="N54" s="42"/>
      <c r="O54" s="50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45</v>
      </c>
      <c r="F55" s="7"/>
      <c r="G55" s="7"/>
      <c r="H55" s="8"/>
      <c r="I55" s="8">
        <f>+I53-I52</f>
        <v>0</v>
      </c>
      <c r="J55" s="72"/>
      <c r="L55" s="111"/>
      <c r="N55" s="42"/>
      <c r="O55" s="50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L56" s="111"/>
      <c r="N56" s="42"/>
      <c r="O56" s="50"/>
      <c r="P56" s="71"/>
      <c r="Q56" s="57"/>
      <c r="R56" s="71"/>
      <c r="S56" s="71"/>
    </row>
    <row r="57" spans="1:19" x14ac:dyDescent="0.25">
      <c r="A57" s="7" t="s">
        <v>46</v>
      </c>
      <c r="B57" s="7"/>
      <c r="C57" s="7"/>
      <c r="D57" s="7"/>
      <c r="E57" s="7"/>
      <c r="F57" s="7"/>
      <c r="G57" s="7"/>
      <c r="H57" s="8"/>
      <c r="I57" s="54"/>
      <c r="J57" s="75"/>
      <c r="L57" s="43"/>
      <c r="N57" s="42"/>
      <c r="O57" s="50"/>
      <c r="P57" s="71"/>
      <c r="Q57" s="57"/>
      <c r="R57" s="71"/>
      <c r="S57" s="71"/>
    </row>
    <row r="58" spans="1:19" x14ac:dyDescent="0.25">
      <c r="A58" s="7" t="s">
        <v>47</v>
      </c>
      <c r="B58" s="7"/>
      <c r="C58" s="7"/>
      <c r="D58" s="7"/>
      <c r="E58" s="7" t="s">
        <v>8</v>
      </c>
      <c r="F58" s="7"/>
      <c r="G58" s="7" t="s">
        <v>48</v>
      </c>
      <c r="H58" s="8"/>
      <c r="I58" s="21"/>
      <c r="J58" s="76"/>
      <c r="L58" s="43"/>
      <c r="N58" s="42"/>
      <c r="O58" s="50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8</v>
      </c>
      <c r="I59" s="21"/>
      <c r="J59" s="76"/>
      <c r="L59" s="43"/>
      <c r="N59" s="42"/>
      <c r="O59" s="50"/>
      <c r="Q59" s="40"/>
    </row>
    <row r="60" spans="1:19" x14ac:dyDescent="0.25">
      <c r="K60" s="30"/>
      <c r="L60" s="43"/>
      <c r="N60" s="42"/>
      <c r="O60" s="50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K61" s="30"/>
      <c r="L61" s="43"/>
      <c r="N61" s="42"/>
      <c r="O61" s="50"/>
      <c r="Q61" s="10"/>
      <c r="R61" s="81"/>
    </row>
    <row r="62" spans="1:19" x14ac:dyDescent="0.25">
      <c r="A62" s="77" t="s">
        <v>49</v>
      </c>
      <c r="B62" s="78"/>
      <c r="C62" s="78"/>
      <c r="D62" s="79"/>
      <c r="E62" s="79"/>
      <c r="F62" s="79"/>
      <c r="G62" s="79" t="s">
        <v>50</v>
      </c>
      <c r="H62" s="10"/>
      <c r="J62" s="80"/>
      <c r="K62" s="30"/>
      <c r="L62" s="43"/>
      <c r="N62" s="42"/>
      <c r="O62" s="50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K63" s="30"/>
      <c r="L63" s="43"/>
      <c r="N63" s="42"/>
      <c r="O63" s="50"/>
      <c r="Q63" s="10"/>
      <c r="R63" s="81"/>
    </row>
    <row r="64" spans="1:19" x14ac:dyDescent="0.25">
      <c r="A64" s="77" t="s">
        <v>51</v>
      </c>
      <c r="B64" s="78"/>
      <c r="C64" s="78"/>
      <c r="D64" s="79"/>
      <c r="E64" s="79"/>
      <c r="F64" s="79"/>
      <c r="G64" s="79"/>
      <c r="H64" s="10" t="s">
        <v>52</v>
      </c>
      <c r="J64" s="80"/>
      <c r="K64" s="30"/>
      <c r="L64" s="43"/>
      <c r="N64" s="42"/>
      <c r="O64" s="50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K65" s="30"/>
      <c r="L65" s="43"/>
      <c r="N65" s="42"/>
      <c r="O65" s="50"/>
    </row>
    <row r="66" spans="1:17" x14ac:dyDescent="0.25">
      <c r="A66" s="9"/>
      <c r="B66" s="9"/>
      <c r="C66" s="9"/>
      <c r="D66" s="9"/>
      <c r="E66" s="9"/>
      <c r="F66" s="9"/>
      <c r="G66" s="79" t="s">
        <v>53</v>
      </c>
      <c r="H66" s="9"/>
      <c r="I66" s="9"/>
      <c r="J66" s="82"/>
      <c r="K66" s="30"/>
      <c r="L66" s="43"/>
      <c r="M66" s="59"/>
      <c r="N66" s="42"/>
      <c r="O66" s="50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2"/>
      <c r="K67" s="30"/>
      <c r="L67" s="43"/>
      <c r="M67" s="59"/>
      <c r="N67" s="42"/>
      <c r="O67" s="50"/>
    </row>
    <row r="68" spans="1:17" x14ac:dyDescent="0.25">
      <c r="A68" s="9"/>
      <c r="B68" s="9"/>
      <c r="C68" s="9"/>
      <c r="D68" s="9"/>
      <c r="E68" s="9" t="s">
        <v>54</v>
      </c>
      <c r="F68" s="9"/>
      <c r="G68" s="9"/>
      <c r="H68" s="9"/>
      <c r="I68" s="9"/>
      <c r="J68" s="82"/>
      <c r="K68" s="30"/>
      <c r="L68" s="43"/>
      <c r="M68" s="83"/>
      <c r="N68" s="42"/>
      <c r="O68" s="50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4"/>
      <c r="J69" s="82"/>
      <c r="K69" s="30"/>
      <c r="L69" s="43"/>
      <c r="M69" s="83"/>
      <c r="N69" s="42"/>
      <c r="O69" s="50"/>
    </row>
    <row r="70" spans="1:17" x14ac:dyDescent="0.25">
      <c r="A70" s="79"/>
      <c r="B70" s="79"/>
      <c r="C70" s="79"/>
      <c r="D70" s="79"/>
      <c r="E70" s="79"/>
      <c r="F70" s="79"/>
      <c r="G70" s="85"/>
      <c r="H70" s="86"/>
      <c r="I70" s="79"/>
      <c r="J70" s="80"/>
      <c r="K70" s="30"/>
      <c r="L70" s="43"/>
      <c r="M70" s="87"/>
      <c r="N70" s="42"/>
      <c r="O70" s="50"/>
    </row>
    <row r="71" spans="1:17" x14ac:dyDescent="0.25">
      <c r="A71" s="79"/>
      <c r="B71" s="79"/>
      <c r="C71" s="79"/>
      <c r="D71" s="79"/>
      <c r="E71" s="79"/>
      <c r="F71" s="79"/>
      <c r="G71" s="85" t="s">
        <v>55</v>
      </c>
      <c r="H71" s="88"/>
      <c r="I71" s="79"/>
      <c r="J71" s="80"/>
      <c r="K71" s="30"/>
      <c r="L71" s="43"/>
      <c r="M71" s="59"/>
      <c r="N71" s="42"/>
      <c r="O71" s="50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2"/>
      <c r="K72" s="30"/>
      <c r="L72" s="43"/>
      <c r="N72" s="42"/>
      <c r="O72" s="89"/>
    </row>
    <row r="73" spans="1:17" x14ac:dyDescent="0.25">
      <c r="A73" s="9" t="s">
        <v>41</v>
      </c>
      <c r="B73" s="9"/>
      <c r="C73" s="9"/>
      <c r="D73" s="9" t="s">
        <v>39</v>
      </c>
      <c r="E73" s="9"/>
      <c r="F73" s="9"/>
      <c r="G73" s="9"/>
      <c r="H73" s="9" t="s">
        <v>56</v>
      </c>
      <c r="I73" s="84" t="s">
        <v>57</v>
      </c>
      <c r="J73" s="82"/>
      <c r="K73" s="30"/>
      <c r="L73" s="43"/>
      <c r="M73" s="87"/>
      <c r="N73" s="42"/>
      <c r="O73" s="90"/>
    </row>
    <row r="74" spans="1:17" x14ac:dyDescent="0.25">
      <c r="A74" s="91">
        <v>15000</v>
      </c>
      <c r="B74" s="92"/>
      <c r="C74" s="92"/>
      <c r="D74" s="92"/>
      <c r="E74" s="93"/>
      <c r="F74" s="94"/>
      <c r="G74" s="9"/>
      <c r="H74" s="57"/>
      <c r="I74" s="9"/>
      <c r="J74" s="82"/>
      <c r="K74" s="30"/>
      <c r="L74" s="43"/>
      <c r="M74" s="87"/>
      <c r="N74" s="42"/>
      <c r="O74" s="89"/>
    </row>
    <row r="75" spans="1:17" x14ac:dyDescent="0.25">
      <c r="A75" s="91">
        <v>45000</v>
      </c>
      <c r="B75" s="92"/>
      <c r="C75" s="92"/>
      <c r="D75" s="92"/>
      <c r="E75" s="93"/>
      <c r="F75" s="94"/>
      <c r="G75" s="9"/>
      <c r="H75" s="57"/>
      <c r="I75" s="9"/>
      <c r="J75" s="9"/>
      <c r="K75" s="30"/>
      <c r="L75" s="43"/>
      <c r="M75" s="87"/>
      <c r="N75" s="42"/>
      <c r="O75" s="89"/>
    </row>
    <row r="76" spans="1:17" x14ac:dyDescent="0.25">
      <c r="A76" s="95">
        <v>153500</v>
      </c>
      <c r="B76" s="92"/>
      <c r="C76" s="92"/>
      <c r="D76" s="92"/>
      <c r="E76" s="93"/>
      <c r="F76" s="94"/>
      <c r="G76" s="9"/>
      <c r="H76" s="57"/>
      <c r="I76" s="9"/>
      <c r="J76" s="9"/>
      <c r="K76" s="30"/>
      <c r="L76" s="43"/>
      <c r="M76" s="87"/>
      <c r="N76" s="42"/>
      <c r="O76" s="89"/>
    </row>
    <row r="77" spans="1:17" x14ac:dyDescent="0.25">
      <c r="A77" s="95"/>
      <c r="B77" s="92"/>
      <c r="C77" s="96"/>
      <c r="D77" s="92"/>
      <c r="E77" s="97"/>
      <c r="F77" s="9"/>
      <c r="G77" s="9"/>
      <c r="H77" s="57"/>
      <c r="I77" s="9"/>
      <c r="J77" s="9"/>
      <c r="K77" s="30"/>
      <c r="L77" s="43"/>
      <c r="M77" s="87"/>
      <c r="N77" s="42"/>
      <c r="O77" s="89"/>
    </row>
    <row r="78" spans="1:17" x14ac:dyDescent="0.25">
      <c r="A78" s="93"/>
      <c r="B78" s="92"/>
      <c r="C78" s="96"/>
      <c r="D78" s="96"/>
      <c r="E78" s="98"/>
      <c r="F78" s="70"/>
      <c r="H78" s="71"/>
      <c r="K78" s="30"/>
      <c r="L78" s="43"/>
      <c r="M78" s="87"/>
      <c r="N78" s="42"/>
      <c r="O78" s="89"/>
    </row>
    <row r="79" spans="1:17" x14ac:dyDescent="0.25">
      <c r="A79" s="99"/>
      <c r="B79" s="92"/>
      <c r="C79" s="100"/>
      <c r="D79" s="100"/>
      <c r="E79" s="98"/>
      <c r="H79" s="71"/>
      <c r="K79" s="30"/>
      <c r="L79" s="43"/>
      <c r="M79" s="87"/>
      <c r="N79" s="42"/>
      <c r="O79" s="89"/>
    </row>
    <row r="80" spans="1:17" x14ac:dyDescent="0.25">
      <c r="A80" s="101"/>
      <c r="B80" s="92"/>
      <c r="C80" s="100"/>
      <c r="D80" s="100"/>
      <c r="E80" s="98"/>
      <c r="H80" s="71"/>
      <c r="K80" s="30"/>
      <c r="L80" s="43"/>
      <c r="M80" s="87"/>
      <c r="N80" s="42"/>
      <c r="O80" s="90"/>
    </row>
    <row r="81" spans="1:15" x14ac:dyDescent="0.25">
      <c r="A81" s="101"/>
      <c r="B81" s="92"/>
      <c r="C81" s="100"/>
      <c r="D81" s="100"/>
      <c r="E81" s="98"/>
      <c r="H81" s="71"/>
      <c r="K81" s="30"/>
      <c r="L81" s="43"/>
      <c r="M81" s="87"/>
      <c r="N81" s="42"/>
      <c r="O81" s="90"/>
    </row>
    <row r="82" spans="1:15" x14ac:dyDescent="0.25">
      <c r="A82" s="99"/>
      <c r="B82" s="100"/>
      <c r="C82" s="100"/>
      <c r="D82" s="100"/>
      <c r="E82" s="98"/>
      <c r="H82" s="71"/>
      <c r="K82" s="30"/>
      <c r="L82" s="43"/>
      <c r="M82" s="102"/>
      <c r="N82" s="42"/>
      <c r="O82" s="89"/>
    </row>
    <row r="83" spans="1:15" x14ac:dyDescent="0.25">
      <c r="A83" s="99"/>
      <c r="B83" s="100"/>
      <c r="C83" s="100"/>
      <c r="D83" s="100"/>
      <c r="E83" s="98"/>
      <c r="H83" s="71"/>
      <c r="K83" s="30"/>
      <c r="L83" s="43"/>
      <c r="M83" s="103"/>
      <c r="N83" s="42"/>
      <c r="O83" s="89"/>
    </row>
    <row r="84" spans="1:15" x14ac:dyDescent="0.25">
      <c r="A84" s="99"/>
      <c r="B84" s="104"/>
      <c r="E84" s="71"/>
      <c r="H84" s="71"/>
      <c r="K84" s="30"/>
      <c r="L84" s="43"/>
      <c r="N84" s="42"/>
      <c r="O84" s="89"/>
    </row>
    <row r="85" spans="1:15" x14ac:dyDescent="0.25">
      <c r="A85" s="99"/>
      <c r="B85" s="104"/>
      <c r="H85" s="71"/>
      <c r="K85" s="30"/>
      <c r="L85" s="43"/>
      <c r="N85" s="42"/>
      <c r="O85" s="89"/>
    </row>
    <row r="86" spans="1:15" x14ac:dyDescent="0.25">
      <c r="A86" s="99"/>
      <c r="B86" s="104"/>
      <c r="K86" s="30"/>
      <c r="L86" s="43"/>
      <c r="N86" s="42"/>
      <c r="O86" s="89"/>
    </row>
    <row r="87" spans="1:15" x14ac:dyDescent="0.25">
      <c r="A87" s="99"/>
      <c r="B87" s="104"/>
      <c r="K87" s="30"/>
      <c r="L87" s="43"/>
      <c r="N87" s="42"/>
      <c r="O87" s="89"/>
    </row>
    <row r="88" spans="1:15" x14ac:dyDescent="0.25">
      <c r="A88" s="71"/>
      <c r="B88" s="104"/>
      <c r="K88" s="30"/>
      <c r="L88" s="43"/>
      <c r="M88" s="87"/>
      <c r="N88" s="42"/>
      <c r="O88" s="89"/>
    </row>
    <row r="89" spans="1:15" x14ac:dyDescent="0.25">
      <c r="K89" s="30"/>
      <c r="L89" s="43"/>
      <c r="N89" s="42"/>
      <c r="O89" s="89"/>
    </row>
    <row r="90" spans="1:15" x14ac:dyDescent="0.25">
      <c r="K90" s="30"/>
      <c r="L90" s="43"/>
      <c r="N90" s="42"/>
      <c r="O90" s="89"/>
    </row>
    <row r="91" spans="1:15" x14ac:dyDescent="0.25">
      <c r="K91" s="30"/>
      <c r="L91" s="43"/>
      <c r="N91" s="42"/>
      <c r="O91" s="89"/>
    </row>
    <row r="92" spans="1:15" x14ac:dyDescent="0.25">
      <c r="A92" s="81">
        <f>SUM(A74:A91)</f>
        <v>213500</v>
      </c>
      <c r="E92" s="71">
        <f>SUM(E74:E91)</f>
        <v>0</v>
      </c>
      <c r="H92" s="71">
        <f>SUM(H74:H91)</f>
        <v>0</v>
      </c>
      <c r="K92" s="30"/>
      <c r="L92" s="43"/>
      <c r="N92" s="42"/>
      <c r="O92" s="89"/>
    </row>
    <row r="93" spans="1:15" x14ac:dyDescent="0.25">
      <c r="K93" s="30"/>
      <c r="L93" s="43"/>
      <c r="N93" s="42"/>
      <c r="O93" s="89"/>
    </row>
    <row r="94" spans="1:15" x14ac:dyDescent="0.25">
      <c r="K94" s="30"/>
      <c r="N94" s="42"/>
      <c r="O94" s="89"/>
    </row>
    <row r="95" spans="1:15" x14ac:dyDescent="0.25">
      <c r="K95" s="30"/>
      <c r="N95" s="42"/>
      <c r="O95" s="89"/>
    </row>
    <row r="96" spans="1:15" x14ac:dyDescent="0.25">
      <c r="K96" s="30"/>
      <c r="M96" s="37">
        <f>SUM(M13:M95)</f>
        <v>32724500</v>
      </c>
      <c r="N96" s="42"/>
      <c r="O96" s="89"/>
    </row>
    <row r="97" spans="11:15" x14ac:dyDescent="0.25">
      <c r="K97" s="30">
        <v>38741</v>
      </c>
      <c r="N97" s="42"/>
      <c r="O97" s="89"/>
    </row>
    <row r="98" spans="11:15" x14ac:dyDescent="0.25">
      <c r="K98" s="30"/>
      <c r="N98" s="42"/>
      <c r="O98" s="89"/>
    </row>
    <row r="99" spans="11:15" x14ac:dyDescent="0.25">
      <c r="K99" s="30"/>
      <c r="N99" s="42"/>
      <c r="O99" s="89"/>
    </row>
    <row r="100" spans="11:15" x14ac:dyDescent="0.25">
      <c r="K100" s="30"/>
      <c r="N100" s="42"/>
      <c r="O100" s="89"/>
    </row>
    <row r="101" spans="11:15" x14ac:dyDescent="0.25">
      <c r="K101" s="30"/>
      <c r="N101" s="42"/>
      <c r="O101" s="89"/>
    </row>
    <row r="102" spans="11:15" x14ac:dyDescent="0.25">
      <c r="K102" s="30"/>
      <c r="N102" s="42"/>
      <c r="O102" s="89"/>
    </row>
    <row r="103" spans="11:15" x14ac:dyDescent="0.25">
      <c r="K103" s="30"/>
      <c r="N103" s="42"/>
      <c r="O103" s="89"/>
    </row>
    <row r="104" spans="11:15" x14ac:dyDescent="0.25">
      <c r="K104" s="30"/>
      <c r="N104" s="42"/>
      <c r="O104" s="89"/>
    </row>
    <row r="105" spans="11:15" x14ac:dyDescent="0.25">
      <c r="K105" s="30"/>
      <c r="N105" s="42"/>
      <c r="O105" s="89"/>
    </row>
    <row r="106" spans="11:15" x14ac:dyDescent="0.25">
      <c r="K106" s="30"/>
      <c r="N106" s="42"/>
      <c r="O106" s="89"/>
    </row>
    <row r="107" spans="11:15" x14ac:dyDescent="0.25">
      <c r="K107" s="30"/>
      <c r="N107" s="42"/>
      <c r="O107" s="89"/>
    </row>
    <row r="108" spans="11:15" x14ac:dyDescent="0.25">
      <c r="K108" s="30"/>
      <c r="N108" s="42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7">
        <f>SUM(O13:O110)</f>
        <v>15000000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5"/>
      <c r="N114" s="107"/>
      <c r="O114" s="106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5"/>
      <c r="N115" s="107"/>
      <c r="O115" s="106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5"/>
      <c r="N116" s="107"/>
      <c r="O116" s="106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5"/>
      <c r="N117" s="107"/>
      <c r="O117" s="106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5"/>
      <c r="N118" s="107"/>
      <c r="O118" s="106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5"/>
      <c r="N119" s="107"/>
      <c r="O119" s="106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5"/>
      <c r="N120" s="107"/>
      <c r="O120" s="106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5"/>
      <c r="N121" s="107"/>
      <c r="O121" s="106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5"/>
      <c r="N122" s="107"/>
      <c r="O122" s="106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5"/>
      <c r="N123" s="107"/>
      <c r="O123" s="106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8"/>
      <c r="N124" s="107"/>
      <c r="O124" s="106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5"/>
      <c r="N125" s="107"/>
      <c r="O125" s="106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5"/>
      <c r="N126" s="107"/>
      <c r="O126" s="106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5"/>
      <c r="N127" s="107"/>
      <c r="O127" s="106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5"/>
      <c r="N128" s="107"/>
      <c r="O128" s="106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5"/>
      <c r="N129" s="107"/>
      <c r="O129" s="106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5"/>
      <c r="N130" s="107"/>
      <c r="O130" s="106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5"/>
      <c r="N131" s="107"/>
      <c r="O131" s="106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5"/>
      <c r="N132" s="107"/>
      <c r="O132" s="106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5"/>
      <c r="N133" s="107"/>
      <c r="O133" s="106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5"/>
      <c r="N134" s="107"/>
      <c r="O134" s="106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8"/>
      <c r="N135" s="107"/>
      <c r="O135" s="106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5"/>
      <c r="N136" s="107"/>
      <c r="O136" s="106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08">
        <f>SUM(L13:L136)</f>
        <v>36230000</v>
      </c>
      <c r="N137" s="107"/>
      <c r="O137" s="106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10" zoomScale="82" zoomScaleNormal="100" zoomScaleSheetLayoutView="82" workbookViewId="0">
      <selection activeCell="M18" sqref="M18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5" bestFit="1" customWidth="1"/>
    <col min="13" max="13" width="16.140625" style="37" bestFit="1" customWidth="1"/>
    <col min="14" max="14" width="15.5703125" style="107" customWidth="1"/>
    <col min="15" max="15" width="17.7109375" style="106" bestFit="1" customWidth="1"/>
    <col min="16" max="16" width="16.42578125" bestFit="1" customWidth="1"/>
    <col min="18" max="18" width="22.42578125" customWidth="1"/>
    <col min="19" max="19" width="20.140625" customWidth="1"/>
  </cols>
  <sheetData>
    <row r="1" spans="1:19" ht="15.75" x14ac:dyDescent="0.25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1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61</v>
      </c>
      <c r="C3" s="10"/>
      <c r="D3" s="7"/>
      <c r="E3" s="7"/>
      <c r="F3" s="7"/>
      <c r="G3" s="7"/>
      <c r="H3" s="7" t="s">
        <v>2</v>
      </c>
      <c r="I3" s="11">
        <v>42770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 t="s">
        <v>62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7</v>
      </c>
      <c r="B6" s="7"/>
      <c r="C6" s="7"/>
      <c r="D6" s="7"/>
      <c r="E6" s="7"/>
      <c r="F6" s="7"/>
      <c r="G6" s="7" t="s">
        <v>8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f>467-28+5</f>
        <v>444</v>
      </c>
      <c r="F8" s="22"/>
      <c r="G8" s="17">
        <f>C8*E8</f>
        <v>44400000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v>397</v>
      </c>
      <c r="F9" s="22"/>
      <c r="G9" s="17">
        <f t="shared" ref="G9:G16" si="0">C9*E9</f>
        <v>19850000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72</v>
      </c>
      <c r="F10" s="22"/>
      <c r="G10" s="17">
        <f t="shared" si="0"/>
        <v>1440000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113</v>
      </c>
      <c r="F11" s="22"/>
      <c r="G11" s="17">
        <f t="shared" si="0"/>
        <v>1130000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12</v>
      </c>
      <c r="S11" s="9"/>
    </row>
    <row r="12" spans="1:19" x14ac:dyDescent="0.25">
      <c r="A12" s="7"/>
      <c r="B12" s="7"/>
      <c r="C12" s="21">
        <v>5000</v>
      </c>
      <c r="D12" s="7"/>
      <c r="E12" s="22">
        <v>178</v>
      </c>
      <c r="F12" s="22"/>
      <c r="G12" s="17">
        <f t="shared" si="0"/>
        <v>890000</v>
      </c>
      <c r="H12" s="8"/>
      <c r="I12" s="17"/>
      <c r="J12" s="17"/>
      <c r="K12" s="25" t="s">
        <v>13</v>
      </c>
      <c r="L12" s="26" t="s">
        <v>14</v>
      </c>
      <c r="M12" s="27" t="s">
        <v>15</v>
      </c>
      <c r="N12" s="28" t="s">
        <v>16</v>
      </c>
      <c r="O12" s="29" t="s">
        <v>12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2</v>
      </c>
      <c r="F13" s="22"/>
      <c r="G13" s="17">
        <f t="shared" si="0"/>
        <v>4000</v>
      </c>
      <c r="H13" s="8"/>
      <c r="I13" s="17"/>
      <c r="J13" s="17"/>
      <c r="K13" s="30">
        <v>39241</v>
      </c>
      <c r="L13" s="31">
        <v>1000000</v>
      </c>
      <c r="M13" s="32">
        <v>6030000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36</v>
      </c>
      <c r="F14" s="22"/>
      <c r="G14" s="17">
        <f t="shared" si="0"/>
        <v>36000</v>
      </c>
      <c r="H14" s="8"/>
      <c r="I14" s="17"/>
      <c r="J14" s="10"/>
      <c r="K14" s="30">
        <v>39242</v>
      </c>
      <c r="L14" s="31">
        <v>1000000</v>
      </c>
      <c r="M14" s="32">
        <v>80000</v>
      </c>
      <c r="N14" s="34"/>
      <c r="O14" s="35"/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 t="s">
        <v>21</v>
      </c>
      <c r="I15" s="10"/>
      <c r="K15" s="30">
        <v>39243</v>
      </c>
      <c r="L15" s="31">
        <v>2000000</v>
      </c>
      <c r="M15" s="32">
        <v>280000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39244</v>
      </c>
      <c r="L16" s="31">
        <v>4000000</v>
      </c>
      <c r="M16" s="37">
        <v>500000</v>
      </c>
      <c r="N16" s="34"/>
      <c r="O16" s="35"/>
      <c r="P16" s="36"/>
    </row>
    <row r="17" spans="1:19" x14ac:dyDescent="0.25">
      <c r="A17" s="7"/>
      <c r="B17" s="7"/>
      <c r="C17" s="19" t="s">
        <v>22</v>
      </c>
      <c r="D17" s="7"/>
      <c r="E17" s="22"/>
      <c r="F17" s="7"/>
      <c r="G17" s="7"/>
      <c r="H17" s="8">
        <f>SUM(G8:G16)</f>
        <v>67750000</v>
      </c>
      <c r="I17" s="10"/>
      <c r="K17" s="30">
        <v>39245</v>
      </c>
      <c r="L17" s="31">
        <v>800000</v>
      </c>
      <c r="M17" s="32">
        <v>60000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39246</v>
      </c>
      <c r="L18" s="31">
        <v>500000</v>
      </c>
      <c r="M18" s="32">
        <v>2850000</v>
      </c>
      <c r="N18" s="34"/>
      <c r="O18" s="35"/>
      <c r="P18" s="39"/>
    </row>
    <row r="19" spans="1:19" x14ac:dyDescent="0.25">
      <c r="A19" s="7"/>
      <c r="B19" s="7"/>
      <c r="C19" s="7" t="s">
        <v>9</v>
      </c>
      <c r="D19" s="7"/>
      <c r="E19" s="7" t="s">
        <v>23</v>
      </c>
      <c r="F19" s="7"/>
      <c r="G19" s="7" t="s">
        <v>11</v>
      </c>
      <c r="H19" s="8"/>
      <c r="I19" s="21"/>
      <c r="K19" s="30">
        <v>39247</v>
      </c>
      <c r="L19" s="31">
        <v>1600000</v>
      </c>
      <c r="M19" s="32"/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51</v>
      </c>
      <c r="F20" s="7"/>
      <c r="G20" s="21">
        <f>C20*E20</f>
        <v>51000</v>
      </c>
      <c r="H20" s="8"/>
      <c r="I20" s="21"/>
      <c r="K20" s="30">
        <v>39248</v>
      </c>
      <c r="L20" s="31">
        <v>1500000</v>
      </c>
      <c r="M20" s="32"/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1</v>
      </c>
      <c r="F21" s="7"/>
      <c r="G21" s="21">
        <f>C21*E21</f>
        <v>500</v>
      </c>
      <c r="H21" s="8"/>
      <c r="I21" s="21"/>
      <c r="K21" s="30">
        <v>39249</v>
      </c>
      <c r="L21" s="31">
        <v>800000</v>
      </c>
      <c r="M21" s="34"/>
      <c r="N21" s="40"/>
      <c r="O21" s="41"/>
      <c r="P21" s="41"/>
    </row>
    <row r="22" spans="1:19" x14ac:dyDescent="0.25">
      <c r="A22" s="7"/>
      <c r="B22" s="7"/>
      <c r="C22" s="21">
        <v>200</v>
      </c>
      <c r="D22" s="7"/>
      <c r="E22" s="7">
        <v>0</v>
      </c>
      <c r="F22" s="7"/>
      <c r="G22" s="21">
        <f>C22*E22</f>
        <v>0</v>
      </c>
      <c r="H22" s="8"/>
      <c r="I22" s="10"/>
      <c r="K22" s="30">
        <v>39250</v>
      </c>
      <c r="L22" s="31">
        <v>2000000</v>
      </c>
      <c r="M22" s="31"/>
      <c r="N22" s="42"/>
      <c r="O22" s="8"/>
      <c r="P22" s="34"/>
      <c r="Q22" s="40"/>
      <c r="R22" s="41"/>
      <c r="S22" s="41"/>
    </row>
    <row r="23" spans="1:19" x14ac:dyDescent="0.25">
      <c r="A23" s="7"/>
      <c r="B23" s="7"/>
      <c r="C23" s="21">
        <v>100</v>
      </c>
      <c r="D23" s="7"/>
      <c r="E23" s="7">
        <v>5</v>
      </c>
      <c r="F23" s="7"/>
      <c r="G23" s="21">
        <f>C23*E23</f>
        <v>500</v>
      </c>
      <c r="H23" s="8"/>
      <c r="I23" s="10"/>
      <c r="K23" s="30">
        <v>39251</v>
      </c>
      <c r="L23" s="31">
        <v>750000</v>
      </c>
      <c r="M23" s="43"/>
      <c r="N23" s="42"/>
      <c r="O23" s="44"/>
      <c r="P23" s="34"/>
      <c r="Q23" s="40"/>
      <c r="R23" s="41">
        <f>SUM(R14:R22)</f>
        <v>0</v>
      </c>
      <c r="S23" s="41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39252</v>
      </c>
      <c r="L24" s="31">
        <v>1500000</v>
      </c>
      <c r="M24" s="43"/>
      <c r="N24" s="45"/>
      <c r="O24" s="44"/>
      <c r="P24" s="34"/>
      <c r="Q24" s="40"/>
      <c r="R24" s="46" t="s">
        <v>24</v>
      </c>
      <c r="S24" s="40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7">
        <v>0</v>
      </c>
      <c r="H25" s="8"/>
      <c r="I25" s="7" t="s">
        <v>8</v>
      </c>
      <c r="K25" s="30">
        <v>39253</v>
      </c>
      <c r="L25" s="31">
        <v>600000</v>
      </c>
      <c r="M25" s="43"/>
      <c r="N25" s="45"/>
      <c r="O25" s="44"/>
      <c r="P25" s="34"/>
      <c r="Q25" s="40"/>
      <c r="R25" s="46"/>
      <c r="S25" s="40"/>
    </row>
    <row r="26" spans="1:19" x14ac:dyDescent="0.25">
      <c r="A26" s="7"/>
      <c r="B26" s="7"/>
      <c r="C26" s="19" t="s">
        <v>22</v>
      </c>
      <c r="D26" s="7"/>
      <c r="E26" s="7"/>
      <c r="F26" s="7"/>
      <c r="G26" s="7"/>
      <c r="H26" s="49">
        <f>SUM(G20:G25)</f>
        <v>52000</v>
      </c>
      <c r="I26" s="8"/>
      <c r="K26" s="30">
        <v>39254</v>
      </c>
      <c r="L26" s="31">
        <v>2250000</v>
      </c>
      <c r="N26" s="42"/>
      <c r="O26" s="50"/>
      <c r="P26" s="34"/>
      <c r="Q26" s="40"/>
      <c r="R26" s="46"/>
      <c r="S26" s="40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67802000</v>
      </c>
      <c r="K27" s="30">
        <v>39255</v>
      </c>
      <c r="L27" s="31">
        <v>2650000</v>
      </c>
      <c r="M27" s="51"/>
      <c r="N27" s="42"/>
      <c r="O27" s="50"/>
      <c r="P27" s="34"/>
      <c r="Q27" s="40"/>
      <c r="R27" s="46"/>
      <c r="S27" s="40"/>
    </row>
    <row r="28" spans="1:19" x14ac:dyDescent="0.25">
      <c r="A28" s="7"/>
      <c r="B28" s="7"/>
      <c r="C28" s="19" t="s">
        <v>25</v>
      </c>
      <c r="D28" s="7"/>
      <c r="E28" s="7"/>
      <c r="F28" s="7"/>
      <c r="G28" s="7"/>
      <c r="H28" s="8"/>
      <c r="I28" s="8"/>
      <c r="K28" s="30">
        <v>39256</v>
      </c>
      <c r="L28" s="31">
        <v>9025000</v>
      </c>
      <c r="M28" s="52"/>
      <c r="N28" s="42"/>
      <c r="O28" s="50"/>
      <c r="P28" s="34"/>
      <c r="Q28" s="40"/>
      <c r="R28" s="46"/>
      <c r="S28" s="40"/>
    </row>
    <row r="29" spans="1:19" x14ac:dyDescent="0.25">
      <c r="A29" s="7"/>
      <c r="B29" s="7"/>
      <c r="C29" s="7" t="s">
        <v>26</v>
      </c>
      <c r="D29" s="7"/>
      <c r="E29" s="7"/>
      <c r="F29" s="7"/>
      <c r="G29" s="7" t="s">
        <v>8</v>
      </c>
      <c r="H29" s="8"/>
      <c r="I29" s="8">
        <f>'3 Februari 17'!I37</f>
        <v>745431764</v>
      </c>
      <c r="K29" s="30">
        <v>39257</v>
      </c>
      <c r="L29" s="31">
        <v>2100000</v>
      </c>
      <c r="N29" s="42"/>
      <c r="O29" s="50"/>
      <c r="P29" s="34"/>
      <c r="Q29" s="40"/>
      <c r="R29" s="53"/>
      <c r="S29" s="40"/>
    </row>
    <row r="30" spans="1:19" x14ac:dyDescent="0.25">
      <c r="A30" s="7"/>
      <c r="B30" s="7"/>
      <c r="C30" s="7" t="s">
        <v>27</v>
      </c>
      <c r="D30" s="7"/>
      <c r="E30" s="7"/>
      <c r="F30" s="7"/>
      <c r="G30" s="7"/>
      <c r="H30" s="8" t="s">
        <v>28</v>
      </c>
      <c r="I30" s="54">
        <f>'3 Februari 17'!I52</f>
        <v>13327000</v>
      </c>
      <c r="K30" s="30">
        <v>39258</v>
      </c>
      <c r="L30" s="31">
        <v>1575000</v>
      </c>
      <c r="M30" s="55"/>
      <c r="N30" s="42"/>
      <c r="O30" s="50"/>
      <c r="P30" s="34"/>
      <c r="Q30" s="40"/>
      <c r="R30" s="46"/>
      <c r="S30" s="40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>
        <v>39259</v>
      </c>
      <c r="L31" s="110">
        <v>2625000</v>
      </c>
      <c r="N31" s="45"/>
      <c r="O31" s="50"/>
      <c r="P31" s="9"/>
      <c r="Q31" s="40"/>
      <c r="R31" s="9"/>
      <c r="S31" s="40"/>
    </row>
    <row r="32" spans="1:19" x14ac:dyDescent="0.25">
      <c r="A32" s="7"/>
      <c r="B32" s="7"/>
      <c r="C32" s="19" t="s">
        <v>29</v>
      </c>
      <c r="D32" s="7"/>
      <c r="E32" s="7"/>
      <c r="F32" s="7"/>
      <c r="G32" s="7"/>
      <c r="H32" s="8"/>
      <c r="I32" s="34"/>
      <c r="J32" s="34"/>
      <c r="K32" s="30">
        <v>39260</v>
      </c>
      <c r="L32" s="110">
        <v>500000</v>
      </c>
      <c r="N32" s="42"/>
      <c r="O32" s="50"/>
      <c r="P32" s="9"/>
      <c r="Q32" s="40"/>
      <c r="R32" s="9"/>
      <c r="S32" s="40"/>
    </row>
    <row r="33" spans="1:19" x14ac:dyDescent="0.25">
      <c r="A33" s="7"/>
      <c r="B33" s="19">
        <v>1</v>
      </c>
      <c r="C33" s="19" t="s">
        <v>30</v>
      </c>
      <c r="D33" s="7"/>
      <c r="E33" s="7"/>
      <c r="F33" s="7"/>
      <c r="G33" s="7"/>
      <c r="H33" s="8"/>
      <c r="I33" s="8"/>
      <c r="J33" s="8"/>
      <c r="K33" s="30">
        <v>39261</v>
      </c>
      <c r="L33" s="111">
        <v>6250000</v>
      </c>
      <c r="N33" s="42"/>
      <c r="O33" s="50"/>
      <c r="P33" s="9"/>
      <c r="Q33" s="40"/>
      <c r="R33" s="9"/>
      <c r="S33" s="40"/>
    </row>
    <row r="34" spans="1:19" x14ac:dyDescent="0.25">
      <c r="A34" s="7"/>
      <c r="B34" s="19"/>
      <c r="C34" s="19" t="s">
        <v>12</v>
      </c>
      <c r="D34" s="7"/>
      <c r="E34" s="7"/>
      <c r="F34" s="7"/>
      <c r="G34" s="7"/>
      <c r="H34" s="8"/>
      <c r="I34" s="8"/>
      <c r="J34" s="8"/>
      <c r="K34" s="30">
        <v>39262</v>
      </c>
      <c r="L34" s="111">
        <v>800000</v>
      </c>
      <c r="N34" s="42"/>
      <c r="O34" s="50"/>
      <c r="P34" s="9"/>
      <c r="Q34" s="40"/>
      <c r="R34" s="57"/>
      <c r="S34" s="40"/>
    </row>
    <row r="35" spans="1:19" x14ac:dyDescent="0.25">
      <c r="A35" s="7"/>
      <c r="B35" s="7"/>
      <c r="C35" s="7" t="s">
        <v>31</v>
      </c>
      <c r="D35" s="7"/>
      <c r="E35" s="7"/>
      <c r="F35" s="7"/>
      <c r="G35" s="21"/>
      <c r="H35" s="49">
        <f>O14</f>
        <v>0</v>
      </c>
      <c r="I35" s="8"/>
      <c r="J35" s="8"/>
      <c r="K35" s="30">
        <v>39263</v>
      </c>
      <c r="L35" s="112">
        <v>3000000</v>
      </c>
      <c r="M35" s="51"/>
      <c r="N35" s="42" t="s">
        <v>32</v>
      </c>
      <c r="O35" s="50"/>
      <c r="P35" s="40"/>
      <c r="Q35" s="40"/>
      <c r="R35" s="9"/>
      <c r="S35" s="40"/>
    </row>
    <row r="36" spans="1:19" x14ac:dyDescent="0.25">
      <c r="A36" s="7"/>
      <c r="B36" s="7"/>
      <c r="C36" s="7" t="s">
        <v>33</v>
      </c>
      <c r="D36" s="7"/>
      <c r="E36" s="7"/>
      <c r="F36" s="7"/>
      <c r="G36" s="7"/>
      <c r="H36" s="58">
        <f>H92</f>
        <v>0</v>
      </c>
      <c r="I36" s="7" t="s">
        <v>8</v>
      </c>
      <c r="J36" s="7"/>
      <c r="K36" s="30">
        <v>39264</v>
      </c>
      <c r="L36" s="112">
        <v>1000000</v>
      </c>
      <c r="M36" s="51"/>
      <c r="N36" s="42"/>
      <c r="O36" s="50"/>
      <c r="P36" s="10"/>
      <c r="Q36" s="40"/>
      <c r="R36" s="9"/>
      <c r="S36" s="9"/>
    </row>
    <row r="37" spans="1:19" x14ac:dyDescent="0.25">
      <c r="A37" s="7"/>
      <c r="B37" s="7"/>
      <c r="C37" s="7" t="s">
        <v>34</v>
      </c>
      <c r="D37" s="7"/>
      <c r="E37" s="7"/>
      <c r="F37" s="7"/>
      <c r="G37" s="7"/>
      <c r="H37" s="8"/>
      <c r="I37" s="8">
        <f>I29+H35</f>
        <v>745431764</v>
      </c>
      <c r="J37" s="8"/>
      <c r="K37" s="30">
        <v>39265</v>
      </c>
      <c r="L37" s="112">
        <v>5750000</v>
      </c>
      <c r="M37" s="51"/>
      <c r="N37" s="42"/>
      <c r="O37" s="50"/>
      <c r="Q37" s="40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>
        <v>39266</v>
      </c>
      <c r="L38" s="112">
        <v>1575000</v>
      </c>
      <c r="M38" s="59"/>
      <c r="N38" s="42"/>
      <c r="O38" s="50"/>
      <c r="Q38" s="40"/>
      <c r="R38" s="9"/>
      <c r="S38" s="9"/>
    </row>
    <row r="39" spans="1:19" x14ac:dyDescent="0.25">
      <c r="A39" s="7"/>
      <c r="B39" s="7"/>
      <c r="C39" s="19" t="s">
        <v>35</v>
      </c>
      <c r="D39" s="7"/>
      <c r="E39" s="7"/>
      <c r="F39" s="7"/>
      <c r="G39" s="7"/>
      <c r="H39" s="49">
        <v>12175667</v>
      </c>
      <c r="J39" s="8"/>
      <c r="K39" s="30">
        <v>39267</v>
      </c>
      <c r="L39" s="112">
        <v>1000000</v>
      </c>
      <c r="M39" s="51"/>
      <c r="N39" s="42"/>
      <c r="O39" s="50"/>
      <c r="Q39" s="40"/>
      <c r="R39" s="9"/>
      <c r="S39" s="9"/>
    </row>
    <row r="40" spans="1:19" x14ac:dyDescent="0.25">
      <c r="A40" s="7"/>
      <c r="B40" s="7"/>
      <c r="C40" s="19" t="s">
        <v>36</v>
      </c>
      <c r="D40" s="7"/>
      <c r="E40" s="7"/>
      <c r="F40" s="7"/>
      <c r="G40" s="7"/>
      <c r="H40" s="8">
        <v>102950591</v>
      </c>
      <c r="I40" s="8"/>
      <c r="J40" s="8"/>
      <c r="K40" s="30">
        <v>39268</v>
      </c>
      <c r="L40" s="113">
        <v>125000</v>
      </c>
      <c r="M40" s="51"/>
      <c r="N40" s="42"/>
      <c r="O40" s="50"/>
      <c r="Q40" s="40"/>
      <c r="R40" s="9"/>
      <c r="S40" s="9"/>
    </row>
    <row r="41" spans="1:19" ht="16.5" x14ac:dyDescent="0.35">
      <c r="A41" s="7"/>
      <c r="B41" s="7"/>
      <c r="C41" s="19" t="s">
        <v>37</v>
      </c>
      <c r="D41" s="7"/>
      <c r="E41" s="7"/>
      <c r="F41" s="7"/>
      <c r="G41" s="7"/>
      <c r="H41" s="60">
        <v>22854089</v>
      </c>
      <c r="I41" s="8"/>
      <c r="J41" s="8"/>
      <c r="K41" s="30">
        <v>39269</v>
      </c>
      <c r="L41" s="113">
        <v>2500000</v>
      </c>
      <c r="M41" s="51"/>
      <c r="N41" s="42"/>
      <c r="O41" s="50"/>
      <c r="Q41" s="40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137980347</v>
      </c>
      <c r="J42" s="8"/>
      <c r="K42" s="30">
        <v>39270</v>
      </c>
      <c r="L42" s="111">
        <v>3000000</v>
      </c>
      <c r="M42" s="51"/>
      <c r="N42" s="42"/>
      <c r="O42" s="50"/>
      <c r="Q42" s="40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883412111</v>
      </c>
      <c r="J43" s="8"/>
      <c r="K43" s="30">
        <v>39271</v>
      </c>
      <c r="L43" s="111">
        <v>500000</v>
      </c>
      <c r="M43" s="51"/>
      <c r="N43" s="42"/>
      <c r="O43" s="50"/>
      <c r="Q43" s="40"/>
      <c r="R43" s="9"/>
      <c r="S43" s="9"/>
    </row>
    <row r="44" spans="1:19" x14ac:dyDescent="0.25">
      <c r="A44" s="7"/>
      <c r="B44" s="19">
        <v>2</v>
      </c>
      <c r="C44" s="19" t="s">
        <v>38</v>
      </c>
      <c r="D44" s="7"/>
      <c r="E44" s="7"/>
      <c r="F44" s="7"/>
      <c r="G44" s="7"/>
      <c r="H44" s="8"/>
      <c r="I44" s="8"/>
      <c r="J44" s="8"/>
      <c r="L44" s="111"/>
      <c r="M44" s="51"/>
      <c r="N44" s="42"/>
      <c r="O44" s="50"/>
      <c r="P44" s="63"/>
      <c r="Q44" s="34"/>
      <c r="R44" s="64"/>
      <c r="S44" s="64"/>
    </row>
    <row r="45" spans="1:19" x14ac:dyDescent="0.25">
      <c r="A45" s="7"/>
      <c r="B45" s="7"/>
      <c r="C45" s="7" t="s">
        <v>33</v>
      </c>
      <c r="D45" s="7"/>
      <c r="E45" s="7"/>
      <c r="F45" s="7"/>
      <c r="G45" s="17"/>
      <c r="H45" s="8">
        <f>M96</f>
        <v>9800000</v>
      </c>
      <c r="I45" s="8"/>
      <c r="J45" s="8"/>
      <c r="L45" s="111"/>
      <c r="M45" s="51"/>
      <c r="N45" s="42"/>
      <c r="O45" s="50"/>
      <c r="P45" s="63"/>
      <c r="Q45" s="34"/>
      <c r="R45" s="65"/>
      <c r="S45" s="64"/>
    </row>
    <row r="46" spans="1:19" x14ac:dyDescent="0.25">
      <c r="A46" s="7"/>
      <c r="B46" s="7"/>
      <c r="C46" s="7" t="s">
        <v>39</v>
      </c>
      <c r="D46" s="7"/>
      <c r="E46" s="7"/>
      <c r="F46" s="7"/>
      <c r="G46" s="22"/>
      <c r="H46" s="66">
        <f>+E92</f>
        <v>0</v>
      </c>
      <c r="I46" s="8" t="s">
        <v>8</v>
      </c>
      <c r="J46" s="8"/>
      <c r="L46" s="111"/>
      <c r="M46" s="51"/>
      <c r="N46" s="42"/>
      <c r="O46" s="50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8</v>
      </c>
      <c r="H47" s="67"/>
      <c r="I47" s="8">
        <f>H45+H46</f>
        <v>9800000</v>
      </c>
      <c r="J47" s="8"/>
      <c r="L47" s="111"/>
      <c r="M47" s="51"/>
      <c r="N47" s="42"/>
      <c r="O47" s="50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8</v>
      </c>
      <c r="J48" s="8"/>
      <c r="L48" s="111"/>
      <c r="M48" s="59"/>
      <c r="N48" s="42"/>
      <c r="O48" s="50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40</v>
      </c>
      <c r="D49" s="7"/>
      <c r="E49" s="7"/>
      <c r="F49" s="7"/>
      <c r="G49" s="17"/>
      <c r="H49" s="49">
        <f>L137</f>
        <v>64275000</v>
      </c>
      <c r="I49" s="8">
        <v>0</v>
      </c>
      <c r="L49" s="111"/>
      <c r="M49" s="59"/>
      <c r="N49" s="42"/>
      <c r="O49" s="50"/>
      <c r="Q49" s="9"/>
      <c r="S49" s="9"/>
    </row>
    <row r="50" spans="1:19" x14ac:dyDescent="0.25">
      <c r="A50" s="7"/>
      <c r="B50" s="7"/>
      <c r="C50" s="7" t="s">
        <v>41</v>
      </c>
      <c r="D50" s="7"/>
      <c r="E50" s="7"/>
      <c r="F50" s="7"/>
      <c r="G50" s="7"/>
      <c r="H50" s="58">
        <f>A92</f>
        <v>0</v>
      </c>
      <c r="I50" s="8"/>
      <c r="L50" s="111"/>
      <c r="M50" s="59"/>
      <c r="N50" s="42"/>
      <c r="O50" s="50"/>
      <c r="P50" s="70"/>
      <c r="Q50" s="9" t="s">
        <v>42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64275000</v>
      </c>
      <c r="J51" s="49"/>
      <c r="L51" s="111"/>
      <c r="M51" s="59"/>
      <c r="N51" s="42"/>
      <c r="O51" s="50"/>
      <c r="P51" s="71"/>
      <c r="Q51" s="57"/>
      <c r="R51" s="71"/>
      <c r="S51" s="57"/>
    </row>
    <row r="52" spans="1:19" x14ac:dyDescent="0.25">
      <c r="A52" s="7"/>
      <c r="B52" s="7"/>
      <c r="C52" s="19" t="s">
        <v>43</v>
      </c>
      <c r="D52" s="7"/>
      <c r="E52" s="7"/>
      <c r="F52" s="7"/>
      <c r="G52" s="7"/>
      <c r="H52" s="8"/>
      <c r="I52" s="8">
        <f>I30-I47+I51</f>
        <v>67802000</v>
      </c>
      <c r="J52" s="72"/>
      <c r="L52" s="111"/>
      <c r="N52" s="42"/>
      <c r="O52" s="50"/>
      <c r="P52" s="71"/>
      <c r="Q52" s="57"/>
      <c r="R52" s="71"/>
      <c r="S52" s="57"/>
    </row>
    <row r="53" spans="1:19" x14ac:dyDescent="0.25">
      <c r="A53" s="7"/>
      <c r="B53" s="7"/>
      <c r="C53" s="7" t="s">
        <v>44</v>
      </c>
      <c r="D53" s="7"/>
      <c r="E53" s="7"/>
      <c r="F53" s="7"/>
      <c r="G53" s="7"/>
      <c r="H53" s="8"/>
      <c r="I53" s="8">
        <f>+I27</f>
        <v>67802000</v>
      </c>
      <c r="J53" s="72"/>
      <c r="L53" s="111"/>
      <c r="N53" s="42"/>
      <c r="O53" s="50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8</v>
      </c>
      <c r="I54" s="58">
        <v>0</v>
      </c>
      <c r="J54" s="73"/>
      <c r="L54" s="111"/>
      <c r="N54" s="42"/>
      <c r="O54" s="50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45</v>
      </c>
      <c r="F55" s="7"/>
      <c r="G55" s="7"/>
      <c r="H55" s="8"/>
      <c r="I55" s="8">
        <f>+I53-I52</f>
        <v>0</v>
      </c>
      <c r="J55" s="72"/>
      <c r="L55" s="111"/>
      <c r="N55" s="42"/>
      <c r="O55" s="50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L56" s="111"/>
      <c r="N56" s="42"/>
      <c r="O56" s="50"/>
      <c r="P56" s="71"/>
      <c r="Q56" s="57"/>
      <c r="R56" s="71"/>
      <c r="S56" s="71"/>
    </row>
    <row r="57" spans="1:19" x14ac:dyDescent="0.25">
      <c r="A57" s="7" t="s">
        <v>46</v>
      </c>
      <c r="B57" s="7"/>
      <c r="C57" s="7"/>
      <c r="D57" s="7"/>
      <c r="E57" s="7"/>
      <c r="F57" s="7"/>
      <c r="G57" s="7"/>
      <c r="H57" s="8"/>
      <c r="I57" s="54"/>
      <c r="J57" s="75"/>
      <c r="L57" s="43"/>
      <c r="N57" s="42"/>
      <c r="O57" s="50"/>
      <c r="P57" s="71"/>
      <c r="Q57" s="57"/>
      <c r="R57" s="71"/>
      <c r="S57" s="71"/>
    </row>
    <row r="58" spans="1:19" x14ac:dyDescent="0.25">
      <c r="A58" s="7" t="s">
        <v>47</v>
      </c>
      <c r="B58" s="7"/>
      <c r="C58" s="7"/>
      <c r="D58" s="7"/>
      <c r="E58" s="7" t="s">
        <v>8</v>
      </c>
      <c r="F58" s="7"/>
      <c r="G58" s="7" t="s">
        <v>48</v>
      </c>
      <c r="H58" s="8"/>
      <c r="I58" s="21"/>
      <c r="J58" s="76"/>
      <c r="L58" s="43"/>
      <c r="N58" s="42"/>
      <c r="O58" s="50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8</v>
      </c>
      <c r="I59" s="21"/>
      <c r="J59" s="76"/>
      <c r="L59" s="43"/>
      <c r="N59" s="42"/>
      <c r="O59" s="50"/>
      <c r="Q59" s="40"/>
    </row>
    <row r="60" spans="1:19" x14ac:dyDescent="0.25">
      <c r="K60" s="30"/>
      <c r="L60" s="43"/>
      <c r="N60" s="42"/>
      <c r="O60" s="50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K61" s="30"/>
      <c r="L61" s="43"/>
      <c r="N61" s="42"/>
      <c r="O61" s="50"/>
      <c r="Q61" s="10"/>
      <c r="R61" s="81"/>
    </row>
    <row r="62" spans="1:19" x14ac:dyDescent="0.25">
      <c r="A62" s="77" t="s">
        <v>49</v>
      </c>
      <c r="B62" s="78"/>
      <c r="C62" s="78"/>
      <c r="D62" s="79"/>
      <c r="E62" s="79"/>
      <c r="F62" s="79"/>
      <c r="G62" s="79" t="s">
        <v>50</v>
      </c>
      <c r="H62" s="10"/>
      <c r="J62" s="80"/>
      <c r="K62" s="30"/>
      <c r="L62" s="43"/>
      <c r="N62" s="42"/>
      <c r="O62" s="50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K63" s="30"/>
      <c r="L63" s="43"/>
      <c r="N63" s="42"/>
      <c r="O63" s="50"/>
      <c r="Q63" s="10"/>
      <c r="R63" s="81"/>
    </row>
    <row r="64" spans="1:19" x14ac:dyDescent="0.25">
      <c r="A64" s="77" t="s">
        <v>51</v>
      </c>
      <c r="B64" s="78"/>
      <c r="C64" s="78"/>
      <c r="D64" s="79"/>
      <c r="E64" s="79"/>
      <c r="F64" s="79"/>
      <c r="G64" s="79"/>
      <c r="H64" s="10" t="s">
        <v>52</v>
      </c>
      <c r="J64" s="80"/>
      <c r="K64" s="30"/>
      <c r="L64" s="43"/>
      <c r="N64" s="42"/>
      <c r="O64" s="50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K65" s="30"/>
      <c r="L65" s="43"/>
      <c r="N65" s="42"/>
      <c r="O65" s="50"/>
    </row>
    <row r="66" spans="1:17" x14ac:dyDescent="0.25">
      <c r="A66" s="9"/>
      <c r="B66" s="9"/>
      <c r="C66" s="9"/>
      <c r="D66" s="9"/>
      <c r="E66" s="9"/>
      <c r="F66" s="9"/>
      <c r="G66" s="79" t="s">
        <v>53</v>
      </c>
      <c r="H66" s="9"/>
      <c r="I66" s="9"/>
      <c r="J66" s="82"/>
      <c r="K66" s="30"/>
      <c r="L66" s="43"/>
      <c r="M66" s="59"/>
      <c r="N66" s="42"/>
      <c r="O66" s="50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2"/>
      <c r="K67" s="30"/>
      <c r="L67" s="43"/>
      <c r="M67" s="59"/>
      <c r="N67" s="42"/>
      <c r="O67" s="50"/>
    </row>
    <row r="68" spans="1:17" x14ac:dyDescent="0.25">
      <c r="A68" s="9"/>
      <c r="B68" s="9"/>
      <c r="C68" s="9"/>
      <c r="D68" s="9"/>
      <c r="E68" s="9" t="s">
        <v>54</v>
      </c>
      <c r="F68" s="9"/>
      <c r="G68" s="9"/>
      <c r="H68" s="9"/>
      <c r="I68" s="9"/>
      <c r="J68" s="82"/>
      <c r="K68" s="30"/>
      <c r="L68" s="43"/>
      <c r="M68" s="83"/>
      <c r="N68" s="42"/>
      <c r="O68" s="50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4"/>
      <c r="J69" s="82"/>
      <c r="K69" s="30"/>
      <c r="L69" s="43"/>
      <c r="M69" s="83"/>
      <c r="N69" s="42"/>
      <c r="O69" s="50"/>
    </row>
    <row r="70" spans="1:17" x14ac:dyDescent="0.25">
      <c r="A70" s="79"/>
      <c r="B70" s="79"/>
      <c r="C70" s="79"/>
      <c r="D70" s="79"/>
      <c r="E70" s="79"/>
      <c r="F70" s="79"/>
      <c r="G70" s="85"/>
      <c r="H70" s="86"/>
      <c r="I70" s="79"/>
      <c r="J70" s="80"/>
      <c r="K70" s="30"/>
      <c r="L70" s="43"/>
      <c r="M70" s="87"/>
      <c r="N70" s="42"/>
      <c r="O70" s="50"/>
    </row>
    <row r="71" spans="1:17" x14ac:dyDescent="0.25">
      <c r="A71" s="79"/>
      <c r="B71" s="79"/>
      <c r="C71" s="79"/>
      <c r="D71" s="79"/>
      <c r="E71" s="79"/>
      <c r="F71" s="79"/>
      <c r="G71" s="85" t="s">
        <v>55</v>
      </c>
      <c r="H71" s="88"/>
      <c r="I71" s="79"/>
      <c r="J71" s="80"/>
      <c r="K71" s="30"/>
      <c r="L71" s="43"/>
      <c r="M71" s="59"/>
      <c r="N71" s="42"/>
      <c r="O71" s="50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2"/>
      <c r="K72" s="30"/>
      <c r="L72" s="43"/>
      <c r="N72" s="42"/>
      <c r="O72" s="89"/>
    </row>
    <row r="73" spans="1:17" x14ac:dyDescent="0.25">
      <c r="A73" s="9" t="s">
        <v>41</v>
      </c>
      <c r="B73" s="9"/>
      <c r="C73" s="9"/>
      <c r="D73" s="9" t="s">
        <v>39</v>
      </c>
      <c r="E73" s="9"/>
      <c r="F73" s="9"/>
      <c r="G73" s="9"/>
      <c r="H73" s="9" t="s">
        <v>56</v>
      </c>
      <c r="I73" s="84" t="s">
        <v>57</v>
      </c>
      <c r="J73" s="82"/>
      <c r="K73" s="30"/>
      <c r="L73" s="43"/>
      <c r="M73" s="87"/>
      <c r="N73" s="42"/>
      <c r="O73" s="90"/>
    </row>
    <row r="74" spans="1:17" x14ac:dyDescent="0.25">
      <c r="A74" s="91"/>
      <c r="B74" s="92"/>
      <c r="C74" s="92"/>
      <c r="D74" s="92"/>
      <c r="E74" s="93"/>
      <c r="F74" s="94"/>
      <c r="G74" s="9"/>
      <c r="H74" s="57"/>
      <c r="I74" s="9"/>
      <c r="J74" s="82"/>
      <c r="K74" s="30"/>
      <c r="L74" s="43"/>
      <c r="M74" s="87"/>
      <c r="N74" s="42"/>
      <c r="O74" s="89"/>
    </row>
    <row r="75" spans="1:17" x14ac:dyDescent="0.25">
      <c r="A75" s="91"/>
      <c r="B75" s="92"/>
      <c r="C75" s="92"/>
      <c r="D75" s="92"/>
      <c r="E75" s="93"/>
      <c r="F75" s="94"/>
      <c r="G75" s="9"/>
      <c r="H75" s="57"/>
      <c r="I75" s="9"/>
      <c r="J75" s="9"/>
      <c r="K75" s="30"/>
      <c r="L75" s="43"/>
      <c r="M75" s="87"/>
      <c r="N75" s="42"/>
      <c r="O75" s="89"/>
    </row>
    <row r="76" spans="1:17" x14ac:dyDescent="0.25">
      <c r="A76" s="95"/>
      <c r="B76" s="92"/>
      <c r="C76" s="92"/>
      <c r="D76" s="92"/>
      <c r="E76" s="93"/>
      <c r="F76" s="94"/>
      <c r="G76" s="9"/>
      <c r="H76" s="57"/>
      <c r="I76" s="9"/>
      <c r="J76" s="9"/>
      <c r="K76" s="30"/>
      <c r="L76" s="43"/>
      <c r="M76" s="87"/>
      <c r="N76" s="42"/>
      <c r="O76" s="89"/>
    </row>
    <row r="77" spans="1:17" x14ac:dyDescent="0.25">
      <c r="A77" s="95"/>
      <c r="B77" s="92"/>
      <c r="C77" s="96"/>
      <c r="D77" s="92"/>
      <c r="E77" s="97"/>
      <c r="F77" s="9"/>
      <c r="G77" s="9"/>
      <c r="H77" s="57"/>
      <c r="I77" s="9"/>
      <c r="J77" s="9"/>
      <c r="K77" s="30"/>
      <c r="L77" s="43"/>
      <c r="M77" s="87"/>
      <c r="N77" s="42"/>
      <c r="O77" s="89"/>
    </row>
    <row r="78" spans="1:17" x14ac:dyDescent="0.25">
      <c r="A78" s="93"/>
      <c r="B78" s="92"/>
      <c r="C78" s="96"/>
      <c r="D78" s="96"/>
      <c r="E78" s="98"/>
      <c r="F78" s="70"/>
      <c r="H78" s="71"/>
      <c r="K78" s="30"/>
      <c r="L78" s="43"/>
      <c r="M78" s="87"/>
      <c r="N78" s="42"/>
      <c r="O78" s="89"/>
    </row>
    <row r="79" spans="1:17" x14ac:dyDescent="0.25">
      <c r="A79" s="99"/>
      <c r="B79" s="92"/>
      <c r="C79" s="100"/>
      <c r="D79" s="100"/>
      <c r="E79" s="98"/>
      <c r="H79" s="71"/>
      <c r="K79" s="30"/>
      <c r="L79" s="43"/>
      <c r="M79" s="87"/>
      <c r="N79" s="42"/>
      <c r="O79" s="89"/>
    </row>
    <row r="80" spans="1:17" x14ac:dyDescent="0.25">
      <c r="A80" s="101"/>
      <c r="B80" s="92"/>
      <c r="C80" s="100"/>
      <c r="D80" s="100"/>
      <c r="E80" s="98"/>
      <c r="H80" s="71"/>
      <c r="K80" s="30"/>
      <c r="L80" s="43"/>
      <c r="M80" s="87"/>
      <c r="N80" s="42"/>
      <c r="O80" s="90"/>
    </row>
    <row r="81" spans="1:15" x14ac:dyDescent="0.25">
      <c r="A81" s="101"/>
      <c r="B81" s="92"/>
      <c r="C81" s="100"/>
      <c r="D81" s="100"/>
      <c r="E81" s="98"/>
      <c r="H81" s="71"/>
      <c r="K81" s="30"/>
      <c r="L81" s="43"/>
      <c r="M81" s="87"/>
      <c r="N81" s="42"/>
      <c r="O81" s="90"/>
    </row>
    <row r="82" spans="1:15" x14ac:dyDescent="0.25">
      <c r="A82" s="99"/>
      <c r="B82" s="100"/>
      <c r="C82" s="100"/>
      <c r="D82" s="100"/>
      <c r="E82" s="98"/>
      <c r="H82" s="71"/>
      <c r="K82" s="30"/>
      <c r="L82" s="43"/>
      <c r="M82" s="102"/>
      <c r="N82" s="42"/>
      <c r="O82" s="89"/>
    </row>
    <row r="83" spans="1:15" x14ac:dyDescent="0.25">
      <c r="A83" s="99"/>
      <c r="B83" s="100"/>
      <c r="C83" s="100"/>
      <c r="D83" s="100"/>
      <c r="E83" s="98"/>
      <c r="H83" s="71"/>
      <c r="K83" s="30"/>
      <c r="L83" s="43"/>
      <c r="M83" s="103"/>
      <c r="N83" s="42"/>
      <c r="O83" s="89"/>
    </row>
    <row r="84" spans="1:15" x14ac:dyDescent="0.25">
      <c r="A84" s="99"/>
      <c r="B84" s="104"/>
      <c r="E84" s="71"/>
      <c r="H84" s="71"/>
      <c r="K84" s="30"/>
      <c r="L84" s="43"/>
      <c r="N84" s="42"/>
      <c r="O84" s="89"/>
    </row>
    <row r="85" spans="1:15" x14ac:dyDescent="0.25">
      <c r="A85" s="99"/>
      <c r="B85" s="104"/>
      <c r="H85" s="71"/>
      <c r="K85" s="30"/>
      <c r="L85" s="43"/>
      <c r="N85" s="42"/>
      <c r="O85" s="89"/>
    </row>
    <row r="86" spans="1:15" x14ac:dyDescent="0.25">
      <c r="A86" s="99"/>
      <c r="B86" s="104"/>
      <c r="K86" s="30"/>
      <c r="L86" s="43"/>
      <c r="N86" s="42"/>
      <c r="O86" s="89"/>
    </row>
    <row r="87" spans="1:15" x14ac:dyDescent="0.25">
      <c r="A87" s="99"/>
      <c r="B87" s="104"/>
      <c r="K87" s="30"/>
      <c r="L87" s="43"/>
      <c r="N87" s="42"/>
      <c r="O87" s="89"/>
    </row>
    <row r="88" spans="1:15" x14ac:dyDescent="0.25">
      <c r="A88" s="71"/>
      <c r="B88" s="104"/>
      <c r="K88" s="30"/>
      <c r="L88" s="43"/>
      <c r="M88" s="87"/>
      <c r="N88" s="42"/>
      <c r="O88" s="89"/>
    </row>
    <row r="89" spans="1:15" x14ac:dyDescent="0.25">
      <c r="K89" s="30"/>
      <c r="L89" s="43"/>
      <c r="N89" s="42"/>
      <c r="O89" s="89"/>
    </row>
    <row r="90" spans="1:15" x14ac:dyDescent="0.25">
      <c r="K90" s="30"/>
      <c r="L90" s="43"/>
      <c r="N90" s="42"/>
      <c r="O90" s="89"/>
    </row>
    <row r="91" spans="1:15" x14ac:dyDescent="0.25">
      <c r="K91" s="30"/>
      <c r="L91" s="43"/>
      <c r="N91" s="42"/>
      <c r="O91" s="89"/>
    </row>
    <row r="92" spans="1:15" x14ac:dyDescent="0.25">
      <c r="A92" s="81">
        <f>SUM(A74:A91)</f>
        <v>0</v>
      </c>
      <c r="E92" s="71">
        <f>SUM(E74:E91)</f>
        <v>0</v>
      </c>
      <c r="H92" s="71">
        <f>SUM(H74:H91)</f>
        <v>0</v>
      </c>
      <c r="K92" s="30"/>
      <c r="L92" s="43"/>
      <c r="N92" s="42"/>
      <c r="O92" s="89"/>
    </row>
    <row r="93" spans="1:15" x14ac:dyDescent="0.25">
      <c r="K93" s="30"/>
      <c r="L93" s="43"/>
      <c r="N93" s="42"/>
      <c r="O93" s="89"/>
    </row>
    <row r="94" spans="1:15" x14ac:dyDescent="0.25">
      <c r="K94" s="30"/>
      <c r="N94" s="42"/>
      <c r="O94" s="89"/>
    </row>
    <row r="95" spans="1:15" x14ac:dyDescent="0.25">
      <c r="K95" s="30"/>
      <c r="N95" s="42"/>
      <c r="O95" s="89"/>
    </row>
    <row r="96" spans="1:15" x14ac:dyDescent="0.25">
      <c r="K96" s="30"/>
      <c r="M96" s="37">
        <f>SUM(M13:M95)</f>
        <v>9800000</v>
      </c>
      <c r="N96" s="42"/>
      <c r="O96" s="89"/>
    </row>
    <row r="97" spans="11:15" x14ac:dyDescent="0.25">
      <c r="K97" s="30">
        <v>38741</v>
      </c>
      <c r="N97" s="42"/>
      <c r="O97" s="89"/>
    </row>
    <row r="98" spans="11:15" x14ac:dyDescent="0.25">
      <c r="K98" s="30"/>
      <c r="N98" s="42"/>
      <c r="O98" s="89"/>
    </row>
    <row r="99" spans="11:15" x14ac:dyDescent="0.25">
      <c r="K99" s="30"/>
      <c r="N99" s="42"/>
      <c r="O99" s="89"/>
    </row>
    <row r="100" spans="11:15" x14ac:dyDescent="0.25">
      <c r="K100" s="30"/>
      <c r="N100" s="42"/>
      <c r="O100" s="89"/>
    </row>
    <row r="101" spans="11:15" x14ac:dyDescent="0.25">
      <c r="K101" s="30"/>
      <c r="N101" s="42"/>
      <c r="O101" s="89"/>
    </row>
    <row r="102" spans="11:15" x14ac:dyDescent="0.25">
      <c r="K102" s="30"/>
      <c r="N102" s="42"/>
      <c r="O102" s="89"/>
    </row>
    <row r="103" spans="11:15" x14ac:dyDescent="0.25">
      <c r="K103" s="30"/>
      <c r="N103" s="42"/>
      <c r="O103" s="89"/>
    </row>
    <row r="104" spans="11:15" x14ac:dyDescent="0.25">
      <c r="K104" s="30"/>
      <c r="N104" s="42"/>
      <c r="O104" s="89"/>
    </row>
    <row r="105" spans="11:15" x14ac:dyDescent="0.25">
      <c r="K105" s="30"/>
      <c r="N105" s="42"/>
      <c r="O105" s="89"/>
    </row>
    <row r="106" spans="11:15" x14ac:dyDescent="0.25">
      <c r="K106" s="30"/>
      <c r="N106" s="42"/>
      <c r="O106" s="89"/>
    </row>
    <row r="107" spans="11:15" x14ac:dyDescent="0.25">
      <c r="K107" s="30"/>
      <c r="N107" s="42"/>
      <c r="O107" s="89"/>
    </row>
    <row r="108" spans="11:15" x14ac:dyDescent="0.25">
      <c r="K108" s="30"/>
      <c r="N108" s="42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7">
        <f>SUM(O13:O110)</f>
        <v>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5"/>
      <c r="N114" s="107"/>
      <c r="O114" s="106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5"/>
      <c r="N115" s="107"/>
      <c r="O115" s="106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5"/>
      <c r="N116" s="107"/>
      <c r="O116" s="106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5"/>
      <c r="N117" s="107"/>
      <c r="O117" s="106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5"/>
      <c r="N118" s="107"/>
      <c r="O118" s="106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5"/>
      <c r="N119" s="107"/>
      <c r="O119" s="106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5"/>
      <c r="N120" s="107"/>
      <c r="O120" s="106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5"/>
      <c r="N121" s="107"/>
      <c r="O121" s="106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5"/>
      <c r="N122" s="107"/>
      <c r="O122" s="106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5"/>
      <c r="N123" s="107"/>
      <c r="O123" s="106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8"/>
      <c r="N124" s="107"/>
      <c r="O124" s="106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5"/>
      <c r="N125" s="107"/>
      <c r="O125" s="106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5"/>
      <c r="N126" s="107"/>
      <c r="O126" s="106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5"/>
      <c r="N127" s="107"/>
      <c r="O127" s="106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5"/>
      <c r="N128" s="107"/>
      <c r="O128" s="106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5"/>
      <c r="N129" s="107"/>
      <c r="O129" s="106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5"/>
      <c r="N130" s="107"/>
      <c r="O130" s="106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5"/>
      <c r="N131" s="107"/>
      <c r="O131" s="106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5"/>
      <c r="N132" s="107"/>
      <c r="O132" s="106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5"/>
      <c r="N133" s="107"/>
      <c r="O133" s="106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5"/>
      <c r="N134" s="107"/>
      <c r="O134" s="106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8"/>
      <c r="N135" s="107"/>
      <c r="O135" s="106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5"/>
      <c r="N136" s="107"/>
      <c r="O136" s="106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08">
        <f>SUM(L13:L136)</f>
        <v>64275000</v>
      </c>
      <c r="N137" s="107"/>
      <c r="O137" s="106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8" zoomScale="82" zoomScaleNormal="100" zoomScaleSheetLayoutView="82" workbookViewId="0">
      <selection activeCell="O28" sqref="O28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5" bestFit="1" customWidth="1"/>
    <col min="13" max="13" width="16.140625" style="37" bestFit="1" customWidth="1"/>
    <col min="14" max="14" width="15.5703125" style="107" customWidth="1"/>
    <col min="15" max="15" width="17.7109375" style="106" bestFit="1" customWidth="1"/>
    <col min="16" max="16" width="16.42578125" bestFit="1" customWidth="1"/>
    <col min="18" max="18" width="22.42578125" customWidth="1"/>
    <col min="19" max="19" width="20.140625" customWidth="1"/>
  </cols>
  <sheetData>
    <row r="1" spans="1:19" ht="15.75" x14ac:dyDescent="0.25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15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63</v>
      </c>
      <c r="C3" s="10"/>
      <c r="D3" s="7"/>
      <c r="E3" s="7"/>
      <c r="F3" s="7"/>
      <c r="G3" s="7"/>
      <c r="H3" s="7" t="s">
        <v>2</v>
      </c>
      <c r="I3" s="11">
        <v>42772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 t="s">
        <v>64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7</v>
      </c>
      <c r="B6" s="7"/>
      <c r="C6" s="7"/>
      <c r="D6" s="7"/>
      <c r="E6" s="7"/>
      <c r="F6" s="7"/>
      <c r="G6" s="7" t="s">
        <v>8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v>416</v>
      </c>
      <c r="F8" s="22"/>
      <c r="G8" s="17">
        <f>C8*E8</f>
        <v>41600000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v>402</v>
      </c>
      <c r="F9" s="22"/>
      <c r="G9" s="17">
        <f t="shared" ref="G9:G16" si="0">C9*E9</f>
        <v>20100000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71</v>
      </c>
      <c r="F10" s="22"/>
      <c r="G10" s="17">
        <f t="shared" si="0"/>
        <v>1420000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112</v>
      </c>
      <c r="F11" s="22"/>
      <c r="G11" s="17">
        <f t="shared" si="0"/>
        <v>1120000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12</v>
      </c>
      <c r="S11" s="9"/>
    </row>
    <row r="12" spans="1:19" x14ac:dyDescent="0.25">
      <c r="A12" s="7"/>
      <c r="B12" s="7"/>
      <c r="C12" s="21">
        <v>5000</v>
      </c>
      <c r="D12" s="7"/>
      <c r="E12" s="22">
        <v>175</v>
      </c>
      <c r="F12" s="22"/>
      <c r="G12" s="17">
        <f>C12*E12</f>
        <v>875000</v>
      </c>
      <c r="H12" s="8"/>
      <c r="I12" s="17"/>
      <c r="J12" s="17"/>
      <c r="K12" s="25" t="s">
        <v>13</v>
      </c>
      <c r="L12" s="26" t="s">
        <v>14</v>
      </c>
      <c r="M12" s="27" t="s">
        <v>15</v>
      </c>
      <c r="N12" s="28" t="s">
        <v>16</v>
      </c>
      <c r="O12" s="29" t="s">
        <v>12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17"/>
      <c r="K13" s="30">
        <v>39272</v>
      </c>
      <c r="L13" s="31">
        <v>900000</v>
      </c>
      <c r="M13" s="32">
        <v>200000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21</v>
      </c>
      <c r="F14" s="22"/>
      <c r="G14" s="17">
        <f t="shared" si="0"/>
        <v>21000</v>
      </c>
      <c r="H14" s="8"/>
      <c r="I14" s="17"/>
      <c r="J14" s="10"/>
      <c r="K14" s="30">
        <v>39273</v>
      </c>
      <c r="L14" s="31">
        <v>750000</v>
      </c>
      <c r="M14" s="32">
        <v>202500</v>
      </c>
      <c r="N14" s="34"/>
      <c r="O14" s="35"/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 t="s">
        <v>21</v>
      </c>
      <c r="I15" s="10"/>
      <c r="K15" s="30">
        <v>39274</v>
      </c>
      <c r="L15" s="31">
        <v>800000</v>
      </c>
      <c r="M15" s="32">
        <v>600000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39275</v>
      </c>
      <c r="L16" s="31">
        <v>1200000</v>
      </c>
      <c r="M16" s="37">
        <v>59188000</v>
      </c>
      <c r="N16" s="34"/>
      <c r="O16" s="35"/>
      <c r="P16" s="36"/>
    </row>
    <row r="17" spans="1:19" x14ac:dyDescent="0.25">
      <c r="A17" s="7"/>
      <c r="B17" s="7"/>
      <c r="C17" s="19" t="s">
        <v>22</v>
      </c>
      <c r="D17" s="7"/>
      <c r="E17" s="22"/>
      <c r="F17" s="7"/>
      <c r="G17" s="7"/>
      <c r="H17" s="8">
        <f>SUM(G8:G16)</f>
        <v>65136000</v>
      </c>
      <c r="I17" s="10"/>
      <c r="K17" s="30">
        <v>39276</v>
      </c>
      <c r="L17" s="31">
        <v>2400000</v>
      </c>
      <c r="M17" s="32">
        <v>625000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39277</v>
      </c>
      <c r="L18" s="31">
        <v>4000000</v>
      </c>
      <c r="M18" s="32">
        <v>100000</v>
      </c>
      <c r="N18" s="34"/>
      <c r="O18" s="35"/>
      <c r="P18" s="39"/>
    </row>
    <row r="19" spans="1:19" x14ac:dyDescent="0.25">
      <c r="A19" s="7"/>
      <c r="B19" s="7"/>
      <c r="C19" s="7" t="s">
        <v>9</v>
      </c>
      <c r="D19" s="7"/>
      <c r="E19" s="7" t="s">
        <v>23</v>
      </c>
      <c r="F19" s="7"/>
      <c r="G19" s="7" t="s">
        <v>11</v>
      </c>
      <c r="H19" s="8"/>
      <c r="I19" s="21"/>
      <c r="K19" s="30">
        <v>39278</v>
      </c>
      <c r="L19" s="31">
        <v>500000</v>
      </c>
      <c r="M19" s="32">
        <v>4500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51</v>
      </c>
      <c r="F20" s="7"/>
      <c r="G20" s="21">
        <f>C20*E20</f>
        <v>51000</v>
      </c>
      <c r="H20" s="8"/>
      <c r="I20" s="21"/>
      <c r="K20" s="30">
        <v>39279</v>
      </c>
      <c r="L20" s="31">
        <v>1400000</v>
      </c>
      <c r="M20" s="32">
        <v>15000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0</v>
      </c>
      <c r="F21" s="7"/>
      <c r="G21" s="21">
        <f>C21*E21</f>
        <v>0</v>
      </c>
      <c r="H21" s="8"/>
      <c r="I21" s="21"/>
      <c r="K21" s="30">
        <v>39280</v>
      </c>
      <c r="L21" s="31">
        <v>1600000</v>
      </c>
      <c r="M21" s="34">
        <v>690000</v>
      </c>
      <c r="N21" s="40"/>
      <c r="O21" s="41"/>
      <c r="P21" s="41"/>
    </row>
    <row r="22" spans="1:19" x14ac:dyDescent="0.25">
      <c r="A22" s="7"/>
      <c r="B22" s="7"/>
      <c r="C22" s="21">
        <v>200</v>
      </c>
      <c r="D22" s="7"/>
      <c r="E22" s="7">
        <v>0</v>
      </c>
      <c r="F22" s="7"/>
      <c r="G22" s="21">
        <f>C22*E22</f>
        <v>0</v>
      </c>
      <c r="H22" s="8"/>
      <c r="I22" s="10"/>
      <c r="K22" s="30">
        <v>39281</v>
      </c>
      <c r="L22" s="31">
        <v>1000000</v>
      </c>
      <c r="M22" s="31">
        <v>313000</v>
      </c>
      <c r="N22" s="42"/>
      <c r="O22" s="8"/>
      <c r="P22" s="34"/>
      <c r="Q22" s="40"/>
      <c r="R22" s="41"/>
      <c r="S22" s="41"/>
    </row>
    <row r="23" spans="1:19" x14ac:dyDescent="0.25">
      <c r="A23" s="7"/>
      <c r="B23" s="7"/>
      <c r="C23" s="21">
        <v>100</v>
      </c>
      <c r="D23" s="7"/>
      <c r="E23" s="7">
        <v>0</v>
      </c>
      <c r="F23" s="7"/>
      <c r="G23" s="21">
        <f>C23*E23</f>
        <v>0</v>
      </c>
      <c r="H23" s="8"/>
      <c r="I23" s="10"/>
      <c r="K23" s="30">
        <v>39282</v>
      </c>
      <c r="L23" s="31">
        <v>800000</v>
      </c>
      <c r="M23" s="43"/>
      <c r="N23" s="42"/>
      <c r="O23" s="44"/>
      <c r="P23" s="34"/>
      <c r="Q23" s="40"/>
      <c r="R23" s="41">
        <f>SUM(R14:R22)</f>
        <v>0</v>
      </c>
      <c r="S23" s="41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39283</v>
      </c>
      <c r="L24" s="31">
        <v>2200000</v>
      </c>
      <c r="M24" s="43"/>
      <c r="N24" s="45"/>
      <c r="O24" s="44"/>
      <c r="P24" s="34"/>
      <c r="Q24" s="40"/>
      <c r="R24" s="46" t="s">
        <v>24</v>
      </c>
      <c r="S24" s="40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7">
        <v>0</v>
      </c>
      <c r="H25" s="8"/>
      <c r="I25" s="7" t="s">
        <v>8</v>
      </c>
      <c r="K25" s="30">
        <v>39284</v>
      </c>
      <c r="L25" s="31">
        <v>800000</v>
      </c>
      <c r="M25" s="43"/>
      <c r="N25" s="45"/>
      <c r="O25" s="44"/>
      <c r="P25" s="34"/>
      <c r="Q25" s="40"/>
      <c r="R25" s="46"/>
      <c r="S25" s="40"/>
    </row>
    <row r="26" spans="1:19" x14ac:dyDescent="0.25">
      <c r="A26" s="7"/>
      <c r="B26" s="7"/>
      <c r="C26" s="19" t="s">
        <v>22</v>
      </c>
      <c r="D26" s="7"/>
      <c r="E26" s="7"/>
      <c r="F26" s="7"/>
      <c r="G26" s="7"/>
      <c r="H26" s="49">
        <f>SUM(G20:G25)</f>
        <v>51000</v>
      </c>
      <c r="I26" s="8"/>
      <c r="K26" s="30">
        <v>39285</v>
      </c>
      <c r="L26" s="31">
        <v>2000000</v>
      </c>
      <c r="N26" s="42"/>
      <c r="O26" s="50"/>
      <c r="P26" s="34"/>
      <c r="Q26" s="40"/>
      <c r="R26" s="46"/>
      <c r="S26" s="40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65187000</v>
      </c>
      <c r="K27" s="30">
        <v>39286</v>
      </c>
      <c r="L27" s="31">
        <v>1700000</v>
      </c>
      <c r="M27" s="51"/>
      <c r="N27" s="42"/>
      <c r="O27" s="50"/>
      <c r="P27" s="34"/>
      <c r="Q27" s="40"/>
      <c r="R27" s="46"/>
      <c r="S27" s="40"/>
    </row>
    <row r="28" spans="1:19" x14ac:dyDescent="0.25">
      <c r="A28" s="7"/>
      <c r="B28" s="7"/>
      <c r="C28" s="19" t="s">
        <v>25</v>
      </c>
      <c r="D28" s="7"/>
      <c r="E28" s="7"/>
      <c r="F28" s="7"/>
      <c r="G28" s="7"/>
      <c r="H28" s="8"/>
      <c r="I28" s="8"/>
      <c r="K28" s="30">
        <v>39287</v>
      </c>
      <c r="L28" s="31">
        <v>2950000</v>
      </c>
      <c r="M28" s="52"/>
      <c r="N28" s="42"/>
      <c r="O28" s="50"/>
      <c r="P28" s="34"/>
      <c r="Q28" s="40"/>
      <c r="R28" s="46"/>
      <c r="S28" s="40"/>
    </row>
    <row r="29" spans="1:19" x14ac:dyDescent="0.25">
      <c r="A29" s="7"/>
      <c r="B29" s="7"/>
      <c r="C29" s="7" t="s">
        <v>26</v>
      </c>
      <c r="D29" s="7"/>
      <c r="E29" s="7"/>
      <c r="F29" s="7"/>
      <c r="G29" s="7" t="s">
        <v>8</v>
      </c>
      <c r="H29" s="8"/>
      <c r="I29" s="8">
        <f>'3 Februari 17'!I37</f>
        <v>745431764</v>
      </c>
      <c r="K29" s="30">
        <v>39288</v>
      </c>
      <c r="L29" s="31">
        <v>4350000</v>
      </c>
      <c r="N29" s="42"/>
      <c r="O29" s="50"/>
      <c r="P29" s="34"/>
      <c r="Q29" s="40"/>
      <c r="R29" s="53"/>
      <c r="S29" s="40"/>
    </row>
    <row r="30" spans="1:19" x14ac:dyDescent="0.25">
      <c r="A30" s="7"/>
      <c r="B30" s="7"/>
      <c r="C30" s="7" t="s">
        <v>27</v>
      </c>
      <c r="D30" s="7"/>
      <c r="E30" s="7"/>
      <c r="F30" s="7"/>
      <c r="G30" s="7"/>
      <c r="H30" s="8" t="s">
        <v>28</v>
      </c>
      <c r="I30" s="54">
        <f>'4 Februari 17 '!I52</f>
        <v>67802000</v>
      </c>
      <c r="K30" s="30">
        <v>39289</v>
      </c>
      <c r="L30" s="31">
        <v>1400000</v>
      </c>
      <c r="M30" s="55"/>
      <c r="N30" s="42"/>
      <c r="O30" s="50"/>
      <c r="P30" s="34"/>
      <c r="Q30" s="40"/>
      <c r="R30" s="46"/>
      <c r="S30" s="40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>
        <v>39290</v>
      </c>
      <c r="L31" s="110">
        <v>2400000</v>
      </c>
      <c r="N31" s="45"/>
      <c r="O31" s="50"/>
      <c r="P31" s="9"/>
      <c r="Q31" s="40"/>
      <c r="R31" s="9"/>
      <c r="S31" s="40"/>
    </row>
    <row r="32" spans="1:19" x14ac:dyDescent="0.25">
      <c r="A32" s="7"/>
      <c r="B32" s="7"/>
      <c r="C32" s="19" t="s">
        <v>29</v>
      </c>
      <c r="D32" s="7"/>
      <c r="E32" s="7"/>
      <c r="F32" s="7"/>
      <c r="G32" s="7"/>
      <c r="H32" s="8"/>
      <c r="I32" s="34"/>
      <c r="J32" s="34"/>
      <c r="K32" s="30">
        <v>39291</v>
      </c>
      <c r="L32" s="110">
        <v>9025000</v>
      </c>
      <c r="N32" s="42"/>
      <c r="O32" s="50"/>
      <c r="P32" s="9"/>
      <c r="Q32" s="40"/>
      <c r="R32" s="9"/>
      <c r="S32" s="40"/>
    </row>
    <row r="33" spans="1:19" x14ac:dyDescent="0.25">
      <c r="A33" s="7"/>
      <c r="B33" s="19">
        <v>1</v>
      </c>
      <c r="C33" s="19" t="s">
        <v>30</v>
      </c>
      <c r="D33" s="7"/>
      <c r="E33" s="7"/>
      <c r="F33" s="7"/>
      <c r="G33" s="7"/>
      <c r="H33" s="8"/>
      <c r="I33" s="8"/>
      <c r="J33" s="8"/>
      <c r="K33" s="30">
        <v>39292</v>
      </c>
      <c r="L33" s="111">
        <v>2000000</v>
      </c>
      <c r="N33" s="42"/>
      <c r="O33" s="50"/>
      <c r="P33" s="9"/>
      <c r="Q33" s="40"/>
      <c r="R33" s="9"/>
      <c r="S33" s="40"/>
    </row>
    <row r="34" spans="1:19" x14ac:dyDescent="0.25">
      <c r="A34" s="7"/>
      <c r="B34" s="19"/>
      <c r="C34" s="19" t="s">
        <v>12</v>
      </c>
      <c r="D34" s="7"/>
      <c r="E34" s="7"/>
      <c r="F34" s="7"/>
      <c r="G34" s="7"/>
      <c r="H34" s="8"/>
      <c r="I34" s="8"/>
      <c r="J34" s="8"/>
      <c r="K34" s="30">
        <v>39293</v>
      </c>
      <c r="L34" s="111">
        <v>900000</v>
      </c>
      <c r="N34" s="42"/>
      <c r="O34" s="50"/>
      <c r="P34" s="9"/>
      <c r="Q34" s="40"/>
      <c r="R34" s="57"/>
      <c r="S34" s="40"/>
    </row>
    <row r="35" spans="1:19" x14ac:dyDescent="0.25">
      <c r="A35" s="7"/>
      <c r="B35" s="7"/>
      <c r="C35" s="7" t="s">
        <v>31</v>
      </c>
      <c r="D35" s="7"/>
      <c r="E35" s="7"/>
      <c r="F35" s="7"/>
      <c r="G35" s="21"/>
      <c r="H35" s="49">
        <f>O14</f>
        <v>0</v>
      </c>
      <c r="I35" s="8"/>
      <c r="J35" s="8"/>
      <c r="K35" s="30">
        <v>39294</v>
      </c>
      <c r="L35" s="112">
        <v>800000</v>
      </c>
      <c r="M35" s="51"/>
      <c r="N35" s="42" t="s">
        <v>32</v>
      </c>
      <c r="O35" s="50"/>
      <c r="P35" s="40"/>
      <c r="Q35" s="40"/>
      <c r="R35" s="9"/>
      <c r="S35" s="40"/>
    </row>
    <row r="36" spans="1:19" x14ac:dyDescent="0.25">
      <c r="A36" s="7"/>
      <c r="B36" s="7"/>
      <c r="C36" s="7" t="s">
        <v>33</v>
      </c>
      <c r="D36" s="7"/>
      <c r="E36" s="7"/>
      <c r="F36" s="7"/>
      <c r="G36" s="7"/>
      <c r="H36" s="58">
        <f>H92</f>
        <v>0</v>
      </c>
      <c r="I36" s="7" t="s">
        <v>8</v>
      </c>
      <c r="J36" s="7"/>
      <c r="K36" s="30">
        <v>39295</v>
      </c>
      <c r="L36" s="112">
        <v>2000000</v>
      </c>
      <c r="M36" s="51"/>
      <c r="N36" s="42"/>
      <c r="O36" s="50"/>
      <c r="P36" s="10"/>
      <c r="Q36" s="40"/>
      <c r="R36" s="9"/>
      <c r="S36" s="9"/>
    </row>
    <row r="37" spans="1:19" x14ac:dyDescent="0.25">
      <c r="A37" s="7"/>
      <c r="B37" s="7"/>
      <c r="C37" s="7" t="s">
        <v>34</v>
      </c>
      <c r="D37" s="7"/>
      <c r="E37" s="7"/>
      <c r="F37" s="7"/>
      <c r="G37" s="7"/>
      <c r="H37" s="8"/>
      <c r="I37" s="8">
        <f>I29+H35</f>
        <v>745431764</v>
      </c>
      <c r="J37" s="8"/>
      <c r="K37" s="30">
        <v>39296</v>
      </c>
      <c r="L37" s="112">
        <v>3000000</v>
      </c>
      <c r="M37" s="51"/>
      <c r="N37" s="42"/>
      <c r="O37" s="50"/>
      <c r="Q37" s="40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>
        <v>39297</v>
      </c>
      <c r="L38" s="112">
        <v>1050000</v>
      </c>
      <c r="M38" s="59"/>
      <c r="N38" s="42"/>
      <c r="O38" s="50"/>
      <c r="Q38" s="40"/>
      <c r="R38" s="9"/>
      <c r="S38" s="9"/>
    </row>
    <row r="39" spans="1:19" x14ac:dyDescent="0.25">
      <c r="A39" s="7"/>
      <c r="B39" s="7"/>
      <c r="C39" s="19" t="s">
        <v>35</v>
      </c>
      <c r="D39" s="7"/>
      <c r="E39" s="7"/>
      <c r="F39" s="7"/>
      <c r="G39" s="7"/>
      <c r="H39" s="49">
        <v>12175667</v>
      </c>
      <c r="J39" s="8"/>
      <c r="K39" s="30">
        <v>39298</v>
      </c>
      <c r="L39" s="112">
        <v>1000000</v>
      </c>
      <c r="M39" s="51"/>
      <c r="N39" s="42"/>
      <c r="O39" s="50"/>
      <c r="Q39" s="40"/>
      <c r="R39" s="9"/>
      <c r="S39" s="9"/>
    </row>
    <row r="40" spans="1:19" x14ac:dyDescent="0.25">
      <c r="A40" s="7"/>
      <c r="B40" s="7"/>
      <c r="C40" s="19" t="s">
        <v>36</v>
      </c>
      <c r="D40" s="7"/>
      <c r="E40" s="7"/>
      <c r="F40" s="7"/>
      <c r="G40" s="7"/>
      <c r="H40" s="8">
        <v>102950591</v>
      </c>
      <c r="I40" s="8"/>
      <c r="J40" s="8"/>
      <c r="K40" s="30">
        <v>39299</v>
      </c>
      <c r="L40" s="113">
        <v>550000</v>
      </c>
      <c r="M40" s="51"/>
      <c r="N40" s="42"/>
      <c r="O40" s="50"/>
      <c r="Q40" s="40"/>
      <c r="R40" s="9"/>
      <c r="S40" s="9"/>
    </row>
    <row r="41" spans="1:19" ht="16.5" x14ac:dyDescent="0.35">
      <c r="A41" s="7"/>
      <c r="B41" s="7"/>
      <c r="C41" s="19" t="s">
        <v>37</v>
      </c>
      <c r="D41" s="7"/>
      <c r="E41" s="7"/>
      <c r="F41" s="7"/>
      <c r="G41" s="7"/>
      <c r="H41" s="60">
        <v>22854089</v>
      </c>
      <c r="I41" s="8"/>
      <c r="J41" s="8"/>
      <c r="K41" s="30">
        <v>39300</v>
      </c>
      <c r="L41" s="113">
        <v>1600000</v>
      </c>
      <c r="M41" s="51"/>
      <c r="N41" s="42"/>
      <c r="O41" s="50"/>
      <c r="Q41" s="40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137980347</v>
      </c>
      <c r="J42" s="8"/>
      <c r="K42" s="30">
        <v>39301</v>
      </c>
      <c r="L42" s="111">
        <v>1000000</v>
      </c>
      <c r="M42" s="51"/>
      <c r="N42" s="42"/>
      <c r="O42" s="50"/>
      <c r="Q42" s="40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883412111</v>
      </c>
      <c r="J43" s="8"/>
      <c r="K43" s="30">
        <v>39302</v>
      </c>
      <c r="L43" s="111">
        <v>2000000</v>
      </c>
      <c r="M43" s="51"/>
      <c r="N43" s="42"/>
      <c r="O43" s="50"/>
      <c r="Q43" s="40"/>
      <c r="R43" s="9"/>
      <c r="S43" s="9"/>
    </row>
    <row r="44" spans="1:19" x14ac:dyDescent="0.25">
      <c r="A44" s="7"/>
      <c r="B44" s="19">
        <v>2</v>
      </c>
      <c r="C44" s="19" t="s">
        <v>38</v>
      </c>
      <c r="D44" s="7"/>
      <c r="E44" s="7"/>
      <c r="F44" s="7"/>
      <c r="G44" s="7"/>
      <c r="H44" s="8"/>
      <c r="I44" s="8"/>
      <c r="J44" s="8"/>
      <c r="K44" s="30">
        <v>39303</v>
      </c>
      <c r="L44" s="111"/>
      <c r="M44" s="51"/>
      <c r="N44" s="42"/>
      <c r="O44" s="50"/>
      <c r="P44" s="63"/>
      <c r="Q44" s="34"/>
      <c r="R44" s="64"/>
      <c r="S44" s="64"/>
    </row>
    <row r="45" spans="1:19" x14ac:dyDescent="0.25">
      <c r="A45" s="7"/>
      <c r="B45" s="7"/>
      <c r="C45" s="7" t="s">
        <v>33</v>
      </c>
      <c r="D45" s="7"/>
      <c r="E45" s="7"/>
      <c r="F45" s="7"/>
      <c r="G45" s="17"/>
      <c r="H45" s="8">
        <f>M96</f>
        <v>61938000</v>
      </c>
      <c r="I45" s="8"/>
      <c r="J45" s="8"/>
      <c r="K45" s="30">
        <v>39304</v>
      </c>
      <c r="L45" s="111"/>
      <c r="M45" s="51"/>
      <c r="N45" s="42"/>
      <c r="O45" s="50"/>
      <c r="P45" s="63"/>
      <c r="Q45" s="34"/>
      <c r="R45" s="65"/>
      <c r="S45" s="64"/>
    </row>
    <row r="46" spans="1:19" x14ac:dyDescent="0.25">
      <c r="A46" s="7"/>
      <c r="B46" s="7"/>
      <c r="C46" s="7" t="s">
        <v>39</v>
      </c>
      <c r="D46" s="7"/>
      <c r="E46" s="7"/>
      <c r="F46" s="7"/>
      <c r="G46" s="22"/>
      <c r="H46" s="66">
        <f>+E92</f>
        <v>0</v>
      </c>
      <c r="I46" s="8" t="s">
        <v>8</v>
      </c>
      <c r="J46" s="8"/>
      <c r="K46" s="30">
        <v>39305</v>
      </c>
      <c r="L46" s="111"/>
      <c r="M46" s="51"/>
      <c r="N46" s="42"/>
      <c r="O46" s="50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8</v>
      </c>
      <c r="H47" s="67"/>
      <c r="I47" s="8">
        <f>H45+H46</f>
        <v>61938000</v>
      </c>
      <c r="J47" s="8"/>
      <c r="K47" s="30">
        <v>39306</v>
      </c>
      <c r="L47" s="111"/>
      <c r="M47" s="51"/>
      <c r="N47" s="42"/>
      <c r="O47" s="50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8</v>
      </c>
      <c r="J48" s="8"/>
      <c r="K48" s="30">
        <v>39307</v>
      </c>
      <c r="L48" s="111"/>
      <c r="M48" s="59"/>
      <c r="N48" s="42"/>
      <c r="O48" s="50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40</v>
      </c>
      <c r="D49" s="7"/>
      <c r="E49" s="7"/>
      <c r="F49" s="7"/>
      <c r="G49" s="17"/>
      <c r="H49" s="49">
        <f>L137</f>
        <v>58075000</v>
      </c>
      <c r="I49" s="8">
        <v>0</v>
      </c>
      <c r="K49" s="30">
        <v>39308</v>
      </c>
      <c r="L49" s="111"/>
      <c r="M49" s="59"/>
      <c r="N49" s="42"/>
      <c r="O49" s="50"/>
      <c r="Q49" s="9"/>
      <c r="S49" s="9"/>
    </row>
    <row r="50" spans="1:19" x14ac:dyDescent="0.25">
      <c r="A50" s="7"/>
      <c r="B50" s="7"/>
      <c r="C50" s="7" t="s">
        <v>41</v>
      </c>
      <c r="D50" s="7"/>
      <c r="E50" s="7"/>
      <c r="F50" s="7"/>
      <c r="G50" s="7"/>
      <c r="H50" s="58">
        <f>A92</f>
        <v>1248000</v>
      </c>
      <c r="I50" s="8"/>
      <c r="K50" s="30">
        <v>39309</v>
      </c>
      <c r="L50" s="111"/>
      <c r="M50" s="59"/>
      <c r="N50" s="42"/>
      <c r="O50" s="50"/>
      <c r="P50" s="70"/>
      <c r="Q50" s="9" t="s">
        <v>42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59323000</v>
      </c>
      <c r="J51" s="49"/>
      <c r="K51" s="30">
        <v>39310</v>
      </c>
      <c r="L51" s="111"/>
      <c r="M51" s="59"/>
      <c r="N51" s="42"/>
      <c r="O51" s="50"/>
      <c r="P51" s="71"/>
      <c r="Q51" s="57"/>
      <c r="R51" s="71"/>
      <c r="S51" s="57"/>
    </row>
    <row r="52" spans="1:19" x14ac:dyDescent="0.25">
      <c r="A52" s="7"/>
      <c r="B52" s="7"/>
      <c r="C52" s="19" t="s">
        <v>43</v>
      </c>
      <c r="D52" s="7"/>
      <c r="E52" s="7"/>
      <c r="F52" s="7"/>
      <c r="G52" s="7"/>
      <c r="H52" s="8"/>
      <c r="I52" s="8">
        <f>I30-I47+I51</f>
        <v>65187000</v>
      </c>
      <c r="J52" s="72"/>
      <c r="K52" s="30">
        <v>39311</v>
      </c>
      <c r="L52" s="111"/>
      <c r="N52" s="42"/>
      <c r="O52" s="50"/>
      <c r="P52" s="71"/>
      <c r="Q52" s="57"/>
      <c r="R52" s="71"/>
      <c r="S52" s="57"/>
    </row>
    <row r="53" spans="1:19" x14ac:dyDescent="0.25">
      <c r="A53" s="7"/>
      <c r="B53" s="7"/>
      <c r="C53" s="7" t="s">
        <v>44</v>
      </c>
      <c r="D53" s="7"/>
      <c r="E53" s="7"/>
      <c r="F53" s="7"/>
      <c r="G53" s="7"/>
      <c r="H53" s="8"/>
      <c r="I53" s="8">
        <f>+I27</f>
        <v>65187000</v>
      </c>
      <c r="J53" s="72"/>
      <c r="K53" s="30">
        <v>39312</v>
      </c>
      <c r="L53" s="111"/>
      <c r="N53" s="42"/>
      <c r="O53" s="50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8</v>
      </c>
      <c r="I54" s="58">
        <v>0</v>
      </c>
      <c r="J54" s="73"/>
      <c r="K54" s="30">
        <v>39313</v>
      </c>
      <c r="L54" s="111"/>
      <c r="N54" s="42"/>
      <c r="O54" s="50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45</v>
      </c>
      <c r="F55" s="7"/>
      <c r="G55" s="7"/>
      <c r="H55" s="8"/>
      <c r="I55" s="8">
        <f>+I53-I52</f>
        <v>0</v>
      </c>
      <c r="J55" s="72"/>
      <c r="K55" s="30">
        <v>39314</v>
      </c>
      <c r="L55" s="111"/>
      <c r="N55" s="42"/>
      <c r="O55" s="50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K56" s="30">
        <v>39315</v>
      </c>
      <c r="L56" s="111"/>
      <c r="N56" s="42"/>
      <c r="O56" s="50"/>
      <c r="P56" s="71"/>
      <c r="Q56" s="57"/>
      <c r="R56" s="71"/>
      <c r="S56" s="71"/>
    </row>
    <row r="57" spans="1:19" x14ac:dyDescent="0.25">
      <c r="A57" s="7" t="s">
        <v>46</v>
      </c>
      <c r="B57" s="7"/>
      <c r="C57" s="7"/>
      <c r="D57" s="7"/>
      <c r="E57" s="7"/>
      <c r="F57" s="7"/>
      <c r="G57" s="7"/>
      <c r="H57" s="8"/>
      <c r="I57" s="54"/>
      <c r="J57" s="75"/>
      <c r="K57" s="30">
        <v>39316</v>
      </c>
      <c r="L57" s="43"/>
      <c r="N57" s="42"/>
      <c r="O57" s="50"/>
      <c r="P57" s="71"/>
      <c r="Q57" s="57"/>
      <c r="R57" s="71"/>
      <c r="S57" s="71"/>
    </row>
    <row r="58" spans="1:19" x14ac:dyDescent="0.25">
      <c r="A58" s="7" t="s">
        <v>47</v>
      </c>
      <c r="B58" s="7"/>
      <c r="C58" s="7"/>
      <c r="D58" s="7"/>
      <c r="E58" s="7" t="s">
        <v>8</v>
      </c>
      <c r="F58" s="7"/>
      <c r="G58" s="7" t="s">
        <v>48</v>
      </c>
      <c r="H58" s="8"/>
      <c r="I58" s="21"/>
      <c r="J58" s="76"/>
      <c r="K58" s="30">
        <v>39317</v>
      </c>
      <c r="L58" s="43"/>
      <c r="N58" s="42"/>
      <c r="O58" s="50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8</v>
      </c>
      <c r="I59" s="21"/>
      <c r="J59" s="76"/>
      <c r="K59" s="30">
        <v>39318</v>
      </c>
      <c r="L59" s="43"/>
      <c r="N59" s="42"/>
      <c r="O59" s="50"/>
      <c r="Q59" s="40"/>
    </row>
    <row r="60" spans="1:19" x14ac:dyDescent="0.25">
      <c r="K60" s="30"/>
      <c r="L60" s="43"/>
      <c r="N60" s="42"/>
      <c r="O60" s="50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K61" s="30"/>
      <c r="L61" s="43"/>
      <c r="N61" s="42"/>
      <c r="O61" s="50"/>
      <c r="Q61" s="10"/>
      <c r="R61" s="81"/>
    </row>
    <row r="62" spans="1:19" x14ac:dyDescent="0.25">
      <c r="A62" s="77" t="s">
        <v>49</v>
      </c>
      <c r="B62" s="78"/>
      <c r="C62" s="78"/>
      <c r="D62" s="79"/>
      <c r="E62" s="79"/>
      <c r="F62" s="79"/>
      <c r="G62" s="79" t="s">
        <v>50</v>
      </c>
      <c r="H62" s="10"/>
      <c r="J62" s="80"/>
      <c r="K62" s="30"/>
      <c r="L62" s="43"/>
      <c r="N62" s="42"/>
      <c r="O62" s="50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K63" s="30"/>
      <c r="L63" s="43"/>
      <c r="N63" s="42"/>
      <c r="O63" s="50"/>
      <c r="Q63" s="10"/>
      <c r="R63" s="81"/>
    </row>
    <row r="64" spans="1:19" x14ac:dyDescent="0.25">
      <c r="A64" s="77" t="s">
        <v>51</v>
      </c>
      <c r="B64" s="78"/>
      <c r="C64" s="78"/>
      <c r="D64" s="79"/>
      <c r="E64" s="79"/>
      <c r="F64" s="79"/>
      <c r="G64" s="79"/>
      <c r="H64" s="10" t="s">
        <v>52</v>
      </c>
      <c r="J64" s="80"/>
      <c r="K64" s="30"/>
      <c r="L64" s="43"/>
      <c r="N64" s="42"/>
      <c r="O64" s="50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K65" s="30"/>
      <c r="L65" s="43"/>
      <c r="N65" s="42"/>
      <c r="O65" s="50"/>
    </row>
    <row r="66" spans="1:17" x14ac:dyDescent="0.25">
      <c r="A66" s="9"/>
      <c r="B66" s="9"/>
      <c r="C66" s="9"/>
      <c r="D66" s="9"/>
      <c r="E66" s="9"/>
      <c r="F66" s="9"/>
      <c r="G66" s="79" t="s">
        <v>53</v>
      </c>
      <c r="H66" s="9"/>
      <c r="I66" s="9"/>
      <c r="J66" s="82"/>
      <c r="K66" s="30"/>
      <c r="L66" s="43"/>
      <c r="M66" s="59"/>
      <c r="N66" s="42"/>
      <c r="O66" s="50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2"/>
      <c r="K67" s="30"/>
      <c r="L67" s="43"/>
      <c r="M67" s="59"/>
      <c r="N67" s="42"/>
      <c r="O67" s="50"/>
    </row>
    <row r="68" spans="1:17" x14ac:dyDescent="0.25">
      <c r="A68" s="9"/>
      <c r="B68" s="9"/>
      <c r="C68" s="9"/>
      <c r="D68" s="9"/>
      <c r="E68" s="9" t="s">
        <v>54</v>
      </c>
      <c r="F68" s="9"/>
      <c r="G68" s="9"/>
      <c r="H68" s="9"/>
      <c r="I68" s="9"/>
      <c r="J68" s="82"/>
      <c r="K68" s="30"/>
      <c r="L68" s="43"/>
      <c r="M68" s="83"/>
      <c r="N68" s="42"/>
      <c r="O68" s="50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4"/>
      <c r="J69" s="82"/>
      <c r="K69" s="30"/>
      <c r="L69" s="43"/>
      <c r="M69" s="83"/>
      <c r="N69" s="42"/>
      <c r="O69" s="50"/>
    </row>
    <row r="70" spans="1:17" x14ac:dyDescent="0.25">
      <c r="A70" s="79"/>
      <c r="B70" s="79"/>
      <c r="C70" s="79"/>
      <c r="D70" s="79"/>
      <c r="E70" s="79"/>
      <c r="F70" s="79"/>
      <c r="G70" s="85"/>
      <c r="H70" s="86"/>
      <c r="I70" s="79"/>
      <c r="J70" s="80"/>
      <c r="K70" s="30"/>
      <c r="L70" s="43"/>
      <c r="M70" s="87"/>
      <c r="N70" s="42"/>
      <c r="O70" s="50"/>
    </row>
    <row r="71" spans="1:17" x14ac:dyDescent="0.25">
      <c r="A71" s="79"/>
      <c r="B71" s="79"/>
      <c r="C71" s="79"/>
      <c r="D71" s="79"/>
      <c r="E71" s="79"/>
      <c r="F71" s="79"/>
      <c r="G71" s="85" t="s">
        <v>55</v>
      </c>
      <c r="H71" s="88"/>
      <c r="I71" s="79"/>
      <c r="J71" s="80"/>
      <c r="K71" s="30"/>
      <c r="L71" s="43"/>
      <c r="M71" s="59"/>
      <c r="N71" s="42"/>
      <c r="O71" s="50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2"/>
      <c r="K72" s="30"/>
      <c r="L72" s="43"/>
      <c r="N72" s="42"/>
      <c r="O72" s="89"/>
    </row>
    <row r="73" spans="1:17" x14ac:dyDescent="0.25">
      <c r="A73" s="9" t="s">
        <v>41</v>
      </c>
      <c r="B73" s="9"/>
      <c r="C73" s="9"/>
      <c r="D73" s="9" t="s">
        <v>39</v>
      </c>
      <c r="E73" s="9"/>
      <c r="F73" s="9"/>
      <c r="G73" s="9"/>
      <c r="H73" s="9" t="s">
        <v>56</v>
      </c>
      <c r="I73" s="84" t="s">
        <v>57</v>
      </c>
      <c r="J73" s="82"/>
      <c r="K73" s="30"/>
      <c r="L73" s="43"/>
      <c r="M73" s="87"/>
      <c r="N73" s="42"/>
      <c r="O73" s="90"/>
    </row>
    <row r="74" spans="1:17" x14ac:dyDescent="0.25">
      <c r="A74" s="91">
        <v>1247000</v>
      </c>
      <c r="B74" s="92"/>
      <c r="C74" s="92"/>
      <c r="D74" s="92"/>
      <c r="E74" s="93"/>
      <c r="F74" s="94"/>
      <c r="G74" s="9"/>
      <c r="H74" s="57"/>
      <c r="I74" s="9"/>
      <c r="J74" s="82"/>
      <c r="K74" s="30"/>
      <c r="L74" s="43"/>
      <c r="M74" s="87"/>
      <c r="N74" s="42"/>
      <c r="O74" s="89"/>
    </row>
    <row r="75" spans="1:17" x14ac:dyDescent="0.25">
      <c r="A75" s="91">
        <v>1000</v>
      </c>
      <c r="B75" s="92"/>
      <c r="C75" s="92"/>
      <c r="D75" s="92"/>
      <c r="E75" s="93"/>
      <c r="F75" s="94"/>
      <c r="G75" s="9"/>
      <c r="H75" s="57"/>
      <c r="I75" s="9"/>
      <c r="J75" s="9"/>
      <c r="K75" s="30"/>
      <c r="L75" s="43"/>
      <c r="M75" s="87"/>
      <c r="N75" s="42"/>
      <c r="O75" s="89"/>
    </row>
    <row r="76" spans="1:17" x14ac:dyDescent="0.25">
      <c r="A76" s="95"/>
      <c r="B76" s="92"/>
      <c r="C76" s="92"/>
      <c r="D76" s="92"/>
      <c r="E76" s="93"/>
      <c r="F76" s="94"/>
      <c r="G76" s="9"/>
      <c r="H76" s="57"/>
      <c r="I76" s="9"/>
      <c r="J76" s="9"/>
      <c r="K76" s="30"/>
      <c r="L76" s="43"/>
      <c r="M76" s="87"/>
      <c r="N76" s="42"/>
      <c r="O76" s="89"/>
    </row>
    <row r="77" spans="1:17" x14ac:dyDescent="0.25">
      <c r="A77" s="95"/>
      <c r="B77" s="92"/>
      <c r="C77" s="96"/>
      <c r="D77" s="92"/>
      <c r="E77" s="97"/>
      <c r="F77" s="9"/>
      <c r="G77" s="9"/>
      <c r="H77" s="57"/>
      <c r="I77" s="9"/>
      <c r="J77" s="9"/>
      <c r="K77" s="30"/>
      <c r="L77" s="43"/>
      <c r="M77" s="87"/>
      <c r="N77" s="42"/>
      <c r="O77" s="89"/>
    </row>
    <row r="78" spans="1:17" x14ac:dyDescent="0.25">
      <c r="A78" s="93"/>
      <c r="B78" s="92"/>
      <c r="C78" s="96"/>
      <c r="D78" s="96"/>
      <c r="E78" s="98"/>
      <c r="F78" s="70"/>
      <c r="H78" s="71"/>
      <c r="K78" s="30"/>
      <c r="L78" s="43"/>
      <c r="M78" s="87"/>
      <c r="N78" s="42"/>
      <c r="O78" s="89"/>
    </row>
    <row r="79" spans="1:17" x14ac:dyDescent="0.25">
      <c r="A79" s="99"/>
      <c r="B79" s="92"/>
      <c r="C79" s="100"/>
      <c r="D79" s="100"/>
      <c r="E79" s="98"/>
      <c r="H79" s="71"/>
      <c r="K79" s="30"/>
      <c r="L79" s="43"/>
      <c r="M79" s="87"/>
      <c r="N79" s="42"/>
      <c r="O79" s="89"/>
    </row>
    <row r="80" spans="1:17" x14ac:dyDescent="0.25">
      <c r="A80" s="101"/>
      <c r="B80" s="92"/>
      <c r="C80" s="100"/>
      <c r="D80" s="100"/>
      <c r="E80" s="98"/>
      <c r="H80" s="71"/>
      <c r="K80" s="30"/>
      <c r="L80" s="43"/>
      <c r="M80" s="87"/>
      <c r="N80" s="42"/>
      <c r="O80" s="90"/>
    </row>
    <row r="81" spans="1:15" x14ac:dyDescent="0.25">
      <c r="A81" s="101"/>
      <c r="B81" s="92"/>
      <c r="C81" s="100"/>
      <c r="D81" s="100"/>
      <c r="E81" s="98"/>
      <c r="H81" s="71"/>
      <c r="K81" s="30"/>
      <c r="L81" s="43"/>
      <c r="M81" s="87"/>
      <c r="N81" s="42"/>
      <c r="O81" s="90"/>
    </row>
    <row r="82" spans="1:15" x14ac:dyDescent="0.25">
      <c r="A82" s="99"/>
      <c r="B82" s="100"/>
      <c r="C82" s="100"/>
      <c r="D82" s="100"/>
      <c r="E82" s="98"/>
      <c r="H82" s="71"/>
      <c r="K82" s="30"/>
      <c r="L82" s="43"/>
      <c r="M82" s="102"/>
      <c r="N82" s="42"/>
      <c r="O82" s="89"/>
    </row>
    <row r="83" spans="1:15" x14ac:dyDescent="0.25">
      <c r="A83" s="99"/>
      <c r="B83" s="100"/>
      <c r="C83" s="100"/>
      <c r="D83" s="100"/>
      <c r="E83" s="98"/>
      <c r="H83" s="71"/>
      <c r="K83" s="30"/>
      <c r="L83" s="43"/>
      <c r="M83" s="103"/>
      <c r="N83" s="42"/>
      <c r="O83" s="89"/>
    </row>
    <row r="84" spans="1:15" x14ac:dyDescent="0.25">
      <c r="A84" s="99"/>
      <c r="B84" s="104"/>
      <c r="E84" s="71"/>
      <c r="H84" s="71"/>
      <c r="K84" s="30"/>
      <c r="L84" s="43"/>
      <c r="N84" s="42"/>
      <c r="O84" s="89"/>
    </row>
    <row r="85" spans="1:15" x14ac:dyDescent="0.25">
      <c r="A85" s="99"/>
      <c r="B85" s="104"/>
      <c r="H85" s="71"/>
      <c r="K85" s="30"/>
      <c r="L85" s="43"/>
      <c r="N85" s="42"/>
      <c r="O85" s="89"/>
    </row>
    <row r="86" spans="1:15" x14ac:dyDescent="0.25">
      <c r="A86" s="99"/>
      <c r="B86" s="104"/>
      <c r="K86" s="30"/>
      <c r="L86" s="43"/>
      <c r="N86" s="42"/>
      <c r="O86" s="89"/>
    </row>
    <row r="87" spans="1:15" x14ac:dyDescent="0.25">
      <c r="A87" s="99"/>
      <c r="B87" s="104"/>
      <c r="K87" s="30"/>
      <c r="L87" s="43"/>
      <c r="N87" s="42"/>
      <c r="O87" s="89"/>
    </row>
    <row r="88" spans="1:15" x14ac:dyDescent="0.25">
      <c r="A88" s="71"/>
      <c r="B88" s="104"/>
      <c r="K88" s="30"/>
      <c r="L88" s="43"/>
      <c r="M88" s="87"/>
      <c r="N88" s="42"/>
      <c r="O88" s="89"/>
    </row>
    <row r="89" spans="1:15" x14ac:dyDescent="0.25">
      <c r="K89" s="30"/>
      <c r="L89" s="43"/>
      <c r="N89" s="42"/>
      <c r="O89" s="89"/>
    </row>
    <row r="90" spans="1:15" x14ac:dyDescent="0.25">
      <c r="K90" s="30"/>
      <c r="L90" s="43"/>
      <c r="N90" s="42"/>
      <c r="O90" s="89"/>
    </row>
    <row r="91" spans="1:15" x14ac:dyDescent="0.25">
      <c r="K91" s="30"/>
      <c r="L91" s="43"/>
      <c r="N91" s="42"/>
      <c r="O91" s="89"/>
    </row>
    <row r="92" spans="1:15" x14ac:dyDescent="0.25">
      <c r="A92" s="81">
        <f>SUM(A74:A91)</f>
        <v>1248000</v>
      </c>
      <c r="E92" s="71">
        <f>SUM(E74:E91)</f>
        <v>0</v>
      </c>
      <c r="H92" s="71">
        <f>SUM(H74:H91)</f>
        <v>0</v>
      </c>
      <c r="K92" s="30"/>
      <c r="L92" s="43"/>
      <c r="N92" s="42"/>
      <c r="O92" s="89"/>
    </row>
    <row r="93" spans="1:15" x14ac:dyDescent="0.25">
      <c r="K93" s="30"/>
      <c r="L93" s="43"/>
      <c r="N93" s="42"/>
      <c r="O93" s="89"/>
    </row>
    <row r="94" spans="1:15" x14ac:dyDescent="0.25">
      <c r="K94" s="30"/>
      <c r="N94" s="42"/>
      <c r="O94" s="89"/>
    </row>
    <row r="95" spans="1:15" x14ac:dyDescent="0.25">
      <c r="K95" s="30"/>
      <c r="N95" s="42"/>
      <c r="O95" s="89"/>
    </row>
    <row r="96" spans="1:15" x14ac:dyDescent="0.25">
      <c r="K96" s="30"/>
      <c r="M96" s="37">
        <f>SUM(M13:M95)</f>
        <v>61938000</v>
      </c>
      <c r="N96" s="42"/>
      <c r="O96" s="89"/>
    </row>
    <row r="97" spans="11:15" x14ac:dyDescent="0.25">
      <c r="K97" s="30">
        <v>38741</v>
      </c>
      <c r="N97" s="42"/>
      <c r="O97" s="89"/>
    </row>
    <row r="98" spans="11:15" x14ac:dyDescent="0.25">
      <c r="K98" s="30"/>
      <c r="N98" s="42"/>
      <c r="O98" s="89"/>
    </row>
    <row r="99" spans="11:15" x14ac:dyDescent="0.25">
      <c r="K99" s="30"/>
      <c r="N99" s="42"/>
      <c r="O99" s="89"/>
    </row>
    <row r="100" spans="11:15" x14ac:dyDescent="0.25">
      <c r="K100" s="30"/>
      <c r="N100" s="42"/>
      <c r="O100" s="89"/>
    </row>
    <row r="101" spans="11:15" x14ac:dyDescent="0.25">
      <c r="K101" s="30"/>
      <c r="N101" s="42"/>
      <c r="O101" s="89"/>
    </row>
    <row r="102" spans="11:15" x14ac:dyDescent="0.25">
      <c r="K102" s="30"/>
      <c r="N102" s="42"/>
      <c r="O102" s="89"/>
    </row>
    <row r="103" spans="11:15" x14ac:dyDescent="0.25">
      <c r="K103" s="30"/>
      <c r="N103" s="42"/>
      <c r="O103" s="89"/>
    </row>
    <row r="104" spans="11:15" x14ac:dyDescent="0.25">
      <c r="K104" s="30"/>
      <c r="N104" s="42"/>
      <c r="O104" s="89"/>
    </row>
    <row r="105" spans="11:15" x14ac:dyDescent="0.25">
      <c r="K105" s="30"/>
      <c r="N105" s="42"/>
      <c r="O105" s="89"/>
    </row>
    <row r="106" spans="11:15" x14ac:dyDescent="0.25">
      <c r="K106" s="30"/>
      <c r="N106" s="42"/>
      <c r="O106" s="89"/>
    </row>
    <row r="107" spans="11:15" x14ac:dyDescent="0.25">
      <c r="K107" s="30"/>
      <c r="N107" s="42"/>
      <c r="O107" s="89"/>
    </row>
    <row r="108" spans="11:15" x14ac:dyDescent="0.25">
      <c r="K108" s="30"/>
      <c r="N108" s="42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7">
        <f>SUM(O13:O110)</f>
        <v>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5"/>
      <c r="N114" s="107"/>
      <c r="O114" s="106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5"/>
      <c r="N115" s="107"/>
      <c r="O115" s="106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5"/>
      <c r="N116" s="107"/>
      <c r="O116" s="106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5"/>
      <c r="N117" s="107"/>
      <c r="O117" s="106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5"/>
      <c r="N118" s="107"/>
      <c r="O118" s="106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5"/>
      <c r="N119" s="107"/>
      <c r="O119" s="106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5"/>
      <c r="N120" s="107"/>
      <c r="O120" s="106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5"/>
      <c r="N121" s="107"/>
      <c r="O121" s="106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5"/>
      <c r="N122" s="107"/>
      <c r="O122" s="106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5"/>
      <c r="N123" s="107"/>
      <c r="O123" s="106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8"/>
      <c r="N124" s="107"/>
      <c r="O124" s="106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5"/>
      <c r="N125" s="107"/>
      <c r="O125" s="106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5"/>
      <c r="N126" s="107"/>
      <c r="O126" s="106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5"/>
      <c r="N127" s="107"/>
      <c r="O127" s="106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5"/>
      <c r="N128" s="107"/>
      <c r="O128" s="106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5"/>
      <c r="N129" s="107"/>
      <c r="O129" s="106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5"/>
      <c r="N130" s="107"/>
      <c r="O130" s="106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5"/>
      <c r="N131" s="107"/>
      <c r="O131" s="106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5"/>
      <c r="N132" s="107"/>
      <c r="O132" s="106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5"/>
      <c r="N133" s="107"/>
      <c r="O133" s="106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5"/>
      <c r="N134" s="107"/>
      <c r="O134" s="106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8"/>
      <c r="N135" s="107"/>
      <c r="O135" s="106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5"/>
      <c r="N136" s="107"/>
      <c r="O136" s="106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08">
        <f>SUM(L13:L136)</f>
        <v>58075000</v>
      </c>
      <c r="N137" s="107"/>
      <c r="O137" s="106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15" zoomScale="82" zoomScaleNormal="100" zoomScaleSheetLayoutView="82" workbookViewId="0">
      <selection activeCell="L27" sqref="L27:L68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5" bestFit="1" customWidth="1"/>
    <col min="13" max="13" width="16.140625" style="37" bestFit="1" customWidth="1"/>
    <col min="14" max="14" width="15.5703125" style="107" customWidth="1"/>
    <col min="15" max="15" width="17.7109375" style="106" bestFit="1" customWidth="1"/>
    <col min="16" max="16" width="16.42578125" bestFit="1" customWidth="1"/>
    <col min="18" max="18" width="22.42578125" customWidth="1"/>
    <col min="19" max="19" width="20.140625" customWidth="1"/>
  </cols>
  <sheetData>
    <row r="1" spans="1:19" ht="15.75" x14ac:dyDescent="0.25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16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65</v>
      </c>
      <c r="C3" s="10"/>
      <c r="D3" s="7"/>
      <c r="E3" s="7"/>
      <c r="F3" s="7"/>
      <c r="G3" s="7"/>
      <c r="H3" s="7" t="s">
        <v>2</v>
      </c>
      <c r="I3" s="11">
        <v>42773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 t="s">
        <v>6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7</v>
      </c>
      <c r="B6" s="7"/>
      <c r="C6" s="7"/>
      <c r="D6" s="7"/>
      <c r="E6" s="7"/>
      <c r="F6" s="7"/>
      <c r="G6" s="7" t="s">
        <v>8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f>416+748+12</f>
        <v>1176</v>
      </c>
      <c r="F8" s="22"/>
      <c r="G8" s="17">
        <f>C8*E8</f>
        <v>117600000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f>402+319</f>
        <v>721</v>
      </c>
      <c r="F9" s="22"/>
      <c r="G9" s="17">
        <f t="shared" ref="G9:G16" si="0">C9*E9</f>
        <v>36050000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74</v>
      </c>
      <c r="F10" s="22"/>
      <c r="G10" s="17">
        <f t="shared" si="0"/>
        <v>1480000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113</v>
      </c>
      <c r="F11" s="22"/>
      <c r="G11" s="17">
        <f t="shared" si="0"/>
        <v>1130000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12</v>
      </c>
      <c r="S11" s="9"/>
    </row>
    <row r="12" spans="1:19" x14ac:dyDescent="0.25">
      <c r="A12" s="7"/>
      <c r="B12" s="7"/>
      <c r="C12" s="21">
        <v>5000</v>
      </c>
      <c r="D12" s="7"/>
      <c r="E12" s="22">
        <v>176</v>
      </c>
      <c r="F12" s="22"/>
      <c r="G12" s="17">
        <f>C12*E12</f>
        <v>880000</v>
      </c>
      <c r="H12" s="8"/>
      <c r="I12" s="17"/>
      <c r="J12" s="17"/>
      <c r="K12" s="25" t="s">
        <v>13</v>
      </c>
      <c r="L12" s="26" t="s">
        <v>14</v>
      </c>
      <c r="M12" s="27" t="s">
        <v>15</v>
      </c>
      <c r="N12" s="28" t="s">
        <v>16</v>
      </c>
      <c r="O12" s="29" t="s">
        <v>12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5</v>
      </c>
      <c r="F13" s="22"/>
      <c r="G13" s="17">
        <f t="shared" si="0"/>
        <v>10000</v>
      </c>
      <c r="H13" s="8"/>
      <c r="I13" s="17"/>
      <c r="J13" s="17"/>
      <c r="K13" s="30">
        <v>39303</v>
      </c>
      <c r="L13" s="31">
        <v>1700000</v>
      </c>
      <c r="M13" s="32">
        <v>3060000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21</v>
      </c>
      <c r="F14" s="22"/>
      <c r="G14" s="17">
        <f t="shared" si="0"/>
        <v>21000</v>
      </c>
      <c r="H14" s="8"/>
      <c r="I14" s="17"/>
      <c r="J14" s="10"/>
      <c r="K14" s="30">
        <v>39304</v>
      </c>
      <c r="L14" s="31">
        <v>1750000</v>
      </c>
      <c r="M14" s="32">
        <v>180000</v>
      </c>
      <c r="N14" s="34"/>
      <c r="O14" s="35"/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 t="s">
        <v>21</v>
      </c>
      <c r="I15" s="10"/>
      <c r="K15" s="30">
        <v>39305</v>
      </c>
      <c r="L15" s="31">
        <v>2500000</v>
      </c>
      <c r="M15" s="32">
        <v>280000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39306</v>
      </c>
      <c r="L16" s="31">
        <v>2000000</v>
      </c>
      <c r="M16" s="37">
        <v>9890000</v>
      </c>
      <c r="N16" s="34"/>
      <c r="O16" s="35"/>
      <c r="P16" s="36"/>
    </row>
    <row r="17" spans="1:19" x14ac:dyDescent="0.25">
      <c r="A17" s="7"/>
      <c r="B17" s="7"/>
      <c r="C17" s="19" t="s">
        <v>22</v>
      </c>
      <c r="D17" s="7"/>
      <c r="E17" s="22"/>
      <c r="F17" s="7"/>
      <c r="G17" s="7"/>
      <c r="H17" s="8">
        <f>SUM(G8:G16)</f>
        <v>157171000</v>
      </c>
      <c r="I17" s="10"/>
      <c r="K17" s="30">
        <v>39307</v>
      </c>
      <c r="L17" s="31">
        <v>2400000</v>
      </c>
      <c r="M17" s="32">
        <v>20000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39308</v>
      </c>
      <c r="L18" s="31">
        <v>1000000</v>
      </c>
      <c r="M18" s="32"/>
      <c r="N18" s="34"/>
      <c r="O18" s="35"/>
      <c r="P18" s="39"/>
    </row>
    <row r="19" spans="1:19" x14ac:dyDescent="0.25">
      <c r="A19" s="7"/>
      <c r="B19" s="7"/>
      <c r="C19" s="7" t="s">
        <v>9</v>
      </c>
      <c r="D19" s="7"/>
      <c r="E19" s="7" t="s">
        <v>23</v>
      </c>
      <c r="F19" s="7"/>
      <c r="G19" s="7" t="s">
        <v>11</v>
      </c>
      <c r="H19" s="8"/>
      <c r="I19" s="21"/>
      <c r="K19" s="30">
        <v>39309</v>
      </c>
      <c r="L19" s="31">
        <v>1250000</v>
      </c>
      <c r="M19" s="32"/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51</v>
      </c>
      <c r="F20" s="7"/>
      <c r="G20" s="21">
        <f>C20*E20</f>
        <v>51000</v>
      </c>
      <c r="H20" s="8"/>
      <c r="I20" s="21"/>
      <c r="K20" s="30">
        <v>39310</v>
      </c>
      <c r="L20" s="31">
        <v>2625000</v>
      </c>
      <c r="M20" s="32"/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0</v>
      </c>
      <c r="F21" s="7"/>
      <c r="G21" s="21">
        <f>C21*E21</f>
        <v>0</v>
      </c>
      <c r="H21" s="8"/>
      <c r="I21" s="21"/>
      <c r="K21" s="30">
        <v>39311</v>
      </c>
      <c r="L21" s="31">
        <v>1700000</v>
      </c>
      <c r="M21" s="34"/>
      <c r="N21" s="40"/>
      <c r="O21" s="41"/>
      <c r="P21" s="41"/>
    </row>
    <row r="22" spans="1:19" x14ac:dyDescent="0.25">
      <c r="A22" s="7"/>
      <c r="B22" s="7"/>
      <c r="C22" s="21">
        <v>200</v>
      </c>
      <c r="D22" s="7"/>
      <c r="E22" s="7">
        <v>0</v>
      </c>
      <c r="F22" s="7"/>
      <c r="G22" s="21">
        <f>C22*E22</f>
        <v>0</v>
      </c>
      <c r="H22" s="8"/>
      <c r="I22" s="10"/>
      <c r="K22" s="30">
        <v>39312</v>
      </c>
      <c r="L22" s="31">
        <v>2100000</v>
      </c>
      <c r="M22" s="31"/>
      <c r="N22" s="42"/>
      <c r="O22" s="8"/>
      <c r="P22" s="34"/>
      <c r="Q22" s="40"/>
      <c r="R22" s="41"/>
      <c r="S22" s="41"/>
    </row>
    <row r="23" spans="1:19" x14ac:dyDescent="0.25">
      <c r="A23" s="7"/>
      <c r="B23" s="7"/>
      <c r="C23" s="21">
        <v>100</v>
      </c>
      <c r="D23" s="7"/>
      <c r="E23" s="7">
        <v>0</v>
      </c>
      <c r="F23" s="7"/>
      <c r="G23" s="21">
        <f>C23*E23</f>
        <v>0</v>
      </c>
      <c r="H23" s="8"/>
      <c r="I23" s="10"/>
      <c r="K23" s="30">
        <v>39313</v>
      </c>
      <c r="L23" s="31">
        <v>4000000</v>
      </c>
      <c r="M23" s="43"/>
      <c r="N23" s="42"/>
      <c r="O23" s="44"/>
      <c r="P23" s="34"/>
      <c r="Q23" s="40"/>
      <c r="R23" s="41">
        <f>SUM(R14:R22)</f>
        <v>0</v>
      </c>
      <c r="S23" s="41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39314</v>
      </c>
      <c r="L24" s="31">
        <v>800000</v>
      </c>
      <c r="M24" s="43"/>
      <c r="N24" s="45"/>
      <c r="O24" s="44"/>
      <c r="P24" s="34"/>
      <c r="Q24" s="40"/>
      <c r="R24" s="46" t="s">
        <v>24</v>
      </c>
      <c r="S24" s="40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7">
        <v>0</v>
      </c>
      <c r="H25" s="8"/>
      <c r="I25" s="7" t="s">
        <v>8</v>
      </c>
      <c r="K25" s="30">
        <v>39315</v>
      </c>
      <c r="L25" s="31">
        <v>3000000</v>
      </c>
      <c r="M25" s="43"/>
      <c r="N25" s="45"/>
      <c r="O25" s="44"/>
      <c r="P25" s="34"/>
      <c r="Q25" s="40"/>
      <c r="R25" s="46"/>
      <c r="S25" s="40"/>
    </row>
    <row r="26" spans="1:19" x14ac:dyDescent="0.25">
      <c r="A26" s="7"/>
      <c r="B26" s="7"/>
      <c r="C26" s="19" t="s">
        <v>22</v>
      </c>
      <c r="D26" s="7"/>
      <c r="E26" s="7"/>
      <c r="F26" s="7"/>
      <c r="G26" s="7"/>
      <c r="H26" s="49">
        <f>SUM(G20:G25)</f>
        <v>51000</v>
      </c>
      <c r="I26" s="8"/>
      <c r="K26" s="30">
        <v>39316</v>
      </c>
      <c r="L26" s="31">
        <v>900000</v>
      </c>
      <c r="N26" s="42"/>
      <c r="O26" s="50"/>
      <c r="P26" s="34"/>
      <c r="Q26" s="40"/>
      <c r="R26" s="46"/>
      <c r="S26" s="40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157222000</v>
      </c>
      <c r="K27" s="30">
        <v>39317</v>
      </c>
      <c r="L27" s="31">
        <v>800000</v>
      </c>
      <c r="M27" s="51"/>
      <c r="N27" s="42"/>
      <c r="O27" s="50"/>
      <c r="P27" s="34"/>
      <c r="Q27" s="40"/>
      <c r="R27" s="46"/>
      <c r="S27" s="40"/>
    </row>
    <row r="28" spans="1:19" x14ac:dyDescent="0.25">
      <c r="A28" s="7"/>
      <c r="B28" s="7"/>
      <c r="C28" s="19" t="s">
        <v>25</v>
      </c>
      <c r="D28" s="7"/>
      <c r="E28" s="7"/>
      <c r="F28" s="7"/>
      <c r="G28" s="7"/>
      <c r="H28" s="8"/>
      <c r="I28" s="8"/>
      <c r="K28" s="30">
        <v>39318</v>
      </c>
      <c r="L28" s="31">
        <v>1000000</v>
      </c>
      <c r="M28" s="52"/>
      <c r="N28" s="42"/>
      <c r="O28" s="50"/>
      <c r="P28" s="34"/>
      <c r="Q28" s="40"/>
      <c r="R28" s="46"/>
      <c r="S28" s="40"/>
    </row>
    <row r="29" spans="1:19" x14ac:dyDescent="0.25">
      <c r="A29" s="7"/>
      <c r="B29" s="7"/>
      <c r="C29" s="7" t="s">
        <v>26</v>
      </c>
      <c r="D29" s="7"/>
      <c r="E29" s="7"/>
      <c r="F29" s="7"/>
      <c r="G29" s="7" t="s">
        <v>8</v>
      </c>
      <c r="H29" s="8"/>
      <c r="I29" s="8">
        <f>'3 Februari 17'!I37</f>
        <v>745431764</v>
      </c>
      <c r="K29" s="30">
        <v>39319</v>
      </c>
      <c r="L29" s="31">
        <v>820000</v>
      </c>
      <c r="N29" s="42"/>
      <c r="O29" s="50"/>
      <c r="P29" s="34"/>
      <c r="Q29" s="40"/>
      <c r="R29" s="53"/>
      <c r="S29" s="40"/>
    </row>
    <row r="30" spans="1:19" x14ac:dyDescent="0.25">
      <c r="A30" s="7"/>
      <c r="B30" s="7"/>
      <c r="C30" s="7" t="s">
        <v>27</v>
      </c>
      <c r="D30" s="7"/>
      <c r="E30" s="7"/>
      <c r="F30" s="7"/>
      <c r="G30" s="7"/>
      <c r="H30" s="8" t="s">
        <v>28</v>
      </c>
      <c r="I30" s="54">
        <f>'6 Februari 17 '!I52</f>
        <v>65187000</v>
      </c>
      <c r="K30" s="30">
        <v>39320</v>
      </c>
      <c r="L30" s="31">
        <v>2400000</v>
      </c>
      <c r="M30" s="55"/>
      <c r="N30" s="42"/>
      <c r="O30" s="50"/>
      <c r="P30" s="34"/>
      <c r="Q30" s="40"/>
      <c r="R30" s="46"/>
      <c r="S30" s="40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>
        <v>39321</v>
      </c>
      <c r="L31" s="110">
        <v>2400000</v>
      </c>
      <c r="N31" s="45"/>
      <c r="O31" s="50"/>
      <c r="P31" s="9"/>
      <c r="Q31" s="40"/>
      <c r="R31" s="9"/>
      <c r="S31" s="40"/>
    </row>
    <row r="32" spans="1:19" x14ac:dyDescent="0.25">
      <c r="A32" s="7"/>
      <c r="B32" s="7"/>
      <c r="C32" s="19" t="s">
        <v>29</v>
      </c>
      <c r="D32" s="7"/>
      <c r="E32" s="7"/>
      <c r="F32" s="7"/>
      <c r="G32" s="7"/>
      <c r="H32" s="8"/>
      <c r="I32" s="34"/>
      <c r="J32" s="34"/>
      <c r="K32" s="30">
        <v>39322</v>
      </c>
      <c r="L32" s="110">
        <v>500000</v>
      </c>
      <c r="N32" s="42"/>
      <c r="O32" s="50"/>
      <c r="P32" s="9"/>
      <c r="Q32" s="40"/>
      <c r="R32" s="9"/>
      <c r="S32" s="40"/>
    </row>
    <row r="33" spans="1:19" x14ac:dyDescent="0.25">
      <c r="A33" s="7"/>
      <c r="B33" s="19">
        <v>1</v>
      </c>
      <c r="C33" s="19" t="s">
        <v>30</v>
      </c>
      <c r="D33" s="7"/>
      <c r="E33" s="7"/>
      <c r="F33" s="7"/>
      <c r="G33" s="7"/>
      <c r="H33" s="8"/>
      <c r="I33" s="8"/>
      <c r="J33" s="8"/>
      <c r="K33" s="30">
        <v>39323</v>
      </c>
      <c r="L33" s="111">
        <v>800000</v>
      </c>
      <c r="N33" s="42"/>
      <c r="O33" s="50"/>
      <c r="P33" s="9"/>
      <c r="Q33" s="40"/>
      <c r="R33" s="9"/>
      <c r="S33" s="40"/>
    </row>
    <row r="34" spans="1:19" x14ac:dyDescent="0.25">
      <c r="A34" s="7"/>
      <c r="B34" s="19"/>
      <c r="C34" s="19" t="s">
        <v>12</v>
      </c>
      <c r="D34" s="7"/>
      <c r="E34" s="7"/>
      <c r="F34" s="7"/>
      <c r="G34" s="7"/>
      <c r="H34" s="8"/>
      <c r="I34" s="8"/>
      <c r="J34" s="8"/>
      <c r="K34" s="30">
        <v>39324</v>
      </c>
      <c r="L34" s="111">
        <v>1500000</v>
      </c>
      <c r="N34" s="42"/>
      <c r="O34" s="50"/>
      <c r="P34" s="9"/>
      <c r="Q34" s="40"/>
      <c r="R34" s="57"/>
      <c r="S34" s="40"/>
    </row>
    <row r="35" spans="1:19" x14ac:dyDescent="0.25">
      <c r="A35" s="7"/>
      <c r="B35" s="7"/>
      <c r="C35" s="7" t="s">
        <v>31</v>
      </c>
      <c r="D35" s="7"/>
      <c r="E35" s="7"/>
      <c r="F35" s="7"/>
      <c r="G35" s="21"/>
      <c r="H35" s="49">
        <f>O14</f>
        <v>0</v>
      </c>
      <c r="I35" s="8"/>
      <c r="J35" s="8"/>
      <c r="K35" s="30">
        <v>39325</v>
      </c>
      <c r="L35" s="112">
        <v>1000000</v>
      </c>
      <c r="M35" s="51"/>
      <c r="N35" s="42" t="s">
        <v>32</v>
      </c>
      <c r="O35" s="50"/>
      <c r="P35" s="40"/>
      <c r="Q35" s="40"/>
      <c r="R35" s="9"/>
      <c r="S35" s="40"/>
    </row>
    <row r="36" spans="1:19" x14ac:dyDescent="0.25">
      <c r="A36" s="7"/>
      <c r="B36" s="7"/>
      <c r="C36" s="7" t="s">
        <v>33</v>
      </c>
      <c r="D36" s="7"/>
      <c r="E36" s="7"/>
      <c r="F36" s="7"/>
      <c r="G36" s="7"/>
      <c r="H36" s="58">
        <f>H92</f>
        <v>0</v>
      </c>
      <c r="I36" s="7" t="s">
        <v>8</v>
      </c>
      <c r="J36" s="7"/>
      <c r="K36" s="30">
        <v>39326</v>
      </c>
      <c r="L36" s="112">
        <v>1000000</v>
      </c>
      <c r="M36" s="51"/>
      <c r="N36" s="42"/>
      <c r="O36" s="50"/>
      <c r="P36" s="10"/>
      <c r="Q36" s="40"/>
      <c r="R36" s="9"/>
      <c r="S36" s="9"/>
    </row>
    <row r="37" spans="1:19" x14ac:dyDescent="0.25">
      <c r="A37" s="7"/>
      <c r="B37" s="7"/>
      <c r="C37" s="7" t="s">
        <v>34</v>
      </c>
      <c r="D37" s="7"/>
      <c r="E37" s="7"/>
      <c r="F37" s="7"/>
      <c r="G37" s="7"/>
      <c r="H37" s="8"/>
      <c r="I37" s="8">
        <f>I29+H35</f>
        <v>745431764</v>
      </c>
      <c r="J37" s="8"/>
      <c r="K37" s="30">
        <v>39327</v>
      </c>
      <c r="L37" s="112">
        <v>800000</v>
      </c>
      <c r="M37" s="51"/>
      <c r="N37" s="42"/>
      <c r="O37" s="50"/>
      <c r="Q37" s="40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>
        <v>39328</v>
      </c>
      <c r="L38" s="112">
        <v>750000</v>
      </c>
      <c r="M38" s="59"/>
      <c r="N38" s="42"/>
      <c r="O38" s="50"/>
      <c r="Q38" s="40"/>
      <c r="R38" s="9"/>
      <c r="S38" s="9"/>
    </row>
    <row r="39" spans="1:19" x14ac:dyDescent="0.25">
      <c r="A39" s="7"/>
      <c r="B39" s="7"/>
      <c r="C39" s="19" t="s">
        <v>35</v>
      </c>
      <c r="D39" s="7"/>
      <c r="E39" s="7"/>
      <c r="F39" s="7"/>
      <c r="G39" s="7"/>
      <c r="H39" s="49">
        <v>12175667</v>
      </c>
      <c r="J39" s="8"/>
      <c r="K39" s="30">
        <v>39329</v>
      </c>
      <c r="L39" s="112">
        <v>1900000</v>
      </c>
      <c r="M39" s="51"/>
      <c r="N39" s="42"/>
      <c r="O39" s="50"/>
      <c r="Q39" s="40"/>
      <c r="R39" s="9"/>
      <c r="S39" s="9"/>
    </row>
    <row r="40" spans="1:19" x14ac:dyDescent="0.25">
      <c r="A40" s="7"/>
      <c r="B40" s="7"/>
      <c r="C40" s="19" t="s">
        <v>36</v>
      </c>
      <c r="D40" s="7"/>
      <c r="E40" s="7"/>
      <c r="F40" s="7"/>
      <c r="G40" s="7"/>
      <c r="H40" s="8">
        <v>102950591</v>
      </c>
      <c r="I40" s="8"/>
      <c r="J40" s="8"/>
      <c r="K40" s="30">
        <v>39330</v>
      </c>
      <c r="L40" s="113">
        <v>950000</v>
      </c>
      <c r="M40" s="51"/>
      <c r="N40" s="42"/>
      <c r="O40" s="50"/>
      <c r="Q40" s="40"/>
      <c r="R40" s="9"/>
      <c r="S40" s="9"/>
    </row>
    <row r="41" spans="1:19" ht="16.5" x14ac:dyDescent="0.35">
      <c r="A41" s="7"/>
      <c r="B41" s="7"/>
      <c r="C41" s="19" t="s">
        <v>37</v>
      </c>
      <c r="D41" s="7"/>
      <c r="E41" s="7"/>
      <c r="F41" s="7"/>
      <c r="G41" s="7"/>
      <c r="H41" s="60">
        <v>22854089</v>
      </c>
      <c r="I41" s="8"/>
      <c r="J41" s="8"/>
      <c r="K41" s="30">
        <v>39331</v>
      </c>
      <c r="L41" s="113">
        <v>1025000</v>
      </c>
      <c r="M41" s="51"/>
      <c r="N41" s="42"/>
      <c r="O41" s="50"/>
      <c r="Q41" s="40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137980347</v>
      </c>
      <c r="J42" s="8"/>
      <c r="K42" s="30">
        <v>39332</v>
      </c>
      <c r="L42" s="111">
        <v>850000</v>
      </c>
      <c r="M42" s="51"/>
      <c r="N42" s="42"/>
      <c r="O42" s="50"/>
      <c r="Q42" s="40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883412111</v>
      </c>
      <c r="J43" s="8"/>
      <c r="K43" s="30">
        <v>39333</v>
      </c>
      <c r="L43" s="111">
        <v>620000</v>
      </c>
      <c r="M43" s="51"/>
      <c r="N43" s="42"/>
      <c r="O43" s="50"/>
      <c r="Q43" s="40"/>
      <c r="R43" s="9"/>
      <c r="S43" s="9"/>
    </row>
    <row r="44" spans="1:19" x14ac:dyDescent="0.25">
      <c r="A44" s="7"/>
      <c r="B44" s="19">
        <v>2</v>
      </c>
      <c r="C44" s="19" t="s">
        <v>38</v>
      </c>
      <c r="D44" s="7"/>
      <c r="E44" s="7"/>
      <c r="F44" s="7"/>
      <c r="G44" s="7"/>
      <c r="H44" s="8"/>
      <c r="I44" s="8"/>
      <c r="J44" s="8"/>
      <c r="K44" s="30">
        <v>39334</v>
      </c>
      <c r="L44" s="111">
        <v>1000000</v>
      </c>
      <c r="M44" s="51"/>
      <c r="N44" s="42"/>
      <c r="O44" s="50"/>
      <c r="P44" s="63"/>
      <c r="Q44" s="34"/>
      <c r="R44" s="64"/>
      <c r="S44" s="64"/>
    </row>
    <row r="45" spans="1:19" x14ac:dyDescent="0.25">
      <c r="A45" s="7"/>
      <c r="B45" s="7"/>
      <c r="C45" s="7" t="s">
        <v>33</v>
      </c>
      <c r="D45" s="7"/>
      <c r="E45" s="7"/>
      <c r="F45" s="7"/>
      <c r="G45" s="17"/>
      <c r="H45" s="8">
        <f>M96</f>
        <v>13430000</v>
      </c>
      <c r="I45" s="8"/>
      <c r="J45" s="8"/>
      <c r="K45" s="30">
        <v>39335</v>
      </c>
      <c r="L45" s="111">
        <v>9025000</v>
      </c>
      <c r="M45" s="51"/>
      <c r="N45" s="42"/>
      <c r="O45" s="50"/>
      <c r="P45" s="63"/>
      <c r="Q45" s="34"/>
      <c r="R45" s="65"/>
      <c r="S45" s="64"/>
    </row>
    <row r="46" spans="1:19" x14ac:dyDescent="0.25">
      <c r="A46" s="7"/>
      <c r="B46" s="7"/>
      <c r="C46" s="7" t="s">
        <v>39</v>
      </c>
      <c r="D46" s="7"/>
      <c r="E46" s="7"/>
      <c r="F46" s="7"/>
      <c r="G46" s="22"/>
      <c r="H46" s="66">
        <f>+E92</f>
        <v>0</v>
      </c>
      <c r="I46" s="8" t="s">
        <v>8</v>
      </c>
      <c r="J46" s="8"/>
      <c r="K46" s="30">
        <v>39336</v>
      </c>
      <c r="L46" s="111">
        <v>2625000</v>
      </c>
      <c r="M46" s="51"/>
      <c r="N46" s="42"/>
      <c r="O46" s="50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8</v>
      </c>
      <c r="H47" s="67"/>
      <c r="I47" s="8">
        <f>H45+H46</f>
        <v>13430000</v>
      </c>
      <c r="J47" s="8"/>
      <c r="K47" s="30">
        <v>39337</v>
      </c>
      <c r="L47" s="111">
        <v>850000</v>
      </c>
      <c r="M47" s="51"/>
      <c r="N47" s="42"/>
      <c r="O47" s="50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8</v>
      </c>
      <c r="J48" s="8"/>
      <c r="K48" s="30">
        <v>39338</v>
      </c>
      <c r="L48" s="111">
        <v>5000000</v>
      </c>
      <c r="M48" s="59"/>
      <c r="N48" s="42"/>
      <c r="O48" s="50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40</v>
      </c>
      <c r="D49" s="7"/>
      <c r="E49" s="7"/>
      <c r="F49" s="7"/>
      <c r="G49" s="17"/>
      <c r="H49" s="49">
        <f>L137</f>
        <v>105465000</v>
      </c>
      <c r="I49" s="8">
        <v>0</v>
      </c>
      <c r="K49" s="30">
        <v>39339</v>
      </c>
      <c r="L49" s="111">
        <v>11250000</v>
      </c>
      <c r="M49" s="59"/>
      <c r="N49" s="42"/>
      <c r="O49" s="50"/>
      <c r="Q49" s="9"/>
      <c r="S49" s="9"/>
    </row>
    <row r="50" spans="1:19" x14ac:dyDescent="0.25">
      <c r="A50" s="7"/>
      <c r="B50" s="7"/>
      <c r="C50" s="7" t="s">
        <v>41</v>
      </c>
      <c r="D50" s="7"/>
      <c r="E50" s="7"/>
      <c r="F50" s="7"/>
      <c r="G50" s="7"/>
      <c r="H50" s="58">
        <f>A92</f>
        <v>0</v>
      </c>
      <c r="I50" s="8"/>
      <c r="K50" s="30">
        <v>39340</v>
      </c>
      <c r="L50" s="111">
        <v>750000</v>
      </c>
      <c r="M50" s="59"/>
      <c r="N50" s="42"/>
      <c r="O50" s="50"/>
      <c r="P50" s="70"/>
      <c r="Q50" s="9" t="s">
        <v>42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105465000</v>
      </c>
      <c r="J51" s="49"/>
      <c r="K51" s="30">
        <v>39341</v>
      </c>
      <c r="L51" s="111">
        <v>1550000</v>
      </c>
      <c r="M51" s="59"/>
      <c r="N51" s="42"/>
      <c r="O51" s="50"/>
      <c r="P51" s="71"/>
      <c r="Q51" s="57"/>
      <c r="R51" s="71"/>
      <c r="S51" s="57"/>
    </row>
    <row r="52" spans="1:19" x14ac:dyDescent="0.25">
      <c r="A52" s="7"/>
      <c r="B52" s="7"/>
      <c r="C52" s="19" t="s">
        <v>43</v>
      </c>
      <c r="D52" s="7"/>
      <c r="E52" s="7"/>
      <c r="F52" s="7"/>
      <c r="G52" s="7"/>
      <c r="H52" s="8"/>
      <c r="I52" s="8">
        <f>I30-I47+I51</f>
        <v>157222000</v>
      </c>
      <c r="J52" s="72"/>
      <c r="K52" s="30">
        <v>39342</v>
      </c>
      <c r="L52" s="111">
        <v>1000000</v>
      </c>
      <c r="N52" s="42"/>
      <c r="O52" s="50"/>
      <c r="P52" s="71"/>
      <c r="Q52" s="57"/>
      <c r="R52" s="71"/>
      <c r="S52" s="57"/>
    </row>
    <row r="53" spans="1:19" x14ac:dyDescent="0.25">
      <c r="A53" s="7"/>
      <c r="B53" s="7"/>
      <c r="C53" s="7" t="s">
        <v>44</v>
      </c>
      <c r="D53" s="7"/>
      <c r="E53" s="7"/>
      <c r="F53" s="7"/>
      <c r="G53" s="7"/>
      <c r="H53" s="8"/>
      <c r="I53" s="8">
        <f>+I27</f>
        <v>157222000</v>
      </c>
      <c r="J53" s="72"/>
      <c r="K53" s="30">
        <v>39343</v>
      </c>
      <c r="L53" s="111">
        <v>800000</v>
      </c>
      <c r="N53" s="42"/>
      <c r="O53" s="50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8</v>
      </c>
      <c r="I54" s="58">
        <v>0</v>
      </c>
      <c r="J54" s="73"/>
      <c r="K54" s="30">
        <v>39344</v>
      </c>
      <c r="L54" s="111">
        <v>1200000</v>
      </c>
      <c r="N54" s="42"/>
      <c r="O54" s="50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45</v>
      </c>
      <c r="F55" s="7"/>
      <c r="G55" s="7"/>
      <c r="H55" s="8"/>
      <c r="I55" s="8">
        <f>+I53-I52</f>
        <v>0</v>
      </c>
      <c r="J55" s="72"/>
      <c r="K55" s="30">
        <v>39345</v>
      </c>
      <c r="L55" s="111">
        <v>2200000</v>
      </c>
      <c r="N55" s="42"/>
      <c r="O55" s="50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K56" s="30">
        <v>39346</v>
      </c>
      <c r="L56" s="111">
        <v>700000</v>
      </c>
      <c r="N56" s="42"/>
      <c r="O56" s="50"/>
      <c r="P56" s="71"/>
      <c r="Q56" s="57"/>
      <c r="R56" s="71"/>
      <c r="S56" s="71"/>
    </row>
    <row r="57" spans="1:19" x14ac:dyDescent="0.25">
      <c r="A57" s="7" t="s">
        <v>46</v>
      </c>
      <c r="B57" s="7"/>
      <c r="C57" s="7"/>
      <c r="D57" s="7"/>
      <c r="E57" s="7"/>
      <c r="F57" s="7"/>
      <c r="G57" s="7"/>
      <c r="H57" s="8"/>
      <c r="I57" s="54"/>
      <c r="J57" s="75"/>
      <c r="K57" s="30">
        <v>39347</v>
      </c>
      <c r="L57" s="43">
        <v>1600000</v>
      </c>
      <c r="N57" s="42"/>
      <c r="O57" s="50"/>
      <c r="P57" s="71"/>
      <c r="Q57" s="57"/>
      <c r="R57" s="71"/>
      <c r="S57" s="71"/>
    </row>
    <row r="58" spans="1:19" x14ac:dyDescent="0.25">
      <c r="A58" s="7" t="s">
        <v>47</v>
      </c>
      <c r="B58" s="7"/>
      <c r="C58" s="7"/>
      <c r="D58" s="7"/>
      <c r="E58" s="7" t="s">
        <v>8</v>
      </c>
      <c r="F58" s="7"/>
      <c r="G58" s="7" t="s">
        <v>48</v>
      </c>
      <c r="H58" s="8"/>
      <c r="I58" s="21"/>
      <c r="J58" s="76"/>
      <c r="K58" s="30">
        <v>39348</v>
      </c>
      <c r="L58" s="43">
        <v>1900000</v>
      </c>
      <c r="N58" s="42"/>
      <c r="O58" s="50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8</v>
      </c>
      <c r="I59" s="21"/>
      <c r="J59" s="76"/>
      <c r="K59" s="30">
        <v>39349</v>
      </c>
      <c r="L59" s="43">
        <v>1050000</v>
      </c>
      <c r="N59" s="42"/>
      <c r="O59" s="50"/>
      <c r="Q59" s="40"/>
    </row>
    <row r="60" spans="1:19" x14ac:dyDescent="0.25">
      <c r="K60" s="30">
        <v>39350</v>
      </c>
      <c r="L60" s="43">
        <v>2100000</v>
      </c>
      <c r="N60" s="42"/>
      <c r="O60" s="50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K61" s="30">
        <v>39351</v>
      </c>
      <c r="L61" s="43">
        <v>1150000</v>
      </c>
      <c r="N61" s="42"/>
      <c r="O61" s="50"/>
      <c r="Q61" s="10"/>
      <c r="R61" s="81"/>
    </row>
    <row r="62" spans="1:19" x14ac:dyDescent="0.25">
      <c r="A62" s="77" t="s">
        <v>49</v>
      </c>
      <c r="B62" s="78"/>
      <c r="C62" s="78"/>
      <c r="D62" s="79"/>
      <c r="E62" s="79"/>
      <c r="F62" s="79"/>
      <c r="G62" s="79" t="s">
        <v>50</v>
      </c>
      <c r="H62" s="10"/>
      <c r="J62" s="80"/>
      <c r="K62" s="30">
        <v>39352</v>
      </c>
      <c r="L62" s="43">
        <v>2500000</v>
      </c>
      <c r="N62" s="42"/>
      <c r="O62" s="50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K63" s="30">
        <v>39353</v>
      </c>
      <c r="L63" s="43">
        <v>500000</v>
      </c>
      <c r="N63" s="42"/>
      <c r="O63" s="50"/>
      <c r="Q63" s="10"/>
      <c r="R63" s="81"/>
    </row>
    <row r="64" spans="1:19" x14ac:dyDescent="0.25">
      <c r="A64" s="77" t="s">
        <v>51</v>
      </c>
      <c r="B64" s="78"/>
      <c r="C64" s="78"/>
      <c r="D64" s="79"/>
      <c r="E64" s="79"/>
      <c r="F64" s="79"/>
      <c r="G64" s="79"/>
      <c r="H64" s="10" t="s">
        <v>52</v>
      </c>
      <c r="J64" s="80"/>
      <c r="K64" s="30">
        <v>39354</v>
      </c>
      <c r="L64" s="43">
        <v>800000</v>
      </c>
      <c r="N64" s="42"/>
      <c r="O64" s="50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K65" s="30">
        <v>39355</v>
      </c>
      <c r="L65" s="43">
        <v>800000</v>
      </c>
      <c r="N65" s="42"/>
      <c r="O65" s="50"/>
    </row>
    <row r="66" spans="1:17" x14ac:dyDescent="0.25">
      <c r="A66" s="9"/>
      <c r="B66" s="9"/>
      <c r="C66" s="9"/>
      <c r="D66" s="9"/>
      <c r="E66" s="9"/>
      <c r="F66" s="9"/>
      <c r="G66" s="79" t="s">
        <v>53</v>
      </c>
      <c r="H66" s="9"/>
      <c r="I66" s="9"/>
      <c r="J66" s="82"/>
      <c r="K66" s="30">
        <v>39356</v>
      </c>
      <c r="L66" s="43">
        <v>3200000</v>
      </c>
      <c r="M66" s="59"/>
      <c r="N66" s="42"/>
      <c r="O66" s="50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2"/>
      <c r="K67" s="30">
        <v>39357</v>
      </c>
      <c r="L67" s="43">
        <v>1400000</v>
      </c>
      <c r="M67" s="59"/>
      <c r="N67" s="42"/>
      <c r="O67" s="50"/>
    </row>
    <row r="68" spans="1:17" x14ac:dyDescent="0.25">
      <c r="A68" s="9"/>
      <c r="B68" s="9"/>
      <c r="C68" s="9"/>
      <c r="D68" s="9"/>
      <c r="E68" s="9" t="s">
        <v>54</v>
      </c>
      <c r="F68" s="9"/>
      <c r="G68" s="9"/>
      <c r="H68" s="9"/>
      <c r="I68" s="9"/>
      <c r="J68" s="82"/>
      <c r="K68" s="30">
        <v>39358</v>
      </c>
      <c r="L68" s="43">
        <v>3675000</v>
      </c>
      <c r="M68" s="83"/>
      <c r="N68" s="42"/>
      <c r="O68" s="50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4"/>
      <c r="J69" s="82"/>
      <c r="K69" s="30"/>
      <c r="L69" s="43"/>
      <c r="M69" s="83"/>
      <c r="N69" s="42"/>
      <c r="O69" s="50"/>
    </row>
    <row r="70" spans="1:17" x14ac:dyDescent="0.25">
      <c r="A70" s="79"/>
      <c r="B70" s="79"/>
      <c r="C70" s="79"/>
      <c r="D70" s="79"/>
      <c r="E70" s="79"/>
      <c r="F70" s="79"/>
      <c r="G70" s="85"/>
      <c r="H70" s="86"/>
      <c r="I70" s="79"/>
      <c r="J70" s="80"/>
      <c r="K70" s="30"/>
      <c r="L70" s="43"/>
      <c r="M70" s="87"/>
      <c r="N70" s="42"/>
      <c r="O70" s="50"/>
    </row>
    <row r="71" spans="1:17" x14ac:dyDescent="0.25">
      <c r="A71" s="79"/>
      <c r="B71" s="79"/>
      <c r="C71" s="79"/>
      <c r="D71" s="79"/>
      <c r="E71" s="79"/>
      <c r="F71" s="79"/>
      <c r="G71" s="85" t="s">
        <v>55</v>
      </c>
      <c r="H71" s="88"/>
      <c r="I71" s="79"/>
      <c r="J71" s="80"/>
      <c r="K71" s="30"/>
      <c r="L71" s="43"/>
      <c r="M71" s="59"/>
      <c r="N71" s="42"/>
      <c r="O71" s="50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2"/>
      <c r="K72" s="30"/>
      <c r="L72" s="43"/>
      <c r="N72" s="42"/>
      <c r="O72" s="89"/>
    </row>
    <row r="73" spans="1:17" x14ac:dyDescent="0.25">
      <c r="A73" s="9" t="s">
        <v>41</v>
      </c>
      <c r="B73" s="9"/>
      <c r="C73" s="9"/>
      <c r="D73" s="9" t="s">
        <v>39</v>
      </c>
      <c r="E73" s="9"/>
      <c r="F73" s="9"/>
      <c r="G73" s="9"/>
      <c r="H73" s="9" t="s">
        <v>56</v>
      </c>
      <c r="I73" s="84" t="s">
        <v>57</v>
      </c>
      <c r="J73" s="82"/>
      <c r="K73" s="30"/>
      <c r="L73" s="43"/>
      <c r="M73" s="87"/>
      <c r="N73" s="42"/>
      <c r="O73" s="90"/>
    </row>
    <row r="74" spans="1:17" x14ac:dyDescent="0.25">
      <c r="A74" s="91"/>
      <c r="B74" s="92"/>
      <c r="C74" s="92"/>
      <c r="D74" s="92"/>
      <c r="E74" s="93"/>
      <c r="F74" s="94"/>
      <c r="G74" s="9"/>
      <c r="H74" s="57"/>
      <c r="I74" s="9"/>
      <c r="J74" s="82"/>
      <c r="K74" s="30"/>
      <c r="L74" s="43"/>
      <c r="M74" s="87"/>
      <c r="N74" s="42"/>
      <c r="O74" s="89"/>
    </row>
    <row r="75" spans="1:17" x14ac:dyDescent="0.25">
      <c r="A75" s="91"/>
      <c r="B75" s="92"/>
      <c r="C75" s="92"/>
      <c r="D75" s="92"/>
      <c r="E75" s="93"/>
      <c r="F75" s="94"/>
      <c r="G75" s="9"/>
      <c r="H75" s="57"/>
      <c r="I75" s="9"/>
      <c r="J75" s="9"/>
      <c r="K75" s="30"/>
      <c r="L75" s="43"/>
      <c r="M75" s="87"/>
      <c r="N75" s="42"/>
      <c r="O75" s="89"/>
    </row>
    <row r="76" spans="1:17" x14ac:dyDescent="0.25">
      <c r="A76" s="95"/>
      <c r="B76" s="92"/>
      <c r="C76" s="92"/>
      <c r="D76" s="92"/>
      <c r="E76" s="93"/>
      <c r="F76" s="94"/>
      <c r="G76" s="9"/>
      <c r="H76" s="57"/>
      <c r="I76" s="9"/>
      <c r="J76" s="9"/>
      <c r="K76" s="30"/>
      <c r="L76" s="43"/>
      <c r="M76" s="87"/>
      <c r="N76" s="42"/>
      <c r="O76" s="89"/>
    </row>
    <row r="77" spans="1:17" x14ac:dyDescent="0.25">
      <c r="A77" s="95"/>
      <c r="B77" s="92"/>
      <c r="C77" s="96"/>
      <c r="D77" s="92"/>
      <c r="E77" s="97"/>
      <c r="F77" s="9"/>
      <c r="G77" s="9"/>
      <c r="H77" s="57"/>
      <c r="I77" s="9"/>
      <c r="J77" s="9"/>
      <c r="K77" s="30"/>
      <c r="L77" s="43"/>
      <c r="M77" s="87"/>
      <c r="N77" s="42"/>
      <c r="O77" s="89"/>
    </row>
    <row r="78" spans="1:17" x14ac:dyDescent="0.25">
      <c r="A78" s="93"/>
      <c r="B78" s="92"/>
      <c r="C78" s="96"/>
      <c r="D78" s="96"/>
      <c r="E78" s="98"/>
      <c r="F78" s="70"/>
      <c r="H78" s="71"/>
      <c r="K78" s="30"/>
      <c r="L78" s="43"/>
      <c r="M78" s="87"/>
      <c r="N78" s="42"/>
      <c r="O78" s="89"/>
    </row>
    <row r="79" spans="1:17" x14ac:dyDescent="0.25">
      <c r="A79" s="99"/>
      <c r="B79" s="92"/>
      <c r="C79" s="100"/>
      <c r="D79" s="100"/>
      <c r="E79" s="98"/>
      <c r="H79" s="71"/>
      <c r="K79" s="30"/>
      <c r="L79" s="43"/>
      <c r="M79" s="87"/>
      <c r="N79" s="42"/>
      <c r="O79" s="89"/>
    </row>
    <row r="80" spans="1:17" x14ac:dyDescent="0.25">
      <c r="A80" s="101"/>
      <c r="B80" s="92"/>
      <c r="C80" s="100"/>
      <c r="D80" s="100"/>
      <c r="E80" s="98"/>
      <c r="H80" s="71"/>
      <c r="K80" s="30"/>
      <c r="L80" s="43"/>
      <c r="M80" s="87"/>
      <c r="N80" s="42"/>
      <c r="O80" s="90"/>
    </row>
    <row r="81" spans="1:15" x14ac:dyDescent="0.25">
      <c r="A81" s="101"/>
      <c r="B81" s="92"/>
      <c r="C81" s="100"/>
      <c r="D81" s="100"/>
      <c r="E81" s="98"/>
      <c r="H81" s="71"/>
      <c r="K81" s="30"/>
      <c r="L81" s="43"/>
      <c r="M81" s="87"/>
      <c r="N81" s="42"/>
      <c r="O81" s="90"/>
    </row>
    <row r="82" spans="1:15" x14ac:dyDescent="0.25">
      <c r="A82" s="99"/>
      <c r="B82" s="100"/>
      <c r="C82" s="100"/>
      <c r="D82" s="100"/>
      <c r="E82" s="98"/>
      <c r="H82" s="71"/>
      <c r="K82" s="30"/>
      <c r="L82" s="43"/>
      <c r="M82" s="102"/>
      <c r="N82" s="42"/>
      <c r="O82" s="89"/>
    </row>
    <row r="83" spans="1:15" x14ac:dyDescent="0.25">
      <c r="A83" s="99"/>
      <c r="B83" s="100"/>
      <c r="C83" s="100"/>
      <c r="D83" s="100"/>
      <c r="E83" s="98"/>
      <c r="H83" s="71"/>
      <c r="K83" s="30"/>
      <c r="L83" s="43"/>
      <c r="M83" s="103"/>
      <c r="N83" s="42"/>
      <c r="O83" s="89"/>
    </row>
    <row r="84" spans="1:15" x14ac:dyDescent="0.25">
      <c r="A84" s="99"/>
      <c r="B84" s="104"/>
      <c r="E84" s="71"/>
      <c r="H84" s="71"/>
      <c r="K84" s="30"/>
      <c r="L84" s="43"/>
      <c r="N84" s="42"/>
      <c r="O84" s="89"/>
    </row>
    <row r="85" spans="1:15" x14ac:dyDescent="0.25">
      <c r="A85" s="99"/>
      <c r="B85" s="104"/>
      <c r="H85" s="71"/>
      <c r="K85" s="30"/>
      <c r="L85" s="43"/>
      <c r="N85" s="42"/>
      <c r="O85" s="89"/>
    </row>
    <row r="86" spans="1:15" x14ac:dyDescent="0.25">
      <c r="A86" s="99"/>
      <c r="B86" s="104"/>
      <c r="K86" s="30"/>
      <c r="L86" s="43"/>
      <c r="N86" s="42"/>
      <c r="O86" s="89"/>
    </row>
    <row r="87" spans="1:15" x14ac:dyDescent="0.25">
      <c r="A87" s="99"/>
      <c r="B87" s="104"/>
      <c r="K87" s="30"/>
      <c r="L87" s="43"/>
      <c r="N87" s="42"/>
      <c r="O87" s="89"/>
    </row>
    <row r="88" spans="1:15" x14ac:dyDescent="0.25">
      <c r="A88" s="71"/>
      <c r="B88" s="104"/>
      <c r="K88" s="30"/>
      <c r="L88" s="43"/>
      <c r="M88" s="87"/>
      <c r="N88" s="42"/>
      <c r="O88" s="89"/>
    </row>
    <row r="89" spans="1:15" x14ac:dyDescent="0.25">
      <c r="K89" s="30"/>
      <c r="L89" s="43"/>
      <c r="N89" s="42"/>
      <c r="O89" s="89"/>
    </row>
    <row r="90" spans="1:15" x14ac:dyDescent="0.25">
      <c r="K90" s="30"/>
      <c r="L90" s="43"/>
      <c r="N90" s="42"/>
      <c r="O90" s="89"/>
    </row>
    <row r="91" spans="1:15" x14ac:dyDescent="0.25">
      <c r="K91" s="30"/>
      <c r="L91" s="43"/>
      <c r="N91" s="42"/>
      <c r="O91" s="89"/>
    </row>
    <row r="92" spans="1:15" x14ac:dyDescent="0.25">
      <c r="A92" s="81">
        <f>SUM(A74:A91)</f>
        <v>0</v>
      </c>
      <c r="E92" s="71">
        <f>SUM(E74:E91)</f>
        <v>0</v>
      </c>
      <c r="H92" s="71">
        <f>SUM(H74:H91)</f>
        <v>0</v>
      </c>
      <c r="K92" s="30"/>
      <c r="L92" s="43"/>
      <c r="N92" s="42"/>
      <c r="O92" s="89"/>
    </row>
    <row r="93" spans="1:15" x14ac:dyDescent="0.25">
      <c r="K93" s="30"/>
      <c r="L93" s="43"/>
      <c r="N93" s="42"/>
      <c r="O93" s="89"/>
    </row>
    <row r="94" spans="1:15" x14ac:dyDescent="0.25">
      <c r="K94" s="30"/>
      <c r="N94" s="42"/>
      <c r="O94" s="89"/>
    </row>
    <row r="95" spans="1:15" x14ac:dyDescent="0.25">
      <c r="K95" s="30"/>
      <c r="N95" s="42"/>
      <c r="O95" s="89"/>
    </row>
    <row r="96" spans="1:15" x14ac:dyDescent="0.25">
      <c r="K96" s="30"/>
      <c r="M96" s="37">
        <f>SUM(M13:M95)</f>
        <v>13430000</v>
      </c>
      <c r="N96" s="42"/>
      <c r="O96" s="89"/>
    </row>
    <row r="97" spans="11:15" x14ac:dyDescent="0.25">
      <c r="K97" s="30">
        <v>38741</v>
      </c>
      <c r="N97" s="42"/>
      <c r="O97" s="89"/>
    </row>
    <row r="98" spans="11:15" x14ac:dyDescent="0.25">
      <c r="K98" s="30"/>
      <c r="N98" s="42"/>
      <c r="O98" s="89"/>
    </row>
    <row r="99" spans="11:15" x14ac:dyDescent="0.25">
      <c r="K99" s="30"/>
      <c r="N99" s="42"/>
      <c r="O99" s="89"/>
    </row>
    <row r="100" spans="11:15" x14ac:dyDescent="0.25">
      <c r="K100" s="30"/>
      <c r="N100" s="42"/>
      <c r="O100" s="89"/>
    </row>
    <row r="101" spans="11:15" x14ac:dyDescent="0.25">
      <c r="K101" s="30"/>
      <c r="N101" s="42"/>
      <c r="O101" s="89"/>
    </row>
    <row r="102" spans="11:15" x14ac:dyDescent="0.25">
      <c r="K102" s="30"/>
      <c r="N102" s="42"/>
      <c r="O102" s="89"/>
    </row>
    <row r="103" spans="11:15" x14ac:dyDescent="0.25">
      <c r="K103" s="30"/>
      <c r="N103" s="42"/>
      <c r="O103" s="89"/>
    </row>
    <row r="104" spans="11:15" x14ac:dyDescent="0.25">
      <c r="K104" s="30"/>
      <c r="N104" s="42"/>
      <c r="O104" s="89"/>
    </row>
    <row r="105" spans="11:15" x14ac:dyDescent="0.25">
      <c r="K105" s="30"/>
      <c r="N105" s="42"/>
      <c r="O105" s="89"/>
    </row>
    <row r="106" spans="11:15" x14ac:dyDescent="0.25">
      <c r="K106" s="30"/>
      <c r="N106" s="42"/>
      <c r="O106" s="89"/>
    </row>
    <row r="107" spans="11:15" x14ac:dyDescent="0.25">
      <c r="K107" s="30"/>
      <c r="N107" s="42"/>
      <c r="O107" s="89"/>
    </row>
    <row r="108" spans="11:15" x14ac:dyDescent="0.25">
      <c r="K108" s="30"/>
      <c r="N108" s="42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7">
        <f>SUM(O13:O110)</f>
        <v>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5"/>
      <c r="N114" s="107"/>
      <c r="O114" s="106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5"/>
      <c r="N115" s="107"/>
      <c r="O115" s="106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5"/>
      <c r="N116" s="107"/>
      <c r="O116" s="106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5"/>
      <c r="N117" s="107"/>
      <c r="O117" s="106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5"/>
      <c r="N118" s="107"/>
      <c r="O118" s="106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5"/>
      <c r="N119" s="107"/>
      <c r="O119" s="106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5"/>
      <c r="N120" s="107"/>
      <c r="O120" s="106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5"/>
      <c r="N121" s="107"/>
      <c r="O121" s="106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5"/>
      <c r="N122" s="107"/>
      <c r="O122" s="106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5"/>
      <c r="N123" s="107"/>
      <c r="O123" s="106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8"/>
      <c r="N124" s="107"/>
      <c r="O124" s="106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5"/>
      <c r="N125" s="107"/>
      <c r="O125" s="106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5"/>
      <c r="N126" s="107"/>
      <c r="O126" s="106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5"/>
      <c r="N127" s="107"/>
      <c r="O127" s="106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5"/>
      <c r="N128" s="107"/>
      <c r="O128" s="106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5"/>
      <c r="N129" s="107"/>
      <c r="O129" s="106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5"/>
      <c r="N130" s="107"/>
      <c r="O130" s="106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5"/>
      <c r="N131" s="107"/>
      <c r="O131" s="106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5"/>
      <c r="N132" s="107"/>
      <c r="O132" s="106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5"/>
      <c r="N133" s="107"/>
      <c r="O133" s="106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5"/>
      <c r="N134" s="107"/>
      <c r="O134" s="106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8"/>
      <c r="N135" s="107"/>
      <c r="O135" s="106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5"/>
      <c r="N136" s="107"/>
      <c r="O136" s="106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08">
        <f>SUM(L13:L136)</f>
        <v>105465000</v>
      </c>
      <c r="N137" s="107"/>
      <c r="O137" s="106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7" zoomScale="82" zoomScaleNormal="100" zoomScaleSheetLayoutView="82" workbookViewId="0">
      <selection activeCell="K63" sqref="K63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5" bestFit="1" customWidth="1"/>
    <col min="13" max="13" width="16.140625" style="37" bestFit="1" customWidth="1"/>
    <col min="14" max="14" width="15.5703125" style="107" customWidth="1"/>
    <col min="15" max="15" width="17.7109375" style="106" bestFit="1" customWidth="1"/>
    <col min="16" max="16" width="16.42578125" bestFit="1" customWidth="1"/>
    <col min="18" max="18" width="22.42578125" customWidth="1"/>
    <col min="19" max="19" width="20.140625" customWidth="1"/>
  </cols>
  <sheetData>
    <row r="1" spans="1:19" ht="15.75" x14ac:dyDescent="0.25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17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58</v>
      </c>
      <c r="C3" s="10"/>
      <c r="D3" s="7"/>
      <c r="E3" s="7"/>
      <c r="F3" s="7"/>
      <c r="G3" s="7"/>
      <c r="H3" s="7" t="s">
        <v>2</v>
      </c>
      <c r="I3" s="11">
        <v>42774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 t="s">
        <v>66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7</v>
      </c>
      <c r="B6" s="7"/>
      <c r="C6" s="7"/>
      <c r="D6" s="7"/>
      <c r="E6" s="7"/>
      <c r="F6" s="7"/>
      <c r="G6" s="7" t="s">
        <v>8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f>460-21</f>
        <v>439</v>
      </c>
      <c r="F8" s="22"/>
      <c r="G8" s="17">
        <f>C8*E8</f>
        <v>43900000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v>440</v>
      </c>
      <c r="F9" s="22"/>
      <c r="G9" s="17">
        <f t="shared" ref="G9:G16" si="0">C9*E9</f>
        <v>22000000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79</v>
      </c>
      <c r="F10" s="22"/>
      <c r="G10" s="17">
        <f t="shared" si="0"/>
        <v>1580000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110</v>
      </c>
      <c r="F11" s="22"/>
      <c r="G11" s="17">
        <f t="shared" si="0"/>
        <v>1100000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12</v>
      </c>
      <c r="S11" s="9"/>
    </row>
    <row r="12" spans="1:19" x14ac:dyDescent="0.25">
      <c r="A12" s="7"/>
      <c r="B12" s="7"/>
      <c r="C12" s="21">
        <v>5000</v>
      </c>
      <c r="D12" s="7"/>
      <c r="E12" s="22">
        <v>178</v>
      </c>
      <c r="F12" s="22"/>
      <c r="G12" s="17">
        <f>C12*E12</f>
        <v>890000</v>
      </c>
      <c r="H12" s="8"/>
      <c r="I12" s="17"/>
      <c r="J12" s="17"/>
      <c r="K12" s="25" t="s">
        <v>8</v>
      </c>
      <c r="L12" s="26" t="s">
        <v>14</v>
      </c>
      <c r="M12" s="27" t="s">
        <v>15</v>
      </c>
      <c r="N12" s="28" t="s">
        <v>16</v>
      </c>
      <c r="O12" s="29" t="s">
        <v>12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5</v>
      </c>
      <c r="F13" s="22"/>
      <c r="G13" s="17">
        <f t="shared" si="0"/>
        <v>10000</v>
      </c>
      <c r="H13" s="8"/>
      <c r="I13" s="17"/>
      <c r="J13" s="17"/>
      <c r="K13" s="30">
        <v>39359</v>
      </c>
      <c r="L13" s="31">
        <v>2400000</v>
      </c>
      <c r="M13" s="32">
        <v>6000000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21</v>
      </c>
      <c r="F14" s="22"/>
      <c r="G14" s="17">
        <f t="shared" si="0"/>
        <v>21000</v>
      </c>
      <c r="H14" s="8"/>
      <c r="I14" s="17"/>
      <c r="J14" s="10"/>
      <c r="K14" s="30">
        <v>39360</v>
      </c>
      <c r="L14" s="31">
        <v>700000</v>
      </c>
      <c r="M14" s="32">
        <v>400000</v>
      </c>
      <c r="N14" s="34"/>
      <c r="O14" s="35"/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 t="s">
        <v>21</v>
      </c>
      <c r="I15" s="10"/>
      <c r="K15" s="30">
        <v>39361</v>
      </c>
      <c r="L15" s="31">
        <v>3425000</v>
      </c>
      <c r="M15" s="32">
        <v>10000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39362</v>
      </c>
      <c r="L16" s="31">
        <v>1050000</v>
      </c>
      <c r="M16" s="37">
        <v>147500000</v>
      </c>
      <c r="N16" s="34"/>
      <c r="O16" s="35"/>
      <c r="P16" s="36"/>
    </row>
    <row r="17" spans="1:19" x14ac:dyDescent="0.25">
      <c r="A17" s="7"/>
      <c r="B17" s="7"/>
      <c r="C17" s="19" t="s">
        <v>22</v>
      </c>
      <c r="D17" s="7"/>
      <c r="E17" s="22"/>
      <c r="F17" s="7"/>
      <c r="G17" s="7"/>
      <c r="H17" s="8">
        <f>SUM(G8:G16)</f>
        <v>69501000</v>
      </c>
      <c r="I17" s="10"/>
      <c r="K17" s="30">
        <v>39363</v>
      </c>
      <c r="L17" s="31">
        <v>1150000</v>
      </c>
      <c r="M17" s="32">
        <v>8000000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39364</v>
      </c>
      <c r="L18" s="31">
        <v>850000</v>
      </c>
      <c r="M18" s="32">
        <v>130000</v>
      </c>
      <c r="N18" s="34"/>
      <c r="O18" s="35"/>
      <c r="P18" s="39"/>
    </row>
    <row r="19" spans="1:19" x14ac:dyDescent="0.25">
      <c r="A19" s="7"/>
      <c r="B19" s="7"/>
      <c r="C19" s="7" t="s">
        <v>9</v>
      </c>
      <c r="D19" s="7"/>
      <c r="E19" s="7" t="s">
        <v>23</v>
      </c>
      <c r="F19" s="7"/>
      <c r="G19" s="7" t="s">
        <v>11</v>
      </c>
      <c r="H19" s="8"/>
      <c r="I19" s="21"/>
      <c r="K19" s="30">
        <v>39365</v>
      </c>
      <c r="L19" s="31">
        <v>1000000</v>
      </c>
      <c r="M19" s="32">
        <v>60000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34</v>
      </c>
      <c r="F20" s="7"/>
      <c r="G20" s="21">
        <f>C20*E20</f>
        <v>34000</v>
      </c>
      <c r="H20" s="8"/>
      <c r="I20" s="21"/>
      <c r="K20" s="30">
        <v>39366</v>
      </c>
      <c r="L20" s="31">
        <v>1050000</v>
      </c>
      <c r="M20" s="32">
        <v>775000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0</v>
      </c>
      <c r="F21" s="7"/>
      <c r="G21" s="21">
        <f>C21*E21</f>
        <v>0</v>
      </c>
      <c r="H21" s="8"/>
      <c r="I21" s="21"/>
      <c r="K21" s="30">
        <v>39367</v>
      </c>
      <c r="L21" s="31">
        <v>1050000</v>
      </c>
      <c r="M21" s="34">
        <v>20000</v>
      </c>
      <c r="N21" s="40"/>
      <c r="O21" s="41"/>
      <c r="P21" s="41"/>
    </row>
    <row r="22" spans="1:19" x14ac:dyDescent="0.25">
      <c r="A22" s="7"/>
      <c r="B22" s="7"/>
      <c r="C22" s="21">
        <v>200</v>
      </c>
      <c r="D22" s="7"/>
      <c r="E22" s="7">
        <v>0</v>
      </c>
      <c r="F22" s="7"/>
      <c r="G22" s="21">
        <f>C22*E22</f>
        <v>0</v>
      </c>
      <c r="H22" s="8"/>
      <c r="I22" s="10"/>
      <c r="K22" s="30">
        <v>39368</v>
      </c>
      <c r="L22" s="31">
        <v>3000000</v>
      </c>
      <c r="M22" s="31"/>
      <c r="N22" s="42"/>
      <c r="O22" s="8"/>
      <c r="P22" s="34"/>
      <c r="Q22" s="40"/>
      <c r="R22" s="41"/>
      <c r="S22" s="41"/>
    </row>
    <row r="23" spans="1:19" x14ac:dyDescent="0.25">
      <c r="A23" s="7"/>
      <c r="B23" s="7"/>
      <c r="C23" s="21">
        <v>100</v>
      </c>
      <c r="D23" s="7"/>
      <c r="E23" s="7">
        <v>0</v>
      </c>
      <c r="F23" s="7"/>
      <c r="G23" s="21">
        <f>C23*E23</f>
        <v>0</v>
      </c>
      <c r="H23" s="8"/>
      <c r="I23" s="10"/>
      <c r="K23" s="30">
        <v>39369</v>
      </c>
      <c r="L23" s="31">
        <v>575000</v>
      </c>
      <c r="M23" s="43"/>
      <c r="N23" s="42"/>
      <c r="O23" s="44"/>
      <c r="P23" s="34"/>
      <c r="Q23" s="40"/>
      <c r="R23" s="41">
        <f>SUM(R14:R22)</f>
        <v>0</v>
      </c>
      <c r="S23" s="41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39370</v>
      </c>
      <c r="L24" s="31">
        <v>1600000</v>
      </c>
      <c r="M24" s="43"/>
      <c r="N24" s="45"/>
      <c r="O24" s="44"/>
      <c r="P24" s="34"/>
      <c r="Q24" s="40"/>
      <c r="R24" s="46" t="s">
        <v>24</v>
      </c>
      <c r="S24" s="40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7">
        <v>0</v>
      </c>
      <c r="H25" s="8"/>
      <c r="I25" s="7" t="s">
        <v>8</v>
      </c>
      <c r="K25" s="30">
        <v>39371</v>
      </c>
      <c r="L25" s="31">
        <v>2400000</v>
      </c>
      <c r="M25" s="43"/>
      <c r="N25" s="45"/>
      <c r="O25" s="44"/>
      <c r="P25" s="34"/>
      <c r="Q25" s="40"/>
      <c r="R25" s="46"/>
      <c r="S25" s="40"/>
    </row>
    <row r="26" spans="1:19" x14ac:dyDescent="0.25">
      <c r="A26" s="7"/>
      <c r="B26" s="7"/>
      <c r="C26" s="19" t="s">
        <v>22</v>
      </c>
      <c r="D26" s="7"/>
      <c r="E26" s="7"/>
      <c r="F26" s="7"/>
      <c r="G26" s="7"/>
      <c r="H26" s="49">
        <f>SUM(G20:G25)</f>
        <v>34000</v>
      </c>
      <c r="I26" s="8"/>
      <c r="K26" s="30">
        <v>39372</v>
      </c>
      <c r="L26" s="31">
        <v>2100000</v>
      </c>
      <c r="N26" s="42"/>
      <c r="O26" s="50"/>
      <c r="P26" s="34"/>
      <c r="Q26" s="40"/>
      <c r="R26" s="46"/>
      <c r="S26" s="40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69535000</v>
      </c>
      <c r="K27" s="30">
        <v>39373</v>
      </c>
      <c r="L27" s="31">
        <v>2000000</v>
      </c>
      <c r="M27" s="51"/>
      <c r="N27" s="42"/>
      <c r="O27" s="50"/>
      <c r="P27" s="34"/>
      <c r="Q27" s="40"/>
      <c r="R27" s="46"/>
      <c r="S27" s="40"/>
    </row>
    <row r="28" spans="1:19" x14ac:dyDescent="0.25">
      <c r="A28" s="7"/>
      <c r="B28" s="7"/>
      <c r="C28" s="19" t="s">
        <v>25</v>
      </c>
      <c r="D28" s="7"/>
      <c r="E28" s="7"/>
      <c r="F28" s="7"/>
      <c r="G28" s="7"/>
      <c r="H28" s="8"/>
      <c r="I28" s="8"/>
      <c r="K28" s="30">
        <v>39374</v>
      </c>
      <c r="L28" s="31">
        <v>900000</v>
      </c>
      <c r="M28" s="52"/>
      <c r="N28" s="42"/>
      <c r="O28" s="50"/>
      <c r="P28" s="34"/>
      <c r="Q28" s="40"/>
      <c r="R28" s="46"/>
      <c r="S28" s="40"/>
    </row>
    <row r="29" spans="1:19" x14ac:dyDescent="0.25">
      <c r="A29" s="7"/>
      <c r="B29" s="7"/>
      <c r="C29" s="7" t="s">
        <v>26</v>
      </c>
      <c r="D29" s="7"/>
      <c r="E29" s="7"/>
      <c r="F29" s="7"/>
      <c r="G29" s="7" t="s">
        <v>8</v>
      </c>
      <c r="H29" s="8"/>
      <c r="I29" s="8">
        <f>'3 Februari 17'!I37</f>
        <v>745431764</v>
      </c>
      <c r="K29" s="30">
        <v>39375</v>
      </c>
      <c r="L29" s="31">
        <v>900000</v>
      </c>
      <c r="N29" s="42"/>
      <c r="O29" s="50"/>
      <c r="P29" s="34"/>
      <c r="Q29" s="40"/>
      <c r="R29" s="53"/>
      <c r="S29" s="40"/>
    </row>
    <row r="30" spans="1:19" x14ac:dyDescent="0.25">
      <c r="A30" s="7"/>
      <c r="B30" s="7"/>
      <c r="C30" s="7" t="s">
        <v>27</v>
      </c>
      <c r="D30" s="7"/>
      <c r="E30" s="7"/>
      <c r="F30" s="7"/>
      <c r="G30" s="7"/>
      <c r="H30" s="8" t="s">
        <v>28</v>
      </c>
      <c r="I30" s="54">
        <f>'7 Februari 17  '!I52</f>
        <v>157222000</v>
      </c>
      <c r="K30" s="30">
        <v>39376</v>
      </c>
      <c r="L30" s="31">
        <v>850000</v>
      </c>
      <c r="M30" s="55"/>
      <c r="N30" s="42"/>
      <c r="O30" s="50"/>
      <c r="P30" s="34"/>
      <c r="Q30" s="40"/>
      <c r="R30" s="46"/>
      <c r="S30" s="40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>
        <v>39377</v>
      </c>
      <c r="L31" s="110">
        <v>800000</v>
      </c>
      <c r="N31" s="45"/>
      <c r="O31" s="50"/>
      <c r="P31" s="9"/>
      <c r="Q31" s="40"/>
      <c r="R31" s="9"/>
      <c r="S31" s="40"/>
    </row>
    <row r="32" spans="1:19" x14ac:dyDescent="0.25">
      <c r="A32" s="7"/>
      <c r="B32" s="7"/>
      <c r="C32" s="19" t="s">
        <v>29</v>
      </c>
      <c r="D32" s="7"/>
      <c r="E32" s="7"/>
      <c r="F32" s="7"/>
      <c r="G32" s="7"/>
      <c r="H32" s="8"/>
      <c r="I32" s="34"/>
      <c r="J32" s="34"/>
      <c r="K32" s="30">
        <v>39378</v>
      </c>
      <c r="L32" s="110">
        <v>410000</v>
      </c>
      <c r="N32" s="42"/>
      <c r="O32" s="50"/>
      <c r="P32" s="9"/>
      <c r="Q32" s="40"/>
      <c r="R32" s="9"/>
      <c r="S32" s="40"/>
    </row>
    <row r="33" spans="1:19" x14ac:dyDescent="0.25">
      <c r="A33" s="7"/>
      <c r="B33" s="19">
        <v>1</v>
      </c>
      <c r="C33" s="19" t="s">
        <v>30</v>
      </c>
      <c r="D33" s="7"/>
      <c r="E33" s="7"/>
      <c r="F33" s="7"/>
      <c r="G33" s="7"/>
      <c r="H33" s="8"/>
      <c r="I33" s="8"/>
      <c r="J33" s="8"/>
      <c r="K33" s="30">
        <v>39379</v>
      </c>
      <c r="L33" s="111">
        <v>800000</v>
      </c>
      <c r="N33" s="42"/>
      <c r="O33" s="50"/>
      <c r="P33" s="9"/>
      <c r="Q33" s="40"/>
      <c r="R33" s="9"/>
      <c r="S33" s="40"/>
    </row>
    <row r="34" spans="1:19" x14ac:dyDescent="0.25">
      <c r="A34" s="7"/>
      <c r="B34" s="19"/>
      <c r="C34" s="19" t="s">
        <v>12</v>
      </c>
      <c r="D34" s="7"/>
      <c r="E34" s="7"/>
      <c r="F34" s="7"/>
      <c r="G34" s="7"/>
      <c r="H34" s="8"/>
      <c r="I34" s="8"/>
      <c r="J34" s="8"/>
      <c r="K34" s="30">
        <v>39380</v>
      </c>
      <c r="L34" s="111">
        <v>400000</v>
      </c>
      <c r="N34" s="42"/>
      <c r="O34" s="50"/>
      <c r="P34" s="9"/>
      <c r="Q34" s="40"/>
      <c r="R34" s="57"/>
      <c r="S34" s="40"/>
    </row>
    <row r="35" spans="1:19" x14ac:dyDescent="0.25">
      <c r="A35" s="7"/>
      <c r="B35" s="7"/>
      <c r="C35" s="7" t="s">
        <v>31</v>
      </c>
      <c r="D35" s="7"/>
      <c r="E35" s="7"/>
      <c r="F35" s="7"/>
      <c r="G35" s="21"/>
      <c r="H35" s="49">
        <f>O14</f>
        <v>0</v>
      </c>
      <c r="I35" s="8"/>
      <c r="J35" s="8"/>
      <c r="K35" s="30">
        <v>39381</v>
      </c>
      <c r="L35" s="112">
        <v>2000000</v>
      </c>
      <c r="M35" s="51"/>
      <c r="N35" s="42" t="s">
        <v>32</v>
      </c>
      <c r="O35" s="50"/>
      <c r="P35" s="40"/>
      <c r="Q35" s="40"/>
      <c r="R35" s="9"/>
      <c r="S35" s="40"/>
    </row>
    <row r="36" spans="1:19" x14ac:dyDescent="0.25">
      <c r="A36" s="7"/>
      <c r="B36" s="7"/>
      <c r="C36" s="7" t="s">
        <v>33</v>
      </c>
      <c r="D36" s="7"/>
      <c r="E36" s="7"/>
      <c r="F36" s="7"/>
      <c r="G36" s="7"/>
      <c r="H36" s="58">
        <f>H92</f>
        <v>0</v>
      </c>
      <c r="I36" s="7" t="s">
        <v>8</v>
      </c>
      <c r="J36" s="7"/>
      <c r="K36" s="30">
        <v>39382</v>
      </c>
      <c r="L36" s="112">
        <v>4000000</v>
      </c>
      <c r="M36" s="51"/>
      <c r="N36" s="42"/>
      <c r="O36" s="50"/>
      <c r="P36" s="10"/>
      <c r="Q36" s="40"/>
      <c r="R36" s="9"/>
      <c r="S36" s="9"/>
    </row>
    <row r="37" spans="1:19" x14ac:dyDescent="0.25">
      <c r="A37" s="7"/>
      <c r="B37" s="7"/>
      <c r="C37" s="7" t="s">
        <v>34</v>
      </c>
      <c r="D37" s="7"/>
      <c r="E37" s="7"/>
      <c r="F37" s="7"/>
      <c r="G37" s="7"/>
      <c r="H37" s="8"/>
      <c r="I37" s="8">
        <f>I29+H35</f>
        <v>745431764</v>
      </c>
      <c r="J37" s="8"/>
      <c r="K37" s="30">
        <v>39383</v>
      </c>
      <c r="L37" s="112">
        <v>1950000</v>
      </c>
      <c r="M37" s="51"/>
      <c r="N37" s="42"/>
      <c r="O37" s="50"/>
      <c r="Q37" s="40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>
        <v>39384</v>
      </c>
      <c r="L38" s="112">
        <v>1600000</v>
      </c>
      <c r="M38" s="59"/>
      <c r="N38" s="42"/>
      <c r="O38" s="50"/>
      <c r="Q38" s="40"/>
      <c r="R38" s="9"/>
      <c r="S38" s="9"/>
    </row>
    <row r="39" spans="1:19" x14ac:dyDescent="0.25">
      <c r="A39" s="7"/>
      <c r="B39" s="7"/>
      <c r="C39" s="19" t="s">
        <v>35</v>
      </c>
      <c r="D39" s="7"/>
      <c r="E39" s="7"/>
      <c r="F39" s="7"/>
      <c r="G39" s="7"/>
      <c r="H39" s="49">
        <v>12175667</v>
      </c>
      <c r="J39" s="8"/>
      <c r="K39" s="30">
        <v>39385</v>
      </c>
      <c r="L39" s="112">
        <v>2000000</v>
      </c>
      <c r="M39" s="51"/>
      <c r="N39" s="42"/>
      <c r="O39" s="50"/>
      <c r="Q39" s="40"/>
      <c r="R39" s="9"/>
      <c r="S39" s="9"/>
    </row>
    <row r="40" spans="1:19" x14ac:dyDescent="0.25">
      <c r="A40" s="7"/>
      <c r="B40" s="7"/>
      <c r="C40" s="19" t="s">
        <v>36</v>
      </c>
      <c r="D40" s="7"/>
      <c r="E40" s="7"/>
      <c r="F40" s="7"/>
      <c r="G40" s="7"/>
      <c r="H40" s="8">
        <v>102950591</v>
      </c>
      <c r="I40" s="8"/>
      <c r="J40" s="8"/>
      <c r="K40" s="30">
        <v>39386</v>
      </c>
      <c r="L40" s="113">
        <v>1700000</v>
      </c>
      <c r="M40" s="51"/>
      <c r="N40" s="42"/>
      <c r="O40" s="50"/>
      <c r="Q40" s="40"/>
      <c r="R40" s="9"/>
      <c r="S40" s="9"/>
    </row>
    <row r="41" spans="1:19" ht="16.5" x14ac:dyDescent="0.35">
      <c r="A41" s="7"/>
      <c r="B41" s="7"/>
      <c r="C41" s="19" t="s">
        <v>37</v>
      </c>
      <c r="D41" s="7"/>
      <c r="E41" s="7"/>
      <c r="F41" s="7"/>
      <c r="G41" s="7"/>
      <c r="H41" s="60">
        <v>22854089</v>
      </c>
      <c r="I41" s="8"/>
      <c r="J41" s="8"/>
      <c r="K41" s="30">
        <v>39387</v>
      </c>
      <c r="L41" s="113">
        <v>1600000</v>
      </c>
      <c r="M41" s="51"/>
      <c r="N41" s="42"/>
      <c r="O41" s="50"/>
      <c r="Q41" s="40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137980347</v>
      </c>
      <c r="J42" s="8"/>
      <c r="K42" s="30">
        <v>39388</v>
      </c>
      <c r="L42" s="111">
        <v>800000</v>
      </c>
      <c r="M42" s="51"/>
      <c r="N42" s="42"/>
      <c r="O42" s="50"/>
      <c r="Q42" s="40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883412111</v>
      </c>
      <c r="J43" s="8"/>
      <c r="K43" s="30">
        <v>39389</v>
      </c>
      <c r="L43" s="111">
        <v>500000</v>
      </c>
      <c r="M43" s="51"/>
      <c r="N43" s="42"/>
      <c r="O43" s="50"/>
      <c r="Q43" s="40"/>
      <c r="R43" s="9"/>
      <c r="S43" s="9"/>
    </row>
    <row r="44" spans="1:19" x14ac:dyDescent="0.25">
      <c r="A44" s="7"/>
      <c r="B44" s="19">
        <v>2</v>
      </c>
      <c r="C44" s="19" t="s">
        <v>38</v>
      </c>
      <c r="D44" s="7"/>
      <c r="E44" s="7"/>
      <c r="F44" s="7"/>
      <c r="G44" s="7"/>
      <c r="H44" s="8"/>
      <c r="I44" s="8"/>
      <c r="J44" s="8"/>
      <c r="K44" s="30">
        <v>39390</v>
      </c>
      <c r="L44" s="111">
        <v>500000</v>
      </c>
      <c r="M44" s="51"/>
      <c r="N44" s="42"/>
      <c r="O44" s="50"/>
      <c r="P44" s="63"/>
      <c r="Q44" s="34"/>
      <c r="R44" s="64"/>
      <c r="S44" s="64"/>
    </row>
    <row r="45" spans="1:19" x14ac:dyDescent="0.25">
      <c r="A45" s="7"/>
      <c r="B45" s="7"/>
      <c r="C45" s="7" t="s">
        <v>33</v>
      </c>
      <c r="D45" s="7"/>
      <c r="E45" s="7"/>
      <c r="F45" s="7"/>
      <c r="G45" s="17"/>
      <c r="H45" s="8">
        <f>M96</f>
        <v>162895000</v>
      </c>
      <c r="I45" s="8"/>
      <c r="J45" s="8"/>
      <c r="K45" s="30">
        <v>39391</v>
      </c>
      <c r="L45" s="111">
        <v>2100000</v>
      </c>
      <c r="M45" s="51"/>
      <c r="N45" s="42"/>
      <c r="O45" s="50"/>
      <c r="P45" s="63"/>
      <c r="Q45" s="34"/>
      <c r="R45" s="65"/>
      <c r="S45" s="64"/>
    </row>
    <row r="46" spans="1:19" x14ac:dyDescent="0.25">
      <c r="A46" s="7"/>
      <c r="B46" s="7"/>
      <c r="C46" s="7" t="s">
        <v>39</v>
      </c>
      <c r="D46" s="7"/>
      <c r="E46" s="7"/>
      <c r="F46" s="7"/>
      <c r="G46" s="22"/>
      <c r="H46" s="66">
        <f>+E92</f>
        <v>42400</v>
      </c>
      <c r="I46" s="8" t="s">
        <v>8</v>
      </c>
      <c r="J46" s="8"/>
      <c r="K46" s="30">
        <v>39392</v>
      </c>
      <c r="L46" s="111">
        <v>1600000</v>
      </c>
      <c r="M46" s="51"/>
      <c r="N46" s="42"/>
      <c r="O46" s="50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8</v>
      </c>
      <c r="H47" s="67"/>
      <c r="I47" s="8">
        <f>H45+H46</f>
        <v>162937400</v>
      </c>
      <c r="J47" s="8"/>
      <c r="K47" s="30">
        <v>39393</v>
      </c>
      <c r="L47" s="111">
        <v>1000000</v>
      </c>
      <c r="M47" s="51"/>
      <c r="N47" s="42"/>
      <c r="O47" s="50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8</v>
      </c>
      <c r="J48" s="8"/>
      <c r="K48" s="30">
        <v>39394</v>
      </c>
      <c r="L48" s="111">
        <v>600000</v>
      </c>
      <c r="M48" s="59"/>
      <c r="N48" s="42"/>
      <c r="O48" s="50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40</v>
      </c>
      <c r="D49" s="7"/>
      <c r="E49" s="7"/>
      <c r="F49" s="7"/>
      <c r="G49" s="17"/>
      <c r="H49" s="49">
        <f>L137</f>
        <v>75195000</v>
      </c>
      <c r="I49" s="8">
        <v>0</v>
      </c>
      <c r="K49" s="30">
        <v>39395</v>
      </c>
      <c r="L49" s="111">
        <v>600000</v>
      </c>
      <c r="M49" s="59"/>
      <c r="N49" s="42"/>
      <c r="O49" s="50"/>
      <c r="Q49" s="9"/>
      <c r="S49" s="9"/>
    </row>
    <row r="50" spans="1:19" x14ac:dyDescent="0.25">
      <c r="A50" s="7"/>
      <c r="B50" s="7"/>
      <c r="C50" s="7" t="s">
        <v>41</v>
      </c>
      <c r="D50" s="7"/>
      <c r="E50" s="7"/>
      <c r="F50" s="7"/>
      <c r="G50" s="7"/>
      <c r="H50" s="58">
        <f>A92</f>
        <v>55400</v>
      </c>
      <c r="I50" s="8"/>
      <c r="K50" s="30">
        <v>39396</v>
      </c>
      <c r="L50" s="111">
        <v>1600000</v>
      </c>
      <c r="M50" s="59"/>
      <c r="N50" s="42"/>
      <c r="O50" s="50"/>
      <c r="P50" s="70"/>
      <c r="Q50" s="9" t="s">
        <v>42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75250400</v>
      </c>
      <c r="J51" s="49"/>
      <c r="K51" s="30">
        <v>39397</v>
      </c>
      <c r="L51" s="111">
        <v>1000000</v>
      </c>
      <c r="M51" s="59"/>
      <c r="N51" s="42"/>
      <c r="O51" s="50"/>
      <c r="P51" s="71"/>
      <c r="Q51" s="57"/>
      <c r="R51" s="71"/>
      <c r="S51" s="57"/>
    </row>
    <row r="52" spans="1:19" x14ac:dyDescent="0.25">
      <c r="A52" s="7"/>
      <c r="B52" s="7"/>
      <c r="C52" s="19" t="s">
        <v>43</v>
      </c>
      <c r="D52" s="7"/>
      <c r="E52" s="7"/>
      <c r="F52" s="7"/>
      <c r="G52" s="7"/>
      <c r="H52" s="8"/>
      <c r="I52" s="8">
        <f>I30-I47+I51</f>
        <v>69535000</v>
      </c>
      <c r="J52" s="72"/>
      <c r="K52" s="30">
        <v>39398</v>
      </c>
      <c r="L52" s="111">
        <v>2100000</v>
      </c>
      <c r="N52" s="42"/>
      <c r="O52" s="50"/>
      <c r="P52" s="71"/>
      <c r="Q52" s="57"/>
      <c r="R52" s="71"/>
      <c r="S52" s="57"/>
    </row>
    <row r="53" spans="1:19" x14ac:dyDescent="0.25">
      <c r="A53" s="7"/>
      <c r="B53" s="7"/>
      <c r="C53" s="7" t="s">
        <v>44</v>
      </c>
      <c r="D53" s="7"/>
      <c r="E53" s="7"/>
      <c r="F53" s="7"/>
      <c r="G53" s="7"/>
      <c r="H53" s="8"/>
      <c r="I53" s="8">
        <f>+I27</f>
        <v>69535000</v>
      </c>
      <c r="J53" s="72"/>
      <c r="K53" s="30">
        <v>39399</v>
      </c>
      <c r="L53" s="111">
        <v>2100000</v>
      </c>
      <c r="N53" s="42"/>
      <c r="O53" s="50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8</v>
      </c>
      <c r="I54" s="58">
        <v>0</v>
      </c>
      <c r="J54" s="73"/>
      <c r="K54" s="30">
        <v>39400</v>
      </c>
      <c r="L54" s="111">
        <v>2625000</v>
      </c>
      <c r="N54" s="42"/>
      <c r="O54" s="50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45</v>
      </c>
      <c r="F55" s="7"/>
      <c r="G55" s="7"/>
      <c r="H55" s="8"/>
      <c r="I55" s="8">
        <f>+I53-I52</f>
        <v>0</v>
      </c>
      <c r="J55" s="72"/>
      <c r="K55" s="30">
        <v>39401</v>
      </c>
      <c r="L55" s="111">
        <v>2500000</v>
      </c>
      <c r="N55" s="42"/>
      <c r="O55" s="50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K56" s="30">
        <v>39402</v>
      </c>
      <c r="L56" s="111">
        <v>3300000</v>
      </c>
      <c r="N56" s="42"/>
      <c r="O56" s="50"/>
      <c r="P56" s="71"/>
      <c r="Q56" s="57"/>
      <c r="R56" s="71"/>
      <c r="S56" s="71"/>
    </row>
    <row r="57" spans="1:19" x14ac:dyDescent="0.25">
      <c r="A57" s="7" t="s">
        <v>46</v>
      </c>
      <c r="B57" s="7"/>
      <c r="C57" s="7"/>
      <c r="D57" s="7"/>
      <c r="E57" s="7"/>
      <c r="F57" s="7"/>
      <c r="G57" s="7"/>
      <c r="H57" s="8"/>
      <c r="I57" s="54"/>
      <c r="J57" s="75"/>
      <c r="K57" s="30">
        <v>39403</v>
      </c>
      <c r="L57" s="111">
        <v>500000</v>
      </c>
      <c r="N57" s="42"/>
      <c r="O57" s="50"/>
      <c r="P57" s="71"/>
      <c r="Q57" s="57"/>
      <c r="R57" s="71"/>
      <c r="S57" s="71"/>
    </row>
    <row r="58" spans="1:19" x14ac:dyDescent="0.25">
      <c r="A58" s="7" t="s">
        <v>47</v>
      </c>
      <c r="B58" s="7"/>
      <c r="C58" s="7"/>
      <c r="D58" s="7"/>
      <c r="E58" s="7" t="s">
        <v>8</v>
      </c>
      <c r="F58" s="7"/>
      <c r="G58" s="7" t="s">
        <v>48</v>
      </c>
      <c r="H58" s="8"/>
      <c r="I58" s="21"/>
      <c r="J58" s="76"/>
      <c r="K58" s="30">
        <v>39404</v>
      </c>
      <c r="L58" s="111">
        <v>950000</v>
      </c>
      <c r="N58" s="42"/>
      <c r="O58" s="50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8</v>
      </c>
      <c r="I59" s="21"/>
      <c r="J59" s="76"/>
      <c r="K59" s="30">
        <v>39405</v>
      </c>
      <c r="L59" s="111">
        <v>1000000</v>
      </c>
      <c r="N59" s="42"/>
      <c r="O59" s="50"/>
      <c r="Q59" s="40"/>
    </row>
    <row r="60" spans="1:19" x14ac:dyDescent="0.25">
      <c r="K60" s="30">
        <v>39406</v>
      </c>
      <c r="L60" s="111">
        <v>2800000</v>
      </c>
      <c r="N60" s="42"/>
      <c r="O60" s="50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K61" s="30">
        <v>39407</v>
      </c>
      <c r="L61" s="111">
        <v>1000000</v>
      </c>
      <c r="N61" s="42"/>
      <c r="O61" s="50"/>
      <c r="Q61" s="10"/>
      <c r="R61" s="81"/>
    </row>
    <row r="62" spans="1:19" x14ac:dyDescent="0.25">
      <c r="A62" s="77" t="s">
        <v>49</v>
      </c>
      <c r="B62" s="78"/>
      <c r="C62" s="78"/>
      <c r="D62" s="79"/>
      <c r="E62" s="79"/>
      <c r="F62" s="79"/>
      <c r="G62" s="79" t="s">
        <v>50</v>
      </c>
      <c r="H62" s="10"/>
      <c r="J62" s="80"/>
      <c r="K62" s="30">
        <v>39408</v>
      </c>
      <c r="L62" s="43">
        <v>1760000</v>
      </c>
      <c r="N62" s="42"/>
      <c r="O62" s="50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K63" s="30">
        <v>39409</v>
      </c>
      <c r="L63" s="43">
        <v>0</v>
      </c>
      <c r="N63" s="42"/>
      <c r="O63" s="50"/>
      <c r="Q63" s="10"/>
      <c r="R63" s="81"/>
    </row>
    <row r="64" spans="1:19" x14ac:dyDescent="0.25">
      <c r="A64" s="77" t="s">
        <v>51</v>
      </c>
      <c r="B64" s="78"/>
      <c r="C64" s="78"/>
      <c r="D64" s="79"/>
      <c r="E64" s="79"/>
      <c r="F64" s="79"/>
      <c r="G64" s="79"/>
      <c r="H64" s="10" t="s">
        <v>52</v>
      </c>
      <c r="J64" s="80"/>
      <c r="K64" s="30">
        <v>39410</v>
      </c>
      <c r="L64" s="43"/>
      <c r="N64" s="42"/>
      <c r="O64" s="50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K65" s="30">
        <v>39411</v>
      </c>
      <c r="L65" s="43"/>
      <c r="N65" s="42"/>
      <c r="O65" s="50"/>
    </row>
    <row r="66" spans="1:17" x14ac:dyDescent="0.25">
      <c r="A66" s="9"/>
      <c r="B66" s="9"/>
      <c r="C66" s="9"/>
      <c r="D66" s="9"/>
      <c r="E66" s="9"/>
      <c r="F66" s="9"/>
      <c r="G66" s="79" t="s">
        <v>53</v>
      </c>
      <c r="H66" s="9"/>
      <c r="I66" s="9"/>
      <c r="J66" s="82"/>
      <c r="K66" s="30">
        <v>39412</v>
      </c>
      <c r="L66" s="43"/>
      <c r="M66" s="59"/>
      <c r="N66" s="42"/>
      <c r="O66" s="50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2"/>
      <c r="K67" s="30">
        <v>39413</v>
      </c>
      <c r="L67" s="43"/>
      <c r="M67" s="59"/>
      <c r="N67" s="42"/>
      <c r="O67" s="50"/>
    </row>
    <row r="68" spans="1:17" x14ac:dyDescent="0.25">
      <c r="A68" s="9"/>
      <c r="B68" s="9"/>
      <c r="C68" s="9"/>
      <c r="D68" s="9"/>
      <c r="E68" s="9" t="s">
        <v>54</v>
      </c>
      <c r="F68" s="9"/>
      <c r="G68" s="9"/>
      <c r="H68" s="9"/>
      <c r="I68" s="9"/>
      <c r="J68" s="82"/>
      <c r="K68" s="30"/>
      <c r="L68" s="43"/>
      <c r="M68" s="83"/>
      <c r="N68" s="42"/>
      <c r="O68" s="50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4"/>
      <c r="J69" s="82"/>
      <c r="K69" s="30"/>
      <c r="L69" s="43"/>
      <c r="M69" s="83"/>
      <c r="N69" s="42"/>
      <c r="O69" s="50"/>
    </row>
    <row r="70" spans="1:17" x14ac:dyDescent="0.25">
      <c r="A70" s="79"/>
      <c r="B70" s="79"/>
      <c r="C70" s="79"/>
      <c r="D70" s="79"/>
      <c r="E70" s="79"/>
      <c r="F70" s="79"/>
      <c r="G70" s="85"/>
      <c r="H70" s="86"/>
      <c r="I70" s="79"/>
      <c r="J70" s="80"/>
      <c r="K70" s="30"/>
      <c r="L70" s="43"/>
      <c r="M70" s="87"/>
      <c r="N70" s="42"/>
      <c r="O70" s="50"/>
    </row>
    <row r="71" spans="1:17" x14ac:dyDescent="0.25">
      <c r="A71" s="79"/>
      <c r="B71" s="79"/>
      <c r="C71" s="79"/>
      <c r="D71" s="79"/>
      <c r="E71" s="79"/>
      <c r="F71" s="79"/>
      <c r="G71" s="85" t="s">
        <v>55</v>
      </c>
      <c r="H71" s="88"/>
      <c r="I71" s="79"/>
      <c r="J71" s="80"/>
      <c r="K71" s="30"/>
      <c r="L71" s="43"/>
      <c r="M71" s="59"/>
      <c r="N71" s="42"/>
      <c r="O71" s="50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2"/>
      <c r="K72" s="30"/>
      <c r="L72" s="43"/>
      <c r="N72" s="42"/>
      <c r="O72" s="89"/>
    </row>
    <row r="73" spans="1:17" x14ac:dyDescent="0.25">
      <c r="A73" s="9" t="s">
        <v>41</v>
      </c>
      <c r="B73" s="9"/>
      <c r="C73" s="9"/>
      <c r="D73" s="9" t="s">
        <v>39</v>
      </c>
      <c r="E73" s="9"/>
      <c r="F73" s="9"/>
      <c r="G73" s="9"/>
      <c r="H73" s="9" t="s">
        <v>56</v>
      </c>
      <c r="I73" s="84" t="s">
        <v>57</v>
      </c>
      <c r="J73" s="82"/>
      <c r="K73" s="30"/>
      <c r="L73" s="43"/>
      <c r="M73" s="87"/>
      <c r="N73" s="42"/>
      <c r="O73" s="90"/>
    </row>
    <row r="74" spans="1:17" x14ac:dyDescent="0.25">
      <c r="A74" s="91">
        <v>8900</v>
      </c>
      <c r="B74" s="92"/>
      <c r="C74" s="92"/>
      <c r="D74" s="92"/>
      <c r="E74" s="93">
        <v>17400</v>
      </c>
      <c r="F74" s="94"/>
      <c r="G74" s="9"/>
      <c r="H74" s="57"/>
      <c r="I74" s="9"/>
      <c r="J74" s="82"/>
      <c r="K74" s="30"/>
      <c r="L74" s="43"/>
      <c r="M74" s="87"/>
      <c r="N74" s="42"/>
      <c r="O74" s="89"/>
    </row>
    <row r="75" spans="1:17" x14ac:dyDescent="0.25">
      <c r="A75" s="91">
        <v>46500</v>
      </c>
      <c r="B75" s="92"/>
      <c r="C75" s="92"/>
      <c r="D75" s="92"/>
      <c r="E75" s="93">
        <v>25000</v>
      </c>
      <c r="F75" s="94"/>
      <c r="G75" s="9"/>
      <c r="H75" s="57"/>
      <c r="I75" s="9"/>
      <c r="J75" s="9"/>
      <c r="K75" s="30"/>
      <c r="L75" s="43"/>
      <c r="M75" s="87"/>
      <c r="N75" s="42"/>
      <c r="O75" s="89"/>
    </row>
    <row r="76" spans="1:17" x14ac:dyDescent="0.25">
      <c r="A76" s="95"/>
      <c r="B76" s="92"/>
      <c r="C76" s="92"/>
      <c r="D76" s="92"/>
      <c r="E76" s="93"/>
      <c r="F76" s="94"/>
      <c r="G76" s="9"/>
      <c r="H76" s="57"/>
      <c r="I76" s="9"/>
      <c r="J76" s="9"/>
      <c r="K76" s="30"/>
      <c r="L76" s="43"/>
      <c r="M76" s="87"/>
      <c r="N76" s="42"/>
      <c r="O76" s="89"/>
    </row>
    <row r="77" spans="1:17" x14ac:dyDescent="0.25">
      <c r="A77" s="95"/>
      <c r="B77" s="92"/>
      <c r="C77" s="96"/>
      <c r="D77" s="92"/>
      <c r="E77" s="97"/>
      <c r="F77" s="9"/>
      <c r="G77" s="9"/>
      <c r="H77" s="57"/>
      <c r="I77" s="9"/>
      <c r="J77" s="9"/>
      <c r="K77" s="30"/>
      <c r="L77" s="43"/>
      <c r="M77" s="87"/>
      <c r="N77" s="42"/>
      <c r="O77" s="89"/>
    </row>
    <row r="78" spans="1:17" x14ac:dyDescent="0.25">
      <c r="A78" s="93"/>
      <c r="B78" s="92"/>
      <c r="C78" s="96"/>
      <c r="D78" s="96"/>
      <c r="E78" s="98"/>
      <c r="F78" s="70"/>
      <c r="H78" s="71"/>
      <c r="K78" s="30"/>
      <c r="L78" s="43"/>
      <c r="M78" s="87"/>
      <c r="N78" s="42"/>
      <c r="O78" s="89"/>
    </row>
    <row r="79" spans="1:17" x14ac:dyDescent="0.25">
      <c r="A79" s="99"/>
      <c r="B79" s="92"/>
      <c r="C79" s="100"/>
      <c r="D79" s="100"/>
      <c r="E79" s="98"/>
      <c r="H79" s="71"/>
      <c r="K79" s="30"/>
      <c r="L79" s="43"/>
      <c r="M79" s="87"/>
      <c r="N79" s="42"/>
      <c r="O79" s="89"/>
    </row>
    <row r="80" spans="1:17" x14ac:dyDescent="0.25">
      <c r="A80" s="101"/>
      <c r="B80" s="92"/>
      <c r="C80" s="100"/>
      <c r="D80" s="100"/>
      <c r="E80" s="98"/>
      <c r="H80" s="71"/>
      <c r="K80" s="30"/>
      <c r="L80" s="43"/>
      <c r="M80" s="87"/>
      <c r="N80" s="42"/>
      <c r="O80" s="90"/>
    </row>
    <row r="81" spans="1:15" x14ac:dyDescent="0.25">
      <c r="A81" s="101"/>
      <c r="B81" s="92"/>
      <c r="C81" s="100"/>
      <c r="D81" s="100"/>
      <c r="E81" s="98"/>
      <c r="H81" s="71"/>
      <c r="K81" s="30"/>
      <c r="L81" s="43"/>
      <c r="M81" s="87"/>
      <c r="N81" s="42"/>
      <c r="O81" s="90"/>
    </row>
    <row r="82" spans="1:15" x14ac:dyDescent="0.25">
      <c r="A82" s="99"/>
      <c r="B82" s="100"/>
      <c r="C82" s="100"/>
      <c r="D82" s="100"/>
      <c r="E82" s="98"/>
      <c r="H82" s="71"/>
      <c r="K82" s="30"/>
      <c r="L82" s="43"/>
      <c r="M82" s="102"/>
      <c r="N82" s="42"/>
      <c r="O82" s="89"/>
    </row>
    <row r="83" spans="1:15" x14ac:dyDescent="0.25">
      <c r="A83" s="99"/>
      <c r="B83" s="100"/>
      <c r="C83" s="100"/>
      <c r="D83" s="100"/>
      <c r="E83" s="98"/>
      <c r="H83" s="71"/>
      <c r="K83" s="30"/>
      <c r="L83" s="43"/>
      <c r="M83" s="103"/>
      <c r="N83" s="42"/>
      <c r="O83" s="89"/>
    </row>
    <row r="84" spans="1:15" x14ac:dyDescent="0.25">
      <c r="A84" s="99"/>
      <c r="B84" s="104"/>
      <c r="E84" s="71"/>
      <c r="H84" s="71"/>
      <c r="K84" s="30"/>
      <c r="L84" s="43"/>
      <c r="N84" s="42"/>
      <c r="O84" s="89"/>
    </row>
    <row r="85" spans="1:15" x14ac:dyDescent="0.25">
      <c r="A85" s="99"/>
      <c r="B85" s="104"/>
      <c r="H85" s="71"/>
      <c r="K85" s="30"/>
      <c r="L85" s="43"/>
      <c r="N85" s="42"/>
      <c r="O85" s="89"/>
    </row>
    <row r="86" spans="1:15" x14ac:dyDescent="0.25">
      <c r="A86" s="99"/>
      <c r="B86" s="104"/>
      <c r="K86" s="30"/>
      <c r="L86" s="43"/>
      <c r="N86" s="42"/>
      <c r="O86" s="89"/>
    </row>
    <row r="87" spans="1:15" x14ac:dyDescent="0.25">
      <c r="A87" s="99"/>
      <c r="B87" s="104"/>
      <c r="K87" s="30"/>
      <c r="L87" s="43"/>
      <c r="N87" s="42"/>
      <c r="O87" s="89"/>
    </row>
    <row r="88" spans="1:15" x14ac:dyDescent="0.25">
      <c r="A88" s="71"/>
      <c r="B88" s="104"/>
      <c r="K88" s="30"/>
      <c r="L88" s="43"/>
      <c r="M88" s="87"/>
      <c r="N88" s="42"/>
      <c r="O88" s="89"/>
    </row>
    <row r="89" spans="1:15" x14ac:dyDescent="0.25">
      <c r="K89" s="30"/>
      <c r="L89" s="43"/>
      <c r="N89" s="42"/>
      <c r="O89" s="89"/>
    </row>
    <row r="90" spans="1:15" x14ac:dyDescent="0.25">
      <c r="K90" s="30"/>
      <c r="L90" s="43"/>
      <c r="N90" s="42"/>
      <c r="O90" s="89"/>
    </row>
    <row r="91" spans="1:15" x14ac:dyDescent="0.25">
      <c r="K91" s="30"/>
      <c r="L91" s="43"/>
      <c r="N91" s="42"/>
      <c r="O91" s="89"/>
    </row>
    <row r="92" spans="1:15" x14ac:dyDescent="0.25">
      <c r="A92" s="81">
        <f>SUM(A74:A91)</f>
        <v>55400</v>
      </c>
      <c r="E92" s="71">
        <f>SUM(E74:E91)</f>
        <v>42400</v>
      </c>
      <c r="H92" s="71">
        <f>SUM(H74:H91)</f>
        <v>0</v>
      </c>
      <c r="K92" s="30"/>
      <c r="L92" s="43"/>
      <c r="N92" s="42"/>
      <c r="O92" s="89"/>
    </row>
    <row r="93" spans="1:15" x14ac:dyDescent="0.25">
      <c r="K93" s="30"/>
      <c r="L93" s="43"/>
      <c r="N93" s="42"/>
      <c r="O93" s="89"/>
    </row>
    <row r="94" spans="1:15" x14ac:dyDescent="0.25">
      <c r="K94" s="30"/>
      <c r="N94" s="42"/>
      <c r="O94" s="89"/>
    </row>
    <row r="95" spans="1:15" x14ac:dyDescent="0.25">
      <c r="K95" s="30"/>
      <c r="N95" s="42"/>
      <c r="O95" s="89"/>
    </row>
    <row r="96" spans="1:15" x14ac:dyDescent="0.25">
      <c r="K96" s="30"/>
      <c r="M96" s="37">
        <f>SUM(M13:M95)</f>
        <v>162895000</v>
      </c>
      <c r="N96" s="42"/>
      <c r="O96" s="89"/>
    </row>
    <row r="97" spans="11:15" x14ac:dyDescent="0.25">
      <c r="K97" s="30">
        <v>38741</v>
      </c>
      <c r="N97" s="42"/>
      <c r="O97" s="89"/>
    </row>
    <row r="98" spans="11:15" x14ac:dyDescent="0.25">
      <c r="K98" s="30"/>
      <c r="N98" s="42"/>
      <c r="O98" s="89"/>
    </row>
    <row r="99" spans="11:15" x14ac:dyDescent="0.25">
      <c r="K99" s="30"/>
      <c r="N99" s="42"/>
      <c r="O99" s="89"/>
    </row>
    <row r="100" spans="11:15" x14ac:dyDescent="0.25">
      <c r="K100" s="30"/>
      <c r="N100" s="42"/>
      <c r="O100" s="89"/>
    </row>
    <row r="101" spans="11:15" x14ac:dyDescent="0.25">
      <c r="K101" s="30"/>
      <c r="N101" s="42"/>
      <c r="O101" s="89"/>
    </row>
    <row r="102" spans="11:15" x14ac:dyDescent="0.25">
      <c r="K102" s="30"/>
      <c r="N102" s="42"/>
      <c r="O102" s="89"/>
    </row>
    <row r="103" spans="11:15" x14ac:dyDescent="0.25">
      <c r="K103" s="30"/>
      <c r="N103" s="42"/>
      <c r="O103" s="89"/>
    </row>
    <row r="104" spans="11:15" x14ac:dyDescent="0.25">
      <c r="K104" s="30"/>
      <c r="N104" s="42"/>
      <c r="O104" s="89"/>
    </row>
    <row r="105" spans="11:15" x14ac:dyDescent="0.25">
      <c r="K105" s="30"/>
      <c r="N105" s="42"/>
      <c r="O105" s="89"/>
    </row>
    <row r="106" spans="11:15" x14ac:dyDescent="0.25">
      <c r="K106" s="30"/>
      <c r="N106" s="42"/>
      <c r="O106" s="89"/>
    </row>
    <row r="107" spans="11:15" x14ac:dyDescent="0.25">
      <c r="K107" s="30"/>
      <c r="N107" s="42"/>
      <c r="O107" s="89"/>
    </row>
    <row r="108" spans="11:15" x14ac:dyDescent="0.25">
      <c r="K108" s="30"/>
      <c r="N108" s="42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7">
        <f>SUM(O13:O110)</f>
        <v>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5"/>
      <c r="N114" s="107"/>
      <c r="O114" s="106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5"/>
      <c r="N115" s="107"/>
      <c r="O115" s="106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5"/>
      <c r="N116" s="107"/>
      <c r="O116" s="106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5"/>
      <c r="N117" s="107"/>
      <c r="O117" s="106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5"/>
      <c r="N118" s="107"/>
      <c r="O118" s="106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5"/>
      <c r="N119" s="107"/>
      <c r="O119" s="106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5"/>
      <c r="N120" s="107"/>
      <c r="O120" s="106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5"/>
      <c r="N121" s="107"/>
      <c r="O121" s="106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5"/>
      <c r="N122" s="107"/>
      <c r="O122" s="106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5"/>
      <c r="N123" s="107"/>
      <c r="O123" s="106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8"/>
      <c r="N124" s="107"/>
      <c r="O124" s="106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5"/>
      <c r="N125" s="107"/>
      <c r="O125" s="106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5"/>
      <c r="N126" s="107"/>
      <c r="O126" s="106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5"/>
      <c r="N127" s="107"/>
      <c r="O127" s="106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5"/>
      <c r="N128" s="107"/>
      <c r="O128" s="106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5"/>
      <c r="N129" s="107"/>
      <c r="O129" s="106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5"/>
      <c r="N130" s="107"/>
      <c r="O130" s="106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5"/>
      <c r="N131" s="107"/>
      <c r="O131" s="106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5"/>
      <c r="N132" s="107"/>
      <c r="O132" s="106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5"/>
      <c r="N133" s="107"/>
      <c r="O133" s="106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5"/>
      <c r="N134" s="107"/>
      <c r="O134" s="106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8"/>
      <c r="N135" s="107"/>
      <c r="O135" s="106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5"/>
      <c r="N136" s="107"/>
      <c r="O136" s="106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08">
        <f>SUM(L13:L136)</f>
        <v>75195000</v>
      </c>
      <c r="N137" s="107"/>
      <c r="O137" s="106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4" zoomScale="82" zoomScaleNormal="100" zoomScaleSheetLayoutView="82" workbookViewId="0">
      <selection activeCell="M15" sqref="M15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5" bestFit="1" customWidth="1"/>
    <col min="13" max="13" width="16.140625" style="37" bestFit="1" customWidth="1"/>
    <col min="14" max="14" width="15.5703125" style="107" customWidth="1"/>
    <col min="15" max="15" width="17.7109375" style="106" bestFit="1" customWidth="1"/>
    <col min="16" max="16" width="16.42578125" bestFit="1" customWidth="1"/>
    <col min="18" max="18" width="22.42578125" customWidth="1"/>
    <col min="19" max="19" width="20.140625" customWidth="1"/>
  </cols>
  <sheetData>
    <row r="1" spans="1:19" ht="15.75" x14ac:dyDescent="0.25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18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59</v>
      </c>
      <c r="C3" s="10"/>
      <c r="D3" s="7"/>
      <c r="E3" s="7"/>
      <c r="F3" s="7"/>
      <c r="G3" s="7"/>
      <c r="H3" s="7" t="s">
        <v>2</v>
      </c>
      <c r="I3" s="11">
        <v>42775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 t="s">
        <v>6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7</v>
      </c>
      <c r="B6" s="7"/>
      <c r="C6" s="7"/>
      <c r="D6" s="7"/>
      <c r="E6" s="7"/>
      <c r="F6" s="7"/>
      <c r="G6" s="7" t="s">
        <v>8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v>25</v>
      </c>
      <c r="F8" s="22"/>
      <c r="G8" s="17">
        <f>C8*E8</f>
        <v>2500000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v>10</v>
      </c>
      <c r="F9" s="22"/>
      <c r="G9" s="17">
        <f t="shared" ref="G9:G16" si="0">C9*E9</f>
        <v>500000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111</v>
      </c>
      <c r="F10" s="22"/>
      <c r="G10" s="17">
        <f t="shared" si="0"/>
        <v>2220000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106</v>
      </c>
      <c r="F11" s="22"/>
      <c r="G11" s="17">
        <f t="shared" si="0"/>
        <v>1060000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12</v>
      </c>
      <c r="S11" s="9"/>
    </row>
    <row r="12" spans="1:19" x14ac:dyDescent="0.25">
      <c r="A12" s="7"/>
      <c r="B12" s="7"/>
      <c r="C12" s="21">
        <v>5000</v>
      </c>
      <c r="D12" s="7"/>
      <c r="E12" s="22">
        <v>161</v>
      </c>
      <c r="F12" s="22"/>
      <c r="G12" s="17">
        <f>C12*E12</f>
        <v>805000</v>
      </c>
      <c r="H12" s="8"/>
      <c r="I12" s="17"/>
      <c r="J12" s="17"/>
      <c r="K12" s="25" t="s">
        <v>8</v>
      </c>
      <c r="L12" s="26" t="s">
        <v>14</v>
      </c>
      <c r="M12" s="27" t="s">
        <v>15</v>
      </c>
      <c r="N12" s="28" t="s">
        <v>16</v>
      </c>
      <c r="O12" s="29" t="s">
        <v>12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4</v>
      </c>
      <c r="F13" s="22"/>
      <c r="G13" s="17">
        <f t="shared" si="0"/>
        <v>8000</v>
      </c>
      <c r="H13" s="8"/>
      <c r="I13" s="17"/>
      <c r="J13" s="17"/>
      <c r="K13" s="30">
        <v>39409</v>
      </c>
      <c r="L13" s="31">
        <v>4000000</v>
      </c>
      <c r="M13" s="32">
        <v>325000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19</v>
      </c>
      <c r="F14" s="22"/>
      <c r="G14" s="17">
        <f t="shared" si="0"/>
        <v>19000</v>
      </c>
      <c r="H14" s="8"/>
      <c r="I14" s="17"/>
      <c r="J14" s="10"/>
      <c r="K14" s="30">
        <v>39410</v>
      </c>
      <c r="L14" s="31">
        <v>900000</v>
      </c>
      <c r="M14" s="32">
        <v>120000</v>
      </c>
      <c r="N14" s="34"/>
      <c r="O14" s="35">
        <v>40000000</v>
      </c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 t="s">
        <v>21</v>
      </c>
      <c r="I15" s="10"/>
      <c r="K15" s="30">
        <v>39411</v>
      </c>
      <c r="L15" s="31">
        <v>600000</v>
      </c>
      <c r="M15" s="32">
        <v>3000000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39412</v>
      </c>
      <c r="L16" s="31">
        <v>2000000</v>
      </c>
      <c r="M16" s="37">
        <v>6251000</v>
      </c>
      <c r="N16" s="34"/>
      <c r="O16" s="35"/>
      <c r="P16" s="36"/>
    </row>
    <row r="17" spans="1:19" x14ac:dyDescent="0.25">
      <c r="A17" s="7"/>
      <c r="B17" s="7"/>
      <c r="C17" s="19" t="s">
        <v>22</v>
      </c>
      <c r="D17" s="7"/>
      <c r="E17" s="22"/>
      <c r="F17" s="7"/>
      <c r="G17" s="7"/>
      <c r="H17" s="8">
        <f>SUM(G8:G16)</f>
        <v>7112000</v>
      </c>
      <c r="I17" s="10"/>
      <c r="K17" s="30">
        <v>39413</v>
      </c>
      <c r="L17" s="31">
        <v>2400000</v>
      </c>
      <c r="M17" s="32">
        <v>315000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39414</v>
      </c>
      <c r="L18" s="31">
        <v>1000000</v>
      </c>
      <c r="M18" s="32">
        <v>62775000</v>
      </c>
      <c r="N18" s="34"/>
      <c r="O18" s="35"/>
      <c r="P18" s="39"/>
    </row>
    <row r="19" spans="1:19" x14ac:dyDescent="0.25">
      <c r="A19" s="7"/>
      <c r="B19" s="7"/>
      <c r="C19" s="7" t="s">
        <v>9</v>
      </c>
      <c r="D19" s="7"/>
      <c r="E19" s="7" t="s">
        <v>23</v>
      </c>
      <c r="F19" s="7"/>
      <c r="G19" s="7" t="s">
        <v>11</v>
      </c>
      <c r="H19" s="8"/>
      <c r="I19" s="21"/>
      <c r="K19" s="30">
        <v>39415</v>
      </c>
      <c r="L19" s="31">
        <v>2000000</v>
      </c>
      <c r="M19" s="32">
        <v>21389000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33</v>
      </c>
      <c r="F20" s="7"/>
      <c r="G20" s="21">
        <f>C20*E20</f>
        <v>33000</v>
      </c>
      <c r="H20" s="8"/>
      <c r="I20" s="21"/>
      <c r="K20" s="30">
        <v>39416</v>
      </c>
      <c r="L20" s="31">
        <v>1000000</v>
      </c>
      <c r="M20" s="32">
        <v>1010000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0</v>
      </c>
      <c r="F21" s="7"/>
      <c r="G21" s="21">
        <f>C21*E21</f>
        <v>0</v>
      </c>
      <c r="H21" s="8"/>
      <c r="I21" s="21"/>
      <c r="K21" s="30">
        <v>39417</v>
      </c>
      <c r="L21" s="31">
        <v>2650000</v>
      </c>
      <c r="M21" s="125">
        <v>1100000</v>
      </c>
      <c r="N21" s="40"/>
      <c r="O21" s="41"/>
      <c r="P21" s="41"/>
    </row>
    <row r="22" spans="1:19" x14ac:dyDescent="0.25">
      <c r="A22" s="7"/>
      <c r="B22" s="7"/>
      <c r="C22" s="21">
        <v>200</v>
      </c>
      <c r="D22" s="7"/>
      <c r="E22" s="7">
        <v>0</v>
      </c>
      <c r="F22" s="7"/>
      <c r="G22" s="21">
        <f>C22*E22</f>
        <v>0</v>
      </c>
      <c r="H22" s="8"/>
      <c r="I22" s="10"/>
      <c r="K22" s="30">
        <v>39418</v>
      </c>
      <c r="L22" s="31">
        <v>1000000</v>
      </c>
      <c r="M22" s="31">
        <v>40000000</v>
      </c>
      <c r="N22" s="42"/>
      <c r="O22" s="8"/>
      <c r="P22" s="34"/>
      <c r="Q22" s="40"/>
      <c r="R22" s="41"/>
      <c r="S22" s="41"/>
    </row>
    <row r="23" spans="1:19" x14ac:dyDescent="0.25">
      <c r="A23" s="7"/>
      <c r="B23" s="7"/>
      <c r="C23" s="21">
        <v>100</v>
      </c>
      <c r="D23" s="7"/>
      <c r="E23" s="7">
        <v>0</v>
      </c>
      <c r="F23" s="7"/>
      <c r="G23" s="21">
        <f>C23*E23</f>
        <v>0</v>
      </c>
      <c r="H23" s="8"/>
      <c r="I23" s="10"/>
      <c r="K23" s="30">
        <v>39419</v>
      </c>
      <c r="L23" s="31">
        <v>1000000</v>
      </c>
      <c r="M23" s="43"/>
      <c r="N23" s="42"/>
      <c r="O23" s="44"/>
      <c r="P23" s="34"/>
      <c r="Q23" s="40"/>
      <c r="R23" s="41">
        <f>SUM(R14:R22)</f>
        <v>0</v>
      </c>
      <c r="S23" s="41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39420</v>
      </c>
      <c r="L24" s="31">
        <v>1000000</v>
      </c>
      <c r="M24" s="43"/>
      <c r="N24" s="45"/>
      <c r="O24" s="44"/>
      <c r="P24" s="34"/>
      <c r="Q24" s="40"/>
      <c r="R24" s="46" t="s">
        <v>24</v>
      </c>
      <c r="S24" s="40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7">
        <v>0</v>
      </c>
      <c r="H25" s="8"/>
      <c r="I25" s="7" t="s">
        <v>8</v>
      </c>
      <c r="K25" s="30">
        <v>39421</v>
      </c>
      <c r="L25" s="31">
        <v>1500000</v>
      </c>
      <c r="M25" s="43"/>
      <c r="N25" s="45"/>
      <c r="O25" s="44"/>
      <c r="P25" s="34"/>
      <c r="Q25" s="40"/>
      <c r="R25" s="46"/>
      <c r="S25" s="40"/>
    </row>
    <row r="26" spans="1:19" x14ac:dyDescent="0.25">
      <c r="A26" s="7"/>
      <c r="B26" s="7"/>
      <c r="C26" s="19" t="s">
        <v>22</v>
      </c>
      <c r="D26" s="7"/>
      <c r="E26" s="7"/>
      <c r="F26" s="7"/>
      <c r="G26" s="7"/>
      <c r="H26" s="49">
        <f>SUM(G20:G25)</f>
        <v>33000</v>
      </c>
      <c r="I26" s="8"/>
      <c r="K26" s="30">
        <v>39422</v>
      </c>
      <c r="L26" s="31">
        <v>620000</v>
      </c>
      <c r="N26" s="42"/>
      <c r="O26" s="50"/>
      <c r="P26" s="34"/>
      <c r="Q26" s="40"/>
      <c r="R26" s="46"/>
      <c r="S26" s="40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7145000</v>
      </c>
      <c r="K27" s="30">
        <v>39423</v>
      </c>
      <c r="L27" s="31">
        <v>2100000</v>
      </c>
      <c r="M27" s="51"/>
      <c r="N27" s="42"/>
      <c r="O27" s="50"/>
      <c r="P27" s="34"/>
      <c r="Q27" s="40"/>
      <c r="R27" s="46"/>
      <c r="S27" s="40"/>
    </row>
    <row r="28" spans="1:19" x14ac:dyDescent="0.25">
      <c r="A28" s="7"/>
      <c r="B28" s="7"/>
      <c r="C28" s="19" t="s">
        <v>25</v>
      </c>
      <c r="D28" s="7"/>
      <c r="E28" s="7"/>
      <c r="F28" s="7"/>
      <c r="G28" s="7"/>
      <c r="H28" s="8"/>
      <c r="I28" s="8"/>
      <c r="K28" s="30">
        <v>39424</v>
      </c>
      <c r="L28" s="31">
        <v>2800000</v>
      </c>
      <c r="M28" s="52"/>
      <c r="N28" s="42"/>
      <c r="O28" s="50"/>
      <c r="P28" s="34"/>
      <c r="Q28" s="40"/>
      <c r="R28" s="46"/>
      <c r="S28" s="40"/>
    </row>
    <row r="29" spans="1:19" x14ac:dyDescent="0.25">
      <c r="A29" s="7"/>
      <c r="B29" s="7"/>
      <c r="C29" s="7" t="s">
        <v>26</v>
      </c>
      <c r="D29" s="7"/>
      <c r="E29" s="7"/>
      <c r="F29" s="7"/>
      <c r="G29" s="7" t="s">
        <v>8</v>
      </c>
      <c r="H29" s="8"/>
      <c r="I29" s="8">
        <f>'3 Februari 17'!I37</f>
        <v>745431764</v>
      </c>
      <c r="K29" s="30">
        <v>39425</v>
      </c>
      <c r="L29" s="31">
        <v>900000</v>
      </c>
      <c r="N29" s="42"/>
      <c r="O29" s="50"/>
      <c r="P29" s="34"/>
      <c r="Q29" s="40"/>
      <c r="R29" s="53"/>
      <c r="S29" s="40"/>
    </row>
    <row r="30" spans="1:19" x14ac:dyDescent="0.25">
      <c r="A30" s="7"/>
      <c r="B30" s="7"/>
      <c r="C30" s="7" t="s">
        <v>27</v>
      </c>
      <c r="D30" s="7"/>
      <c r="E30" s="7"/>
      <c r="F30" s="7"/>
      <c r="G30" s="7"/>
      <c r="H30" s="8" t="s">
        <v>28</v>
      </c>
      <c r="I30" s="54">
        <f>'8 Februari 17 '!I52</f>
        <v>69535000</v>
      </c>
      <c r="K30" s="30">
        <v>39426</v>
      </c>
      <c r="L30" s="31">
        <v>1000000</v>
      </c>
      <c r="M30" s="55"/>
      <c r="N30" s="42"/>
      <c r="O30" s="50"/>
      <c r="P30" s="34"/>
      <c r="Q30" s="40"/>
      <c r="R30" s="46"/>
      <c r="S30" s="40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>
        <v>39427</v>
      </c>
      <c r="L31" s="110">
        <v>2600000</v>
      </c>
      <c r="N31" s="45"/>
      <c r="O31" s="50"/>
      <c r="P31" s="9"/>
      <c r="Q31" s="40"/>
      <c r="R31" s="9"/>
      <c r="S31" s="40"/>
    </row>
    <row r="32" spans="1:19" x14ac:dyDescent="0.25">
      <c r="A32" s="7"/>
      <c r="B32" s="7"/>
      <c r="C32" s="19" t="s">
        <v>29</v>
      </c>
      <c r="D32" s="7"/>
      <c r="E32" s="7"/>
      <c r="F32" s="7"/>
      <c r="G32" s="7"/>
      <c r="H32" s="8"/>
      <c r="I32" s="34"/>
      <c r="J32" s="34"/>
      <c r="K32" s="30">
        <v>39428</v>
      </c>
      <c r="L32" s="110">
        <v>4050000</v>
      </c>
      <c r="N32" s="42"/>
      <c r="O32" s="50"/>
      <c r="P32" s="9"/>
      <c r="Q32" s="40"/>
      <c r="R32" s="9"/>
      <c r="S32" s="40"/>
    </row>
    <row r="33" spans="1:19" x14ac:dyDescent="0.25">
      <c r="A33" s="7"/>
      <c r="B33" s="19">
        <v>1</v>
      </c>
      <c r="C33" s="19" t="s">
        <v>30</v>
      </c>
      <c r="D33" s="7"/>
      <c r="E33" s="7"/>
      <c r="F33" s="7"/>
      <c r="G33" s="7"/>
      <c r="H33" s="8"/>
      <c r="I33" s="8"/>
      <c r="J33" s="8"/>
      <c r="K33" s="30">
        <v>39429</v>
      </c>
      <c r="L33" s="111">
        <v>1000000</v>
      </c>
      <c r="N33" s="42"/>
      <c r="O33" s="50"/>
      <c r="P33" s="9"/>
      <c r="Q33" s="40"/>
      <c r="R33" s="9"/>
      <c r="S33" s="40"/>
    </row>
    <row r="34" spans="1:19" x14ac:dyDescent="0.25">
      <c r="A34" s="7"/>
      <c r="B34" s="19"/>
      <c r="C34" s="19" t="s">
        <v>12</v>
      </c>
      <c r="D34" s="7"/>
      <c r="E34" s="7"/>
      <c r="F34" s="7"/>
      <c r="G34" s="7"/>
      <c r="H34" s="8"/>
      <c r="I34" s="8"/>
      <c r="J34" s="8"/>
      <c r="K34" s="30">
        <v>39430</v>
      </c>
      <c r="L34" s="111">
        <v>1000000</v>
      </c>
      <c r="N34" s="42"/>
      <c r="O34" s="50"/>
      <c r="P34" s="9"/>
      <c r="Q34" s="40"/>
      <c r="R34" s="57"/>
      <c r="S34" s="40"/>
    </row>
    <row r="35" spans="1:19" x14ac:dyDescent="0.25">
      <c r="A35" s="7"/>
      <c r="B35" s="7"/>
      <c r="C35" s="7" t="s">
        <v>31</v>
      </c>
      <c r="D35" s="7"/>
      <c r="E35" s="7"/>
      <c r="F35" s="7"/>
      <c r="G35" s="21"/>
      <c r="H35" s="49">
        <f>O14</f>
        <v>40000000</v>
      </c>
      <c r="I35" s="8"/>
      <c r="J35" s="8"/>
      <c r="K35" s="30">
        <v>39431</v>
      </c>
      <c r="L35" s="112">
        <v>3550000</v>
      </c>
      <c r="M35" s="51"/>
      <c r="N35" s="42" t="s">
        <v>32</v>
      </c>
      <c r="O35" s="50"/>
      <c r="P35" s="40"/>
      <c r="Q35" s="40"/>
      <c r="R35" s="9"/>
      <c r="S35" s="40"/>
    </row>
    <row r="36" spans="1:19" x14ac:dyDescent="0.25">
      <c r="A36" s="7"/>
      <c r="B36" s="7"/>
      <c r="C36" s="7" t="s">
        <v>33</v>
      </c>
      <c r="D36" s="7"/>
      <c r="E36" s="7"/>
      <c r="F36" s="7"/>
      <c r="G36" s="7"/>
      <c r="H36" s="58">
        <f>H92</f>
        <v>0</v>
      </c>
      <c r="I36" s="7" t="s">
        <v>8</v>
      </c>
      <c r="J36" s="7"/>
      <c r="K36" s="30">
        <v>39432</v>
      </c>
      <c r="L36" s="112">
        <v>2250000</v>
      </c>
      <c r="M36" s="51"/>
      <c r="N36" s="42"/>
      <c r="O36" s="50"/>
      <c r="P36" s="10"/>
      <c r="Q36" s="40"/>
      <c r="R36" s="9"/>
      <c r="S36" s="9"/>
    </row>
    <row r="37" spans="1:19" x14ac:dyDescent="0.25">
      <c r="A37" s="7"/>
      <c r="B37" s="7"/>
      <c r="C37" s="7" t="s">
        <v>34</v>
      </c>
      <c r="D37" s="7"/>
      <c r="E37" s="7"/>
      <c r="F37" s="7"/>
      <c r="G37" s="7"/>
      <c r="H37" s="8"/>
      <c r="I37" s="8">
        <f>I29+H35</f>
        <v>785431764</v>
      </c>
      <c r="J37" s="8"/>
      <c r="K37" s="30">
        <v>39433</v>
      </c>
      <c r="L37" s="112">
        <v>3125000</v>
      </c>
      <c r="M37" s="51"/>
      <c r="N37" s="42"/>
      <c r="O37" s="50"/>
      <c r="Q37" s="40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>
        <v>39434</v>
      </c>
      <c r="L38" s="112">
        <v>900000</v>
      </c>
      <c r="M38" s="59"/>
      <c r="N38" s="42"/>
      <c r="O38" s="50"/>
      <c r="Q38" s="40"/>
      <c r="R38" s="9"/>
      <c r="S38" s="9"/>
    </row>
    <row r="39" spans="1:19" x14ac:dyDescent="0.25">
      <c r="A39" s="7"/>
      <c r="B39" s="7"/>
      <c r="C39" s="19" t="s">
        <v>35</v>
      </c>
      <c r="D39" s="7"/>
      <c r="E39" s="7"/>
      <c r="F39" s="7"/>
      <c r="G39" s="7"/>
      <c r="H39" s="49">
        <v>12175667</v>
      </c>
      <c r="J39" s="8"/>
      <c r="K39" s="30">
        <v>39435</v>
      </c>
      <c r="L39" s="112">
        <v>9025000</v>
      </c>
      <c r="M39" s="51"/>
      <c r="N39" s="42"/>
      <c r="O39" s="50"/>
      <c r="Q39" s="40"/>
      <c r="R39" s="9"/>
      <c r="S39" s="9"/>
    </row>
    <row r="40" spans="1:19" x14ac:dyDescent="0.25">
      <c r="A40" s="7"/>
      <c r="B40" s="7"/>
      <c r="C40" s="19" t="s">
        <v>36</v>
      </c>
      <c r="D40" s="7"/>
      <c r="E40" s="7"/>
      <c r="F40" s="7"/>
      <c r="G40" s="7"/>
      <c r="H40" s="8">
        <v>102950591</v>
      </c>
      <c r="I40" s="8"/>
      <c r="J40" s="8"/>
      <c r="K40" s="30">
        <v>39436</v>
      </c>
      <c r="L40" s="113">
        <v>3000000</v>
      </c>
      <c r="M40" s="51"/>
      <c r="N40" s="42"/>
      <c r="O40" s="50"/>
      <c r="Q40" s="40"/>
      <c r="R40" s="9"/>
      <c r="S40" s="9"/>
    </row>
    <row r="41" spans="1:19" ht="16.5" x14ac:dyDescent="0.35">
      <c r="A41" s="7"/>
      <c r="B41" s="7"/>
      <c r="C41" s="19" t="s">
        <v>37</v>
      </c>
      <c r="D41" s="7"/>
      <c r="E41" s="7"/>
      <c r="F41" s="7"/>
      <c r="G41" s="7"/>
      <c r="H41" s="60">
        <v>22854089</v>
      </c>
      <c r="I41" s="8"/>
      <c r="J41" s="8"/>
      <c r="K41" s="30">
        <v>39437</v>
      </c>
      <c r="L41" s="113">
        <v>800000</v>
      </c>
      <c r="M41" s="51"/>
      <c r="N41" s="42"/>
      <c r="O41" s="50"/>
      <c r="Q41" s="40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137980347</v>
      </c>
      <c r="J42" s="8"/>
      <c r="K42" s="30">
        <v>39438</v>
      </c>
      <c r="L42" s="111">
        <v>1500000</v>
      </c>
      <c r="M42" s="51"/>
      <c r="N42" s="42"/>
      <c r="O42" s="50"/>
      <c r="Q42" s="40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923412111</v>
      </c>
      <c r="J43" s="8"/>
      <c r="K43" s="30">
        <v>39439</v>
      </c>
      <c r="L43" s="111">
        <v>800000</v>
      </c>
      <c r="M43" s="51"/>
      <c r="N43" s="42"/>
      <c r="O43" s="50"/>
      <c r="Q43" s="40"/>
      <c r="R43" s="9"/>
      <c r="S43" s="9"/>
    </row>
    <row r="44" spans="1:19" x14ac:dyDescent="0.25">
      <c r="A44" s="7"/>
      <c r="B44" s="19">
        <v>2</v>
      </c>
      <c r="C44" s="19" t="s">
        <v>38</v>
      </c>
      <c r="D44" s="7"/>
      <c r="E44" s="7"/>
      <c r="F44" s="7"/>
      <c r="G44" s="7"/>
      <c r="H44" s="8"/>
      <c r="I44" s="8"/>
      <c r="J44" s="8"/>
      <c r="K44" s="30">
        <v>39440</v>
      </c>
      <c r="L44" s="111">
        <v>1000000</v>
      </c>
      <c r="M44" s="51"/>
      <c r="N44" s="42"/>
      <c r="O44" s="50"/>
      <c r="P44" s="63"/>
      <c r="Q44" s="34"/>
      <c r="R44" s="64"/>
      <c r="S44" s="64"/>
    </row>
    <row r="45" spans="1:19" x14ac:dyDescent="0.25">
      <c r="A45" s="7"/>
      <c r="B45" s="7"/>
      <c r="C45" s="7" t="s">
        <v>33</v>
      </c>
      <c r="D45" s="7"/>
      <c r="E45" s="7"/>
      <c r="F45" s="7"/>
      <c r="G45" s="17"/>
      <c r="H45" s="8">
        <f>M96</f>
        <v>136285000</v>
      </c>
      <c r="I45" s="8"/>
      <c r="J45" s="8"/>
      <c r="K45" s="30">
        <v>39441</v>
      </c>
      <c r="L45" s="111">
        <v>2625000</v>
      </c>
      <c r="M45" s="51"/>
      <c r="N45" s="42"/>
      <c r="O45" s="50"/>
      <c r="P45" s="63"/>
      <c r="Q45" s="34"/>
      <c r="R45" s="65"/>
      <c r="S45" s="64"/>
    </row>
    <row r="46" spans="1:19" x14ac:dyDescent="0.25">
      <c r="A46" s="7"/>
      <c r="B46" s="7"/>
      <c r="C46" s="7" t="s">
        <v>39</v>
      </c>
      <c r="D46" s="7"/>
      <c r="E46" s="7"/>
      <c r="F46" s="7"/>
      <c r="G46" s="22"/>
      <c r="H46" s="66">
        <f>+E92</f>
        <v>0</v>
      </c>
      <c r="I46" s="8" t="s">
        <v>8</v>
      </c>
      <c r="J46" s="8"/>
      <c r="K46" s="30">
        <v>39442</v>
      </c>
      <c r="L46" s="111">
        <v>1150000</v>
      </c>
      <c r="M46" s="51"/>
      <c r="N46" s="42"/>
      <c r="O46" s="50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8</v>
      </c>
      <c r="H47" s="67"/>
      <c r="I47" s="8">
        <f>H45+H46</f>
        <v>136285000</v>
      </c>
      <c r="J47" s="8"/>
      <c r="K47" s="30">
        <v>39443</v>
      </c>
      <c r="L47" s="111">
        <v>850000</v>
      </c>
      <c r="M47" s="51"/>
      <c r="N47" s="42"/>
      <c r="O47" s="50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8</v>
      </c>
      <c r="J48" s="8"/>
      <c r="K48" s="30">
        <v>39444</v>
      </c>
      <c r="L48" s="111">
        <v>4000000</v>
      </c>
      <c r="M48" s="59"/>
      <c r="N48" s="42"/>
      <c r="O48" s="50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40</v>
      </c>
      <c r="D49" s="7"/>
      <c r="E49" s="7"/>
      <c r="F49" s="7"/>
      <c r="G49" s="17"/>
      <c r="H49" s="49">
        <f>L137</f>
        <v>73895000</v>
      </c>
      <c r="I49" s="8">
        <v>0</v>
      </c>
      <c r="K49" s="30">
        <v>39445</v>
      </c>
      <c r="L49" s="111">
        <v>2200000</v>
      </c>
      <c r="M49" s="59"/>
      <c r="N49" s="42"/>
      <c r="O49" s="50"/>
      <c r="Q49" s="9"/>
      <c r="S49" s="9"/>
    </row>
    <row r="50" spans="1:19" x14ac:dyDescent="0.25">
      <c r="A50" s="7"/>
      <c r="B50" s="7"/>
      <c r="C50" s="7" t="s">
        <v>41</v>
      </c>
      <c r="D50" s="7"/>
      <c r="E50" s="7"/>
      <c r="F50" s="7"/>
      <c r="G50" s="7"/>
      <c r="H50" s="58">
        <f>A92</f>
        <v>0</v>
      </c>
      <c r="I50" s="8"/>
      <c r="K50" s="30">
        <v>39446</v>
      </c>
      <c r="L50" s="111"/>
      <c r="M50" s="59"/>
      <c r="N50" s="42"/>
      <c r="O50" s="50"/>
      <c r="P50" s="70"/>
      <c r="Q50" s="9" t="s">
        <v>42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73895000</v>
      </c>
      <c r="J51" s="49"/>
      <c r="K51" s="30">
        <v>39447</v>
      </c>
      <c r="L51" s="111"/>
      <c r="M51" s="59"/>
      <c r="N51" s="42"/>
      <c r="O51" s="50"/>
      <c r="P51" s="71"/>
      <c r="Q51" s="57"/>
      <c r="R51" s="71"/>
      <c r="S51" s="57"/>
    </row>
    <row r="52" spans="1:19" x14ac:dyDescent="0.25">
      <c r="A52" s="7"/>
      <c r="B52" s="7"/>
      <c r="C52" s="19" t="s">
        <v>43</v>
      </c>
      <c r="D52" s="7"/>
      <c r="E52" s="7"/>
      <c r="F52" s="7"/>
      <c r="G52" s="7"/>
      <c r="H52" s="8"/>
      <c r="I52" s="8">
        <f>I30-I47+I51</f>
        <v>7145000</v>
      </c>
      <c r="J52" s="72"/>
      <c r="K52" s="30">
        <v>39448</v>
      </c>
      <c r="L52" s="111"/>
      <c r="N52" s="42"/>
      <c r="O52" s="50"/>
      <c r="P52" s="71"/>
      <c r="Q52" s="57"/>
      <c r="R52" s="71"/>
      <c r="S52" s="57"/>
    </row>
    <row r="53" spans="1:19" x14ac:dyDescent="0.25">
      <c r="A53" s="7"/>
      <c r="B53" s="7"/>
      <c r="C53" s="7" t="s">
        <v>44</v>
      </c>
      <c r="D53" s="7"/>
      <c r="E53" s="7"/>
      <c r="F53" s="7"/>
      <c r="G53" s="7"/>
      <c r="H53" s="8"/>
      <c r="I53" s="8">
        <f>+I27</f>
        <v>7145000</v>
      </c>
      <c r="J53" s="72"/>
      <c r="K53" s="30">
        <v>39449</v>
      </c>
      <c r="L53" s="111"/>
      <c r="N53" s="42"/>
      <c r="O53" s="50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8</v>
      </c>
      <c r="I54" s="58">
        <v>0</v>
      </c>
      <c r="J54" s="73"/>
      <c r="K54" s="30">
        <v>39450</v>
      </c>
      <c r="L54" s="111"/>
      <c r="N54" s="42"/>
      <c r="O54" s="50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45</v>
      </c>
      <c r="F55" s="7"/>
      <c r="G55" s="7"/>
      <c r="H55" s="8"/>
      <c r="I55" s="8">
        <f>+I53-I52</f>
        <v>0</v>
      </c>
      <c r="J55" s="72"/>
      <c r="K55" s="30">
        <v>39451</v>
      </c>
      <c r="L55" s="111"/>
      <c r="N55" s="42"/>
      <c r="O55" s="50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K56" s="30">
        <v>39452</v>
      </c>
      <c r="L56" s="111"/>
      <c r="N56" s="42"/>
      <c r="O56" s="50"/>
      <c r="P56" s="71"/>
      <c r="Q56" s="57"/>
      <c r="R56" s="71"/>
      <c r="S56" s="71"/>
    </row>
    <row r="57" spans="1:19" x14ac:dyDescent="0.25">
      <c r="A57" s="7" t="s">
        <v>46</v>
      </c>
      <c r="B57" s="7"/>
      <c r="C57" s="7"/>
      <c r="D57" s="7"/>
      <c r="E57" s="7"/>
      <c r="F57" s="7"/>
      <c r="G57" s="7"/>
      <c r="H57" s="8"/>
      <c r="I57" s="54"/>
      <c r="J57" s="75"/>
      <c r="K57" s="30">
        <v>39453</v>
      </c>
      <c r="L57" s="111"/>
      <c r="N57" s="42"/>
      <c r="O57" s="50"/>
      <c r="P57" s="71"/>
      <c r="Q57" s="57"/>
      <c r="R57" s="71"/>
      <c r="S57" s="71"/>
    </row>
    <row r="58" spans="1:19" x14ac:dyDescent="0.25">
      <c r="A58" s="7" t="s">
        <v>47</v>
      </c>
      <c r="B58" s="7"/>
      <c r="C58" s="7"/>
      <c r="D58" s="7"/>
      <c r="E58" s="7" t="s">
        <v>8</v>
      </c>
      <c r="F58" s="7"/>
      <c r="G58" s="7" t="s">
        <v>48</v>
      </c>
      <c r="H58" s="8"/>
      <c r="I58" s="21"/>
      <c r="J58" s="76"/>
      <c r="K58" s="30">
        <v>39454</v>
      </c>
      <c r="L58" s="111"/>
      <c r="N58" s="42"/>
      <c r="O58" s="50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8</v>
      </c>
      <c r="I59" s="21"/>
      <c r="J59" s="76"/>
      <c r="K59" s="30">
        <v>39455</v>
      </c>
      <c r="L59" s="111"/>
      <c r="N59" s="42"/>
      <c r="O59" s="50"/>
      <c r="Q59" s="40"/>
    </row>
    <row r="60" spans="1:19" x14ac:dyDescent="0.25">
      <c r="K60" s="30">
        <v>39456</v>
      </c>
      <c r="L60" s="111"/>
      <c r="N60" s="42"/>
      <c r="O60" s="50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K61" s="30">
        <v>39457</v>
      </c>
      <c r="L61" s="111"/>
      <c r="N61" s="42"/>
      <c r="O61" s="50"/>
      <c r="Q61" s="10"/>
      <c r="R61" s="81"/>
    </row>
    <row r="62" spans="1:19" x14ac:dyDescent="0.25">
      <c r="A62" s="77" t="s">
        <v>49</v>
      </c>
      <c r="B62" s="78"/>
      <c r="C62" s="78"/>
      <c r="D62" s="79"/>
      <c r="E62" s="79"/>
      <c r="F62" s="79"/>
      <c r="G62" s="79" t="s">
        <v>50</v>
      </c>
      <c r="H62" s="10"/>
      <c r="J62" s="80"/>
      <c r="K62" s="30">
        <v>39458</v>
      </c>
      <c r="L62" s="43"/>
      <c r="N62" s="42"/>
      <c r="O62" s="50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K63" s="30">
        <v>39459</v>
      </c>
      <c r="L63" s="43"/>
      <c r="N63" s="42"/>
      <c r="O63" s="50"/>
      <c r="Q63" s="10"/>
      <c r="R63" s="81"/>
    </row>
    <row r="64" spans="1:19" x14ac:dyDescent="0.25">
      <c r="A64" s="77" t="s">
        <v>51</v>
      </c>
      <c r="B64" s="78"/>
      <c r="C64" s="78"/>
      <c r="D64" s="79"/>
      <c r="E64" s="79"/>
      <c r="F64" s="79"/>
      <c r="G64" s="79"/>
      <c r="H64" s="10" t="s">
        <v>52</v>
      </c>
      <c r="J64" s="80"/>
      <c r="K64" s="30">
        <v>39460</v>
      </c>
      <c r="L64" s="43"/>
      <c r="N64" s="42"/>
      <c r="O64" s="50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K65" s="30">
        <v>39461</v>
      </c>
      <c r="L65" s="43"/>
      <c r="N65" s="42"/>
      <c r="O65" s="50"/>
    </row>
    <row r="66" spans="1:17" x14ac:dyDescent="0.25">
      <c r="A66" s="9"/>
      <c r="B66" s="9"/>
      <c r="C66" s="9"/>
      <c r="D66" s="9"/>
      <c r="E66" s="9"/>
      <c r="F66" s="9"/>
      <c r="G66" s="79" t="s">
        <v>53</v>
      </c>
      <c r="H66" s="9"/>
      <c r="I66" s="9"/>
      <c r="J66" s="82"/>
      <c r="K66" s="30">
        <v>39462</v>
      </c>
      <c r="L66" s="43"/>
      <c r="M66" s="59"/>
      <c r="N66" s="42"/>
      <c r="O66" s="50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2"/>
      <c r="K67" s="30">
        <v>39463</v>
      </c>
      <c r="L67" s="43"/>
      <c r="M67" s="59"/>
      <c r="N67" s="42"/>
      <c r="O67" s="50"/>
    </row>
    <row r="68" spans="1:17" x14ac:dyDescent="0.25">
      <c r="A68" s="9"/>
      <c r="B68" s="9"/>
      <c r="C68" s="9"/>
      <c r="D68" s="9"/>
      <c r="E68" s="9" t="s">
        <v>54</v>
      </c>
      <c r="F68" s="9"/>
      <c r="G68" s="9"/>
      <c r="H68" s="9"/>
      <c r="I68" s="9"/>
      <c r="J68" s="82"/>
      <c r="K68" s="30"/>
      <c r="L68" s="43"/>
      <c r="M68" s="83"/>
      <c r="N68" s="42"/>
      <c r="O68" s="50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4"/>
      <c r="J69" s="82"/>
      <c r="K69" s="30"/>
      <c r="L69" s="43"/>
      <c r="M69" s="83"/>
      <c r="N69" s="42"/>
      <c r="O69" s="50"/>
    </row>
    <row r="70" spans="1:17" x14ac:dyDescent="0.25">
      <c r="A70" s="79"/>
      <c r="B70" s="79"/>
      <c r="C70" s="79"/>
      <c r="D70" s="79"/>
      <c r="E70" s="79"/>
      <c r="F70" s="79"/>
      <c r="G70" s="85"/>
      <c r="H70" s="86"/>
      <c r="I70" s="79"/>
      <c r="J70" s="80"/>
      <c r="K70" s="30"/>
      <c r="L70" s="43"/>
      <c r="M70" s="87"/>
      <c r="N70" s="42"/>
      <c r="O70" s="50"/>
    </row>
    <row r="71" spans="1:17" x14ac:dyDescent="0.25">
      <c r="A71" s="79"/>
      <c r="B71" s="79"/>
      <c r="C71" s="79"/>
      <c r="D71" s="79"/>
      <c r="E71" s="79"/>
      <c r="F71" s="79"/>
      <c r="G71" s="85" t="s">
        <v>55</v>
      </c>
      <c r="H71" s="88"/>
      <c r="I71" s="79"/>
      <c r="J71" s="80"/>
      <c r="K71" s="30"/>
      <c r="L71" s="43"/>
      <c r="M71" s="59"/>
      <c r="N71" s="42"/>
      <c r="O71" s="50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2"/>
      <c r="K72" s="30"/>
      <c r="L72" s="43"/>
      <c r="N72" s="42"/>
      <c r="O72" s="89"/>
    </row>
    <row r="73" spans="1:17" x14ac:dyDescent="0.25">
      <c r="A73" s="9" t="s">
        <v>41</v>
      </c>
      <c r="B73" s="9"/>
      <c r="C73" s="9"/>
      <c r="D73" s="9" t="s">
        <v>39</v>
      </c>
      <c r="E73" s="9"/>
      <c r="F73" s="9"/>
      <c r="G73" s="9"/>
      <c r="H73" s="9" t="s">
        <v>56</v>
      </c>
      <c r="I73" s="84" t="s">
        <v>57</v>
      </c>
      <c r="J73" s="82"/>
      <c r="K73" s="30"/>
      <c r="L73" s="43"/>
      <c r="M73" s="87"/>
      <c r="N73" s="42"/>
      <c r="O73" s="90"/>
    </row>
    <row r="74" spans="1:17" x14ac:dyDescent="0.25">
      <c r="A74" s="91"/>
      <c r="B74" s="92"/>
      <c r="C74" s="92"/>
      <c r="D74" s="92"/>
      <c r="E74" s="93"/>
      <c r="F74" s="94"/>
      <c r="G74" s="9"/>
      <c r="H74" s="57"/>
      <c r="I74" s="9"/>
      <c r="J74" s="82"/>
      <c r="K74" s="30"/>
      <c r="L74" s="43"/>
      <c r="M74" s="87"/>
      <c r="N74" s="42"/>
      <c r="O74" s="89"/>
    </row>
    <row r="75" spans="1:17" x14ac:dyDescent="0.25">
      <c r="A75" s="91"/>
      <c r="B75" s="92"/>
      <c r="C75" s="92"/>
      <c r="D75" s="92"/>
      <c r="E75" s="93"/>
      <c r="F75" s="94"/>
      <c r="G75" s="9"/>
      <c r="H75" s="57"/>
      <c r="I75" s="9"/>
      <c r="J75" s="9"/>
      <c r="K75" s="30"/>
      <c r="L75" s="43"/>
      <c r="M75" s="87"/>
      <c r="N75" s="42"/>
      <c r="O75" s="89"/>
    </row>
    <row r="76" spans="1:17" x14ac:dyDescent="0.25">
      <c r="A76" s="95"/>
      <c r="B76" s="92"/>
      <c r="C76" s="92"/>
      <c r="D76" s="92"/>
      <c r="E76" s="93"/>
      <c r="F76" s="94"/>
      <c r="G76" s="9"/>
      <c r="H76" s="57"/>
      <c r="I76" s="9"/>
      <c r="J76" s="9"/>
      <c r="K76" s="30"/>
      <c r="L76" s="43"/>
      <c r="M76" s="87"/>
      <c r="N76" s="42"/>
      <c r="O76" s="89"/>
    </row>
    <row r="77" spans="1:17" x14ac:dyDescent="0.25">
      <c r="A77" s="95"/>
      <c r="B77" s="92"/>
      <c r="C77" s="96"/>
      <c r="D77" s="92"/>
      <c r="E77" s="97"/>
      <c r="F77" s="9"/>
      <c r="G77" s="9"/>
      <c r="H77" s="57"/>
      <c r="I77" s="9"/>
      <c r="J77" s="9"/>
      <c r="K77" s="30"/>
      <c r="L77" s="43"/>
      <c r="M77" s="87"/>
      <c r="N77" s="42"/>
      <c r="O77" s="89"/>
    </row>
    <row r="78" spans="1:17" x14ac:dyDescent="0.25">
      <c r="A78" s="93"/>
      <c r="B78" s="92"/>
      <c r="C78" s="96"/>
      <c r="D78" s="96"/>
      <c r="E78" s="98"/>
      <c r="F78" s="70"/>
      <c r="H78" s="71"/>
      <c r="K78" s="30"/>
      <c r="L78" s="43"/>
      <c r="M78" s="87"/>
      <c r="N78" s="42"/>
      <c r="O78" s="89"/>
    </row>
    <row r="79" spans="1:17" x14ac:dyDescent="0.25">
      <c r="A79" s="99"/>
      <c r="B79" s="92"/>
      <c r="C79" s="100"/>
      <c r="D79" s="100"/>
      <c r="E79" s="98"/>
      <c r="H79" s="71"/>
      <c r="K79" s="30"/>
      <c r="L79" s="43"/>
      <c r="M79" s="87"/>
      <c r="N79" s="42"/>
      <c r="O79" s="89"/>
    </row>
    <row r="80" spans="1:17" x14ac:dyDescent="0.25">
      <c r="A80" s="101"/>
      <c r="B80" s="92"/>
      <c r="C80" s="100"/>
      <c r="D80" s="100"/>
      <c r="E80" s="98"/>
      <c r="H80" s="71"/>
      <c r="K80" s="30"/>
      <c r="L80" s="43"/>
      <c r="M80" s="87"/>
      <c r="N80" s="42"/>
      <c r="O80" s="90"/>
    </row>
    <row r="81" spans="1:15" x14ac:dyDescent="0.25">
      <c r="A81" s="101"/>
      <c r="B81" s="92"/>
      <c r="C81" s="100"/>
      <c r="D81" s="100"/>
      <c r="E81" s="98"/>
      <c r="H81" s="71"/>
      <c r="K81" s="30"/>
      <c r="L81" s="43"/>
      <c r="M81" s="87"/>
      <c r="N81" s="42"/>
      <c r="O81" s="90"/>
    </row>
    <row r="82" spans="1:15" x14ac:dyDescent="0.25">
      <c r="A82" s="99"/>
      <c r="B82" s="100"/>
      <c r="C82" s="100"/>
      <c r="D82" s="100"/>
      <c r="E82" s="98"/>
      <c r="H82" s="71"/>
      <c r="K82" s="30"/>
      <c r="L82" s="43"/>
      <c r="M82" s="102"/>
      <c r="N82" s="42"/>
      <c r="O82" s="89"/>
    </row>
    <row r="83" spans="1:15" x14ac:dyDescent="0.25">
      <c r="A83" s="99"/>
      <c r="B83" s="100"/>
      <c r="C83" s="100"/>
      <c r="D83" s="100"/>
      <c r="E83" s="98"/>
      <c r="H83" s="71"/>
      <c r="K83" s="30"/>
      <c r="L83" s="43"/>
      <c r="M83" s="103"/>
      <c r="N83" s="42"/>
      <c r="O83" s="89"/>
    </row>
    <row r="84" spans="1:15" x14ac:dyDescent="0.25">
      <c r="A84" s="99"/>
      <c r="B84" s="104"/>
      <c r="E84" s="71"/>
      <c r="H84" s="71"/>
      <c r="K84" s="30"/>
      <c r="L84" s="43"/>
      <c r="N84" s="42"/>
      <c r="O84" s="89"/>
    </row>
    <row r="85" spans="1:15" x14ac:dyDescent="0.25">
      <c r="A85" s="99"/>
      <c r="B85" s="104"/>
      <c r="H85" s="71"/>
      <c r="K85" s="30"/>
      <c r="L85" s="43"/>
      <c r="N85" s="42"/>
      <c r="O85" s="89"/>
    </row>
    <row r="86" spans="1:15" x14ac:dyDescent="0.25">
      <c r="A86" s="99"/>
      <c r="B86" s="104"/>
      <c r="K86" s="30"/>
      <c r="L86" s="43"/>
      <c r="N86" s="42"/>
      <c r="O86" s="89"/>
    </row>
    <row r="87" spans="1:15" x14ac:dyDescent="0.25">
      <c r="A87" s="99"/>
      <c r="B87" s="104"/>
      <c r="K87" s="30"/>
      <c r="L87" s="43"/>
      <c r="N87" s="42"/>
      <c r="O87" s="89"/>
    </row>
    <row r="88" spans="1:15" x14ac:dyDescent="0.25">
      <c r="A88" s="71"/>
      <c r="B88" s="104"/>
      <c r="K88" s="30"/>
      <c r="L88" s="43"/>
      <c r="M88" s="87"/>
      <c r="N88" s="42"/>
      <c r="O88" s="89"/>
    </row>
    <row r="89" spans="1:15" x14ac:dyDescent="0.25">
      <c r="K89" s="30"/>
      <c r="L89" s="43"/>
      <c r="N89" s="42"/>
      <c r="O89" s="89"/>
    </row>
    <row r="90" spans="1:15" x14ac:dyDescent="0.25">
      <c r="K90" s="30"/>
      <c r="L90" s="43"/>
      <c r="N90" s="42"/>
      <c r="O90" s="89"/>
    </row>
    <row r="91" spans="1:15" x14ac:dyDescent="0.25">
      <c r="K91" s="30"/>
      <c r="L91" s="43"/>
      <c r="N91" s="42"/>
      <c r="O91" s="89"/>
    </row>
    <row r="92" spans="1:15" x14ac:dyDescent="0.25">
      <c r="A92" s="81">
        <f>SUM(A74:A91)</f>
        <v>0</v>
      </c>
      <c r="E92" s="71">
        <f>SUM(E74:E91)</f>
        <v>0</v>
      </c>
      <c r="H92" s="71">
        <f>SUM(H74:H91)</f>
        <v>0</v>
      </c>
      <c r="K92" s="30"/>
      <c r="L92" s="43"/>
      <c r="N92" s="42"/>
      <c r="O92" s="89"/>
    </row>
    <row r="93" spans="1:15" x14ac:dyDescent="0.25">
      <c r="K93" s="30"/>
      <c r="L93" s="43"/>
      <c r="N93" s="42"/>
      <c r="O93" s="89"/>
    </row>
    <row r="94" spans="1:15" x14ac:dyDescent="0.25">
      <c r="K94" s="30"/>
      <c r="N94" s="42"/>
      <c r="O94" s="89"/>
    </row>
    <row r="95" spans="1:15" x14ac:dyDescent="0.25">
      <c r="K95" s="30"/>
      <c r="N95" s="42"/>
      <c r="O95" s="89"/>
    </row>
    <row r="96" spans="1:15" x14ac:dyDescent="0.25">
      <c r="K96" s="30"/>
      <c r="M96" s="37">
        <f>SUM(M13:M95)</f>
        <v>136285000</v>
      </c>
      <c r="N96" s="42"/>
      <c r="O96" s="89"/>
    </row>
    <row r="97" spans="11:15" x14ac:dyDescent="0.25">
      <c r="K97" s="30">
        <v>38741</v>
      </c>
      <c r="N97" s="42"/>
      <c r="O97" s="89"/>
    </row>
    <row r="98" spans="11:15" x14ac:dyDescent="0.25">
      <c r="K98" s="30"/>
      <c r="N98" s="42"/>
      <c r="O98" s="89"/>
    </row>
    <row r="99" spans="11:15" x14ac:dyDescent="0.25">
      <c r="K99" s="30"/>
      <c r="N99" s="42"/>
      <c r="O99" s="89"/>
    </row>
    <row r="100" spans="11:15" x14ac:dyDescent="0.25">
      <c r="K100" s="30"/>
      <c r="N100" s="42"/>
      <c r="O100" s="89"/>
    </row>
    <row r="101" spans="11:15" x14ac:dyDescent="0.25">
      <c r="K101" s="30"/>
      <c r="N101" s="42"/>
      <c r="O101" s="89"/>
    </row>
    <row r="102" spans="11:15" x14ac:dyDescent="0.25">
      <c r="K102" s="30"/>
      <c r="N102" s="42"/>
      <c r="O102" s="89"/>
    </row>
    <row r="103" spans="11:15" x14ac:dyDescent="0.25">
      <c r="K103" s="30"/>
      <c r="N103" s="42"/>
      <c r="O103" s="89"/>
    </row>
    <row r="104" spans="11:15" x14ac:dyDescent="0.25">
      <c r="K104" s="30"/>
      <c r="N104" s="42"/>
      <c r="O104" s="89"/>
    </row>
    <row r="105" spans="11:15" x14ac:dyDescent="0.25">
      <c r="K105" s="30"/>
      <c r="N105" s="42"/>
      <c r="O105" s="89"/>
    </row>
    <row r="106" spans="11:15" x14ac:dyDescent="0.25">
      <c r="K106" s="30"/>
      <c r="N106" s="42"/>
      <c r="O106" s="89"/>
    </row>
    <row r="107" spans="11:15" x14ac:dyDescent="0.25">
      <c r="K107" s="30"/>
      <c r="N107" s="42"/>
      <c r="O107" s="89"/>
    </row>
    <row r="108" spans="11:15" x14ac:dyDescent="0.25">
      <c r="K108" s="30"/>
      <c r="N108" s="42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7">
        <f>SUM(O13:O110)</f>
        <v>40000000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5"/>
      <c r="N114" s="107"/>
      <c r="O114" s="106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5"/>
      <c r="N115" s="107"/>
      <c r="O115" s="106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5"/>
      <c r="N116" s="107"/>
      <c r="O116" s="106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5"/>
      <c r="N117" s="107"/>
      <c r="O117" s="106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5"/>
      <c r="N118" s="107"/>
      <c r="O118" s="106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5"/>
      <c r="N119" s="107"/>
      <c r="O119" s="106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5"/>
      <c r="N120" s="107"/>
      <c r="O120" s="106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5"/>
      <c r="N121" s="107"/>
      <c r="O121" s="106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5"/>
      <c r="N122" s="107"/>
      <c r="O122" s="106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5"/>
      <c r="N123" s="107"/>
      <c r="O123" s="106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8"/>
      <c r="N124" s="107"/>
      <c r="O124" s="106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5"/>
      <c r="N125" s="107"/>
      <c r="O125" s="106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5"/>
      <c r="N126" s="107"/>
      <c r="O126" s="106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5"/>
      <c r="N127" s="107"/>
      <c r="O127" s="106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5"/>
      <c r="N128" s="107"/>
      <c r="O128" s="106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5"/>
      <c r="N129" s="107"/>
      <c r="O129" s="106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5"/>
      <c r="N130" s="107"/>
      <c r="O130" s="106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5"/>
      <c r="N131" s="107"/>
      <c r="O131" s="106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5"/>
      <c r="N132" s="107"/>
      <c r="O132" s="106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5"/>
      <c r="N133" s="107"/>
      <c r="O133" s="106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5"/>
      <c r="N134" s="107"/>
      <c r="O134" s="106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8"/>
      <c r="N135" s="107"/>
      <c r="O135" s="106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5"/>
      <c r="N136" s="107"/>
      <c r="O136" s="106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08">
        <f>SUM(L13:L136)</f>
        <v>73895000</v>
      </c>
      <c r="N137" s="107"/>
      <c r="O137" s="106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view="pageBreakPreview" topLeftCell="A6" zoomScale="82" zoomScaleNormal="100" zoomScaleSheetLayoutView="82" workbookViewId="0">
      <selection activeCell="M29" sqref="M29"/>
    </sheetView>
  </sheetViews>
  <sheetFormatPr defaultRowHeight="15" x14ac:dyDescent="0.25"/>
  <cols>
    <col min="1" max="1" width="15.85546875" customWidth="1"/>
    <col min="2" max="2" width="11.85546875" customWidth="1"/>
    <col min="3" max="3" width="13.7109375" customWidth="1"/>
    <col min="4" max="4" width="4.85546875" customWidth="1"/>
    <col min="5" max="5" width="14.28515625" customWidth="1"/>
    <col min="6" max="6" width="4.140625" customWidth="1"/>
    <col min="7" max="7" width="13.85546875" customWidth="1"/>
    <col min="8" max="8" width="22" customWidth="1"/>
    <col min="9" max="9" width="20.7109375" customWidth="1"/>
    <col min="10" max="10" width="21.5703125" customWidth="1"/>
    <col min="11" max="11" width="12.140625" bestFit="1" customWidth="1"/>
    <col min="12" max="12" width="17.42578125" style="105" bestFit="1" customWidth="1"/>
    <col min="13" max="13" width="16.140625" style="37" bestFit="1" customWidth="1"/>
    <col min="14" max="14" width="15.5703125" style="107" customWidth="1"/>
    <col min="15" max="15" width="17.7109375" style="106" bestFit="1" customWidth="1"/>
    <col min="16" max="16" width="16.42578125" bestFit="1" customWidth="1"/>
    <col min="18" max="18" width="22.42578125" customWidth="1"/>
    <col min="19" max="19" width="20.140625" customWidth="1"/>
  </cols>
  <sheetData>
    <row r="1" spans="1:19" ht="15.75" x14ac:dyDescent="0.25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1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9"/>
      <c r="L2" s="3"/>
      <c r="M2" s="4"/>
      <c r="N2" s="5"/>
      <c r="O2" s="10"/>
      <c r="P2" s="9"/>
      <c r="Q2" s="9"/>
      <c r="R2" s="9"/>
      <c r="S2" s="9"/>
    </row>
    <row r="3" spans="1:19" x14ac:dyDescent="0.25">
      <c r="A3" s="7" t="s">
        <v>1</v>
      </c>
      <c r="B3" s="10" t="s">
        <v>60</v>
      </c>
      <c r="C3" s="10"/>
      <c r="D3" s="7"/>
      <c r="E3" s="7"/>
      <c r="F3" s="7"/>
      <c r="G3" s="7"/>
      <c r="H3" s="7" t="s">
        <v>2</v>
      </c>
      <c r="I3" s="11">
        <v>42776</v>
      </c>
      <c r="J3" s="12"/>
      <c r="K3" s="9"/>
      <c r="L3" s="13"/>
      <c r="M3" s="4"/>
      <c r="N3" s="5"/>
      <c r="O3" s="10"/>
      <c r="P3" s="9"/>
      <c r="Q3" s="9"/>
      <c r="R3" s="9"/>
      <c r="S3" s="9"/>
    </row>
    <row r="4" spans="1:19" x14ac:dyDescent="0.25">
      <c r="A4" s="7" t="s">
        <v>3</v>
      </c>
      <c r="B4" s="14" t="s">
        <v>4</v>
      </c>
      <c r="C4" s="7"/>
      <c r="D4" s="7"/>
      <c r="E4" s="7"/>
      <c r="F4" s="7"/>
      <c r="G4" s="7"/>
      <c r="H4" s="7" t="s">
        <v>5</v>
      </c>
      <c r="I4" s="15" t="s">
        <v>6</v>
      </c>
      <c r="J4" s="15"/>
      <c r="K4" s="9"/>
      <c r="L4" s="13"/>
      <c r="M4" s="4"/>
      <c r="N4" s="5"/>
      <c r="O4" s="10"/>
      <c r="P4" s="9"/>
      <c r="Q4" s="9"/>
      <c r="R4" s="9"/>
      <c r="S4" s="9"/>
    </row>
    <row r="5" spans="1:19" x14ac:dyDescent="0.25">
      <c r="A5" s="7"/>
      <c r="B5" s="7"/>
      <c r="C5" s="7"/>
      <c r="D5" s="7"/>
      <c r="E5" s="7"/>
      <c r="F5" s="7"/>
      <c r="G5" s="7"/>
      <c r="H5" s="8"/>
      <c r="I5" s="15"/>
      <c r="J5" s="16"/>
      <c r="K5" s="9"/>
      <c r="L5" s="13"/>
      <c r="M5" s="17"/>
      <c r="N5" s="18"/>
      <c r="O5" s="6"/>
      <c r="P5" s="9"/>
      <c r="Q5" s="9"/>
      <c r="R5" s="9"/>
      <c r="S5" s="9"/>
    </row>
    <row r="6" spans="1:19" x14ac:dyDescent="0.25">
      <c r="A6" s="19" t="s">
        <v>7</v>
      </c>
      <c r="B6" s="7"/>
      <c r="C6" s="7"/>
      <c r="D6" s="7"/>
      <c r="E6" s="7"/>
      <c r="F6" s="7"/>
      <c r="G6" s="7" t="s">
        <v>8</v>
      </c>
      <c r="H6" s="8"/>
      <c r="I6" s="7"/>
      <c r="J6" s="7"/>
      <c r="K6" s="9"/>
      <c r="L6" s="13"/>
      <c r="M6" s="4"/>
      <c r="N6" s="18"/>
      <c r="O6" s="7"/>
      <c r="P6" s="9"/>
      <c r="Q6" s="9"/>
      <c r="R6" s="9"/>
      <c r="S6" s="9"/>
    </row>
    <row r="7" spans="1:19" x14ac:dyDescent="0.25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9"/>
      <c r="L7" s="13"/>
      <c r="M7" s="4"/>
      <c r="N7" s="5"/>
      <c r="O7" s="7"/>
      <c r="P7" s="9"/>
      <c r="Q7" s="9"/>
      <c r="R7" s="9"/>
      <c r="S7" s="9"/>
    </row>
    <row r="8" spans="1:19" x14ac:dyDescent="0.25">
      <c r="A8" s="7"/>
      <c r="B8" s="7"/>
      <c r="C8" s="21">
        <v>100000</v>
      </c>
      <c r="D8" s="7"/>
      <c r="E8" s="22">
        <v>30</v>
      </c>
      <c r="F8" s="22"/>
      <c r="G8" s="17">
        <f>C8*E8</f>
        <v>3000000</v>
      </c>
      <c r="H8" s="8"/>
      <c r="I8" s="17"/>
      <c r="J8" s="17"/>
      <c r="K8" s="9"/>
      <c r="L8" s="13"/>
      <c r="M8" s="4"/>
      <c r="N8" s="5"/>
      <c r="O8" s="7"/>
      <c r="P8" s="9"/>
      <c r="Q8" s="9"/>
      <c r="R8" s="9"/>
      <c r="S8" s="9"/>
    </row>
    <row r="9" spans="1:19" x14ac:dyDescent="0.25">
      <c r="A9" s="7"/>
      <c r="B9" s="7"/>
      <c r="C9" s="21">
        <v>50000</v>
      </c>
      <c r="D9" s="7"/>
      <c r="E9" s="22">
        <v>21</v>
      </c>
      <c r="F9" s="22"/>
      <c r="G9" s="17">
        <f t="shared" ref="G9:G16" si="0">C9*E9</f>
        <v>1050000</v>
      </c>
      <c r="H9" s="8"/>
      <c r="I9" s="17"/>
      <c r="J9" s="17"/>
      <c r="K9" s="9"/>
      <c r="L9" s="3"/>
      <c r="M9" s="4"/>
      <c r="N9" s="5"/>
      <c r="O9" s="6"/>
      <c r="P9" s="9"/>
      <c r="Q9" s="9"/>
      <c r="R9" s="9"/>
      <c r="S9" s="9"/>
    </row>
    <row r="10" spans="1:19" x14ac:dyDescent="0.25">
      <c r="A10" s="7"/>
      <c r="B10" s="7"/>
      <c r="C10" s="21">
        <v>20000</v>
      </c>
      <c r="D10" s="7"/>
      <c r="E10" s="22">
        <v>51</v>
      </c>
      <c r="F10" s="22"/>
      <c r="G10" s="17">
        <f t="shared" si="0"/>
        <v>1020000</v>
      </c>
      <c r="H10" s="8"/>
      <c r="I10" s="8"/>
      <c r="J10" s="17"/>
      <c r="K10" s="23"/>
      <c r="L10" s="3"/>
      <c r="M10" s="4"/>
      <c r="N10" s="5"/>
      <c r="O10" s="7"/>
      <c r="P10" s="9"/>
      <c r="Q10" s="9"/>
      <c r="R10" s="9"/>
      <c r="S10" s="9"/>
    </row>
    <row r="11" spans="1:19" x14ac:dyDescent="0.25">
      <c r="A11" s="7"/>
      <c r="B11" s="7"/>
      <c r="C11" s="21">
        <v>10000</v>
      </c>
      <c r="D11" s="7"/>
      <c r="E11" s="22">
        <v>108</v>
      </c>
      <c r="F11" s="22"/>
      <c r="G11" s="17">
        <f t="shared" si="0"/>
        <v>1080000</v>
      </c>
      <c r="H11" s="8"/>
      <c r="I11" s="17"/>
      <c r="J11" s="17"/>
      <c r="K11" s="9"/>
      <c r="L11" s="3"/>
      <c r="M11" s="4"/>
      <c r="N11" s="24"/>
      <c r="O11" s="8"/>
      <c r="P11" s="9"/>
      <c r="Q11" s="9"/>
      <c r="R11" s="9" t="s">
        <v>12</v>
      </c>
      <c r="S11" s="9"/>
    </row>
    <row r="12" spans="1:19" x14ac:dyDescent="0.25">
      <c r="A12" s="7"/>
      <c r="B12" s="7"/>
      <c r="C12" s="21">
        <v>5000</v>
      </c>
      <c r="D12" s="7"/>
      <c r="E12" s="22">
        <v>128</v>
      </c>
      <c r="F12" s="22"/>
      <c r="G12" s="17">
        <f>C12*E12</f>
        <v>640000</v>
      </c>
      <c r="H12" s="8"/>
      <c r="I12" s="17"/>
      <c r="J12" s="17"/>
      <c r="K12" s="25" t="s">
        <v>8</v>
      </c>
      <c r="L12" s="26" t="s">
        <v>14</v>
      </c>
      <c r="M12" s="27" t="s">
        <v>15</v>
      </c>
      <c r="N12" s="28" t="s">
        <v>16</v>
      </c>
      <c r="O12" s="29" t="s">
        <v>12</v>
      </c>
      <c r="P12" s="9" t="s">
        <v>17</v>
      </c>
      <c r="Q12" s="9" t="s">
        <v>18</v>
      </c>
      <c r="R12" s="9" t="s">
        <v>19</v>
      </c>
      <c r="S12" s="9"/>
    </row>
    <row r="13" spans="1:19" x14ac:dyDescent="0.25">
      <c r="A13" s="7"/>
      <c r="B13" s="7"/>
      <c r="C13" s="21">
        <v>2000</v>
      </c>
      <c r="D13" s="7"/>
      <c r="E13" s="22">
        <v>2</v>
      </c>
      <c r="F13" s="22"/>
      <c r="G13" s="17">
        <f t="shared" si="0"/>
        <v>4000</v>
      </c>
      <c r="H13" s="8"/>
      <c r="I13" s="17"/>
      <c r="J13" s="17"/>
      <c r="K13" s="30">
        <v>39446</v>
      </c>
      <c r="L13" s="31">
        <v>2300000</v>
      </c>
      <c r="M13" s="32">
        <v>150000</v>
      </c>
      <c r="N13" s="33"/>
      <c r="O13" s="9" t="s">
        <v>20</v>
      </c>
      <c r="P13" s="9" t="s">
        <v>18</v>
      </c>
    </row>
    <row r="14" spans="1:19" x14ac:dyDescent="0.25">
      <c r="A14" s="7"/>
      <c r="B14" s="7"/>
      <c r="C14" s="21">
        <v>1000</v>
      </c>
      <c r="D14" s="7"/>
      <c r="E14" s="22">
        <v>6</v>
      </c>
      <c r="F14" s="22"/>
      <c r="G14" s="17">
        <f t="shared" si="0"/>
        <v>6000</v>
      </c>
      <c r="H14" s="8"/>
      <c r="I14" s="17"/>
      <c r="J14" s="10"/>
      <c r="K14" s="30">
        <v>39447</v>
      </c>
      <c r="L14" s="31">
        <v>1050000</v>
      </c>
      <c r="M14" s="32">
        <v>1300000</v>
      </c>
      <c r="N14" s="34"/>
      <c r="O14" s="35">
        <v>50000000</v>
      </c>
      <c r="P14" s="36"/>
    </row>
    <row r="15" spans="1:19" x14ac:dyDescent="0.25">
      <c r="A15" s="7"/>
      <c r="B15" s="7"/>
      <c r="C15" s="21">
        <v>500</v>
      </c>
      <c r="D15" s="7"/>
      <c r="E15" s="22">
        <v>0</v>
      </c>
      <c r="F15" s="22"/>
      <c r="G15" s="17">
        <f t="shared" si="0"/>
        <v>0</v>
      </c>
      <c r="H15" s="8" t="s">
        <v>21</v>
      </c>
      <c r="I15" s="10"/>
      <c r="K15" s="30">
        <v>39448</v>
      </c>
      <c r="L15" s="31">
        <v>1000000</v>
      </c>
      <c r="M15" s="32">
        <v>2550000</v>
      </c>
      <c r="N15" s="34"/>
      <c r="O15" s="35"/>
      <c r="P15" s="36"/>
    </row>
    <row r="16" spans="1:19" x14ac:dyDescent="0.25">
      <c r="A16" s="7"/>
      <c r="B16" s="7"/>
      <c r="C16" s="21">
        <v>100</v>
      </c>
      <c r="D16" s="7"/>
      <c r="E16" s="22">
        <v>0</v>
      </c>
      <c r="F16" s="22"/>
      <c r="G16" s="17">
        <f t="shared" si="0"/>
        <v>0</v>
      </c>
      <c r="H16" s="8"/>
      <c r="I16" s="10"/>
      <c r="J16" s="10"/>
      <c r="K16" s="30">
        <v>39449</v>
      </c>
      <c r="L16" s="31">
        <v>2400000</v>
      </c>
      <c r="M16" s="37">
        <v>60000</v>
      </c>
      <c r="N16" s="34"/>
      <c r="O16" s="35"/>
      <c r="P16" s="36"/>
    </row>
    <row r="17" spans="1:19" x14ac:dyDescent="0.25">
      <c r="A17" s="7"/>
      <c r="B17" s="7"/>
      <c r="C17" s="19" t="s">
        <v>22</v>
      </c>
      <c r="D17" s="7"/>
      <c r="E17" s="22"/>
      <c r="F17" s="7"/>
      <c r="G17" s="7"/>
      <c r="H17" s="8">
        <f>SUM(G8:G16)</f>
        <v>6800000</v>
      </c>
      <c r="I17" s="10"/>
      <c r="K17" s="30">
        <v>39450</v>
      </c>
      <c r="L17" s="31">
        <v>2100000</v>
      </c>
      <c r="M17" s="32">
        <v>45000</v>
      </c>
      <c r="N17" s="34"/>
      <c r="O17" s="35"/>
      <c r="P17" s="36"/>
    </row>
    <row r="18" spans="1:19" x14ac:dyDescent="0.25">
      <c r="A18" s="7"/>
      <c r="B18" s="7"/>
      <c r="C18" s="7"/>
      <c r="D18" s="7"/>
      <c r="E18" s="7"/>
      <c r="F18" s="7"/>
      <c r="G18" s="7"/>
      <c r="H18" s="8"/>
      <c r="I18" s="10"/>
      <c r="J18" s="38"/>
      <c r="K18" s="30">
        <v>39451</v>
      </c>
      <c r="L18" s="31">
        <v>550000</v>
      </c>
      <c r="M18" s="32">
        <v>275000</v>
      </c>
      <c r="N18" s="34"/>
      <c r="O18" s="35"/>
      <c r="P18" s="39"/>
    </row>
    <row r="19" spans="1:19" x14ac:dyDescent="0.25">
      <c r="A19" s="7"/>
      <c r="B19" s="7"/>
      <c r="C19" s="7" t="s">
        <v>9</v>
      </c>
      <c r="D19" s="7"/>
      <c r="E19" s="7" t="s">
        <v>23</v>
      </c>
      <c r="F19" s="7"/>
      <c r="G19" s="7" t="s">
        <v>11</v>
      </c>
      <c r="H19" s="8"/>
      <c r="I19" s="21"/>
      <c r="K19" s="30">
        <v>39452</v>
      </c>
      <c r="L19" s="31">
        <v>2750000</v>
      </c>
      <c r="M19" s="32">
        <v>200000</v>
      </c>
      <c r="N19" s="34"/>
      <c r="O19" s="35"/>
      <c r="P19" s="39"/>
    </row>
    <row r="20" spans="1:19" x14ac:dyDescent="0.25">
      <c r="A20" s="7"/>
      <c r="B20" s="7"/>
      <c r="C20" s="21">
        <v>1000</v>
      </c>
      <c r="D20" s="7"/>
      <c r="E20" s="7">
        <v>0</v>
      </c>
      <c r="F20" s="7"/>
      <c r="G20" s="21">
        <f>C20*E20</f>
        <v>0</v>
      </c>
      <c r="H20" s="8"/>
      <c r="I20" s="21"/>
      <c r="K20" s="30">
        <v>39453</v>
      </c>
      <c r="L20" s="31">
        <v>400000</v>
      </c>
      <c r="M20" s="32">
        <v>460000</v>
      </c>
      <c r="N20" s="34"/>
      <c r="O20" s="35"/>
      <c r="P20" s="39"/>
    </row>
    <row r="21" spans="1:19" x14ac:dyDescent="0.25">
      <c r="A21" s="7"/>
      <c r="B21" s="7"/>
      <c r="C21" s="21">
        <v>500</v>
      </c>
      <c r="D21" s="7"/>
      <c r="E21" s="7">
        <v>7</v>
      </c>
      <c r="F21" s="7"/>
      <c r="G21" s="21">
        <f>C21*E21</f>
        <v>3500</v>
      </c>
      <c r="H21" s="8"/>
      <c r="I21" s="21"/>
      <c r="K21" s="30">
        <v>39454</v>
      </c>
      <c r="L21" s="31">
        <v>300000</v>
      </c>
      <c r="M21" s="34">
        <v>850000</v>
      </c>
      <c r="N21" s="40"/>
      <c r="O21" s="41"/>
      <c r="P21" s="41"/>
    </row>
    <row r="22" spans="1:19" x14ac:dyDescent="0.25">
      <c r="A22" s="7"/>
      <c r="B22" s="7"/>
      <c r="C22" s="21">
        <v>200</v>
      </c>
      <c r="D22" s="7"/>
      <c r="E22" s="7">
        <v>0</v>
      </c>
      <c r="F22" s="7"/>
      <c r="G22" s="21">
        <f>C22*E22</f>
        <v>0</v>
      </c>
      <c r="H22" s="8"/>
      <c r="I22" s="10"/>
      <c r="K22" s="30">
        <v>39455</v>
      </c>
      <c r="L22" s="31">
        <v>100000</v>
      </c>
      <c r="M22" s="31">
        <v>920000</v>
      </c>
      <c r="N22" s="42"/>
      <c r="O22" s="8"/>
      <c r="P22" s="34"/>
      <c r="Q22" s="40"/>
      <c r="R22" s="41"/>
      <c r="S22" s="41"/>
    </row>
    <row r="23" spans="1:19" x14ac:dyDescent="0.25">
      <c r="A23" s="7"/>
      <c r="B23" s="7"/>
      <c r="C23" s="21">
        <v>100</v>
      </c>
      <c r="D23" s="7"/>
      <c r="E23" s="7">
        <v>0</v>
      </c>
      <c r="F23" s="7"/>
      <c r="G23" s="21">
        <f>C23*E23</f>
        <v>0</v>
      </c>
      <c r="H23" s="8"/>
      <c r="I23" s="10"/>
      <c r="K23" s="30">
        <v>39456</v>
      </c>
      <c r="L23" s="31">
        <v>400000</v>
      </c>
      <c r="M23" s="43">
        <v>175000</v>
      </c>
      <c r="N23" s="42"/>
      <c r="O23" s="44"/>
      <c r="P23" s="34"/>
      <c r="Q23" s="40"/>
      <c r="R23" s="41">
        <f>SUM(R14:R22)</f>
        <v>0</v>
      </c>
      <c r="S23" s="41">
        <f>SUM(S14:S22)</f>
        <v>0</v>
      </c>
    </row>
    <row r="24" spans="1:19" x14ac:dyDescent="0.25">
      <c r="A24" s="7"/>
      <c r="B24" s="7"/>
      <c r="C24" s="21">
        <v>50</v>
      </c>
      <c r="D24" s="7"/>
      <c r="E24" s="7">
        <v>0</v>
      </c>
      <c r="F24" s="7"/>
      <c r="G24" s="21">
        <f>C24*E24</f>
        <v>0</v>
      </c>
      <c r="H24" s="8"/>
      <c r="I24" s="7"/>
      <c r="K24" s="30">
        <v>39457</v>
      </c>
      <c r="L24" s="31">
        <v>800000</v>
      </c>
      <c r="M24" s="43">
        <v>3110000</v>
      </c>
      <c r="N24" s="45"/>
      <c r="O24" s="44"/>
      <c r="P24" s="34"/>
      <c r="Q24" s="40"/>
      <c r="R24" s="46" t="s">
        <v>24</v>
      </c>
      <c r="S24" s="40"/>
    </row>
    <row r="25" spans="1:19" x14ac:dyDescent="0.25">
      <c r="A25" s="7"/>
      <c r="B25" s="7"/>
      <c r="C25" s="21">
        <v>25</v>
      </c>
      <c r="D25" s="7"/>
      <c r="E25" s="7">
        <v>0</v>
      </c>
      <c r="F25" s="7"/>
      <c r="G25" s="47">
        <v>0</v>
      </c>
      <c r="H25" s="8"/>
      <c r="I25" s="7" t="s">
        <v>8</v>
      </c>
      <c r="K25" s="30">
        <v>39458</v>
      </c>
      <c r="L25" s="31">
        <v>950000</v>
      </c>
      <c r="M25" s="43">
        <v>310000</v>
      </c>
      <c r="N25" s="45"/>
      <c r="O25" s="44"/>
      <c r="P25" s="34"/>
      <c r="Q25" s="40"/>
      <c r="R25" s="46"/>
      <c r="S25" s="40"/>
    </row>
    <row r="26" spans="1:19" x14ac:dyDescent="0.25">
      <c r="A26" s="7"/>
      <c r="B26" s="7"/>
      <c r="C26" s="19" t="s">
        <v>22</v>
      </c>
      <c r="D26" s="7"/>
      <c r="E26" s="7"/>
      <c r="F26" s="7"/>
      <c r="G26" s="7"/>
      <c r="H26" s="49">
        <f>SUM(G20:G25)</f>
        <v>3500</v>
      </c>
      <c r="I26" s="8"/>
      <c r="K26" s="30">
        <v>39459</v>
      </c>
      <c r="L26" s="31">
        <v>400000</v>
      </c>
      <c r="M26" s="37">
        <v>1839000</v>
      </c>
      <c r="N26" s="42"/>
      <c r="O26" s="50"/>
      <c r="P26" s="34"/>
      <c r="Q26" s="40"/>
      <c r="R26" s="46"/>
      <c r="S26" s="40"/>
    </row>
    <row r="27" spans="1:19" x14ac:dyDescent="0.25">
      <c r="A27" s="7"/>
      <c r="B27" s="7"/>
      <c r="C27" s="7"/>
      <c r="D27" s="7"/>
      <c r="E27" s="7"/>
      <c r="F27" s="7"/>
      <c r="G27" s="7"/>
      <c r="H27" s="8"/>
      <c r="I27" s="8">
        <f>H17+H26</f>
        <v>6803500</v>
      </c>
      <c r="K27" s="30">
        <v>39460</v>
      </c>
      <c r="L27" s="31">
        <v>800000</v>
      </c>
      <c r="M27" s="51">
        <v>50000000</v>
      </c>
      <c r="N27" s="42"/>
      <c r="O27" s="50"/>
      <c r="P27" s="34"/>
      <c r="Q27" s="40"/>
      <c r="R27" s="46"/>
      <c r="S27" s="40"/>
    </row>
    <row r="28" spans="1:19" x14ac:dyDescent="0.25">
      <c r="A28" s="7"/>
      <c r="B28" s="7"/>
      <c r="C28" s="19" t="s">
        <v>25</v>
      </c>
      <c r="D28" s="7"/>
      <c r="E28" s="7"/>
      <c r="F28" s="7"/>
      <c r="G28" s="7"/>
      <c r="H28" s="8"/>
      <c r="I28" s="8"/>
      <c r="K28" s="30">
        <v>39461</v>
      </c>
      <c r="L28" s="31">
        <v>1310000</v>
      </c>
      <c r="M28" s="52"/>
      <c r="N28" s="42"/>
      <c r="O28" s="50"/>
      <c r="P28" s="34"/>
      <c r="Q28" s="40"/>
      <c r="R28" s="46"/>
      <c r="S28" s="40"/>
    </row>
    <row r="29" spans="1:19" x14ac:dyDescent="0.25">
      <c r="A29" s="7"/>
      <c r="B29" s="7"/>
      <c r="C29" s="7" t="s">
        <v>26</v>
      </c>
      <c r="D29" s="7"/>
      <c r="E29" s="7"/>
      <c r="F29" s="7"/>
      <c r="G29" s="7" t="s">
        <v>8</v>
      </c>
      <c r="H29" s="8"/>
      <c r="I29" s="8">
        <f>'9 Februari 17'!I37</f>
        <v>785431764</v>
      </c>
      <c r="K29" s="30">
        <v>39462</v>
      </c>
      <c r="L29" s="31">
        <v>450000</v>
      </c>
      <c r="N29" s="42"/>
      <c r="O29" s="50"/>
      <c r="P29" s="34"/>
      <c r="Q29" s="40"/>
      <c r="R29" s="53"/>
      <c r="S29" s="40"/>
    </row>
    <row r="30" spans="1:19" x14ac:dyDescent="0.25">
      <c r="A30" s="7"/>
      <c r="B30" s="7"/>
      <c r="C30" s="7" t="s">
        <v>27</v>
      </c>
      <c r="D30" s="7"/>
      <c r="E30" s="7"/>
      <c r="F30" s="7"/>
      <c r="G30" s="7"/>
      <c r="H30" s="8" t="s">
        <v>28</v>
      </c>
      <c r="I30" s="54">
        <f>'9 Februari 17'!I52</f>
        <v>7145000</v>
      </c>
      <c r="K30" s="30">
        <v>39463</v>
      </c>
      <c r="L30" s="31">
        <v>3500000</v>
      </c>
      <c r="M30" s="55"/>
      <c r="N30" s="42"/>
      <c r="O30" s="50"/>
      <c r="P30" s="34"/>
      <c r="Q30" s="40"/>
      <c r="R30" s="46"/>
      <c r="S30" s="40"/>
    </row>
    <row r="31" spans="1:19" x14ac:dyDescent="0.25">
      <c r="A31" s="7"/>
      <c r="B31" s="7"/>
      <c r="C31" s="7"/>
      <c r="D31" s="7"/>
      <c r="E31" s="7"/>
      <c r="F31" s="7"/>
      <c r="G31" s="7"/>
      <c r="H31" s="8"/>
      <c r="I31" s="8"/>
      <c r="K31" s="30">
        <v>39464</v>
      </c>
      <c r="L31" s="110">
        <v>1125000</v>
      </c>
      <c r="N31" s="45"/>
      <c r="O31" s="50"/>
      <c r="P31" s="9"/>
      <c r="Q31" s="40"/>
      <c r="R31" s="9"/>
      <c r="S31" s="40"/>
    </row>
    <row r="32" spans="1:19" x14ac:dyDescent="0.25">
      <c r="A32" s="7"/>
      <c r="B32" s="7"/>
      <c r="C32" s="19" t="s">
        <v>29</v>
      </c>
      <c r="D32" s="7"/>
      <c r="E32" s="7"/>
      <c r="F32" s="7"/>
      <c r="G32" s="7"/>
      <c r="H32" s="8"/>
      <c r="I32" s="34"/>
      <c r="J32" s="34"/>
      <c r="K32" s="30">
        <v>39465</v>
      </c>
      <c r="L32" s="110">
        <v>2000000</v>
      </c>
      <c r="N32" s="42"/>
      <c r="O32" s="50"/>
      <c r="P32" s="9"/>
      <c r="Q32" s="40"/>
      <c r="R32" s="9"/>
      <c r="S32" s="40"/>
    </row>
    <row r="33" spans="1:19" x14ac:dyDescent="0.25">
      <c r="A33" s="7"/>
      <c r="B33" s="19">
        <v>1</v>
      </c>
      <c r="C33" s="19" t="s">
        <v>30</v>
      </c>
      <c r="D33" s="7"/>
      <c r="E33" s="7"/>
      <c r="F33" s="7"/>
      <c r="G33" s="7"/>
      <c r="H33" s="8"/>
      <c r="I33" s="8"/>
      <c r="J33" s="8"/>
      <c r="K33" s="30">
        <v>39466</v>
      </c>
      <c r="L33" s="111">
        <v>900000</v>
      </c>
      <c r="N33" s="42"/>
      <c r="O33" s="50"/>
      <c r="P33" s="9"/>
      <c r="Q33" s="40"/>
      <c r="R33" s="9"/>
      <c r="S33" s="40"/>
    </row>
    <row r="34" spans="1:19" x14ac:dyDescent="0.25">
      <c r="A34" s="7"/>
      <c r="B34" s="19"/>
      <c r="C34" s="19" t="s">
        <v>12</v>
      </c>
      <c r="D34" s="7"/>
      <c r="E34" s="7"/>
      <c r="F34" s="7"/>
      <c r="G34" s="7"/>
      <c r="H34" s="8"/>
      <c r="I34" s="8"/>
      <c r="J34" s="8"/>
      <c r="K34" s="30">
        <v>39467</v>
      </c>
      <c r="L34" s="111">
        <v>2300000</v>
      </c>
      <c r="N34" s="42"/>
      <c r="O34" s="50"/>
      <c r="P34" s="9"/>
      <c r="Q34" s="40"/>
      <c r="R34" s="57"/>
      <c r="S34" s="40"/>
    </row>
    <row r="35" spans="1:19" x14ac:dyDescent="0.25">
      <c r="A35" s="7"/>
      <c r="B35" s="7"/>
      <c r="C35" s="7" t="s">
        <v>31</v>
      </c>
      <c r="D35" s="7"/>
      <c r="E35" s="7"/>
      <c r="F35" s="7"/>
      <c r="G35" s="21"/>
      <c r="H35" s="49">
        <f>O14</f>
        <v>50000000</v>
      </c>
      <c r="I35" s="8"/>
      <c r="J35" s="8"/>
      <c r="K35" s="30">
        <v>39468</v>
      </c>
      <c r="L35" s="112">
        <v>800000</v>
      </c>
      <c r="M35" s="51"/>
      <c r="N35" s="42" t="s">
        <v>32</v>
      </c>
      <c r="O35" s="50"/>
      <c r="P35" s="40"/>
      <c r="Q35" s="40"/>
      <c r="R35" s="9"/>
      <c r="S35" s="40"/>
    </row>
    <row r="36" spans="1:19" x14ac:dyDescent="0.25">
      <c r="A36" s="7"/>
      <c r="B36" s="7"/>
      <c r="C36" s="7" t="s">
        <v>33</v>
      </c>
      <c r="D36" s="7"/>
      <c r="E36" s="7"/>
      <c r="F36" s="7"/>
      <c r="G36" s="7"/>
      <c r="H36" s="58">
        <f>H92</f>
        <v>0</v>
      </c>
      <c r="I36" s="7" t="s">
        <v>8</v>
      </c>
      <c r="J36" s="7"/>
      <c r="K36" s="30">
        <v>39469</v>
      </c>
      <c r="L36" s="112">
        <v>2200000</v>
      </c>
      <c r="M36" s="51"/>
      <c r="N36" s="42"/>
      <c r="O36" s="50"/>
      <c r="P36" s="10"/>
      <c r="Q36" s="40"/>
      <c r="R36" s="9"/>
      <c r="S36" s="9"/>
    </row>
    <row r="37" spans="1:19" x14ac:dyDescent="0.25">
      <c r="A37" s="7"/>
      <c r="B37" s="7"/>
      <c r="C37" s="7" t="s">
        <v>34</v>
      </c>
      <c r="D37" s="7"/>
      <c r="E37" s="7"/>
      <c r="F37" s="7"/>
      <c r="G37" s="7"/>
      <c r="H37" s="8"/>
      <c r="I37" s="8">
        <f>I29+H35</f>
        <v>835431764</v>
      </c>
      <c r="J37" s="8"/>
      <c r="K37" s="30">
        <v>39470</v>
      </c>
      <c r="L37" s="112">
        <v>3000000</v>
      </c>
      <c r="M37" s="51"/>
      <c r="N37" s="42"/>
      <c r="O37" s="50"/>
      <c r="Q37" s="40"/>
      <c r="R37" s="9"/>
      <c r="S37" s="9"/>
    </row>
    <row r="38" spans="1:19" x14ac:dyDescent="0.25">
      <c r="A38" s="7"/>
      <c r="B38" s="7"/>
      <c r="C38" s="7"/>
      <c r="D38" s="7"/>
      <c r="E38" s="7"/>
      <c r="F38" s="7"/>
      <c r="G38" s="7"/>
      <c r="H38" s="8"/>
      <c r="I38" s="8"/>
      <c r="J38" s="8"/>
      <c r="K38" s="30">
        <v>39471</v>
      </c>
      <c r="L38" s="112">
        <v>850000</v>
      </c>
      <c r="M38" s="59"/>
      <c r="N38" s="42"/>
      <c r="O38" s="50"/>
      <c r="Q38" s="40"/>
      <c r="R38" s="9"/>
      <c r="S38" s="9"/>
    </row>
    <row r="39" spans="1:19" x14ac:dyDescent="0.25">
      <c r="A39" s="7"/>
      <c r="B39" s="7"/>
      <c r="C39" s="19" t="s">
        <v>35</v>
      </c>
      <c r="D39" s="7"/>
      <c r="E39" s="7"/>
      <c r="F39" s="7"/>
      <c r="G39" s="7"/>
      <c r="H39" s="49">
        <v>12175667</v>
      </c>
      <c r="J39" s="8"/>
      <c r="K39" s="30">
        <v>39472</v>
      </c>
      <c r="L39" s="112">
        <v>1280000</v>
      </c>
      <c r="M39" s="51"/>
      <c r="N39" s="42"/>
      <c r="O39" s="50"/>
      <c r="Q39" s="40"/>
      <c r="R39" s="9"/>
      <c r="S39" s="9"/>
    </row>
    <row r="40" spans="1:19" x14ac:dyDescent="0.25">
      <c r="A40" s="7"/>
      <c r="B40" s="7"/>
      <c r="C40" s="19" t="s">
        <v>36</v>
      </c>
      <c r="D40" s="7"/>
      <c r="E40" s="7"/>
      <c r="F40" s="7"/>
      <c r="G40" s="7"/>
      <c r="H40" s="8">
        <v>102950591</v>
      </c>
      <c r="I40" s="8"/>
      <c r="J40" s="8"/>
      <c r="K40" s="30">
        <v>39473</v>
      </c>
      <c r="L40" s="113">
        <v>325000</v>
      </c>
      <c r="M40" s="51"/>
      <c r="N40" s="42"/>
      <c r="O40" s="50"/>
      <c r="Q40" s="40"/>
      <c r="R40" s="9"/>
      <c r="S40" s="9"/>
    </row>
    <row r="41" spans="1:19" ht="16.5" x14ac:dyDescent="0.35">
      <c r="A41" s="7"/>
      <c r="B41" s="7"/>
      <c r="C41" s="19" t="s">
        <v>37</v>
      </c>
      <c r="D41" s="7"/>
      <c r="E41" s="7"/>
      <c r="F41" s="7"/>
      <c r="G41" s="7"/>
      <c r="H41" s="60">
        <v>22854089</v>
      </c>
      <c r="I41" s="8"/>
      <c r="J41" s="8"/>
      <c r="K41" s="30">
        <v>39474</v>
      </c>
      <c r="L41" s="113">
        <v>2000000</v>
      </c>
      <c r="M41" s="51"/>
      <c r="N41" s="42"/>
      <c r="O41" s="50"/>
      <c r="Q41" s="40"/>
      <c r="R41" s="9"/>
      <c r="S41" s="9"/>
    </row>
    <row r="42" spans="1:19" ht="16.5" x14ac:dyDescent="0.35">
      <c r="A42" s="7"/>
      <c r="B42" s="7"/>
      <c r="C42" s="7"/>
      <c r="D42" s="7"/>
      <c r="E42" s="7"/>
      <c r="F42" s="7"/>
      <c r="G42" s="7"/>
      <c r="H42" s="8"/>
      <c r="I42" s="61">
        <f>SUM(H39:H41)</f>
        <v>137980347</v>
      </c>
      <c r="J42" s="8"/>
      <c r="K42" s="30">
        <v>39475</v>
      </c>
      <c r="L42" s="111">
        <v>5625000</v>
      </c>
      <c r="M42" s="51"/>
      <c r="N42" s="42"/>
      <c r="O42" s="50"/>
      <c r="Q42" s="40"/>
      <c r="R42" s="9"/>
      <c r="S42" s="9"/>
    </row>
    <row r="43" spans="1:19" x14ac:dyDescent="0.25">
      <c r="A43" s="7"/>
      <c r="B43" s="7"/>
      <c r="C43" s="7"/>
      <c r="D43" s="7"/>
      <c r="E43" s="7"/>
      <c r="F43" s="7"/>
      <c r="G43" s="7"/>
      <c r="H43" s="8"/>
      <c r="I43" s="62">
        <f>SUM(I37:I42)</f>
        <v>973412111</v>
      </c>
      <c r="J43" s="8"/>
      <c r="K43" s="30">
        <v>39476</v>
      </c>
      <c r="L43" s="111">
        <v>500000</v>
      </c>
      <c r="M43" s="51"/>
      <c r="N43" s="42"/>
      <c r="O43" s="50"/>
      <c r="Q43" s="40"/>
      <c r="R43" s="9"/>
      <c r="S43" s="9"/>
    </row>
    <row r="44" spans="1:19" x14ac:dyDescent="0.25">
      <c r="A44" s="7"/>
      <c r="B44" s="19">
        <v>2</v>
      </c>
      <c r="C44" s="19" t="s">
        <v>38</v>
      </c>
      <c r="D44" s="7"/>
      <c r="E44" s="7"/>
      <c r="F44" s="7"/>
      <c r="G44" s="7"/>
      <c r="H44" s="8"/>
      <c r="I44" s="8"/>
      <c r="J44" s="8"/>
      <c r="K44" s="30">
        <v>39477</v>
      </c>
      <c r="L44" s="111">
        <v>1600000</v>
      </c>
      <c r="M44" s="51"/>
      <c r="N44" s="42"/>
      <c r="O44" s="50"/>
      <c r="P44" s="63"/>
      <c r="Q44" s="34"/>
      <c r="R44" s="64"/>
      <c r="S44" s="64"/>
    </row>
    <row r="45" spans="1:19" x14ac:dyDescent="0.25">
      <c r="A45" s="7"/>
      <c r="B45" s="7"/>
      <c r="C45" s="7" t="s">
        <v>33</v>
      </c>
      <c r="D45" s="7"/>
      <c r="E45" s="7"/>
      <c r="F45" s="7"/>
      <c r="G45" s="17"/>
      <c r="H45" s="8">
        <f>M96</f>
        <v>62244000</v>
      </c>
      <c r="I45" s="8"/>
      <c r="J45" s="8"/>
      <c r="K45" s="30">
        <v>39478</v>
      </c>
      <c r="L45" s="111">
        <v>5000000</v>
      </c>
      <c r="M45" s="51"/>
      <c r="N45" s="42"/>
      <c r="O45" s="50"/>
      <c r="P45" s="63"/>
      <c r="Q45" s="34"/>
      <c r="R45" s="65"/>
      <c r="S45" s="64"/>
    </row>
    <row r="46" spans="1:19" x14ac:dyDescent="0.25">
      <c r="A46" s="7"/>
      <c r="B46" s="7"/>
      <c r="C46" s="7" t="s">
        <v>39</v>
      </c>
      <c r="D46" s="7"/>
      <c r="E46" s="7"/>
      <c r="F46" s="7"/>
      <c r="G46" s="22"/>
      <c r="H46" s="66">
        <f>+E92</f>
        <v>0</v>
      </c>
      <c r="I46" s="8" t="s">
        <v>8</v>
      </c>
      <c r="J46" s="8"/>
      <c r="K46" s="30">
        <v>39479</v>
      </c>
      <c r="L46" s="111">
        <v>2250000</v>
      </c>
      <c r="M46" s="51"/>
      <c r="N46" s="42"/>
      <c r="O46" s="50"/>
      <c r="P46" s="63"/>
      <c r="Q46" s="34"/>
      <c r="R46" s="63"/>
      <c r="S46" s="64"/>
    </row>
    <row r="47" spans="1:19" x14ac:dyDescent="0.25">
      <c r="A47" s="7"/>
      <c r="B47" s="7"/>
      <c r="C47" s="7"/>
      <c r="D47" s="7"/>
      <c r="E47" s="7"/>
      <c r="F47" s="7"/>
      <c r="G47" s="22" t="s">
        <v>8</v>
      </c>
      <c r="H47" s="67"/>
      <c r="I47" s="8">
        <f>H45+H46</f>
        <v>62244000</v>
      </c>
      <c r="J47" s="8"/>
      <c r="K47" s="30">
        <v>39480</v>
      </c>
      <c r="L47" s="111">
        <v>8550000</v>
      </c>
      <c r="M47" s="51"/>
      <c r="N47" s="42"/>
      <c r="O47" s="50"/>
      <c r="P47" s="63"/>
      <c r="Q47" s="64"/>
      <c r="R47" s="63"/>
      <c r="S47" s="64"/>
    </row>
    <row r="48" spans="1:19" x14ac:dyDescent="0.25">
      <c r="A48" s="7"/>
      <c r="B48" s="7"/>
      <c r="C48" s="7"/>
      <c r="D48" s="7"/>
      <c r="E48" s="7"/>
      <c r="F48" s="7"/>
      <c r="G48" s="22"/>
      <c r="H48" s="68"/>
      <c r="I48" s="8" t="s">
        <v>8</v>
      </c>
      <c r="J48" s="8"/>
      <c r="K48" s="30">
        <v>39481</v>
      </c>
      <c r="L48" s="111"/>
      <c r="M48" s="59"/>
      <c r="N48" s="42"/>
      <c r="O48" s="50"/>
      <c r="P48" s="69"/>
      <c r="Q48" s="69">
        <f>SUM(Q13:Q46)</f>
        <v>0</v>
      </c>
      <c r="R48" s="63"/>
      <c r="S48" s="64"/>
    </row>
    <row r="49" spans="1:19" x14ac:dyDescent="0.25">
      <c r="A49" s="7"/>
      <c r="B49" s="7"/>
      <c r="C49" s="7" t="s">
        <v>40</v>
      </c>
      <c r="D49" s="7"/>
      <c r="E49" s="7"/>
      <c r="F49" s="7"/>
      <c r="G49" s="17"/>
      <c r="H49" s="49">
        <f>L137</f>
        <v>61865000</v>
      </c>
      <c r="I49" s="8">
        <v>0</v>
      </c>
      <c r="K49" s="30">
        <v>39482</v>
      </c>
      <c r="L49" s="111"/>
      <c r="M49" s="59"/>
      <c r="N49" s="42"/>
      <c r="O49" s="50"/>
      <c r="Q49" s="9"/>
      <c r="S49" s="9"/>
    </row>
    <row r="50" spans="1:19" x14ac:dyDescent="0.25">
      <c r="A50" s="7"/>
      <c r="B50" s="7"/>
      <c r="C50" s="7" t="s">
        <v>41</v>
      </c>
      <c r="D50" s="7"/>
      <c r="E50" s="7"/>
      <c r="F50" s="7"/>
      <c r="G50" s="7"/>
      <c r="H50" s="58">
        <f>A92</f>
        <v>37500</v>
      </c>
      <c r="I50" s="8"/>
      <c r="L50" s="111"/>
      <c r="M50" s="59"/>
      <c r="N50" s="42"/>
      <c r="O50" s="50"/>
      <c r="P50" s="70"/>
      <c r="Q50" s="9" t="s">
        <v>42</v>
      </c>
      <c r="S50" s="9"/>
    </row>
    <row r="51" spans="1:19" x14ac:dyDescent="0.25">
      <c r="A51" s="7"/>
      <c r="B51" s="7"/>
      <c r="C51" s="7"/>
      <c r="D51" s="7"/>
      <c r="E51" s="7"/>
      <c r="F51" s="7"/>
      <c r="G51" s="7"/>
      <c r="H51" s="17"/>
      <c r="I51" s="58">
        <f>SUM(H49:H50)</f>
        <v>61902500</v>
      </c>
      <c r="J51" s="49"/>
      <c r="L51" s="111"/>
      <c r="M51" s="59"/>
      <c r="N51" s="42"/>
      <c r="O51" s="50"/>
      <c r="P51" s="71"/>
      <c r="Q51" s="57"/>
      <c r="R51" s="71"/>
      <c r="S51" s="57"/>
    </row>
    <row r="52" spans="1:19" x14ac:dyDescent="0.25">
      <c r="A52" s="7"/>
      <c r="B52" s="7"/>
      <c r="C52" s="19" t="s">
        <v>43</v>
      </c>
      <c r="D52" s="7"/>
      <c r="E52" s="7"/>
      <c r="F52" s="7"/>
      <c r="G52" s="7"/>
      <c r="H52" s="8"/>
      <c r="I52" s="8">
        <f>I30-I47+I51</f>
        <v>6803500</v>
      </c>
      <c r="J52" s="72"/>
      <c r="L52" s="111"/>
      <c r="N52" s="42"/>
      <c r="O52" s="50"/>
      <c r="P52" s="71"/>
      <c r="Q52" s="57"/>
      <c r="R52" s="71"/>
      <c r="S52" s="57"/>
    </row>
    <row r="53" spans="1:19" x14ac:dyDescent="0.25">
      <c r="A53" s="7"/>
      <c r="B53" s="7"/>
      <c r="C53" s="7" t="s">
        <v>44</v>
      </c>
      <c r="D53" s="7"/>
      <c r="E53" s="7"/>
      <c r="F53" s="7"/>
      <c r="G53" s="7"/>
      <c r="H53" s="8"/>
      <c r="I53" s="8">
        <f>+I27</f>
        <v>6803500</v>
      </c>
      <c r="J53" s="72"/>
      <c r="L53" s="111"/>
      <c r="N53" s="42"/>
      <c r="O53" s="50"/>
      <c r="P53" s="71"/>
      <c r="Q53" s="57"/>
      <c r="R53" s="71"/>
      <c r="S53" s="57"/>
    </row>
    <row r="54" spans="1:19" x14ac:dyDescent="0.25">
      <c r="A54" s="7"/>
      <c r="B54" s="7"/>
      <c r="C54" s="7"/>
      <c r="D54" s="7"/>
      <c r="E54" s="7"/>
      <c r="F54" s="7"/>
      <c r="G54" s="7"/>
      <c r="H54" s="8" t="s">
        <v>8</v>
      </c>
      <c r="I54" s="58">
        <v>0</v>
      </c>
      <c r="J54" s="73"/>
      <c r="L54" s="111"/>
      <c r="N54" s="42"/>
      <c r="O54" s="50"/>
      <c r="P54" s="71"/>
      <c r="Q54" s="57"/>
      <c r="R54" s="71"/>
      <c r="S54" s="74"/>
    </row>
    <row r="55" spans="1:19" x14ac:dyDescent="0.25">
      <c r="A55" s="7"/>
      <c r="B55" s="7"/>
      <c r="C55" s="7"/>
      <c r="D55" s="7"/>
      <c r="E55" s="7" t="s">
        <v>45</v>
      </c>
      <c r="F55" s="7"/>
      <c r="G55" s="7"/>
      <c r="H55" s="8"/>
      <c r="I55" s="8">
        <f>+I53-I52</f>
        <v>0</v>
      </c>
      <c r="J55" s="72"/>
      <c r="L55" s="111"/>
      <c r="N55" s="42"/>
      <c r="O55" s="50"/>
      <c r="P55" s="71"/>
      <c r="Q55" s="57"/>
      <c r="R55" s="71"/>
      <c r="S55" s="71"/>
    </row>
    <row r="56" spans="1:19" x14ac:dyDescent="0.25">
      <c r="A56" s="7"/>
      <c r="B56" s="7"/>
      <c r="C56" s="7"/>
      <c r="D56" s="7"/>
      <c r="E56" s="7"/>
      <c r="F56" s="7"/>
      <c r="G56" s="7"/>
      <c r="H56" s="8"/>
      <c r="I56" s="8"/>
      <c r="J56" s="72"/>
      <c r="L56" s="111"/>
      <c r="N56" s="42"/>
      <c r="O56" s="50"/>
      <c r="P56" s="71"/>
      <c r="Q56" s="57"/>
      <c r="R56" s="71"/>
      <c r="S56" s="71"/>
    </row>
    <row r="57" spans="1:19" x14ac:dyDescent="0.25">
      <c r="A57" s="7" t="s">
        <v>46</v>
      </c>
      <c r="B57" s="7"/>
      <c r="C57" s="7"/>
      <c r="D57" s="7"/>
      <c r="E57" s="7"/>
      <c r="F57" s="7"/>
      <c r="G57" s="7"/>
      <c r="H57" s="8"/>
      <c r="I57" s="54"/>
      <c r="J57" s="75"/>
      <c r="L57" s="111"/>
      <c r="N57" s="42"/>
      <c r="O57" s="50"/>
      <c r="P57" s="71"/>
      <c r="Q57" s="57"/>
      <c r="R57" s="71"/>
      <c r="S57" s="71"/>
    </row>
    <row r="58" spans="1:19" x14ac:dyDescent="0.25">
      <c r="A58" s="7" t="s">
        <v>47</v>
      </c>
      <c r="B58" s="7"/>
      <c r="C58" s="7"/>
      <c r="D58" s="7"/>
      <c r="E58" s="7" t="s">
        <v>8</v>
      </c>
      <c r="F58" s="7"/>
      <c r="G58" s="7" t="s">
        <v>48</v>
      </c>
      <c r="H58" s="8"/>
      <c r="I58" s="21"/>
      <c r="J58" s="76"/>
      <c r="L58" s="111"/>
      <c r="N58" s="42"/>
      <c r="O58" s="50"/>
      <c r="P58" s="71"/>
      <c r="Q58" s="57"/>
      <c r="R58" s="71"/>
      <c r="S58" s="71"/>
    </row>
    <row r="59" spans="1:19" x14ac:dyDescent="0.25">
      <c r="A59" s="7"/>
      <c r="B59" s="7"/>
      <c r="C59" s="7"/>
      <c r="D59" s="7"/>
      <c r="E59" s="7"/>
      <c r="F59" s="7"/>
      <c r="G59" s="7"/>
      <c r="H59" s="8" t="s">
        <v>8</v>
      </c>
      <c r="I59" s="21"/>
      <c r="J59" s="76"/>
      <c r="L59" s="111"/>
      <c r="N59" s="42"/>
      <c r="O59" s="50"/>
      <c r="Q59" s="40"/>
    </row>
    <row r="60" spans="1:19" x14ac:dyDescent="0.25">
      <c r="L60" s="111"/>
      <c r="N60" s="42"/>
      <c r="O60" s="50"/>
    </row>
    <row r="61" spans="1:19" x14ac:dyDescent="0.25">
      <c r="A61" s="77"/>
      <c r="B61" s="78"/>
      <c r="C61" s="78"/>
      <c r="D61" s="79"/>
      <c r="E61" s="79"/>
      <c r="F61" s="79"/>
      <c r="G61" s="79"/>
      <c r="H61" s="10"/>
      <c r="J61" s="80"/>
      <c r="L61" s="111"/>
      <c r="N61" s="42"/>
      <c r="O61" s="50"/>
      <c r="Q61" s="10"/>
      <c r="R61" s="81"/>
    </row>
    <row r="62" spans="1:19" x14ac:dyDescent="0.25">
      <c r="A62" s="77" t="s">
        <v>49</v>
      </c>
      <c r="B62" s="78"/>
      <c r="C62" s="78"/>
      <c r="D62" s="79"/>
      <c r="E62" s="79"/>
      <c r="F62" s="79"/>
      <c r="G62" s="79" t="s">
        <v>50</v>
      </c>
      <c r="H62" s="10"/>
      <c r="J62" s="80"/>
      <c r="L62" s="43"/>
      <c r="N62" s="42"/>
      <c r="O62" s="50"/>
      <c r="Q62" s="10"/>
      <c r="R62" s="81"/>
    </row>
    <row r="63" spans="1:19" x14ac:dyDescent="0.25">
      <c r="A63" s="77"/>
      <c r="B63" s="78"/>
      <c r="C63" s="78"/>
      <c r="D63" s="79"/>
      <c r="E63" s="79"/>
      <c r="F63" s="79"/>
      <c r="G63" s="79"/>
      <c r="H63" s="10"/>
      <c r="J63" s="80"/>
      <c r="L63" s="43"/>
      <c r="N63" s="42"/>
      <c r="O63" s="50"/>
      <c r="Q63" s="10"/>
      <c r="R63" s="81"/>
    </row>
    <row r="64" spans="1:19" x14ac:dyDescent="0.25">
      <c r="A64" s="77" t="s">
        <v>51</v>
      </c>
      <c r="B64" s="78"/>
      <c r="C64" s="78"/>
      <c r="D64" s="79"/>
      <c r="E64" s="79"/>
      <c r="F64" s="79"/>
      <c r="G64" s="79"/>
      <c r="H64" s="10" t="s">
        <v>52</v>
      </c>
      <c r="J64" s="80"/>
      <c r="L64" s="43"/>
      <c r="N64" s="42"/>
      <c r="O64" s="50"/>
      <c r="Q64" s="10"/>
      <c r="R64" s="81"/>
    </row>
    <row r="65" spans="1:17" x14ac:dyDescent="0.25">
      <c r="A65" s="77"/>
      <c r="B65" s="78"/>
      <c r="C65" s="78"/>
      <c r="D65" s="79"/>
      <c r="E65" s="79"/>
      <c r="F65" s="79"/>
      <c r="G65" s="79"/>
      <c r="H65" s="79"/>
      <c r="J65" s="80"/>
      <c r="L65" s="43"/>
      <c r="N65" s="42"/>
      <c r="O65" s="50"/>
    </row>
    <row r="66" spans="1:17" x14ac:dyDescent="0.25">
      <c r="A66" s="9"/>
      <c r="B66" s="9"/>
      <c r="C66" s="9"/>
      <c r="D66" s="9"/>
      <c r="E66" s="9"/>
      <c r="F66" s="9"/>
      <c r="G66" s="79" t="s">
        <v>53</v>
      </c>
      <c r="H66" s="9"/>
      <c r="I66" s="9"/>
      <c r="J66" s="82"/>
      <c r="L66" s="43"/>
      <c r="M66" s="59"/>
      <c r="N66" s="42"/>
      <c r="O66" s="50"/>
      <c r="Q66" s="70"/>
    </row>
    <row r="67" spans="1:17" x14ac:dyDescent="0.25">
      <c r="A67" s="9"/>
      <c r="B67" s="9"/>
      <c r="C67" s="9"/>
      <c r="D67" s="9"/>
      <c r="E67" s="9"/>
      <c r="F67" s="9"/>
      <c r="G67" s="9"/>
      <c r="H67" s="9"/>
      <c r="I67" s="9"/>
      <c r="J67" s="82"/>
      <c r="L67" s="43"/>
      <c r="M67" s="59"/>
      <c r="N67" s="42"/>
      <c r="O67" s="50"/>
    </row>
    <row r="68" spans="1:17" x14ac:dyDescent="0.25">
      <c r="A68" s="9"/>
      <c r="B68" s="9"/>
      <c r="C68" s="9"/>
      <c r="D68" s="9"/>
      <c r="E68" s="9" t="s">
        <v>54</v>
      </c>
      <c r="F68" s="9"/>
      <c r="G68" s="9"/>
      <c r="H68" s="9"/>
      <c r="I68" s="9"/>
      <c r="J68" s="82"/>
      <c r="K68" s="30"/>
      <c r="L68" s="43"/>
      <c r="M68" s="83"/>
      <c r="N68" s="42"/>
      <c r="O68" s="50"/>
    </row>
    <row r="69" spans="1:17" x14ac:dyDescent="0.25">
      <c r="A69" s="9"/>
      <c r="B69" s="9"/>
      <c r="C69" s="9"/>
      <c r="D69" s="9"/>
      <c r="E69" s="9"/>
      <c r="F69" s="9"/>
      <c r="G69" s="9"/>
      <c r="H69" s="9"/>
      <c r="I69" s="84"/>
      <c r="J69" s="82"/>
      <c r="K69" s="30"/>
      <c r="L69" s="43"/>
      <c r="M69" s="83"/>
      <c r="N69" s="42"/>
      <c r="O69" s="50"/>
    </row>
    <row r="70" spans="1:17" x14ac:dyDescent="0.25">
      <c r="A70" s="79"/>
      <c r="B70" s="79"/>
      <c r="C70" s="79"/>
      <c r="D70" s="79"/>
      <c r="E70" s="79"/>
      <c r="F70" s="79"/>
      <c r="G70" s="85"/>
      <c r="H70" s="86"/>
      <c r="I70" s="79"/>
      <c r="J70" s="80"/>
      <c r="K70" s="30"/>
      <c r="L70" s="43"/>
      <c r="M70" s="87"/>
      <c r="N70" s="42"/>
      <c r="O70" s="50"/>
    </row>
    <row r="71" spans="1:17" x14ac:dyDescent="0.25">
      <c r="A71" s="79"/>
      <c r="B71" s="79"/>
      <c r="C71" s="79"/>
      <c r="D71" s="79"/>
      <c r="E71" s="79"/>
      <c r="F71" s="79"/>
      <c r="G71" s="85" t="s">
        <v>55</v>
      </c>
      <c r="H71" s="88"/>
      <c r="I71" s="79"/>
      <c r="J71" s="80"/>
      <c r="K71" s="30"/>
      <c r="L71" s="43"/>
      <c r="M71" s="59"/>
      <c r="N71" s="42"/>
      <c r="O71" s="50"/>
    </row>
    <row r="72" spans="1:17" x14ac:dyDescent="0.25">
      <c r="A72" s="9"/>
      <c r="B72" s="9"/>
      <c r="C72" s="9"/>
      <c r="D72" s="9"/>
      <c r="E72" s="9"/>
      <c r="F72" s="9"/>
      <c r="G72" s="9"/>
      <c r="H72" s="9"/>
      <c r="I72" s="9"/>
      <c r="J72" s="82"/>
      <c r="K72" s="30"/>
      <c r="L72" s="43"/>
      <c r="N72" s="42"/>
      <c r="O72" s="89"/>
    </row>
    <row r="73" spans="1:17" x14ac:dyDescent="0.25">
      <c r="A73" s="9" t="s">
        <v>41</v>
      </c>
      <c r="B73" s="9"/>
      <c r="C73" s="9"/>
      <c r="D73" s="9" t="s">
        <v>39</v>
      </c>
      <c r="E73" s="9"/>
      <c r="F73" s="9"/>
      <c r="G73" s="9"/>
      <c r="H73" s="9" t="s">
        <v>56</v>
      </c>
      <c r="I73" s="84" t="s">
        <v>57</v>
      </c>
      <c r="J73" s="82"/>
      <c r="K73" s="30"/>
      <c r="L73" s="43"/>
      <c r="M73" s="87"/>
      <c r="N73" s="42"/>
      <c r="O73" s="90"/>
    </row>
    <row r="74" spans="1:17" x14ac:dyDescent="0.25">
      <c r="A74" s="91">
        <v>37500</v>
      </c>
      <c r="B74" s="92"/>
      <c r="C74" s="92"/>
      <c r="D74" s="92"/>
      <c r="E74" s="93"/>
      <c r="F74" s="94"/>
      <c r="G74" s="9"/>
      <c r="H74" s="57"/>
      <c r="I74" s="9"/>
      <c r="J74" s="82"/>
      <c r="K74" s="30"/>
      <c r="L74" s="43"/>
      <c r="M74" s="87"/>
      <c r="N74" s="42"/>
      <c r="O74" s="89"/>
    </row>
    <row r="75" spans="1:17" x14ac:dyDescent="0.25">
      <c r="A75" s="91"/>
      <c r="B75" s="92"/>
      <c r="C75" s="92"/>
      <c r="D75" s="92"/>
      <c r="E75" s="93"/>
      <c r="F75" s="94"/>
      <c r="G75" s="9"/>
      <c r="H75" s="57"/>
      <c r="I75" s="9"/>
      <c r="J75" s="9"/>
      <c r="K75" s="30"/>
      <c r="L75" s="43"/>
      <c r="M75" s="87"/>
      <c r="N75" s="42"/>
      <c r="O75" s="89"/>
    </row>
    <row r="76" spans="1:17" x14ac:dyDescent="0.25">
      <c r="A76" s="95"/>
      <c r="B76" s="92"/>
      <c r="C76" s="92"/>
      <c r="D76" s="92"/>
      <c r="E76" s="93"/>
      <c r="F76" s="94"/>
      <c r="G76" s="9"/>
      <c r="H76" s="57"/>
      <c r="I76" s="9"/>
      <c r="J76" s="9"/>
      <c r="K76" s="30"/>
      <c r="L76" s="43"/>
      <c r="M76" s="87"/>
      <c r="N76" s="42"/>
      <c r="O76" s="89"/>
    </row>
    <row r="77" spans="1:17" x14ac:dyDescent="0.25">
      <c r="A77" s="95"/>
      <c r="B77" s="92"/>
      <c r="C77" s="96"/>
      <c r="D77" s="92"/>
      <c r="E77" s="97"/>
      <c r="F77" s="9"/>
      <c r="G77" s="9"/>
      <c r="H77" s="57"/>
      <c r="I77" s="9"/>
      <c r="J77" s="9"/>
      <c r="K77" s="30"/>
      <c r="L77" s="43"/>
      <c r="M77" s="87"/>
      <c r="N77" s="42"/>
      <c r="O77" s="89"/>
    </row>
    <row r="78" spans="1:17" x14ac:dyDescent="0.25">
      <c r="A78" s="93"/>
      <c r="B78" s="92"/>
      <c r="C78" s="96"/>
      <c r="D78" s="96"/>
      <c r="E78" s="98"/>
      <c r="F78" s="70"/>
      <c r="H78" s="71"/>
      <c r="K78" s="30"/>
      <c r="L78" s="43"/>
      <c r="M78" s="87"/>
      <c r="N78" s="42"/>
      <c r="O78" s="89"/>
    </row>
    <row r="79" spans="1:17" x14ac:dyDescent="0.25">
      <c r="A79" s="99"/>
      <c r="B79" s="92"/>
      <c r="C79" s="100"/>
      <c r="D79" s="100"/>
      <c r="E79" s="98"/>
      <c r="H79" s="71"/>
      <c r="K79" s="30"/>
      <c r="L79" s="43"/>
      <c r="M79" s="87"/>
      <c r="N79" s="42"/>
      <c r="O79" s="89"/>
    </row>
    <row r="80" spans="1:17" x14ac:dyDescent="0.25">
      <c r="A80" s="101"/>
      <c r="B80" s="92"/>
      <c r="C80" s="100"/>
      <c r="D80" s="100"/>
      <c r="E80" s="98"/>
      <c r="H80" s="71"/>
      <c r="K80" s="30"/>
      <c r="L80" s="43"/>
      <c r="M80" s="87"/>
      <c r="N80" s="42"/>
      <c r="O80" s="90"/>
    </row>
    <row r="81" spans="1:15" x14ac:dyDescent="0.25">
      <c r="A81" s="101"/>
      <c r="B81" s="92"/>
      <c r="C81" s="100"/>
      <c r="D81" s="100"/>
      <c r="E81" s="98"/>
      <c r="H81" s="71"/>
      <c r="K81" s="30"/>
      <c r="L81" s="43"/>
      <c r="M81" s="87"/>
      <c r="N81" s="42"/>
      <c r="O81" s="90"/>
    </row>
    <row r="82" spans="1:15" x14ac:dyDescent="0.25">
      <c r="A82" s="99"/>
      <c r="B82" s="100"/>
      <c r="C82" s="100"/>
      <c r="D82" s="100"/>
      <c r="E82" s="98"/>
      <c r="H82" s="71"/>
      <c r="K82" s="30"/>
      <c r="L82" s="43"/>
      <c r="M82" s="102"/>
      <c r="N82" s="42"/>
      <c r="O82" s="89"/>
    </row>
    <row r="83" spans="1:15" x14ac:dyDescent="0.25">
      <c r="A83" s="99"/>
      <c r="B83" s="100"/>
      <c r="C83" s="100"/>
      <c r="D83" s="100"/>
      <c r="E83" s="98"/>
      <c r="H83" s="71"/>
      <c r="K83" s="30"/>
      <c r="L83" s="43"/>
      <c r="M83" s="103"/>
      <c r="N83" s="42"/>
      <c r="O83" s="89"/>
    </row>
    <row r="84" spans="1:15" x14ac:dyDescent="0.25">
      <c r="A84" s="99"/>
      <c r="B84" s="104"/>
      <c r="E84" s="71"/>
      <c r="H84" s="71"/>
      <c r="K84" s="30"/>
      <c r="L84" s="43"/>
      <c r="N84" s="42"/>
      <c r="O84" s="89"/>
    </row>
    <row r="85" spans="1:15" x14ac:dyDescent="0.25">
      <c r="A85" s="99"/>
      <c r="B85" s="104"/>
      <c r="H85" s="71"/>
      <c r="K85" s="30"/>
      <c r="L85" s="43"/>
      <c r="N85" s="42"/>
      <c r="O85" s="89"/>
    </row>
    <row r="86" spans="1:15" x14ac:dyDescent="0.25">
      <c r="A86" s="99"/>
      <c r="B86" s="104"/>
      <c r="K86" s="30"/>
      <c r="L86" s="43"/>
      <c r="N86" s="42"/>
      <c r="O86" s="89"/>
    </row>
    <row r="87" spans="1:15" x14ac:dyDescent="0.25">
      <c r="A87" s="99"/>
      <c r="B87" s="104"/>
      <c r="K87" s="30"/>
      <c r="L87" s="43"/>
      <c r="N87" s="42"/>
      <c r="O87" s="89"/>
    </row>
    <row r="88" spans="1:15" x14ac:dyDescent="0.25">
      <c r="A88" s="71"/>
      <c r="B88" s="104"/>
      <c r="K88" s="30"/>
      <c r="L88" s="43"/>
      <c r="M88" s="87"/>
      <c r="N88" s="42"/>
      <c r="O88" s="89"/>
    </row>
    <row r="89" spans="1:15" x14ac:dyDescent="0.25">
      <c r="K89" s="30"/>
      <c r="L89" s="43"/>
      <c r="N89" s="42"/>
      <c r="O89" s="89"/>
    </row>
    <row r="90" spans="1:15" x14ac:dyDescent="0.25">
      <c r="K90" s="30"/>
      <c r="L90" s="43"/>
      <c r="N90" s="42"/>
      <c r="O90" s="89"/>
    </row>
    <row r="91" spans="1:15" x14ac:dyDescent="0.25">
      <c r="K91" s="30"/>
      <c r="L91" s="43"/>
      <c r="N91" s="42"/>
      <c r="O91" s="89"/>
    </row>
    <row r="92" spans="1:15" x14ac:dyDescent="0.25">
      <c r="A92" s="81">
        <f>SUM(A74:A91)</f>
        <v>37500</v>
      </c>
      <c r="E92" s="71">
        <f>SUM(E74:E91)</f>
        <v>0</v>
      </c>
      <c r="H92" s="71">
        <f>SUM(H74:H91)</f>
        <v>0</v>
      </c>
      <c r="K92" s="30"/>
      <c r="L92" s="43"/>
      <c r="N92" s="42"/>
      <c r="O92" s="89"/>
    </row>
    <row r="93" spans="1:15" x14ac:dyDescent="0.25">
      <c r="K93" s="30"/>
      <c r="L93" s="43"/>
      <c r="N93" s="42"/>
      <c r="O93" s="89"/>
    </row>
    <row r="94" spans="1:15" x14ac:dyDescent="0.25">
      <c r="K94" s="30"/>
      <c r="N94" s="42"/>
      <c r="O94" s="89"/>
    </row>
    <row r="95" spans="1:15" x14ac:dyDescent="0.25">
      <c r="K95" s="30"/>
      <c r="N95" s="42"/>
      <c r="O95" s="89"/>
    </row>
    <row r="96" spans="1:15" x14ac:dyDescent="0.25">
      <c r="K96" s="30"/>
      <c r="M96" s="37">
        <f>SUM(M13:M95)</f>
        <v>62244000</v>
      </c>
      <c r="N96" s="42"/>
      <c r="O96" s="89"/>
    </row>
    <row r="97" spans="11:15" x14ac:dyDescent="0.25">
      <c r="K97" s="30">
        <v>38741</v>
      </c>
      <c r="N97" s="42"/>
      <c r="O97" s="89"/>
    </row>
    <row r="98" spans="11:15" x14ac:dyDescent="0.25">
      <c r="K98" s="30"/>
      <c r="N98" s="42"/>
      <c r="O98" s="89"/>
    </row>
    <row r="99" spans="11:15" x14ac:dyDescent="0.25">
      <c r="K99" s="30"/>
      <c r="N99" s="42"/>
      <c r="O99" s="89"/>
    </row>
    <row r="100" spans="11:15" x14ac:dyDescent="0.25">
      <c r="K100" s="30"/>
      <c r="N100" s="42"/>
      <c r="O100" s="89"/>
    </row>
    <row r="101" spans="11:15" x14ac:dyDescent="0.25">
      <c r="K101" s="30"/>
      <c r="N101" s="42"/>
      <c r="O101" s="89"/>
    </row>
    <row r="102" spans="11:15" x14ac:dyDescent="0.25">
      <c r="K102" s="30"/>
      <c r="N102" s="42"/>
      <c r="O102" s="89"/>
    </row>
    <row r="103" spans="11:15" x14ac:dyDescent="0.25">
      <c r="K103" s="30"/>
      <c r="N103" s="42"/>
      <c r="O103" s="89"/>
    </row>
    <row r="104" spans="11:15" x14ac:dyDescent="0.25">
      <c r="K104" s="30"/>
      <c r="N104" s="42"/>
      <c r="O104" s="89"/>
    </row>
    <row r="105" spans="11:15" x14ac:dyDescent="0.25">
      <c r="K105" s="30"/>
      <c r="N105" s="42"/>
      <c r="O105" s="89"/>
    </row>
    <row r="106" spans="11:15" x14ac:dyDescent="0.25">
      <c r="K106" s="30"/>
      <c r="N106" s="42"/>
      <c r="O106" s="89"/>
    </row>
    <row r="107" spans="11:15" x14ac:dyDescent="0.25">
      <c r="K107" s="30"/>
      <c r="N107" s="42"/>
      <c r="O107" s="89"/>
    </row>
    <row r="108" spans="11:15" x14ac:dyDescent="0.25">
      <c r="K108" s="30"/>
      <c r="N108" s="42"/>
    </row>
    <row r="109" spans="11:15" x14ac:dyDescent="0.25">
      <c r="K109" s="30"/>
    </row>
    <row r="110" spans="11:15" x14ac:dyDescent="0.25">
      <c r="K110" s="30"/>
    </row>
    <row r="111" spans="11:15" x14ac:dyDescent="0.25">
      <c r="K111" s="30"/>
      <c r="O111" s="87">
        <f>SUM(O13:O110)</f>
        <v>50000000</v>
      </c>
    </row>
    <row r="112" spans="11:15" x14ac:dyDescent="0.25">
      <c r="K112" s="30"/>
    </row>
    <row r="113" spans="1:19" x14ac:dyDescent="0.25">
      <c r="K113" s="30"/>
    </row>
    <row r="114" spans="1:19" s="37" customFormat="1" x14ac:dyDescent="0.25">
      <c r="A114"/>
      <c r="B114"/>
      <c r="C114"/>
      <c r="D114"/>
      <c r="E114"/>
      <c r="F114"/>
      <c r="G114"/>
      <c r="H114"/>
      <c r="I114"/>
      <c r="J114"/>
      <c r="K114" s="30"/>
      <c r="L114" s="105"/>
      <c r="N114" s="107"/>
      <c r="O114" s="106"/>
      <c r="P114"/>
      <c r="Q114"/>
      <c r="R114"/>
      <c r="S114"/>
    </row>
    <row r="115" spans="1:19" s="37" customFormat="1" x14ac:dyDescent="0.25">
      <c r="A115"/>
      <c r="B115"/>
      <c r="C115"/>
      <c r="D115"/>
      <c r="E115"/>
      <c r="F115"/>
      <c r="G115"/>
      <c r="H115"/>
      <c r="I115"/>
      <c r="J115"/>
      <c r="K115" s="30"/>
      <c r="L115" s="105"/>
      <c r="N115" s="107"/>
      <c r="O115" s="106"/>
      <c r="P115"/>
      <c r="Q115"/>
      <c r="R115"/>
      <c r="S115"/>
    </row>
    <row r="116" spans="1:19" s="37" customFormat="1" x14ac:dyDescent="0.25">
      <c r="A116"/>
      <c r="B116"/>
      <c r="C116"/>
      <c r="D116"/>
      <c r="E116"/>
      <c r="F116"/>
      <c r="G116"/>
      <c r="H116"/>
      <c r="I116"/>
      <c r="J116"/>
      <c r="K116" s="30"/>
      <c r="L116" s="105"/>
      <c r="N116" s="107"/>
      <c r="O116" s="106"/>
      <c r="P116"/>
      <c r="Q116"/>
      <c r="R116"/>
      <c r="S116"/>
    </row>
    <row r="117" spans="1:19" s="37" customFormat="1" x14ac:dyDescent="0.25">
      <c r="A117"/>
      <c r="B117"/>
      <c r="C117"/>
      <c r="D117"/>
      <c r="E117"/>
      <c r="F117"/>
      <c r="G117"/>
      <c r="H117"/>
      <c r="I117"/>
      <c r="J117"/>
      <c r="K117" s="30"/>
      <c r="L117" s="105"/>
      <c r="N117" s="107"/>
      <c r="O117" s="106"/>
      <c r="P117"/>
      <c r="Q117"/>
      <c r="R117"/>
      <c r="S117"/>
    </row>
    <row r="118" spans="1:19" s="37" customFormat="1" x14ac:dyDescent="0.25">
      <c r="A118"/>
      <c r="B118"/>
      <c r="C118"/>
      <c r="D118"/>
      <c r="E118"/>
      <c r="F118"/>
      <c r="G118"/>
      <c r="H118"/>
      <c r="I118"/>
      <c r="J118"/>
      <c r="K118" s="30"/>
      <c r="L118" s="105"/>
      <c r="N118" s="107"/>
      <c r="O118" s="106"/>
      <c r="P118"/>
      <c r="Q118"/>
      <c r="R118"/>
      <c r="S118"/>
    </row>
    <row r="119" spans="1:19" s="37" customFormat="1" x14ac:dyDescent="0.25">
      <c r="A119"/>
      <c r="B119"/>
      <c r="C119"/>
      <c r="D119"/>
      <c r="E119"/>
      <c r="F119"/>
      <c r="G119"/>
      <c r="H119"/>
      <c r="I119"/>
      <c r="J119"/>
      <c r="K119" s="30"/>
      <c r="L119" s="105"/>
      <c r="N119" s="107"/>
      <c r="O119" s="106"/>
      <c r="P119"/>
      <c r="Q119"/>
      <c r="R119"/>
      <c r="S119"/>
    </row>
    <row r="120" spans="1:19" s="37" customFormat="1" x14ac:dyDescent="0.25">
      <c r="A120"/>
      <c r="B120"/>
      <c r="C120"/>
      <c r="D120"/>
      <c r="E120"/>
      <c r="F120"/>
      <c r="G120"/>
      <c r="H120"/>
      <c r="I120"/>
      <c r="J120"/>
      <c r="K120" s="30"/>
      <c r="L120" s="105"/>
      <c r="N120" s="107"/>
      <c r="O120" s="106"/>
      <c r="P120"/>
      <c r="Q120"/>
      <c r="R120"/>
      <c r="S120"/>
    </row>
    <row r="121" spans="1:19" s="37" customFormat="1" x14ac:dyDescent="0.25">
      <c r="A121"/>
      <c r="B121"/>
      <c r="C121"/>
      <c r="D121"/>
      <c r="E121"/>
      <c r="F121"/>
      <c r="G121"/>
      <c r="H121"/>
      <c r="I121"/>
      <c r="J121"/>
      <c r="K121" s="30"/>
      <c r="L121" s="105"/>
      <c r="N121" s="107"/>
      <c r="O121" s="106"/>
      <c r="P121"/>
      <c r="Q121"/>
      <c r="R121"/>
      <c r="S121"/>
    </row>
    <row r="122" spans="1:19" s="37" customFormat="1" x14ac:dyDescent="0.25">
      <c r="A122"/>
      <c r="B122"/>
      <c r="C122"/>
      <c r="D122"/>
      <c r="E122"/>
      <c r="F122"/>
      <c r="G122"/>
      <c r="H122"/>
      <c r="I122"/>
      <c r="J122"/>
      <c r="K122" s="30"/>
      <c r="L122" s="105"/>
      <c r="N122" s="107"/>
      <c r="O122" s="106"/>
      <c r="P122"/>
      <c r="Q122"/>
      <c r="R122"/>
      <c r="S122"/>
    </row>
    <row r="123" spans="1:19" s="37" customFormat="1" x14ac:dyDescent="0.25">
      <c r="A123"/>
      <c r="B123"/>
      <c r="C123"/>
      <c r="D123"/>
      <c r="E123"/>
      <c r="F123"/>
      <c r="G123"/>
      <c r="H123"/>
      <c r="I123"/>
      <c r="J123"/>
      <c r="K123" s="30"/>
      <c r="L123" s="105"/>
      <c r="N123" s="107"/>
      <c r="O123" s="106"/>
      <c r="P123"/>
      <c r="Q123"/>
      <c r="R123"/>
      <c r="S123"/>
    </row>
    <row r="124" spans="1:19" s="37" customFormat="1" x14ac:dyDescent="0.25">
      <c r="A124"/>
      <c r="B124"/>
      <c r="C124"/>
      <c r="D124"/>
      <c r="E124"/>
      <c r="F124"/>
      <c r="G124"/>
      <c r="H124"/>
      <c r="I124"/>
      <c r="J124"/>
      <c r="K124" s="30"/>
      <c r="L124" s="108"/>
      <c r="N124" s="107"/>
      <c r="O124" s="106"/>
      <c r="P124"/>
      <c r="Q124"/>
      <c r="R124"/>
      <c r="S124"/>
    </row>
    <row r="125" spans="1:19" s="37" customFormat="1" x14ac:dyDescent="0.25">
      <c r="A125"/>
      <c r="B125"/>
      <c r="C125"/>
      <c r="D125"/>
      <c r="E125"/>
      <c r="F125"/>
      <c r="G125"/>
      <c r="H125"/>
      <c r="I125"/>
      <c r="J125"/>
      <c r="K125" s="30"/>
      <c r="L125" s="105"/>
      <c r="N125" s="107"/>
      <c r="O125" s="106"/>
      <c r="P125"/>
      <c r="Q125"/>
      <c r="R125"/>
      <c r="S125"/>
    </row>
    <row r="126" spans="1:19" s="37" customFormat="1" x14ac:dyDescent="0.25">
      <c r="A126"/>
      <c r="B126"/>
      <c r="C126"/>
      <c r="D126"/>
      <c r="E126"/>
      <c r="F126"/>
      <c r="G126"/>
      <c r="H126"/>
      <c r="I126"/>
      <c r="J126"/>
      <c r="K126" s="30"/>
      <c r="L126" s="105"/>
      <c r="N126" s="107"/>
      <c r="O126" s="106"/>
      <c r="P126"/>
      <c r="Q126"/>
      <c r="R126"/>
      <c r="S126"/>
    </row>
    <row r="127" spans="1:19" s="37" customFormat="1" x14ac:dyDescent="0.25">
      <c r="A127"/>
      <c r="B127"/>
      <c r="C127"/>
      <c r="D127"/>
      <c r="E127"/>
      <c r="F127"/>
      <c r="G127"/>
      <c r="H127"/>
      <c r="I127"/>
      <c r="J127"/>
      <c r="K127" s="30"/>
      <c r="L127" s="105"/>
      <c r="N127" s="107"/>
      <c r="O127" s="106"/>
      <c r="P127"/>
      <c r="Q127"/>
      <c r="R127"/>
      <c r="S127"/>
    </row>
    <row r="128" spans="1:19" s="37" customFormat="1" x14ac:dyDescent="0.25">
      <c r="A128"/>
      <c r="B128"/>
      <c r="C128"/>
      <c r="D128"/>
      <c r="E128"/>
      <c r="F128"/>
      <c r="G128"/>
      <c r="H128"/>
      <c r="I128"/>
      <c r="J128"/>
      <c r="K128" s="30"/>
      <c r="L128" s="105"/>
      <c r="N128" s="107"/>
      <c r="O128" s="106"/>
      <c r="P128"/>
      <c r="Q128"/>
      <c r="R128"/>
      <c r="S128"/>
    </row>
    <row r="129" spans="1:19" s="37" customFormat="1" x14ac:dyDescent="0.25">
      <c r="A129"/>
      <c r="B129"/>
      <c r="C129"/>
      <c r="D129"/>
      <c r="E129"/>
      <c r="F129"/>
      <c r="G129"/>
      <c r="H129"/>
      <c r="I129"/>
      <c r="J129"/>
      <c r="K129" s="30"/>
      <c r="L129" s="105"/>
      <c r="N129" s="107"/>
      <c r="O129" s="106"/>
      <c r="P129"/>
      <c r="Q129"/>
      <c r="R129"/>
      <c r="S129"/>
    </row>
    <row r="130" spans="1:19" s="37" customFormat="1" x14ac:dyDescent="0.25">
      <c r="A130"/>
      <c r="B130"/>
      <c r="C130"/>
      <c r="D130"/>
      <c r="E130"/>
      <c r="F130"/>
      <c r="G130"/>
      <c r="H130"/>
      <c r="I130"/>
      <c r="J130"/>
      <c r="K130" s="30"/>
      <c r="L130" s="105"/>
      <c r="N130" s="107"/>
      <c r="O130" s="106"/>
      <c r="P130"/>
      <c r="Q130"/>
      <c r="R130"/>
      <c r="S130"/>
    </row>
    <row r="131" spans="1:19" s="37" customFormat="1" x14ac:dyDescent="0.25">
      <c r="A131"/>
      <c r="B131"/>
      <c r="C131"/>
      <c r="D131"/>
      <c r="E131"/>
      <c r="F131"/>
      <c r="G131"/>
      <c r="H131"/>
      <c r="I131"/>
      <c r="J131"/>
      <c r="K131" s="30"/>
      <c r="L131" s="105"/>
      <c r="N131" s="107"/>
      <c r="O131" s="106"/>
      <c r="P131"/>
      <c r="Q131"/>
      <c r="R131"/>
      <c r="S131"/>
    </row>
    <row r="132" spans="1:19" s="37" customFormat="1" x14ac:dyDescent="0.25">
      <c r="A132"/>
      <c r="B132"/>
      <c r="C132"/>
      <c r="D132"/>
      <c r="E132"/>
      <c r="F132"/>
      <c r="G132"/>
      <c r="H132"/>
      <c r="I132"/>
      <c r="J132"/>
      <c r="K132" s="30"/>
      <c r="L132" s="105"/>
      <c r="N132" s="107"/>
      <c r="O132" s="106"/>
      <c r="P132"/>
      <c r="Q132"/>
      <c r="R132"/>
      <c r="S132"/>
    </row>
    <row r="133" spans="1:19" s="37" customFormat="1" x14ac:dyDescent="0.25">
      <c r="A133"/>
      <c r="B133"/>
      <c r="C133"/>
      <c r="D133"/>
      <c r="E133"/>
      <c r="F133"/>
      <c r="G133"/>
      <c r="H133"/>
      <c r="I133"/>
      <c r="J133"/>
      <c r="K133" s="30"/>
      <c r="L133" s="105"/>
      <c r="N133" s="107"/>
      <c r="O133" s="106"/>
      <c r="P133"/>
      <c r="Q133"/>
      <c r="R133"/>
      <c r="S133"/>
    </row>
    <row r="134" spans="1:19" s="37" customFormat="1" x14ac:dyDescent="0.25">
      <c r="A134"/>
      <c r="B134"/>
      <c r="C134"/>
      <c r="D134"/>
      <c r="E134"/>
      <c r="F134"/>
      <c r="G134"/>
      <c r="H134"/>
      <c r="I134"/>
      <c r="J134"/>
      <c r="K134" s="30"/>
      <c r="L134" s="105"/>
      <c r="N134" s="107"/>
      <c r="O134" s="106"/>
      <c r="P134"/>
      <c r="Q134"/>
      <c r="R134"/>
      <c r="S134"/>
    </row>
    <row r="135" spans="1:19" s="37" customFormat="1" x14ac:dyDescent="0.25">
      <c r="A135"/>
      <c r="B135"/>
      <c r="C135"/>
      <c r="D135"/>
      <c r="E135"/>
      <c r="F135"/>
      <c r="G135"/>
      <c r="H135"/>
      <c r="I135"/>
      <c r="J135"/>
      <c r="K135" s="30"/>
      <c r="L135" s="108"/>
      <c r="N135" s="107"/>
      <c r="O135" s="106"/>
      <c r="P135"/>
      <c r="Q135"/>
      <c r="R135"/>
      <c r="S135"/>
    </row>
    <row r="136" spans="1:19" s="37" customFormat="1" x14ac:dyDescent="0.25">
      <c r="A136"/>
      <c r="B136"/>
      <c r="C136"/>
      <c r="D136"/>
      <c r="E136"/>
      <c r="F136"/>
      <c r="G136"/>
      <c r="H136"/>
      <c r="I136"/>
      <c r="J136"/>
      <c r="K136" s="30"/>
      <c r="L136" s="105"/>
      <c r="N136" s="107"/>
      <c r="O136" s="106"/>
      <c r="P136"/>
      <c r="Q136"/>
      <c r="R136"/>
      <c r="S136"/>
    </row>
    <row r="137" spans="1:19" s="37" customFormat="1" x14ac:dyDescent="0.25">
      <c r="A137"/>
      <c r="B137"/>
      <c r="C137"/>
      <c r="D137"/>
      <c r="E137"/>
      <c r="F137"/>
      <c r="G137"/>
      <c r="H137"/>
      <c r="I137"/>
      <c r="J137"/>
      <c r="K137" s="30"/>
      <c r="L137" s="108">
        <f>SUM(L13:L136)</f>
        <v>61865000</v>
      </c>
      <c r="N137" s="107"/>
      <c r="O137" s="106"/>
      <c r="P137"/>
      <c r="Q137"/>
      <c r="R137"/>
      <c r="S137"/>
    </row>
  </sheetData>
  <mergeCells count="1">
    <mergeCell ref="A1:I1"/>
  </mergeCells>
  <pageMargins left="0.7" right="0.7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23</vt:i4>
      </vt:variant>
    </vt:vector>
  </HeadingPairs>
  <TitlesOfParts>
    <vt:vector size="48" baseType="lpstr">
      <vt:lpstr>1 Februari 17</vt:lpstr>
      <vt:lpstr>2 Februari 17</vt:lpstr>
      <vt:lpstr>3 Februari 17</vt:lpstr>
      <vt:lpstr>4 Februari 17 </vt:lpstr>
      <vt:lpstr>6 Februari 17 </vt:lpstr>
      <vt:lpstr>7 Februari 17  </vt:lpstr>
      <vt:lpstr>8 Februari 17 </vt:lpstr>
      <vt:lpstr>9 Februari 17</vt:lpstr>
      <vt:lpstr>10 Februari 17</vt:lpstr>
      <vt:lpstr>13 Februari 17 </vt:lpstr>
      <vt:lpstr>14 Februari 17</vt:lpstr>
      <vt:lpstr>16 Februari 17</vt:lpstr>
      <vt:lpstr>17 Februari 17 </vt:lpstr>
      <vt:lpstr>20 Februari 17 </vt:lpstr>
      <vt:lpstr>21 Februari 17  </vt:lpstr>
      <vt:lpstr>22 Februari 17 </vt:lpstr>
      <vt:lpstr>23 Februari 17</vt:lpstr>
      <vt:lpstr>24 Februari 17</vt:lpstr>
      <vt:lpstr>25 Februari 17 (2)</vt:lpstr>
      <vt:lpstr>27 Februari 17</vt:lpstr>
      <vt:lpstr>28 Februari 17 (2)</vt:lpstr>
      <vt:lpstr>01 Maret  17 </vt:lpstr>
      <vt:lpstr>02 Maret  17</vt:lpstr>
      <vt:lpstr>Sheet2</vt:lpstr>
      <vt:lpstr>Sheet3</vt:lpstr>
      <vt:lpstr>'01 Maret  17 '!Print_Area</vt:lpstr>
      <vt:lpstr>'02 Maret  17'!Print_Area</vt:lpstr>
      <vt:lpstr>'1 Februari 17'!Print_Area</vt:lpstr>
      <vt:lpstr>'10 Februari 17'!Print_Area</vt:lpstr>
      <vt:lpstr>'13 Februari 17 '!Print_Area</vt:lpstr>
      <vt:lpstr>'14 Februari 17'!Print_Area</vt:lpstr>
      <vt:lpstr>'16 Februari 17'!Print_Area</vt:lpstr>
      <vt:lpstr>'17 Februari 17 '!Print_Area</vt:lpstr>
      <vt:lpstr>'2 Februari 17'!Print_Area</vt:lpstr>
      <vt:lpstr>'20 Februari 17 '!Print_Area</vt:lpstr>
      <vt:lpstr>'21 Februari 17  '!Print_Area</vt:lpstr>
      <vt:lpstr>'22 Februari 17 '!Print_Area</vt:lpstr>
      <vt:lpstr>'23 Februari 17'!Print_Area</vt:lpstr>
      <vt:lpstr>'24 Februari 17'!Print_Area</vt:lpstr>
      <vt:lpstr>'25 Februari 17 (2)'!Print_Area</vt:lpstr>
      <vt:lpstr>'27 Februari 17'!Print_Area</vt:lpstr>
      <vt:lpstr>'28 Februari 17 (2)'!Print_Area</vt:lpstr>
      <vt:lpstr>'3 Februari 17'!Print_Area</vt:lpstr>
      <vt:lpstr>'4 Februari 17 '!Print_Area</vt:lpstr>
      <vt:lpstr>'6 Februari 17 '!Print_Area</vt:lpstr>
      <vt:lpstr>'7 Februari 17  '!Print_Area</vt:lpstr>
      <vt:lpstr>'8 Februari 17 '!Print_Area</vt:lpstr>
      <vt:lpstr>'9 Februari 17'!Print_Area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2017-03-02T10:03:28Z</cp:lastPrinted>
  <dcterms:created xsi:type="dcterms:W3CDTF">2017-01-31T04:52:06Z</dcterms:created>
  <dcterms:modified xsi:type="dcterms:W3CDTF">2017-03-03T07:32:19Z</dcterms:modified>
</cp:coreProperties>
</file>