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5600" windowHeight="7935" firstSheet="17" activeTab="22"/>
  </bookViews>
  <sheets>
    <sheet name="1 April 17" sheetId="1" r:id="rId1"/>
    <sheet name="3 April 17" sheetId="4" r:id="rId2"/>
    <sheet name="4 April 17 " sheetId="5" r:id="rId3"/>
    <sheet name="5 April 17 " sheetId="6" r:id="rId4"/>
    <sheet name="6 April 17" sheetId="7" r:id="rId5"/>
    <sheet name="7 April 17 " sheetId="8" r:id="rId6"/>
    <sheet name="8 April 17" sheetId="9" r:id="rId7"/>
    <sheet name="10 April 17 " sheetId="10" r:id="rId8"/>
    <sheet name="11 April 17" sheetId="11" r:id="rId9"/>
    <sheet name="12 April 17" sheetId="12" r:id="rId10"/>
    <sheet name="13 April 17" sheetId="13" r:id="rId11"/>
    <sheet name="16 April 17" sheetId="14" r:id="rId12"/>
    <sheet name="17 April 17" sheetId="15" r:id="rId13"/>
    <sheet name="18 April 17" sheetId="16" r:id="rId14"/>
    <sheet name="19 April 17" sheetId="17" r:id="rId15"/>
    <sheet name="20 April 17 " sheetId="18" r:id="rId16"/>
    <sheet name="21 April 17 " sheetId="19" r:id="rId17"/>
    <sheet name="22 April 17 " sheetId="21" r:id="rId18"/>
    <sheet name="25 April 17 " sheetId="22" r:id="rId19"/>
    <sheet name="26 April 17  " sheetId="23" r:id="rId20"/>
    <sheet name="27 April 17 " sheetId="24" r:id="rId21"/>
    <sheet name="28 April 17" sheetId="25" r:id="rId22"/>
    <sheet name="29 April 17" sheetId="26" r:id="rId23"/>
  </sheets>
  <externalReferences>
    <externalReference r:id="rId24"/>
  </externalReferences>
  <definedNames>
    <definedName name="_xlnm.Print_Area" localSheetId="0">'1 April 17'!$A$1:$I$70</definedName>
    <definedName name="_xlnm.Print_Area" localSheetId="7">'10 April 17 '!$A$1:$I$70</definedName>
    <definedName name="_xlnm.Print_Area" localSheetId="8">'11 April 17'!$A$1:$I$70</definedName>
    <definedName name="_xlnm.Print_Area" localSheetId="9">'12 April 17'!$A$1:$I$70</definedName>
    <definedName name="_xlnm.Print_Area" localSheetId="10">'13 April 17'!$A$1:$I$70</definedName>
    <definedName name="_xlnm.Print_Area" localSheetId="11">'16 April 17'!$A$1:$I$70</definedName>
    <definedName name="_xlnm.Print_Area" localSheetId="12">'17 April 17'!$A$1:$I$70</definedName>
    <definedName name="_xlnm.Print_Area" localSheetId="13">'18 April 17'!$A$1:$I$70</definedName>
    <definedName name="_xlnm.Print_Area" localSheetId="14">'19 April 17'!$A$1:$I$70</definedName>
    <definedName name="_xlnm.Print_Area" localSheetId="15">'20 April 17 '!$A$1:$I$70</definedName>
    <definedName name="_xlnm.Print_Area" localSheetId="16">'21 April 17 '!$A$1:$I$70</definedName>
    <definedName name="_xlnm.Print_Area" localSheetId="17">'22 April 17 '!$A$1:$I$70</definedName>
    <definedName name="_xlnm.Print_Area" localSheetId="18">'25 April 17 '!$A$1:$I$70</definedName>
    <definedName name="_xlnm.Print_Area" localSheetId="19">'26 April 17  '!$A$1:$I$70</definedName>
    <definedName name="_xlnm.Print_Area" localSheetId="20">'27 April 17 '!$A$1:$I$70</definedName>
    <definedName name="_xlnm.Print_Area" localSheetId="21">'28 April 17'!$A$1:$I$70</definedName>
    <definedName name="_xlnm.Print_Area" localSheetId="22">'29 April 17'!$A$1:$I$70</definedName>
    <definedName name="_xlnm.Print_Area" localSheetId="1">'3 April 17'!$A$1:$I$70</definedName>
    <definedName name="_xlnm.Print_Area" localSheetId="2">'4 April 17 '!$A$1:$I$70</definedName>
    <definedName name="_xlnm.Print_Area" localSheetId="3">'5 April 17 '!$A$1:$I$70</definedName>
    <definedName name="_xlnm.Print_Area" localSheetId="4">'6 April 17'!$A$1:$I$70</definedName>
    <definedName name="_xlnm.Print_Area" localSheetId="5">'7 April 17 '!$A$1:$I$70</definedName>
    <definedName name="_xlnm.Print_Area" localSheetId="6">'8 April 17'!$A$1:$I$70</definedName>
  </definedNames>
  <calcPr calcId="144525"/>
</workbook>
</file>

<file path=xl/calcChain.xml><?xml version="1.0" encoding="utf-8"?>
<calcChain xmlns="http://schemas.openxmlformats.org/spreadsheetml/2006/main">
  <c r="I30" i="26" l="1"/>
  <c r="I37" i="26"/>
  <c r="L133" i="26"/>
  <c r="H49" i="26" s="1"/>
  <c r="O110" i="26"/>
  <c r="M92" i="26"/>
  <c r="H45" i="26" s="1"/>
  <c r="H91" i="26"/>
  <c r="E91" i="26"/>
  <c r="A91" i="26"/>
  <c r="H50" i="26" s="1"/>
  <c r="Q48" i="26"/>
  <c r="H46" i="26"/>
  <c r="I42" i="26"/>
  <c r="H36" i="26"/>
  <c r="H35" i="26"/>
  <c r="G24" i="26"/>
  <c r="S23" i="26"/>
  <c r="R23" i="26"/>
  <c r="G23" i="26"/>
  <c r="G22" i="26"/>
  <c r="G21" i="26"/>
  <c r="G20" i="26"/>
  <c r="H26" i="26" s="1"/>
  <c r="G16" i="26"/>
  <c r="G15" i="26"/>
  <c r="G14" i="26"/>
  <c r="G13" i="26"/>
  <c r="G12" i="26"/>
  <c r="G11" i="26"/>
  <c r="G10" i="26"/>
  <c r="G9" i="26"/>
  <c r="G8" i="26"/>
  <c r="I43" i="26" l="1"/>
  <c r="H17" i="26"/>
  <c r="I27" i="26" s="1"/>
  <c r="I53" i="26" s="1"/>
  <c r="I47" i="26"/>
  <c r="I51" i="26"/>
  <c r="I30" i="25"/>
  <c r="L133" i="25"/>
  <c r="H49" i="25" s="1"/>
  <c r="O110" i="25"/>
  <c r="M92" i="25"/>
  <c r="H45" i="25" s="1"/>
  <c r="H91" i="25"/>
  <c r="E91" i="25"/>
  <c r="H46" i="25" s="1"/>
  <c r="A91" i="25"/>
  <c r="H50" i="25" s="1"/>
  <c r="Q48" i="25"/>
  <c r="I42" i="25"/>
  <c r="H36" i="25"/>
  <c r="H35" i="25"/>
  <c r="I29" i="25"/>
  <c r="I37" i="25" s="1"/>
  <c r="I43" i="25" s="1"/>
  <c r="G24" i="25"/>
  <c r="S23" i="25"/>
  <c r="R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I52" i="26" l="1"/>
  <c r="I55" i="26" s="1"/>
  <c r="H17" i="25"/>
  <c r="H26" i="25"/>
  <c r="I47" i="25"/>
  <c r="I51" i="25"/>
  <c r="I30" i="24"/>
  <c r="L133" i="24"/>
  <c r="H49" i="24" s="1"/>
  <c r="O110" i="24"/>
  <c r="M92" i="24"/>
  <c r="H45" i="24" s="1"/>
  <c r="H91" i="24"/>
  <c r="E91" i="24"/>
  <c r="H46" i="24" s="1"/>
  <c r="A91" i="24"/>
  <c r="H50" i="24" s="1"/>
  <c r="Q48" i="24"/>
  <c r="I42" i="24"/>
  <c r="H36" i="24"/>
  <c r="H35" i="24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I27" i="25" l="1"/>
  <c r="I53" i="25" s="1"/>
  <c r="I52" i="25"/>
  <c r="I47" i="24"/>
  <c r="H17" i="24"/>
  <c r="I27" i="24" s="1"/>
  <c r="I53" i="24" s="1"/>
  <c r="I51" i="24"/>
  <c r="I52" i="24" s="1"/>
  <c r="E9" i="23"/>
  <c r="E8" i="23"/>
  <c r="G8" i="23" s="1"/>
  <c r="I30" i="23"/>
  <c r="L133" i="23"/>
  <c r="H49" i="23" s="1"/>
  <c r="O110" i="23"/>
  <c r="M92" i="23"/>
  <c r="H45" i="23" s="1"/>
  <c r="H91" i="23"/>
  <c r="E91" i="23"/>
  <c r="A91" i="23"/>
  <c r="H50" i="23" s="1"/>
  <c r="Q48" i="23"/>
  <c r="H46" i="23"/>
  <c r="I42" i="23"/>
  <c r="H36" i="23"/>
  <c r="H35" i="23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I55" i="25" l="1"/>
  <c r="I55" i="24"/>
  <c r="H17" i="23"/>
  <c r="I27" i="23" s="1"/>
  <c r="I53" i="23" s="1"/>
  <c r="I47" i="23"/>
  <c r="I51" i="23"/>
  <c r="L133" i="22"/>
  <c r="H49" i="22" s="1"/>
  <c r="O110" i="22"/>
  <c r="M92" i="22"/>
  <c r="H45" i="22" s="1"/>
  <c r="H91" i="22"/>
  <c r="E91" i="22"/>
  <c r="H46" i="22" s="1"/>
  <c r="A91" i="22"/>
  <c r="H50" i="22" s="1"/>
  <c r="Q48" i="22"/>
  <c r="I42" i="22"/>
  <c r="H36" i="22"/>
  <c r="H35" i="22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H17" i="22" s="1"/>
  <c r="I52" i="23" l="1"/>
  <c r="I55" i="23" s="1"/>
  <c r="I27" i="22"/>
  <c r="I53" i="22" s="1"/>
  <c r="I47" i="22"/>
  <c r="I51" i="22"/>
  <c r="L133" i="21" l="1"/>
  <c r="H49" i="21" s="1"/>
  <c r="I30" i="21"/>
  <c r="O110" i="21"/>
  <c r="M92" i="21"/>
  <c r="H45" i="21" s="1"/>
  <c r="H91" i="21"/>
  <c r="E91" i="21"/>
  <c r="A91" i="21"/>
  <c r="H50" i="21" s="1"/>
  <c r="Q48" i="21"/>
  <c r="H46" i="21"/>
  <c r="I42" i="21"/>
  <c r="H36" i="21"/>
  <c r="H35" i="21"/>
  <c r="G24" i="21"/>
  <c r="S23" i="21"/>
  <c r="R23" i="21"/>
  <c r="G23" i="21"/>
  <c r="G22" i="21"/>
  <c r="G21" i="21"/>
  <c r="G20" i="21"/>
  <c r="G16" i="21"/>
  <c r="G15" i="21"/>
  <c r="G14" i="21"/>
  <c r="G13" i="21"/>
  <c r="G12" i="21"/>
  <c r="G11" i="21"/>
  <c r="G10" i="21"/>
  <c r="G9" i="21"/>
  <c r="G8" i="21"/>
  <c r="H17" i="21" l="1"/>
  <c r="I47" i="21"/>
  <c r="I51" i="21"/>
  <c r="H26" i="21"/>
  <c r="L136" i="19"/>
  <c r="H49" i="19" s="1"/>
  <c r="O110" i="19"/>
  <c r="M95" i="19"/>
  <c r="H45" i="19" s="1"/>
  <c r="I47" i="19" s="1"/>
  <c r="H91" i="19"/>
  <c r="E91" i="19"/>
  <c r="A91" i="19"/>
  <c r="H50" i="19" s="1"/>
  <c r="Q48" i="19"/>
  <c r="H46" i="19"/>
  <c r="I42" i="19"/>
  <c r="H36" i="19"/>
  <c r="H35" i="19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H17" i="19" s="1"/>
  <c r="I27" i="21" l="1"/>
  <c r="I53" i="21" s="1"/>
  <c r="I52" i="21"/>
  <c r="I30" i="22" s="1"/>
  <c r="I52" i="22" s="1"/>
  <c r="I55" i="22" s="1"/>
  <c r="H26" i="19"/>
  <c r="I27" i="19" s="1"/>
  <c r="I53" i="19" s="1"/>
  <c r="I51" i="19"/>
  <c r="L136" i="18"/>
  <c r="H49" i="18" s="1"/>
  <c r="O110" i="18"/>
  <c r="M95" i="18"/>
  <c r="H45" i="18" s="1"/>
  <c r="H91" i="18"/>
  <c r="E91" i="18"/>
  <c r="A91" i="18"/>
  <c r="H50" i="18"/>
  <c r="Q48" i="18"/>
  <c r="H46" i="18"/>
  <c r="I42" i="18"/>
  <c r="H36" i="18"/>
  <c r="H35" i="18"/>
  <c r="G24" i="18"/>
  <c r="S23" i="18"/>
  <c r="R23" i="18"/>
  <c r="G23" i="18"/>
  <c r="G22" i="18"/>
  <c r="G21" i="18"/>
  <c r="G20" i="18"/>
  <c r="H26" i="18" s="1"/>
  <c r="G16" i="18"/>
  <c r="G15" i="18"/>
  <c r="G14" i="18"/>
  <c r="G13" i="18"/>
  <c r="G12" i="18"/>
  <c r="G11" i="18"/>
  <c r="G10" i="18"/>
  <c r="G9" i="18"/>
  <c r="G8" i="18"/>
  <c r="I55" i="21" l="1"/>
  <c r="H17" i="18"/>
  <c r="I27" i="18" s="1"/>
  <c r="I53" i="18" s="1"/>
  <c r="I47" i="18"/>
  <c r="I51" i="18"/>
  <c r="L136" i="17"/>
  <c r="H49" i="17" s="1"/>
  <c r="O110" i="17"/>
  <c r="M95" i="17"/>
  <c r="H45" i="17" s="1"/>
  <c r="I47" i="17" s="1"/>
  <c r="H91" i="17"/>
  <c r="E91" i="17"/>
  <c r="A91" i="17"/>
  <c r="H50" i="17" s="1"/>
  <c r="Q48" i="17"/>
  <c r="H46" i="17"/>
  <c r="I42" i="17"/>
  <c r="H36" i="17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H17" i="17" l="1"/>
  <c r="I27" i="17" s="1"/>
  <c r="I53" i="17" s="1"/>
  <c r="I51" i="17"/>
  <c r="L136" i="16"/>
  <c r="H49" i="16" s="1"/>
  <c r="O110" i="16"/>
  <c r="M95" i="16"/>
  <c r="H45" i="16" s="1"/>
  <c r="H91" i="16"/>
  <c r="E91" i="16"/>
  <c r="A91" i="16"/>
  <c r="H50" i="16" s="1"/>
  <c r="Q48" i="16"/>
  <c r="H46" i="16"/>
  <c r="I42" i="16"/>
  <c r="H36" i="16"/>
  <c r="H35" i="16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l="1"/>
  <c r="I27" i="16" s="1"/>
  <c r="I53" i="16" s="1"/>
  <c r="I47" i="16"/>
  <c r="I51" i="16"/>
  <c r="L136" i="15"/>
  <c r="H49" i="15" s="1"/>
  <c r="O110" i="15"/>
  <c r="M95" i="15"/>
  <c r="H45" i="15" s="1"/>
  <c r="H91" i="15"/>
  <c r="E91" i="15"/>
  <c r="H46" i="15" s="1"/>
  <c r="A91" i="15"/>
  <c r="H50" i="15" s="1"/>
  <c r="Q48" i="15"/>
  <c r="I42" i="15"/>
  <c r="H36" i="15"/>
  <c r="H35" i="15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H17" i="15" s="1"/>
  <c r="J51" i="14"/>
  <c r="I27" i="15" l="1"/>
  <c r="I53" i="15" s="1"/>
  <c r="I51" i="15"/>
  <c r="I47" i="15"/>
  <c r="L136" i="14"/>
  <c r="H49" i="14" s="1"/>
  <c r="O110" i="14"/>
  <c r="M95" i="14"/>
  <c r="H45" i="14" s="1"/>
  <c r="I47" i="14" s="1"/>
  <c r="H91" i="14"/>
  <c r="E91" i="14"/>
  <c r="A91" i="14"/>
  <c r="H50" i="14"/>
  <c r="Q48" i="14"/>
  <c r="H46" i="14"/>
  <c r="I42" i="14"/>
  <c r="H36" i="14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H17" i="14" s="1"/>
  <c r="I27" i="14" s="1"/>
  <c r="I53" i="14" s="1"/>
  <c r="I51" i="14" l="1"/>
  <c r="L136" i="13"/>
  <c r="H49" i="13" s="1"/>
  <c r="O110" i="13"/>
  <c r="M95" i="13"/>
  <c r="H45" i="13" s="1"/>
  <c r="H91" i="13"/>
  <c r="E91" i="13"/>
  <c r="A91" i="13"/>
  <c r="H50" i="13" s="1"/>
  <c r="Q48" i="13"/>
  <c r="H46" i="13"/>
  <c r="I42" i="13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H26" i="13" l="1"/>
  <c r="I27" i="13" s="1"/>
  <c r="I53" i="13" s="1"/>
  <c r="I51" i="13"/>
  <c r="I47" i="13"/>
  <c r="E8" i="12"/>
  <c r="G8" i="12" s="1"/>
  <c r="L136" i="12"/>
  <c r="H49" i="12" s="1"/>
  <c r="O110" i="12"/>
  <c r="M95" i="12"/>
  <c r="H45" i="12" s="1"/>
  <c r="H91" i="12"/>
  <c r="E91" i="12"/>
  <c r="H46" i="12" s="1"/>
  <c r="A91" i="12"/>
  <c r="H50" i="12" s="1"/>
  <c r="Q48" i="12"/>
  <c r="I42" i="12"/>
  <c r="H36" i="12"/>
  <c r="H35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H17" i="12" l="1"/>
  <c r="I27" i="12" s="1"/>
  <c r="I53" i="12" s="1"/>
  <c r="I47" i="12"/>
  <c r="I51" i="12"/>
  <c r="L136" i="11"/>
  <c r="H49" i="11" s="1"/>
  <c r="O110" i="11"/>
  <c r="M95" i="11"/>
  <c r="H45" i="11" s="1"/>
  <c r="H91" i="11"/>
  <c r="E91" i="11"/>
  <c r="H46" i="11" s="1"/>
  <c r="A91" i="11"/>
  <c r="H50" i="11" s="1"/>
  <c r="Q48" i="11"/>
  <c r="I42" i="11"/>
  <c r="H36" i="11"/>
  <c r="H35" i="1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E8" i="10"/>
  <c r="H17" i="11" l="1"/>
  <c r="I27" i="11" s="1"/>
  <c r="I53" i="11" s="1"/>
  <c r="I47" i="11"/>
  <c r="I51" i="11"/>
  <c r="L136" i="10" l="1"/>
  <c r="H49" i="10" s="1"/>
  <c r="O110" i="10"/>
  <c r="M95" i="10"/>
  <c r="H45" i="10" s="1"/>
  <c r="H91" i="10"/>
  <c r="E91" i="10"/>
  <c r="H46" i="10" s="1"/>
  <c r="A91" i="10"/>
  <c r="H50" i="10" s="1"/>
  <c r="Q48" i="10"/>
  <c r="I42" i="10"/>
  <c r="H36" i="10"/>
  <c r="H35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H17" i="10" l="1"/>
  <c r="I47" i="10"/>
  <c r="H26" i="10"/>
  <c r="I27" i="10" s="1"/>
  <c r="I53" i="10" s="1"/>
  <c r="I51" i="10"/>
  <c r="L136" i="9"/>
  <c r="H49" i="9" s="1"/>
  <c r="O110" i="9"/>
  <c r="M95" i="9"/>
  <c r="H45" i="9" s="1"/>
  <c r="H91" i="9"/>
  <c r="E91" i="9"/>
  <c r="A91" i="9"/>
  <c r="H50" i="9"/>
  <c r="Q48" i="9"/>
  <c r="H46" i="9"/>
  <c r="I42" i="9"/>
  <c r="H36" i="9"/>
  <c r="H35" i="9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l="1"/>
  <c r="I27" i="9" s="1"/>
  <c r="I53" i="9" s="1"/>
  <c r="I47" i="9"/>
  <c r="I51" i="9"/>
  <c r="L136" i="8"/>
  <c r="H49" i="8" s="1"/>
  <c r="O110" i="8"/>
  <c r="M95" i="8"/>
  <c r="H45" i="8" s="1"/>
  <c r="H91" i="8"/>
  <c r="E91" i="8"/>
  <c r="H46" i="8" s="1"/>
  <c r="A91" i="8"/>
  <c r="H50" i="8" s="1"/>
  <c r="Q48" i="8"/>
  <c r="I42" i="8"/>
  <c r="H36" i="8"/>
  <c r="H35" i="8"/>
  <c r="I29" i="8"/>
  <c r="I37" i="8" s="1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I43" i="8" l="1"/>
  <c r="I29" i="10"/>
  <c r="I37" i="10" s="1"/>
  <c r="I29" i="9"/>
  <c r="I37" i="9" s="1"/>
  <c r="I43" i="9" s="1"/>
  <c r="H26" i="8"/>
  <c r="H17" i="8"/>
  <c r="I47" i="8"/>
  <c r="I51" i="8"/>
  <c r="L136" i="7"/>
  <c r="H49" i="7" s="1"/>
  <c r="O110" i="7"/>
  <c r="M95" i="7"/>
  <c r="H45" i="7" s="1"/>
  <c r="H91" i="7"/>
  <c r="E91" i="7"/>
  <c r="H46" i="7" s="1"/>
  <c r="A91" i="7"/>
  <c r="H50" i="7" s="1"/>
  <c r="Q48" i="7"/>
  <c r="I42" i="7"/>
  <c r="H36" i="7"/>
  <c r="H35" i="7"/>
  <c r="I29" i="7"/>
  <c r="I37" i="7" s="1"/>
  <c r="I43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I43" i="10" l="1"/>
  <c r="I29" i="13"/>
  <c r="I29" i="12"/>
  <c r="I37" i="12" s="1"/>
  <c r="I43" i="12" s="1"/>
  <c r="I29" i="11"/>
  <c r="I37" i="11" s="1"/>
  <c r="I43" i="11" s="1"/>
  <c r="I27" i="8"/>
  <c r="I53" i="8" s="1"/>
  <c r="H26" i="7"/>
  <c r="H17" i="7"/>
  <c r="I47" i="7"/>
  <c r="I51" i="7"/>
  <c r="L136" i="6"/>
  <c r="I37" i="13" l="1"/>
  <c r="I43" i="13" s="1"/>
  <c r="I29" i="15"/>
  <c r="I37" i="15" s="1"/>
  <c r="I29" i="14"/>
  <c r="I37" i="14" s="1"/>
  <c r="I43" i="14" s="1"/>
  <c r="I27" i="7"/>
  <c r="I53" i="7" s="1"/>
  <c r="H49" i="6"/>
  <c r="O110" i="6"/>
  <c r="M95" i="6"/>
  <c r="H45" i="6" s="1"/>
  <c r="I47" i="6" s="1"/>
  <c r="H91" i="6"/>
  <c r="E91" i="6"/>
  <c r="A91" i="6"/>
  <c r="H50" i="6" s="1"/>
  <c r="Q48" i="6"/>
  <c r="H46" i="6"/>
  <c r="I42" i="6"/>
  <c r="H36" i="6"/>
  <c r="H35" i="6"/>
  <c r="I29" i="6"/>
  <c r="I37" i="6" s="1"/>
  <c r="G24" i="6"/>
  <c r="S23" i="6"/>
  <c r="R23" i="6"/>
  <c r="G23" i="6"/>
  <c r="G22" i="6"/>
  <c r="G21" i="6"/>
  <c r="H26" i="6" s="1"/>
  <c r="G20" i="6"/>
  <c r="G16" i="6"/>
  <c r="G15" i="6"/>
  <c r="G14" i="6"/>
  <c r="G13" i="6"/>
  <c r="G12" i="6"/>
  <c r="G11" i="6"/>
  <c r="G10" i="6"/>
  <c r="G9" i="6"/>
  <c r="G8" i="6"/>
  <c r="I43" i="15" l="1"/>
  <c r="I29" i="16"/>
  <c r="I37" i="16" s="1"/>
  <c r="I43" i="6"/>
  <c r="H17" i="6"/>
  <c r="I27" i="6" s="1"/>
  <c r="I53" i="6" s="1"/>
  <c r="I51" i="6"/>
  <c r="L136" i="5"/>
  <c r="H49" i="5" s="1"/>
  <c r="O110" i="5"/>
  <c r="M95" i="5"/>
  <c r="H45" i="5" s="1"/>
  <c r="I47" i="5" s="1"/>
  <c r="H91" i="5"/>
  <c r="E91" i="5"/>
  <c r="A91" i="5"/>
  <c r="H50" i="5" s="1"/>
  <c r="Q48" i="5"/>
  <c r="H46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I29" i="21" l="1"/>
  <c r="I37" i="21" s="1"/>
  <c r="I43" i="21" s="1"/>
  <c r="I29" i="22"/>
  <c r="I37" i="22" s="1"/>
  <c r="I43" i="16"/>
  <c r="I29" i="19"/>
  <c r="I37" i="19" s="1"/>
  <c r="I43" i="19" s="1"/>
  <c r="I29" i="18"/>
  <c r="I37" i="18" s="1"/>
  <c r="I43" i="18" s="1"/>
  <c r="I29" i="17"/>
  <c r="I37" i="17" s="1"/>
  <c r="I43" i="17" s="1"/>
  <c r="I51" i="5"/>
  <c r="H26" i="5"/>
  <c r="H17" i="5"/>
  <c r="L136" i="4"/>
  <c r="H49" i="4" s="1"/>
  <c r="I51" i="4" s="1"/>
  <c r="O110" i="4"/>
  <c r="M95" i="4"/>
  <c r="H45" i="4" s="1"/>
  <c r="I47" i="4" s="1"/>
  <c r="H91" i="4"/>
  <c r="E91" i="4"/>
  <c r="A91" i="4"/>
  <c r="H50" i="4"/>
  <c r="Q48" i="4"/>
  <c r="H46" i="4"/>
  <c r="I42" i="4"/>
  <c r="H36" i="4"/>
  <c r="H35" i="4"/>
  <c r="I29" i="4"/>
  <c r="I37" i="4" s="1"/>
  <c r="I43" i="4" s="1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L136" i="1"/>
  <c r="O110" i="1"/>
  <c r="M95" i="1"/>
  <c r="H91" i="1"/>
  <c r="E91" i="1"/>
  <c r="A91" i="1"/>
  <c r="H50" i="1"/>
  <c r="H49" i="1"/>
  <c r="I51" i="1" s="1"/>
  <c r="Q48" i="1"/>
  <c r="H46" i="1"/>
  <c r="H45" i="1"/>
  <c r="I47" i="1" s="1"/>
  <c r="I42" i="1"/>
  <c r="H36" i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43" i="22" l="1"/>
  <c r="I29" i="23"/>
  <c r="I37" i="23" s="1"/>
  <c r="I27" i="5"/>
  <c r="I53" i="5" s="1"/>
  <c r="H17" i="4"/>
  <c r="I27" i="4" s="1"/>
  <c r="I53" i="4" s="1"/>
  <c r="I52" i="1"/>
  <c r="I43" i="23" l="1"/>
  <c r="I29" i="24"/>
  <c r="I37" i="24" s="1"/>
  <c r="I43" i="24" s="1"/>
  <c r="I55" i="1"/>
  <c r="I30" i="4"/>
  <c r="I52" i="4" s="1"/>
  <c r="I55" i="4" l="1"/>
  <c r="I30" i="5"/>
  <c r="I52" i="5" s="1"/>
  <c r="I55" i="5" l="1"/>
  <c r="I30" i="6"/>
  <c r="I52" i="6" s="1"/>
  <c r="I30" i="7" l="1"/>
  <c r="I52" i="7" s="1"/>
  <c r="I55" i="6"/>
  <c r="I30" i="8" l="1"/>
  <c r="I52" i="8" s="1"/>
  <c r="I55" i="7"/>
  <c r="I55" i="8" l="1"/>
  <c r="I30" i="9"/>
  <c r="I52" i="9" s="1"/>
  <c r="I30" i="10" l="1"/>
  <c r="I52" i="10" s="1"/>
  <c r="I55" i="9"/>
  <c r="I30" i="11" l="1"/>
  <c r="I52" i="11" s="1"/>
  <c r="I55" i="10"/>
  <c r="I55" i="11" l="1"/>
  <c r="I30" i="12"/>
  <c r="I52" i="12" s="1"/>
  <c r="I55" i="12" l="1"/>
  <c r="I30" i="13"/>
  <c r="I52" i="13" s="1"/>
  <c r="I30" i="14" l="1"/>
  <c r="I52" i="14" s="1"/>
  <c r="I55" i="13"/>
  <c r="I30" i="15" l="1"/>
  <c r="I52" i="15" s="1"/>
  <c r="I55" i="14"/>
  <c r="I55" i="15" l="1"/>
  <c r="I30" i="16"/>
  <c r="I52" i="16" s="1"/>
  <c r="I55" i="16" l="1"/>
  <c r="I30" i="17"/>
  <c r="I52" i="17" s="1"/>
  <c r="I30" i="18" l="1"/>
  <c r="I52" i="18" s="1"/>
  <c r="I55" i="17"/>
  <c r="I55" i="18" l="1"/>
  <c r="I30" i="19"/>
  <c r="I52" i="19" s="1"/>
  <c r="I55" i="19" s="1"/>
</calcChain>
</file>

<file path=xl/sharedStrings.xml><?xml version="1.0" encoding="utf-8"?>
<sst xmlns="http://schemas.openxmlformats.org/spreadsheetml/2006/main" count="1726" uniqueCount="69">
  <si>
    <t>CASH OPNAME</t>
  </si>
  <si>
    <t>Hari           :</t>
  </si>
  <si>
    <t>Sabtu</t>
  </si>
  <si>
    <t>Tanggal:</t>
  </si>
  <si>
    <t>Pelaksana :</t>
  </si>
  <si>
    <t>Keuangan</t>
  </si>
  <si>
    <t>Pukul:</t>
  </si>
  <si>
    <t>UANG KERTAS</t>
  </si>
  <si>
    <t xml:space="preserve"> 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</si>
  <si>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</si>
  <si>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</si>
  <si>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</si>
  <si>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</si>
  <si>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</si>
  <si>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</si>
  <si>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</si>
  <si>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</si>
  <si>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</si>
  <si>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</si>
  <si>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</si>
  <si>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</si>
  <si>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</si>
  <si>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</si>
  <si>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</si>
  <si>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</si>
  <si>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</si>
  <si>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</si>
  <si>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</si>
  <si>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</si>
  <si>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</si>
  <si>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cb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</si>
  <si>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</si>
  <si>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</si>
  <si>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</si>
  <si>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</si>
  <si>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</si>
  <si>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</si>
  <si>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</si>
  <si>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</si>
  <si>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</si>
  <si>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</si>
  <si>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</si>
  <si>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</si>
  <si>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</si>
  <si>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</si>
  <si>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</si>
  <si>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</si>
  <si>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</si>
  <si>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</si>
  <si>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</si>
  <si>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</si>
  <si>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</si>
  <si>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</si>
  <si>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</si>
  <si>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</si>
  <si>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Senin</t>
  </si>
  <si>
    <t>1. Nijar Kurnia Romdoni, A.Md</t>
  </si>
  <si>
    <t>Selasa</t>
  </si>
  <si>
    <t>Rabu</t>
  </si>
  <si>
    <t>Kamis</t>
  </si>
  <si>
    <t>1. Silmi Nur Addini, ST</t>
  </si>
  <si>
    <t>Tanggal :</t>
  </si>
  <si>
    <t>Pukul      :</t>
  </si>
  <si>
    <t>Minggu</t>
  </si>
  <si>
    <t>Jum'at</t>
  </si>
  <si>
    <t>\]</t>
  </si>
  <si>
    <t xml:space="preserve">Sabtu </t>
  </si>
  <si>
    <t>Dheri Febiyani Lestari, S.Pd., M.M</t>
  </si>
  <si>
    <t>…………………..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</si>
</sst>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0"/>
      <color theme="0" tint="-0.34998626667073579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3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3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41" fontId="3" fillId="0" borderId="0" xfId="3" applyNumberFormat="1" applyFont="1" applyAlignment="1"/>
    <xf numFmtId="0" fontId="3" fillId="0" borderId="0" xfId="3" applyFont="1" applyFill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3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1" applyNumberFormat="1" applyFont="1" applyFill="1" applyBorder="1" applyAlignment="1">
      <alignment vertical="center" wrapText="1"/>
    </xf>
    <xf numFmtId="41" fontId="3" fillId="0" borderId="0" xfId="3" applyNumberFormat="1" applyFont="1" applyFill="1" applyBorder="1" applyAlignment="1"/>
    <xf numFmtId="3" fontId="5" fillId="0" borderId="0" xfId="4" applyNumberFormat="1" applyFont="1" applyFill="1"/>
    <xf numFmtId="41" fontId="3" fillId="0" borderId="0" xfId="3" applyNumberFormat="1" applyFont="1" applyFill="1" applyBorder="1"/>
    <xf numFmtId="166" fontId="5" fillId="0" borderId="0" xfId="4" applyNumberFormat="1" applyFont="1"/>
    <xf numFmtId="166" fontId="6" fillId="0" borderId="0" xfId="4" applyNumberFormat="1" applyFont="1" applyBorder="1"/>
    <xf numFmtId="0" fontId="7" fillId="0" borderId="0" xfId="3" applyFont="1" applyFill="1" applyAlignment="1"/>
    <xf numFmtId="41" fontId="6" fillId="3" borderId="0" xfId="0" applyNumberFormat="1" applyFont="1" applyFill="1"/>
    <xf numFmtId="166" fontId="6" fillId="0" borderId="0" xfId="5" applyNumberFormat="1" applyFont="1" applyFill="1" applyBorder="1" applyAlignment="1"/>
    <xf numFmtId="41" fontId="11" fillId="4" borderId="0" xfId="3" applyNumberFormat="1" applyFont="1" applyFill="1" applyBorder="1" applyAlignment="1"/>
    <xf numFmtId="41" fontId="3" fillId="0" borderId="0" xfId="3" applyNumberFormat="1" applyFont="1" applyFill="1"/>
    <xf numFmtId="166" fontId="3" fillId="0" borderId="0" xfId="3" applyNumberFormat="1" applyFont="1" applyFill="1"/>
    <xf numFmtId="165" fontId="3" fillId="0" borderId="0" xfId="1" applyNumberFormat="1" applyFont="1" applyFill="1" applyBorder="1" applyAlignment="1">
      <alignment horizontal="right" vertical="center"/>
    </xf>
    <xf numFmtId="1" fontId="6" fillId="0" borderId="0" xfId="4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41" fontId="3" fillId="0" borderId="0" xfId="4" applyNumberFormat="1" applyFont="1" applyFill="1" applyBorder="1"/>
    <xf numFmtId="1" fontId="6" fillId="0" borderId="0" xfId="4" applyNumberFormat="1" applyFont="1" applyFill="1" applyBorder="1" applyAlignment="1">
      <alignment horizontal="center" wrapText="1"/>
    </xf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41" fontId="6" fillId="0" borderId="0" xfId="4" applyNumberFormat="1" applyFont="1" applyFill="1" applyBorder="1"/>
    <xf numFmtId="41" fontId="3" fillId="3" borderId="0" xfId="3" applyNumberFormat="1" applyFont="1" applyFill="1" applyBorder="1" applyAlignment="1"/>
    <xf numFmtId="41" fontId="6" fillId="5" borderId="0" xfId="0" applyNumberFormat="1" applyFont="1" applyFill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2" fontId="5" fillId="0" borderId="0" xfId="4" applyNumberFormat="1" applyFont="1"/>
    <xf numFmtId="165" fontId="3" fillId="3" borderId="0" xfId="1" applyNumberFormat="1" applyFont="1" applyFill="1" applyBorder="1" applyAlignment="1">
      <alignment vertical="center" wrapText="1"/>
    </xf>
    <xf numFmtId="164" fontId="3" fillId="0" borderId="1" xfId="3" applyNumberFormat="1" applyFont="1" applyBorder="1" applyAlignment="1"/>
    <xf numFmtId="41" fontId="3" fillId="3" borderId="0" xfId="3" applyNumberFormat="1" applyFont="1" applyFill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0" fontId="6" fillId="3" borderId="0" xfId="0" applyFont="1" applyFill="1" applyAlignment="1">
      <alignment horizontal="righ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164" fontId="14" fillId="0" borderId="0" xfId="3" applyNumberFormat="1" applyFont="1" applyAlignment="1"/>
    <xf numFmtId="164" fontId="14" fillId="0" borderId="0" xfId="3" applyNumberFormat="1" applyFont="1" applyBorder="1" applyAlignment="1"/>
    <xf numFmtId="42" fontId="3" fillId="0" borderId="0" xfId="3" applyNumberFormat="1" applyFont="1"/>
    <xf numFmtId="164" fontId="14" fillId="0" borderId="0" xfId="3" applyNumberFormat="1" applyFont="1" applyFill="1" applyAlignment="1"/>
    <xf numFmtId="41" fontId="14" fillId="0" borderId="0" xfId="3" applyNumberFormat="1" applyFont="1" applyAlignment="1"/>
    <xf numFmtId="0" fontId="15" fillId="0" borderId="0" xfId="3" applyFont="1" applyAlignment="1">
      <alignment horizontal="left"/>
    </xf>
    <xf numFmtId="0" fontId="15" fillId="0" borderId="0" xfId="3" applyFont="1"/>
    <xf numFmtId="0" fontId="3" fillId="0" borderId="0" xfId="3" applyFont="1"/>
    <xf numFmtId="0" fontId="14" fillId="0" borderId="0" xfId="3" applyFont="1"/>
    <xf numFmtId="167" fontId="3" fillId="3" borderId="0" xfId="0" applyNumberFormat="1" applyFont="1" applyFill="1" applyBorder="1" applyAlignment="1">
      <alignment horizontal="right" vertical="center"/>
    </xf>
    <xf numFmtId="41" fontId="5" fillId="0" borderId="0" xfId="0" applyNumberFormat="1" applyFont="1"/>
    <xf numFmtId="0" fontId="6" fillId="0" borderId="0" xfId="3" applyFont="1" applyAlignment="1">
      <alignment horizontal="left"/>
    </xf>
    <xf numFmtId="0" fontId="16" fillId="0" borderId="0" xfId="4" applyFont="1"/>
    <xf numFmtId="41" fontId="6" fillId="3" borderId="0" xfId="4" applyNumberFormat="1" applyFont="1" applyFill="1"/>
    <xf numFmtId="164" fontId="5" fillId="0" borderId="0" xfId="4" applyNumberFormat="1" applyFont="1"/>
    <xf numFmtId="0" fontId="17" fillId="0" borderId="0" xfId="3" applyFont="1" applyBorder="1"/>
    <xf numFmtId="164" fontId="18" fillId="0" borderId="0" xfId="3" applyNumberFormat="1" applyFont="1" applyBorder="1"/>
    <xf numFmtId="41" fontId="6" fillId="0" borderId="0" xfId="0" applyNumberFormat="1" applyFont="1"/>
    <xf numFmtId="164" fontId="3" fillId="0" borderId="0" xfId="3" applyNumberFormat="1" applyFont="1"/>
    <xf numFmtId="42" fontId="6" fillId="0" borderId="0" xfId="2" applyNumberFormat="1" applyFont="1" applyFill="1"/>
    <xf numFmtId="41" fontId="6" fillId="0" borderId="0" xfId="2" applyNumberFormat="1" applyFont="1" applyFill="1"/>
    <xf numFmtId="41" fontId="19" fillId="0" borderId="0" xfId="0" applyNumberFormat="1" applyFont="1"/>
    <xf numFmtId="0" fontId="20" fillId="0" borderId="0" xfId="4" applyFont="1"/>
    <xf numFmtId="42" fontId="13" fillId="0" borderId="0" xfId="4" applyNumberFormat="1" applyFont="1"/>
    <xf numFmtId="41" fontId="13" fillId="0" borderId="0" xfId="0" applyNumberFormat="1" applyFont="1"/>
    <xf numFmtId="0" fontId="20" fillId="0" borderId="0" xfId="0" applyFont="1"/>
    <xf numFmtId="42" fontId="20" fillId="0" borderId="0" xfId="4" applyNumberFormat="1" applyFont="1"/>
    <xf numFmtId="42" fontId="20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2" fontId="6" fillId="0" borderId="0" xfId="6" applyNumberFormat="1" applyFont="1" applyFill="1"/>
    <xf numFmtId="41" fontId="6" fillId="3" borderId="0" xfId="6" applyNumberFormat="1" applyFont="1" applyFill="1"/>
    <xf numFmtId="0" fontId="20" fillId="0" borderId="0" xfId="4" applyFont="1" applyFill="1"/>
    <xf numFmtId="0" fontId="6" fillId="0" borderId="0" xfId="0" applyFont="1"/>
    <xf numFmtId="0" fontId="6" fillId="0" borderId="0" xfId="0" applyFont="1" applyAlignment="1">
      <alignment wrapText="1"/>
    </xf>
    <xf numFmtId="41" fontId="6" fillId="3" borderId="0" xfId="0" applyNumberFormat="1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3" fillId="0" borderId="0" xfId="7" applyFont="1" applyFill="1" applyBorder="1" applyAlignment="1">
      <alignment vertical="center" wrapText="1"/>
    </xf>
    <xf numFmtId="41" fontId="3" fillId="3" borderId="0" xfId="7" applyFont="1" applyFill="1" applyBorder="1" applyAlignment="1">
      <alignment vertical="center" wrapText="1"/>
    </xf>
    <xf numFmtId="41" fontId="3" fillId="3" borderId="0" xfId="7" applyFont="1" applyFill="1" applyBorder="1" applyAlignment="1">
      <alignment horizontal="right" vertical="center"/>
    </xf>
    <xf numFmtId="41" fontId="6" fillId="3" borderId="0" xfId="7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1" fillId="0" borderId="0" xfId="3" applyNumberFormat="1" applyFont="1" applyFill="1" applyBorder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5" fillId="0" borderId="0" xfId="0" applyNumberFormat="1" applyFont="1"/>
    <xf numFmtId="165" fontId="22" fillId="0" borderId="0" xfId="1" applyNumberFormat="1" applyFont="1" applyFill="1" applyBorder="1" applyAlignment="1">
      <alignment horizontal="center" vertical="center" wrapText="1"/>
    </xf>
    <xf numFmtId="165" fontId="22" fillId="0" borderId="0" xfId="1" applyNumberFormat="1" applyFont="1" applyFill="1" applyBorder="1" applyAlignment="1">
      <alignment horizontal="right" vertical="center"/>
    </xf>
    <xf numFmtId="165" fontId="22" fillId="3" borderId="0" xfId="1" applyNumberFormat="1" applyFont="1" applyFill="1" applyBorder="1" applyAlignment="1">
      <alignment vertical="center" wrapText="1"/>
    </xf>
    <xf numFmtId="0" fontId="4" fillId="0" borderId="0" xfId="3" applyFont="1" applyAlignment="1">
      <alignment horizontal="center"/>
    </xf>
    <xf numFmtId="165" fontId="22" fillId="4" borderId="0" xfId="1" applyNumberFormat="1" applyFont="1" applyFill="1" applyBorder="1" applyAlignment="1">
      <alignment horizontal="right" vertical="center"/>
    </xf>
    <xf numFmtId="165" fontId="23" fillId="0" borderId="0" xfId="1" applyNumberFormat="1" applyFont="1" applyFill="1" applyBorder="1" applyAlignment="1">
      <alignment horizontal="right" vertical="center"/>
    </xf>
    <xf numFmtId="165" fontId="23" fillId="0" borderId="0" xfId="1" applyNumberFormat="1" applyFont="1" applyFill="1" applyBorder="1" applyAlignment="1">
      <alignment horizontal="center" vertical="center" wrapText="1"/>
    </xf>
    <xf numFmtId="165" fontId="23" fillId="0" borderId="0" xfId="1" applyNumberFormat="1" applyFont="1" applyFill="1" applyBorder="1" applyAlignment="1">
      <alignment vertical="center" wrapText="1"/>
    </xf>
    <xf numFmtId="165" fontId="22" fillId="0" borderId="0" xfId="1" applyNumberFormat="1" applyFont="1" applyFill="1" applyBorder="1" applyAlignment="1">
      <alignment vertical="center" wrapText="1"/>
    </xf>
    <xf numFmtId="41" fontId="24" fillId="4" borderId="0" xfId="3" applyNumberFormat="1" applyFont="1" applyFill="1" applyBorder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</cellXfs>
  <cellStyles count="8">
    <cellStyle name="Accent3" xfId="2" builtinId="37"/>
    <cellStyle name="Comma" xfId="1" builtinId="3"/>
    <cellStyle name="Comma [0]" xfId="7" builtinId="6"/>
    <cellStyle name="Comma [0] 2" xfId="5"/>
    <cellStyle name="Normal" xfId="0" builtinId="0"/>
    <cellStyle name="Normal 2" xfId="4"/>
    <cellStyle name="Normal 2 2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3.%20Maret/CO%20Mare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MAret 17"/>
      <sheetName val="02 Maret 17"/>
      <sheetName val="03 Maret 17 "/>
      <sheetName val="06 Maret 17 "/>
      <sheetName val="07 Maret 17 "/>
      <sheetName val="08 Maret 17 "/>
      <sheetName val="9 Maret 17 "/>
      <sheetName val="10 Maret 17 "/>
      <sheetName val="11 Maret 17"/>
      <sheetName val="13 Maret 17"/>
      <sheetName val="14 Maret 17"/>
      <sheetName val="15 Maret 17"/>
      <sheetName val="16 Maret 2017"/>
      <sheetName val="17 Maret 17"/>
      <sheetName val="20 Maret 17"/>
      <sheetName val="21 Maret 17 "/>
      <sheetName val="22 Maret 17 "/>
      <sheetName val="23 Maret 17"/>
      <sheetName val="24 Maret 17  "/>
      <sheetName val="25 Maret 17 "/>
      <sheetName val="28 Maret 17"/>
      <sheetName val="29 Maret 17"/>
      <sheetName val="30 Maret 17"/>
      <sheetName val="31 Maret 17"/>
      <sheetName val="01 April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7">
          <cell r="I37">
            <v>1408296472</v>
          </cell>
        </row>
        <row r="52">
          <cell r="I52">
            <v>20828200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36"/>
  <sheetViews>
    <sheetView view="pageBreakPreview" topLeftCell="A43" zoomScale="76" zoomScaleNormal="100" zoomScaleSheetLayoutView="76" workbookViewId="0">
      <selection activeCell="A62" sqref="A6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42826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443</v>
      </c>
      <c r="F8" s="22"/>
      <c r="G8" s="17">
        <f>C8*E8</f>
        <v>44300000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550</v>
      </c>
      <c r="F9" s="22"/>
      <c r="G9" s="17">
        <f t="shared" ref="G9:G16" si="0">C9*E9</f>
        <v>27500000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87</v>
      </c>
      <c r="F10" s="22"/>
      <c r="G10" s="17">
        <f t="shared" si="0"/>
        <v>1740000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77</v>
      </c>
      <c r="F11" s="22"/>
      <c r="G11" s="17">
        <f t="shared" si="0"/>
        <v>770000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93</v>
      </c>
      <c r="F12" s="22"/>
      <c r="G12" s="17">
        <f>C12*E12</f>
        <v>465000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95</v>
      </c>
      <c r="F13" s="22"/>
      <c r="G13" s="17">
        <f t="shared" si="0"/>
        <v>190000</v>
      </c>
      <c r="H13" s="9"/>
      <c r="I13" s="17"/>
      <c r="J13" s="17"/>
      <c r="K13" s="30">
        <v>40296</v>
      </c>
      <c r="L13" s="31">
        <v>500000</v>
      </c>
      <c r="M13" s="32">
        <v>150000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40297</v>
      </c>
      <c r="L14" s="31">
        <v>1100000</v>
      </c>
      <c r="M14" s="32">
        <v>170000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40298</v>
      </c>
      <c r="L15" s="31">
        <v>800000</v>
      </c>
      <c r="M15" s="32">
        <v>110000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40299</v>
      </c>
      <c r="L16" s="31">
        <v>500000</v>
      </c>
      <c r="M16" s="38">
        <v>52500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74965000</v>
      </c>
      <c r="I17" s="10"/>
      <c r="J17" s="37"/>
      <c r="K17" s="30">
        <v>40300</v>
      </c>
      <c r="L17" s="31">
        <v>600000</v>
      </c>
      <c r="M17" s="32">
        <v>52000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40301</v>
      </c>
      <c r="L18" s="31">
        <v>3200000</v>
      </c>
      <c r="M18" s="32">
        <v>1000000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40302</v>
      </c>
      <c r="L19" s="31">
        <v>5000000</v>
      </c>
      <c r="M19" s="40">
        <v>100000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40303</v>
      </c>
      <c r="L20" s="31">
        <v>950000</v>
      </c>
      <c r="M20" s="32"/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40304</v>
      </c>
      <c r="L21" s="31">
        <v>1500000</v>
      </c>
      <c r="M21" s="34"/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1</v>
      </c>
      <c r="F22" s="8"/>
      <c r="G22" s="21">
        <f>C22*E22</f>
        <v>200</v>
      </c>
      <c r="H22" s="9"/>
      <c r="I22" s="10"/>
      <c r="K22" s="30">
        <v>40305</v>
      </c>
      <c r="L22" s="31">
        <v>1650000</v>
      </c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40306</v>
      </c>
      <c r="L23" s="31">
        <v>1000000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40307</v>
      </c>
      <c r="L24" s="31">
        <v>300000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40308</v>
      </c>
      <c r="L25" s="31">
        <v>1500000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3700</v>
      </c>
      <c r="I26" s="9"/>
      <c r="K26" s="30">
        <v>40309</v>
      </c>
      <c r="L26" s="31">
        <v>2700000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74968700</v>
      </c>
      <c r="K27" s="30">
        <v>40310</v>
      </c>
      <c r="L27" s="31">
        <v>1000000</v>
      </c>
      <c r="M27" s="52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40311</v>
      </c>
      <c r="L28" s="31">
        <v>500000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40312</v>
      </c>
      <c r="L29" s="31">
        <v>850000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'[1]31 Maret 17'!I52</f>
        <v>20828200</v>
      </c>
      <c r="K30" s="30">
        <v>40313</v>
      </c>
      <c r="L30" s="31">
        <v>800000</v>
      </c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40314</v>
      </c>
      <c r="L31" s="31">
        <v>1600000</v>
      </c>
      <c r="M31" s="32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40315</v>
      </c>
      <c r="L32" s="31">
        <v>1600000</v>
      </c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40316</v>
      </c>
      <c r="L33" s="31">
        <v>3000000</v>
      </c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40317</v>
      </c>
      <c r="L34" s="31">
        <v>1640000</v>
      </c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40318</v>
      </c>
      <c r="L35" s="57">
        <v>1000000</v>
      </c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40319</v>
      </c>
      <c r="L36" s="57">
        <v>510000</v>
      </c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40320</v>
      </c>
      <c r="L37" s="57">
        <v>1860000</v>
      </c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40321</v>
      </c>
      <c r="L38" s="57">
        <v>2300000</v>
      </c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112333168</v>
      </c>
      <c r="J39" s="9"/>
      <c r="K39" s="30">
        <v>40322</v>
      </c>
      <c r="L39" s="57">
        <v>5625000</v>
      </c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102993494</v>
      </c>
      <c r="I40" s="9"/>
      <c r="J40" s="9"/>
      <c r="K40" s="30">
        <v>40323</v>
      </c>
      <c r="L40" s="57">
        <v>3900000</v>
      </c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77026411</v>
      </c>
      <c r="I41" s="9"/>
      <c r="J41" s="9"/>
      <c r="K41" s="30">
        <v>40324</v>
      </c>
      <c r="L41" s="57">
        <v>1040000</v>
      </c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292353073</v>
      </c>
      <c r="J42" s="9"/>
      <c r="K42" s="30">
        <v>40325</v>
      </c>
      <c r="L42" s="57">
        <v>2000000</v>
      </c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1700649545</v>
      </c>
      <c r="J43" s="9"/>
      <c r="K43" s="30">
        <v>40326</v>
      </c>
      <c r="L43" s="57">
        <v>2000000</v>
      </c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>
        <v>40327</v>
      </c>
      <c r="L44" s="57">
        <v>2200000</v>
      </c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1634500</v>
      </c>
      <c r="I45" s="9"/>
      <c r="J45" s="9"/>
      <c r="K45" s="30">
        <v>40328</v>
      </c>
      <c r="L45" s="57">
        <v>1050000</v>
      </c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1634500</v>
      </c>
      <c r="J47" s="9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55775000</v>
      </c>
      <c r="I49" s="9">
        <v>0</v>
      </c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55775000</v>
      </c>
      <c r="J51" s="50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74968700</v>
      </c>
      <c r="J52" s="73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74968700</v>
      </c>
      <c r="J53" s="73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57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57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57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57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57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57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57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82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K62" s="30"/>
      <c r="L62" s="82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82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82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82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82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82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82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82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82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82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82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82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82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K75" s="7" t="s">
        <v>8</v>
      </c>
      <c r="L75" s="82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82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82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82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82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82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82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82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82"/>
      <c r="N83" s="44"/>
      <c r="O83" s="92"/>
    </row>
    <row r="84" spans="1:15" x14ac:dyDescent="0.2">
      <c r="A84" s="101"/>
      <c r="B84" s="106"/>
      <c r="H84" s="72"/>
      <c r="K84" s="30"/>
      <c r="L84" s="82"/>
      <c r="N84" s="44"/>
      <c r="O84" s="92"/>
    </row>
    <row r="85" spans="1:15" x14ac:dyDescent="0.2">
      <c r="A85" s="101"/>
      <c r="B85" s="106"/>
      <c r="K85" s="30"/>
      <c r="L85" s="82"/>
      <c r="N85" s="44"/>
      <c r="O85" s="92"/>
    </row>
    <row r="86" spans="1:15" x14ac:dyDescent="0.2">
      <c r="A86" s="101"/>
      <c r="B86" s="106"/>
      <c r="K86" s="30"/>
      <c r="L86" s="82"/>
      <c r="N86" s="44"/>
      <c r="O86" s="92"/>
    </row>
    <row r="87" spans="1:15" x14ac:dyDescent="0.2">
      <c r="A87" s="72"/>
      <c r="B87" s="106"/>
      <c r="K87" s="30"/>
      <c r="L87" s="82"/>
      <c r="M87" s="90"/>
      <c r="N87" s="44"/>
      <c r="O87" s="92"/>
    </row>
    <row r="88" spans="1:15" x14ac:dyDescent="0.2">
      <c r="K88" s="30"/>
      <c r="L88" s="82"/>
      <c r="N88" s="44"/>
      <c r="O88" s="92"/>
    </row>
    <row r="89" spans="1:15" x14ac:dyDescent="0.2">
      <c r="K89" s="30"/>
      <c r="L89" s="82"/>
      <c r="N89" s="44"/>
      <c r="O89" s="92"/>
    </row>
    <row r="90" spans="1:15" x14ac:dyDescent="0.2">
      <c r="K90" s="30"/>
      <c r="L90" s="82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82"/>
      <c r="N91" s="44"/>
      <c r="O91" s="92"/>
    </row>
    <row r="92" spans="1:15" x14ac:dyDescent="0.2">
      <c r="K92" s="30"/>
      <c r="L92" s="82"/>
      <c r="N92" s="44"/>
      <c r="O92" s="92"/>
    </row>
    <row r="93" spans="1:15" x14ac:dyDescent="0.2">
      <c r="K93" s="30"/>
      <c r="N93" s="44"/>
      <c r="O93" s="92"/>
    </row>
    <row r="94" spans="1:15" x14ac:dyDescent="0.2">
      <c r="K94" s="30"/>
      <c r="N94" s="44"/>
      <c r="O94" s="92"/>
    </row>
    <row r="95" spans="1:15" x14ac:dyDescent="0.2">
      <c r="K95" s="30"/>
      <c r="M95" s="38">
        <f>SUM(M13:M94)</f>
        <v>1634500</v>
      </c>
      <c r="N95" s="44"/>
      <c r="O95" s="92"/>
    </row>
    <row r="96" spans="1:15" x14ac:dyDescent="0.2">
      <c r="K96" s="30"/>
      <c r="N96" s="44"/>
      <c r="O96" s="92"/>
    </row>
    <row r="97" spans="11:15" x14ac:dyDescent="0.2">
      <c r="K97" s="30"/>
      <c r="N97" s="44"/>
      <c r="O97" s="92"/>
    </row>
    <row r="98" spans="11:15" x14ac:dyDescent="0.2">
      <c r="K98" s="30"/>
      <c r="N98" s="44"/>
      <c r="O98" s="92"/>
    </row>
    <row r="99" spans="11:15" x14ac:dyDescent="0.2">
      <c r="K99" s="30"/>
      <c r="N99" s="44"/>
      <c r="O99" s="92"/>
    </row>
    <row r="100" spans="11:15" x14ac:dyDescent="0.2">
      <c r="K100" s="30"/>
      <c r="N100" s="44"/>
      <c r="O100" s="92"/>
    </row>
    <row r="101" spans="11:15" x14ac:dyDescent="0.2">
      <c r="K101" s="30"/>
      <c r="N101" s="44"/>
      <c r="O101" s="92"/>
    </row>
    <row r="102" spans="11:15" x14ac:dyDescent="0.2">
      <c r="K102" s="30"/>
      <c r="N102" s="44"/>
      <c r="O102" s="92"/>
    </row>
    <row r="103" spans="11:15" x14ac:dyDescent="0.2">
      <c r="K103" s="30"/>
      <c r="N103" s="44"/>
      <c r="O103" s="92"/>
    </row>
    <row r="104" spans="11:15" x14ac:dyDescent="0.2">
      <c r="K104" s="30"/>
      <c r="N104" s="44"/>
      <c r="O104" s="92"/>
    </row>
    <row r="105" spans="11:15" x14ac:dyDescent="0.2">
      <c r="K105" s="30"/>
      <c r="N105" s="44"/>
      <c r="O105" s="92"/>
    </row>
    <row r="106" spans="11:15" x14ac:dyDescent="0.2">
      <c r="K106" s="30"/>
      <c r="N106" s="44"/>
      <c r="O106" s="92"/>
    </row>
    <row r="107" spans="11:15" x14ac:dyDescent="0.2">
      <c r="K107" s="30"/>
      <c r="N107" s="44"/>
    </row>
    <row r="108" spans="11:15" x14ac:dyDescent="0.2">
      <c r="K108" s="30"/>
    </row>
    <row r="109" spans="11:15" x14ac:dyDescent="0.2">
      <c r="K109" s="30"/>
    </row>
    <row r="110" spans="11:15" x14ac:dyDescent="0.2">
      <c r="K110" s="30"/>
      <c r="O110" s="90">
        <f>SUM(O13:O109)</f>
        <v>0</v>
      </c>
    </row>
    <row r="111" spans="11:15" x14ac:dyDescent="0.2">
      <c r="K111" s="30"/>
    </row>
    <row r="112" spans="11:15" x14ac:dyDescent="0.2">
      <c r="K112" s="30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67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67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67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67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67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67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67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67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67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67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67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67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67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67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67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67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67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67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67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67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09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55775000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136"/>
  <sheetViews>
    <sheetView view="pageBreakPreview" topLeftCell="A22" zoomScale="76" zoomScaleNormal="100" zoomScaleSheetLayoutView="76" workbookViewId="0">
      <selection activeCell="I4" sqref="I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61</v>
      </c>
      <c r="I3" s="11">
        <v>42837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206+32</f>
        <v>238</v>
      </c>
      <c r="F8" s="22"/>
      <c r="G8" s="17">
        <f>C8*E8</f>
        <v>23800000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242</v>
      </c>
      <c r="F9" s="22"/>
      <c r="G9" s="17">
        <f t="shared" ref="G9:G16" si="0">C9*E9</f>
        <v>12100000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13</v>
      </c>
      <c r="F12" s="22"/>
      <c r="G12" s="17">
        <f>C12*E12</f>
        <v>65000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35</v>
      </c>
      <c r="F13" s="22"/>
      <c r="G13" s="17">
        <f t="shared" si="0"/>
        <v>70000</v>
      </c>
      <c r="H13" s="9"/>
      <c r="I13" s="17"/>
      <c r="J13" s="17"/>
      <c r="K13" s="30">
        <v>40532</v>
      </c>
      <c r="L13" s="124">
        <v>2000000</v>
      </c>
      <c r="M13" s="32">
        <v>345000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40533</v>
      </c>
      <c r="L14" s="127">
        <v>1000000</v>
      </c>
      <c r="M14" s="32">
        <v>225000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40534</v>
      </c>
      <c r="L15" s="128">
        <v>900000</v>
      </c>
      <c r="M15" s="32">
        <v>142500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40535</v>
      </c>
      <c r="L16" s="129">
        <v>1000000</v>
      </c>
      <c r="M16" s="38">
        <v>300000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36095000</v>
      </c>
      <c r="I17" s="10"/>
      <c r="J17" s="37"/>
      <c r="K17" s="30">
        <v>40536</v>
      </c>
      <c r="L17" s="129">
        <v>1000000</v>
      </c>
      <c r="M17" s="32">
        <v>150000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40537</v>
      </c>
      <c r="L18" s="130">
        <v>1700000</v>
      </c>
      <c r="M18" s="32">
        <v>10000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40538</v>
      </c>
      <c r="L19" s="130">
        <v>1280000</v>
      </c>
      <c r="M19" s="132">
        <v>100000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40539</v>
      </c>
      <c r="L20" s="131">
        <v>400000</v>
      </c>
      <c r="M20" s="32">
        <v>150000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40540</v>
      </c>
      <c r="L21" s="124">
        <v>500000</v>
      </c>
      <c r="M21" s="34">
        <v>10000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40541</v>
      </c>
      <c r="L22" s="124">
        <v>3000000</v>
      </c>
      <c r="M22" s="43">
        <v>250000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40542</v>
      </c>
      <c r="L23" s="113">
        <v>1050000</v>
      </c>
      <c r="M23" s="45">
        <v>50000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40543</v>
      </c>
      <c r="L24" s="113">
        <v>600000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40544</v>
      </c>
      <c r="L25" s="113">
        <v>4000000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1200</v>
      </c>
      <c r="I26" s="9"/>
      <c r="K26" s="30">
        <v>40545</v>
      </c>
      <c r="L26" s="113">
        <v>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36096200</v>
      </c>
      <c r="K27" s="30">
        <v>40546</v>
      </c>
      <c r="L27" s="113">
        <v>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40547</v>
      </c>
      <c r="L28" s="113">
        <v>800000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'10 April 17 '!I37</f>
        <v>1408296472</v>
      </c>
      <c r="K29" s="30">
        <v>40548</v>
      </c>
      <c r="L29" s="113">
        <v>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'11 April 17'!I52</f>
        <v>15601200</v>
      </c>
      <c r="K30" s="30">
        <v>40549</v>
      </c>
      <c r="L30" s="113">
        <v>3000000</v>
      </c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1732500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17500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1750000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22230000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15000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22245000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36096200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36096200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15000</v>
      </c>
      <c r="B73" s="95"/>
      <c r="C73" s="95"/>
      <c r="D73" s="95"/>
      <c r="E73" s="96">
        <v>17500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15000</v>
      </c>
      <c r="E91" s="72">
        <f>SUM(E73:E90)</f>
        <v>17500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1732500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22230000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S136"/>
  <sheetViews>
    <sheetView view="pageBreakPreview" topLeftCell="A24" zoomScale="76" zoomScaleNormal="100" zoomScaleSheetLayoutView="76" workbookViewId="0">
      <selection activeCell="N31" sqref="N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61</v>
      </c>
      <c r="I3" s="11">
        <v>42838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231</v>
      </c>
      <c r="F8" s="22"/>
      <c r="G8" s="17">
        <f>C8*E8</f>
        <v>23100000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105</v>
      </c>
      <c r="F9" s="22"/>
      <c r="G9" s="17">
        <f t="shared" ref="G9:G16" si="0">C9*E9</f>
        <v>5250000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7</v>
      </c>
      <c r="F12" s="22"/>
      <c r="G12" s="17">
        <f>C12*E12</f>
        <v>35000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19</v>
      </c>
      <c r="F13" s="22"/>
      <c r="G13" s="17">
        <f t="shared" si="0"/>
        <v>38000</v>
      </c>
      <c r="H13" s="9"/>
      <c r="I13" s="17"/>
      <c r="J13" s="17"/>
      <c r="K13" s="30">
        <v>40545</v>
      </c>
      <c r="L13" s="124">
        <v>1100000</v>
      </c>
      <c r="M13" s="32">
        <v>90000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3</v>
      </c>
      <c r="F14" s="22"/>
      <c r="G14" s="17">
        <f t="shared" si="0"/>
        <v>3000</v>
      </c>
      <c r="H14" s="9"/>
      <c r="I14" s="17"/>
      <c r="J14" s="10"/>
      <c r="K14" s="30">
        <v>40546</v>
      </c>
      <c r="L14" s="127">
        <v>4000000</v>
      </c>
      <c r="M14" s="32">
        <v>500000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40548</v>
      </c>
      <c r="L15" s="128">
        <v>2550000</v>
      </c>
      <c r="M15" s="32">
        <v>300000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40550</v>
      </c>
      <c r="L16" s="129">
        <v>5000000</v>
      </c>
      <c r="M16" s="38">
        <v>252000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28426000</v>
      </c>
      <c r="I17" s="10"/>
      <c r="J17" s="37"/>
      <c r="K17" s="30">
        <v>40551</v>
      </c>
      <c r="L17" s="129">
        <v>5000000</v>
      </c>
      <c r="M17" s="32">
        <v>3100000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40552</v>
      </c>
      <c r="L18" s="130">
        <v>2000000</v>
      </c>
      <c r="M18" s="32">
        <v>3730000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40553</v>
      </c>
      <c r="L19" s="130">
        <v>800000</v>
      </c>
      <c r="M19" s="132">
        <v>30000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40554</v>
      </c>
      <c r="L20" s="131">
        <v>3000000</v>
      </c>
      <c r="M20" s="32">
        <v>140200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40555</v>
      </c>
      <c r="L21" s="124">
        <v>1025000</v>
      </c>
      <c r="M21" s="34">
        <v>1063500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40556</v>
      </c>
      <c r="L22" s="124">
        <v>750000</v>
      </c>
      <c r="M22" s="43">
        <v>17470400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40557</v>
      </c>
      <c r="L23" s="113">
        <v>800000</v>
      </c>
      <c r="M23" s="45">
        <v>1900000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40558</v>
      </c>
      <c r="L24" s="113">
        <v>800000</v>
      </c>
      <c r="M24" s="45">
        <v>150000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40559</v>
      </c>
      <c r="L25" s="113">
        <v>850000</v>
      </c>
      <c r="M25" s="45">
        <v>5000000</v>
      </c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1800</v>
      </c>
      <c r="I26" s="9"/>
      <c r="K26" s="30">
        <v>40560</v>
      </c>
      <c r="L26" s="113">
        <v>1200000</v>
      </c>
      <c r="M26" s="38">
        <v>2688800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28427800</v>
      </c>
      <c r="K27" s="30">
        <v>40561</v>
      </c>
      <c r="L27" s="113"/>
      <c r="M27" s="38">
        <v>240000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40562</v>
      </c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'10 April 17 '!I37</f>
        <v>1408296472</v>
      </c>
      <c r="K29" s="30">
        <v>40563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'12 April 17'!I52</f>
        <v>36096200</v>
      </c>
      <c r="K30" s="30">
        <v>40564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36654900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36654900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28875000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111500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28986500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28427800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28427800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8400</v>
      </c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20600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>
        <v>82500</v>
      </c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111500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36654900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28875000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S136"/>
  <sheetViews>
    <sheetView view="pageBreakPreview" topLeftCell="A19" zoomScale="76" zoomScaleNormal="100" zoomScaleSheetLayoutView="76" workbookViewId="0">
      <selection activeCell="L13" sqref="L13:L2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63</v>
      </c>
      <c r="C3" s="10"/>
      <c r="D3" s="8"/>
      <c r="E3" s="8"/>
      <c r="F3" s="8"/>
      <c r="G3" s="8"/>
      <c r="H3" s="8" t="s">
        <v>61</v>
      </c>
      <c r="I3" s="11">
        <v>42841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0.52083333333333337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451</v>
      </c>
      <c r="F8" s="22"/>
      <c r="G8" s="17">
        <f>C8*E8</f>
        <v>45100000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168</v>
      </c>
      <c r="F9" s="22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</v>
      </c>
      <c r="F12" s="22"/>
      <c r="G12" s="17">
        <f>C12*E12</f>
        <v>40000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19</v>
      </c>
      <c r="F13" s="22"/>
      <c r="G13" s="17">
        <f t="shared" si="0"/>
        <v>38000</v>
      </c>
      <c r="H13" s="9"/>
      <c r="I13" s="17"/>
      <c r="J13" s="17"/>
      <c r="K13" s="30">
        <v>40561</v>
      </c>
      <c r="L13" s="124">
        <v>3000000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3</v>
      </c>
      <c r="F14" s="22"/>
      <c r="G14" s="17">
        <f t="shared" si="0"/>
        <v>3000</v>
      </c>
      <c r="H14" s="9"/>
      <c r="I14" s="17"/>
      <c r="J14" s="10"/>
      <c r="K14" s="30">
        <v>40562</v>
      </c>
      <c r="L14" s="127">
        <v>3000000</v>
      </c>
      <c r="M14" s="32">
        <v>475000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40563</v>
      </c>
      <c r="L15" s="128">
        <v>2000000</v>
      </c>
      <c r="M15" s="32">
        <v>200000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40564</v>
      </c>
      <c r="L16" s="129">
        <v>2000000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53581000</v>
      </c>
      <c r="I17" s="10"/>
      <c r="J17" s="37"/>
      <c r="K17" s="30">
        <v>40565</v>
      </c>
      <c r="L17" s="129">
        <v>5000000</v>
      </c>
      <c r="M17" s="32"/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40566</v>
      </c>
      <c r="L18" s="130">
        <v>1000000</v>
      </c>
      <c r="M18" s="32"/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40567</v>
      </c>
      <c r="L19" s="130">
        <v>1000000</v>
      </c>
      <c r="M19" s="132"/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40568</v>
      </c>
      <c r="L20" s="131">
        <v>1000000</v>
      </c>
      <c r="M20" s="32"/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40569</v>
      </c>
      <c r="L21" s="124">
        <v>1000000</v>
      </c>
      <c r="M21" s="34"/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40570</v>
      </c>
      <c r="L22" s="124">
        <v>1000000</v>
      </c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40571</v>
      </c>
      <c r="L23" s="113">
        <v>2200000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40572</v>
      </c>
      <c r="L24" s="113">
        <v>1000000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40573</v>
      </c>
      <c r="L25" s="113">
        <v>1050000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1800</v>
      </c>
      <c r="I26" s="9"/>
      <c r="K26" s="30">
        <v>40574</v>
      </c>
      <c r="L26" s="113">
        <v>500000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53582800</v>
      </c>
      <c r="K27" s="30">
        <v>40575</v>
      </c>
      <c r="L27" s="113">
        <v>500000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40576</v>
      </c>
      <c r="L28" s="113">
        <v>780000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'13 April 17'!I29</f>
        <v>1408296472</v>
      </c>
      <c r="K29" s="30">
        <v>40577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'13 April 17'!I52</f>
        <v>28427800</v>
      </c>
      <c r="K30" s="30">
        <v>40578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40579</v>
      </c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875000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875000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26030000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26030000</v>
      </c>
      <c r="J51" s="50">
        <f>H49-H45</f>
        <v>25155000</v>
      </c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53582800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53582800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60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875000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26030000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S136"/>
  <sheetViews>
    <sheetView view="pageBreakPreview" zoomScale="76" zoomScaleNormal="100" zoomScaleSheetLayoutView="76" workbookViewId="0">
      <selection activeCell="L13" sqref="L13:L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61</v>
      </c>
      <c r="I3" s="11">
        <v>42842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0.6875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539</v>
      </c>
      <c r="F8" s="22"/>
      <c r="G8" s="17">
        <f>C8*E8</f>
        <v>53900000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100</v>
      </c>
      <c r="F9" s="22"/>
      <c r="G9" s="17">
        <f t="shared" ref="G9:G16" si="0">C9*E9</f>
        <v>5000000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2</v>
      </c>
      <c r="F13" s="22"/>
      <c r="G13" s="17">
        <f t="shared" si="0"/>
        <v>4000</v>
      </c>
      <c r="H13" s="9"/>
      <c r="I13" s="17"/>
      <c r="J13" s="17"/>
      <c r="K13" s="30">
        <v>40577</v>
      </c>
      <c r="L13" s="124">
        <v>4950000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40578</v>
      </c>
      <c r="L14" s="127">
        <v>1900000</v>
      </c>
      <c r="M14" s="32">
        <v>150000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40579</v>
      </c>
      <c r="L15" s="128">
        <v>4000000</v>
      </c>
      <c r="M15" s="32">
        <v>300000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40580</v>
      </c>
      <c r="L16" s="129">
        <v>1000000</v>
      </c>
      <c r="M16" s="38">
        <v>154000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58904000</v>
      </c>
      <c r="I17" s="10"/>
      <c r="J17" s="37"/>
      <c r="K17" s="30">
        <v>40581</v>
      </c>
      <c r="L17" s="129">
        <v>2000000</v>
      </c>
      <c r="M17" s="32">
        <v>1255000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40582</v>
      </c>
      <c r="L18" s="130">
        <v>800000</v>
      </c>
      <c r="M18" s="32">
        <v>300000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40583</v>
      </c>
      <c r="L19" s="130">
        <v>9262500</v>
      </c>
      <c r="M19" s="132">
        <v>1000000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40584</v>
      </c>
      <c r="L20" s="131">
        <v>800000</v>
      </c>
      <c r="M20" s="32">
        <v>5000000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40585</v>
      </c>
      <c r="L21" s="130">
        <v>9262500</v>
      </c>
      <c r="M21" s="34">
        <v>30000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40586</v>
      </c>
      <c r="L22" s="124"/>
      <c r="M22" s="43">
        <v>150000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40587</v>
      </c>
      <c r="L23" s="113"/>
      <c r="M23" s="45">
        <v>315000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40588</v>
      </c>
      <c r="L24" s="113"/>
      <c r="M24" s="45">
        <v>20000000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40589</v>
      </c>
      <c r="L25" s="113"/>
      <c r="M25" s="45">
        <v>20000</v>
      </c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1900</v>
      </c>
      <c r="I26" s="9"/>
      <c r="K26" s="30">
        <v>40590</v>
      </c>
      <c r="L26" s="113"/>
      <c r="M26" s="38">
        <v>20000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58905900</v>
      </c>
      <c r="K27" s="30">
        <v>40591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40592</v>
      </c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'13 April 17'!I29</f>
        <v>1408296472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'16 April 17'!I52</f>
        <v>53582800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28894000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8000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28902000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33975000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250100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34225100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58905900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58905900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250100</v>
      </c>
      <c r="B73" s="95"/>
      <c r="C73" s="95"/>
      <c r="D73" s="95"/>
      <c r="E73" s="96">
        <v>3000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>
        <v>5000</v>
      </c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250100</v>
      </c>
      <c r="E91" s="72">
        <f>SUM(E73:E90)</f>
        <v>8000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28894000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33975000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S136"/>
  <sheetViews>
    <sheetView view="pageBreakPreview" topLeftCell="A13" zoomScale="76" zoomScaleNormal="100" zoomScaleSheetLayoutView="76" workbookViewId="0">
      <selection activeCell="L18" sqref="L18:L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61</v>
      </c>
      <c r="I3" s="11">
        <v>42843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131</v>
      </c>
      <c r="F8" s="22"/>
      <c r="G8" s="17">
        <f>C8*E8</f>
        <v>13100000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46</v>
      </c>
      <c r="F9" s="22"/>
      <c r="G9" s="17">
        <f t="shared" ref="G9:G16" si="0">C9*E9</f>
        <v>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40586</v>
      </c>
      <c r="L13" s="124">
        <v>1800000</v>
      </c>
      <c r="M13" s="32">
        <v>210000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40587</v>
      </c>
      <c r="L14" s="127">
        <v>450000</v>
      </c>
      <c r="M14" s="32">
        <v>2602200</v>
      </c>
      <c r="N14" s="34"/>
      <c r="O14" s="35">
        <v>40000000</v>
      </c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40588</v>
      </c>
      <c r="L15" s="128">
        <v>1650000</v>
      </c>
      <c r="M15" s="32">
        <v>5450000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40589</v>
      </c>
      <c r="L16" s="129">
        <v>905000</v>
      </c>
      <c r="M16" s="38">
        <v>950000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15402000</v>
      </c>
      <c r="I17" s="10"/>
      <c r="J17" s="37"/>
      <c r="K17" s="30">
        <v>40590</v>
      </c>
      <c r="L17" s="129">
        <v>800000</v>
      </c>
      <c r="M17" s="32">
        <v>1400000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40591</v>
      </c>
      <c r="L18" s="130">
        <v>800000</v>
      </c>
      <c r="M18" s="32">
        <v>100000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40592</v>
      </c>
      <c r="L19" s="130">
        <v>1150000</v>
      </c>
      <c r="M19" s="132">
        <v>70000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40593</v>
      </c>
      <c r="L20" s="131">
        <v>1000000</v>
      </c>
      <c r="M20" s="32">
        <v>750000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40594</v>
      </c>
      <c r="L21" s="130"/>
      <c r="M21" s="34">
        <v>200000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124"/>
      <c r="M22" s="43">
        <v>505000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L23" s="113"/>
      <c r="M23" s="45">
        <v>40000000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113"/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3400</v>
      </c>
      <c r="I26" s="9"/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15405400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'17 April 17'!I37</f>
        <v>1408296472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'17 April 17'!I52</f>
        <v>58905900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40000000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1617948031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52237200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52237200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8555000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181700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8736700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15405400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15405400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39500</v>
      </c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142200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181700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52237200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40000000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8555000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S136"/>
  <sheetViews>
    <sheetView view="pageBreakPreview" topLeftCell="A28" zoomScale="76" zoomScaleNormal="100" zoomScaleSheetLayoutView="76" workbookViewId="0">
      <selection activeCell="K36" sqref="K3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61</v>
      </c>
      <c r="I3" s="11">
        <v>42844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10</v>
      </c>
      <c r="F8" s="22"/>
      <c r="G8" s="17">
        <f>C8*E8</f>
        <v>1000000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51</v>
      </c>
      <c r="F9" s="22"/>
      <c r="G9" s="17">
        <f t="shared" ref="G9:G16" si="0">C9*E9</f>
        <v>2550000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12</v>
      </c>
      <c r="F10" s="22"/>
      <c r="G10" s="17">
        <f t="shared" si="0"/>
        <v>240000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40594</v>
      </c>
      <c r="L13" s="124">
        <v>900000</v>
      </c>
      <c r="M13" s="32">
        <v>10000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40595</v>
      </c>
      <c r="L14" s="127">
        <v>400000</v>
      </c>
      <c r="M14" s="32">
        <v>150000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40596</v>
      </c>
      <c r="L15" s="128">
        <v>1000000</v>
      </c>
      <c r="M15" s="32">
        <v>200000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40597</v>
      </c>
      <c r="L16" s="129">
        <v>1000000</v>
      </c>
      <c r="M16" s="38">
        <v>1500000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3802000</v>
      </c>
      <c r="I17" s="10"/>
      <c r="J17" s="37"/>
      <c r="K17" s="30">
        <v>40598</v>
      </c>
      <c r="L17" s="129">
        <v>4000000</v>
      </c>
      <c r="M17" s="32">
        <v>50000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40599</v>
      </c>
      <c r="L18" s="130">
        <v>500000</v>
      </c>
      <c r="M18" s="32">
        <v>2015000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40600</v>
      </c>
      <c r="L19" s="130">
        <v>950000</v>
      </c>
      <c r="M19" s="132">
        <v>4725000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40601</v>
      </c>
      <c r="L20" s="131">
        <v>3000000</v>
      </c>
      <c r="M20" s="32">
        <v>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L21" s="130"/>
      <c r="M21" s="34">
        <v>14500000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124"/>
      <c r="M22" s="43">
        <v>160000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L23" s="113"/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113"/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4400</v>
      </c>
      <c r="I26" s="9"/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3806400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April 17'!I37</f>
        <v>1448296472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'18 April 17'!I52</f>
        <v>15405400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1617948031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23360000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23360000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11750000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11000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11761000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3806400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3806400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10000</v>
      </c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1000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11000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23360000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11750000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S136"/>
  <sheetViews>
    <sheetView view="pageBreakPreview" topLeftCell="A6" zoomScale="76" zoomScaleNormal="100" zoomScaleSheetLayoutView="76" workbookViewId="0">
      <selection activeCell="B78" sqref="B7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61</v>
      </c>
      <c r="I3" s="11">
        <v>42845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83</v>
      </c>
      <c r="F8" s="22"/>
      <c r="G8" s="17">
        <f>C8*E8</f>
        <v>8300000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68</v>
      </c>
      <c r="F9" s="22"/>
      <c r="G9" s="17">
        <f t="shared" ref="G9:G16" si="0">C9*E9</f>
        <v>3400000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12</v>
      </c>
      <c r="F10" s="22"/>
      <c r="G10" s="17">
        <f t="shared" si="0"/>
        <v>240000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40602</v>
      </c>
      <c r="L13" s="124">
        <v>1000000</v>
      </c>
      <c r="M13" s="32">
        <v>450000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40603</v>
      </c>
      <c r="L14" s="127">
        <v>2000000</v>
      </c>
      <c r="M14" s="32">
        <v>150000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40604</v>
      </c>
      <c r="L15" s="128">
        <v>1000000</v>
      </c>
      <c r="M15" s="32"/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40605</v>
      </c>
      <c r="L16" s="129">
        <v>1000000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11952000</v>
      </c>
      <c r="I17" s="10"/>
      <c r="J17" s="37"/>
      <c r="K17" s="30">
        <v>40606</v>
      </c>
      <c r="L17" s="129">
        <v>850000</v>
      </c>
      <c r="M17" s="32"/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40607</v>
      </c>
      <c r="L18" s="130">
        <v>800000</v>
      </c>
      <c r="M18" s="32"/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40608</v>
      </c>
      <c r="L19" s="130">
        <v>1500000</v>
      </c>
      <c r="M19" s="132"/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40609</v>
      </c>
      <c r="L20" s="131">
        <v>600000</v>
      </c>
      <c r="M20" s="32"/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40610</v>
      </c>
      <c r="L21" s="130"/>
      <c r="M21" s="34"/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124"/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L23" s="113"/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113"/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4400</v>
      </c>
      <c r="I26" s="9"/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11956400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April 17'!I37</f>
        <v>1448296472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'19 April 17'!I52</f>
        <v>3806400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1617948031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600000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600000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8750000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8750000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11956400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11956400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600000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8750000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zoomScale="76" zoomScaleNormal="100" zoomScaleSheetLayoutView="76" workbookViewId="0">
      <selection activeCell="L13" sqref="L13:L1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64</v>
      </c>
      <c r="C3" s="10"/>
      <c r="D3" s="8"/>
      <c r="E3" s="8"/>
      <c r="F3" s="8"/>
      <c r="G3" s="8"/>
      <c r="H3" s="8" t="s">
        <v>61</v>
      </c>
      <c r="I3" s="11">
        <v>42846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19</v>
      </c>
      <c r="F8" s="22"/>
      <c r="G8" s="17">
        <f>C8*E8</f>
        <v>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</v>
      </c>
      <c r="F9" s="22"/>
      <c r="G9" s="17">
        <f t="shared" ref="G9:G16" si="0">C9*E9</f>
        <v>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8</v>
      </c>
      <c r="F10" s="22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40610</v>
      </c>
      <c r="L13" s="124">
        <v>1050000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40611</v>
      </c>
      <c r="L14" s="127">
        <v>2000000</v>
      </c>
      <c r="M14" s="32">
        <v>60000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40612</v>
      </c>
      <c r="L15" s="128">
        <v>1000000</v>
      </c>
      <c r="M15" s="32">
        <v>650000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40613</v>
      </c>
      <c r="L16" s="129">
        <v>809800</v>
      </c>
      <c r="M16" s="38">
        <v>2985000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2112000</v>
      </c>
      <c r="I17" s="10"/>
      <c r="J17" s="37"/>
      <c r="K17" s="30">
        <v>40614</v>
      </c>
      <c r="L17" s="129"/>
      <c r="M17" s="32">
        <v>60000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40615</v>
      </c>
      <c r="L18" s="130"/>
      <c r="M18" s="32">
        <v>5400000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40616</v>
      </c>
      <c r="L19" s="130"/>
      <c r="M19" s="132">
        <v>4450000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4</v>
      </c>
      <c r="F20" s="8"/>
      <c r="G20" s="21">
        <f>C20*E20</f>
        <v>4000</v>
      </c>
      <c r="H20" s="9"/>
      <c r="I20" s="21"/>
      <c r="J20" s="22"/>
      <c r="K20" s="30">
        <v>40617</v>
      </c>
      <c r="L20" s="131"/>
      <c r="M20" s="32">
        <v>305000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5</v>
      </c>
      <c r="F21" s="8"/>
      <c r="G21" s="21">
        <f>C21*E21</f>
        <v>2500</v>
      </c>
      <c r="H21" s="9"/>
      <c r="I21" s="21"/>
      <c r="J21" s="37"/>
      <c r="L21" s="130"/>
      <c r="M21" s="34">
        <v>115000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L22" s="124"/>
      <c r="M22" s="43">
        <v>647500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L23" s="113"/>
      <c r="M23" s="45">
        <v>40000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113"/>
      <c r="M24" s="45">
        <v>65000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6900</v>
      </c>
      <c r="I26" s="9"/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2118900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April 17'!I37</f>
        <v>1448296472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'20 April 17 '!I52</f>
        <v>11956400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1617948031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14977500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14977500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4859800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280200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5140000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2118900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2118900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 t="s">
        <v>65</v>
      </c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41000</v>
      </c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6000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>
        <v>193000</v>
      </c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>
        <v>26100</v>
      </c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>
        <v>13500</v>
      </c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>
        <v>600</v>
      </c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280200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14977500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4859800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6" zoomScale="76" zoomScaleNormal="100" zoomScaleSheetLayoutView="76" workbookViewId="0">
      <selection activeCell="L15" sqref="L15:L2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66</v>
      </c>
      <c r="C3" s="10"/>
      <c r="D3" s="8"/>
      <c r="E3" s="8"/>
      <c r="F3" s="8"/>
      <c r="G3" s="8"/>
      <c r="H3" s="8" t="s">
        <v>61</v>
      </c>
      <c r="I3" s="11">
        <v>42847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0.60069444444444442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208</v>
      </c>
      <c r="F8" s="22"/>
      <c r="G8" s="17">
        <f>C8*E8</f>
        <v>20800000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</v>
      </c>
      <c r="F9" s="22"/>
      <c r="G9" s="17">
        <f t="shared" ref="G9:G16" si="0">C9*E9</f>
        <v>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8</v>
      </c>
      <c r="F10" s="22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0</v>
      </c>
      <c r="F11" s="22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40613</v>
      </c>
      <c r="L13" s="67">
        <v>1150000</v>
      </c>
      <c r="M13" s="38">
        <v>450000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40614</v>
      </c>
      <c r="L14" s="129">
        <v>1100000</v>
      </c>
      <c r="M14" s="32">
        <v>50000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40616</v>
      </c>
      <c r="L15" s="130">
        <v>850000</v>
      </c>
      <c r="M15" s="32">
        <v>500000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40617</v>
      </c>
      <c r="L16" s="131">
        <v>400000</v>
      </c>
      <c r="M16" s="132">
        <v>150000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21062000</v>
      </c>
      <c r="I17" s="10"/>
      <c r="J17" s="37"/>
      <c r="K17" s="30">
        <v>40618</v>
      </c>
      <c r="L17" s="130">
        <v>400000</v>
      </c>
      <c r="M17" s="32"/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40619</v>
      </c>
      <c r="L18" s="124">
        <v>200000</v>
      </c>
      <c r="M18" s="34"/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40620</v>
      </c>
      <c r="L19" s="113">
        <v>4000000</v>
      </c>
      <c r="M19" s="43"/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4</v>
      </c>
      <c r="F20" s="8"/>
      <c r="G20" s="21">
        <f>C20*E20</f>
        <v>4000</v>
      </c>
      <c r="H20" s="9"/>
      <c r="I20" s="21"/>
      <c r="J20" s="22"/>
      <c r="K20" s="30">
        <v>40621</v>
      </c>
      <c r="L20" s="113">
        <v>5000000</v>
      </c>
      <c r="M20" s="45"/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5</v>
      </c>
      <c r="F21" s="8"/>
      <c r="G21" s="21">
        <f>C21*E21</f>
        <v>2500</v>
      </c>
      <c r="H21" s="9"/>
      <c r="I21" s="21"/>
      <c r="J21" s="37"/>
      <c r="K21" s="30">
        <v>40622</v>
      </c>
      <c r="L21" s="113">
        <v>5000000</v>
      </c>
      <c r="M21" s="45"/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40623</v>
      </c>
      <c r="L22" s="113">
        <v>2000000</v>
      </c>
      <c r="M22" s="45"/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40624</v>
      </c>
      <c r="L23" s="113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40625</v>
      </c>
      <c r="L24" s="113"/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40626</v>
      </c>
      <c r="L25" s="113"/>
      <c r="M25" s="53"/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6900</v>
      </c>
      <c r="I26" s="9"/>
      <c r="K26" s="30">
        <v>40627</v>
      </c>
      <c r="L26" s="113"/>
      <c r="M26" s="32"/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21068900</v>
      </c>
      <c r="M27" s="32"/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April 17'!I37</f>
        <v>1448296472</v>
      </c>
      <c r="L29" s="113"/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'21 April 17 '!I53</f>
        <v>2118900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1448296472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1617948031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1150000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1150000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20100000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20100000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21068900</v>
      </c>
      <c r="J52" s="73"/>
      <c r="L52" s="114" t="s">
        <v>65</v>
      </c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21068900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5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5"/>
      <c r="M61" s="59"/>
      <c r="N61" s="44"/>
      <c r="O61" s="51"/>
      <c r="Q61" s="10"/>
      <c r="R61" s="83"/>
    </row>
    <row r="62" spans="1:19" x14ac:dyDescent="0.2">
      <c r="A62" s="2" t="s">
        <v>67</v>
      </c>
      <c r="B62" s="79"/>
      <c r="C62" s="79"/>
      <c r="D62" s="80"/>
      <c r="E62" s="80"/>
      <c r="F62" s="80"/>
      <c r="G62" s="10" t="s">
        <v>68</v>
      </c>
      <c r="J62" s="81"/>
      <c r="L62" s="115"/>
      <c r="M62" s="59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M63" s="59"/>
      <c r="N63" s="44"/>
      <c r="O63" s="51"/>
    </row>
    <row r="64" spans="1:19" x14ac:dyDescent="0.2">
      <c r="B64" s="2"/>
      <c r="C64" s="2"/>
      <c r="D64" s="2"/>
      <c r="E64" s="2"/>
      <c r="F64" s="2"/>
      <c r="H64" s="10"/>
      <c r="I64" s="2"/>
      <c r="J64" s="85"/>
      <c r="L64" s="115"/>
      <c r="M64" s="86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86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90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59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90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1150000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20100000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31" zoomScale="76" zoomScaleNormal="100" zoomScaleSheetLayoutView="76" workbookViewId="0">
      <selection activeCell="H36" sqref="H3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61</v>
      </c>
      <c r="I3" s="11">
        <v>42850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262</v>
      </c>
      <c r="F8" s="22"/>
      <c r="G8" s="17">
        <f>C8*E8</f>
        <v>26200000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52</v>
      </c>
      <c r="F9" s="22"/>
      <c r="G9" s="17">
        <f t="shared" ref="G9:G16" si="0">C9*E9</f>
        <v>2600000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0</v>
      </c>
      <c r="F12" s="22"/>
      <c r="G12" s="17">
        <f>C12*E12</f>
        <v>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40624</v>
      </c>
      <c r="L13" s="129">
        <v>875000</v>
      </c>
      <c r="M13" s="38">
        <v>85800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40625</v>
      </c>
      <c r="L14" s="67">
        <v>4000000</v>
      </c>
      <c r="M14" s="32">
        <v>350000</v>
      </c>
      <c r="N14" s="34"/>
      <c r="O14" s="35"/>
      <c r="P14" s="36">
        <v>140000000</v>
      </c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40626</v>
      </c>
      <c r="L15" s="129">
        <v>1000000</v>
      </c>
      <c r="M15" s="32">
        <v>3056000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40627</v>
      </c>
      <c r="L16" s="130">
        <v>800000</v>
      </c>
      <c r="M16" s="132">
        <v>2500000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28810000</v>
      </c>
      <c r="I17" s="10"/>
      <c r="J17" s="37"/>
      <c r="K17" s="30">
        <v>40628</v>
      </c>
      <c r="L17" s="131">
        <v>1150000</v>
      </c>
      <c r="M17" s="32">
        <v>110683800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40629</v>
      </c>
      <c r="L18" s="130">
        <v>800000</v>
      </c>
      <c r="M18" s="34">
        <v>50000</v>
      </c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40630</v>
      </c>
      <c r="L19" s="124">
        <v>1000000</v>
      </c>
      <c r="M19" s="43">
        <v>275000</v>
      </c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40631</v>
      </c>
      <c r="L20" s="113">
        <v>1100000</v>
      </c>
      <c r="M20" s="45">
        <v>600000</v>
      </c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7</v>
      </c>
      <c r="F21" s="8"/>
      <c r="G21" s="21">
        <f>C21*E21</f>
        <v>3500</v>
      </c>
      <c r="H21" s="9"/>
      <c r="I21" s="21"/>
      <c r="J21" s="37"/>
      <c r="K21" s="30">
        <v>40632</v>
      </c>
      <c r="L21" s="113">
        <v>800000</v>
      </c>
      <c r="M21" s="45">
        <v>1300000</v>
      </c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40633</v>
      </c>
      <c r="L22" s="113">
        <v>4000000</v>
      </c>
      <c r="M22" s="45">
        <v>7000</v>
      </c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40634</v>
      </c>
      <c r="L23" s="113">
        <v>140000000</v>
      </c>
      <c r="M23" s="38">
        <v>28871000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L24" s="113"/>
      <c r="M24" s="38">
        <v>200000</v>
      </c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53"/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5800</v>
      </c>
      <c r="I26" s="9"/>
      <c r="L26" s="113"/>
      <c r="M26" s="32"/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28815800</v>
      </c>
      <c r="L27" s="113"/>
      <c r="M27" s="32"/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'18 April 17'!I37</f>
        <v>1448296472</v>
      </c>
      <c r="L29" s="113"/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'22 April 17 '!I52</f>
        <v>21068900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140000000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1477948031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147978600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30000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148008600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155525000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230500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155755500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28815800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28815800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66000</v>
      </c>
      <c r="B73" s="95"/>
      <c r="C73" s="95"/>
      <c r="D73" s="95"/>
      <c r="E73" s="96">
        <v>25000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60000</v>
      </c>
      <c r="B74" s="95"/>
      <c r="C74" s="95"/>
      <c r="D74" s="95"/>
      <c r="E74" s="96">
        <v>5000</v>
      </c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>
        <v>3500</v>
      </c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>
        <v>51000</v>
      </c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>
        <v>50000</v>
      </c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230500</v>
      </c>
      <c r="E91" s="72">
        <f>SUM(E73:E90)</f>
        <v>30000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147978600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155525000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36"/>
  <sheetViews>
    <sheetView view="pageBreakPreview" topLeftCell="A17" zoomScale="76" zoomScaleNormal="100" zoomScaleSheetLayoutView="76" workbookViewId="0">
      <selection activeCell="H30" sqref="H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42828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1014</v>
      </c>
      <c r="F8" s="22"/>
      <c r="G8" s="17">
        <f>C8*E8</f>
        <v>101400000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900</v>
      </c>
      <c r="F9" s="22"/>
      <c r="G9" s="17">
        <f t="shared" ref="G9:G16" si="0">C9*E9</f>
        <v>45000000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80</v>
      </c>
      <c r="F10" s="22"/>
      <c r="G10" s="17">
        <f t="shared" si="0"/>
        <v>1600000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67</v>
      </c>
      <c r="F11" s="22"/>
      <c r="G11" s="17">
        <f t="shared" si="0"/>
        <v>670000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90</v>
      </c>
      <c r="F12" s="22"/>
      <c r="G12" s="17">
        <f>C12*E12</f>
        <v>450000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95</v>
      </c>
      <c r="F13" s="22"/>
      <c r="G13" s="17">
        <f t="shared" si="0"/>
        <v>190000</v>
      </c>
      <c r="H13" s="9"/>
      <c r="I13" s="17"/>
      <c r="J13" s="17"/>
      <c r="K13" s="30">
        <v>40329</v>
      </c>
      <c r="L13" s="31">
        <v>900000</v>
      </c>
      <c r="M13" s="32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40330</v>
      </c>
      <c r="L14" s="31">
        <v>875000</v>
      </c>
      <c r="M14" s="32">
        <v>2440000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40331</v>
      </c>
      <c r="L15" s="31">
        <v>1600000</v>
      </c>
      <c r="M15" s="32">
        <v>200000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40332</v>
      </c>
      <c r="L16" s="31">
        <v>1400000</v>
      </c>
      <c r="M16" s="38">
        <v>340000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149310000</v>
      </c>
      <c r="I17" s="10"/>
      <c r="J17" s="37"/>
      <c r="K17" s="30">
        <v>40333</v>
      </c>
      <c r="L17" s="31">
        <v>200000</v>
      </c>
      <c r="M17" s="32">
        <v>375000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40334</v>
      </c>
      <c r="L18" s="31">
        <v>800000</v>
      </c>
      <c r="M18" s="32">
        <v>2000000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40335</v>
      </c>
      <c r="L19" s="31">
        <v>3450000</v>
      </c>
      <c r="M19" s="40">
        <v>1750000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40336</v>
      </c>
      <c r="L20" s="31">
        <v>1000000</v>
      </c>
      <c r="M20" s="32">
        <v>1750000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3</v>
      </c>
      <c r="F21" s="8"/>
      <c r="G21" s="21">
        <f>C21*E21</f>
        <v>1500</v>
      </c>
      <c r="H21" s="9"/>
      <c r="I21" s="21"/>
      <c r="J21" s="37"/>
      <c r="K21" s="30">
        <v>40337</v>
      </c>
      <c r="L21" s="31">
        <v>2000000</v>
      </c>
      <c r="M21" s="34">
        <v>150000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1</v>
      </c>
      <c r="F22" s="8"/>
      <c r="G22" s="21">
        <f>C22*E22</f>
        <v>200</v>
      </c>
      <c r="H22" s="9"/>
      <c r="I22" s="10"/>
      <c r="K22" s="30">
        <v>40338</v>
      </c>
      <c r="L22" s="31">
        <v>1050000</v>
      </c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40339</v>
      </c>
      <c r="L23" s="31">
        <v>300000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40340</v>
      </c>
      <c r="L24" s="31">
        <v>2700000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40341</v>
      </c>
      <c r="L25" s="31">
        <v>2500000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3700</v>
      </c>
      <c r="I26" s="9"/>
      <c r="K26" s="30">
        <v>40342</v>
      </c>
      <c r="L26" s="31">
        <v>500000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149313700</v>
      </c>
      <c r="K27" s="30">
        <v>40343</v>
      </c>
      <c r="L27" s="31">
        <v>5000000</v>
      </c>
      <c r="M27" s="52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40344</v>
      </c>
      <c r="L28" s="31">
        <v>2300000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40345</v>
      </c>
      <c r="L29" s="31">
        <v>500000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 April 17'!I52</f>
        <v>74968700</v>
      </c>
      <c r="K30" s="30">
        <v>40346</v>
      </c>
      <c r="L30" s="31">
        <v>750000</v>
      </c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40347</v>
      </c>
      <c r="L31" s="31">
        <v>1150000</v>
      </c>
      <c r="M31" s="32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40348</v>
      </c>
      <c r="L32" s="31">
        <v>2100000</v>
      </c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40349</v>
      </c>
      <c r="L33" s="31">
        <v>610000</v>
      </c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40350</v>
      </c>
      <c r="L34" s="31">
        <v>400000</v>
      </c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40351</v>
      </c>
      <c r="L35" s="57">
        <v>1150000</v>
      </c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40352</v>
      </c>
      <c r="L36" s="57">
        <v>2000000</v>
      </c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40353</v>
      </c>
      <c r="L37" s="57">
        <v>2400000</v>
      </c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40354</v>
      </c>
      <c r="L38" s="57">
        <v>800000</v>
      </c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112333168</v>
      </c>
      <c r="J39" s="9"/>
      <c r="K39" s="30">
        <v>40355</v>
      </c>
      <c r="L39" s="57">
        <v>1050000</v>
      </c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102993494</v>
      </c>
      <c r="I40" s="9"/>
      <c r="J40" s="9"/>
      <c r="K40" s="30">
        <v>40356</v>
      </c>
      <c r="L40" s="57">
        <v>800000</v>
      </c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77026411</v>
      </c>
      <c r="I41" s="9"/>
      <c r="J41" s="9"/>
      <c r="K41" s="30">
        <v>40357</v>
      </c>
      <c r="L41" s="57">
        <v>2900000</v>
      </c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292353073</v>
      </c>
      <c r="J42" s="9"/>
      <c r="K42" s="30">
        <v>40358</v>
      </c>
      <c r="L42" s="57">
        <v>2800000</v>
      </c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1700649545</v>
      </c>
      <c r="J43" s="9"/>
      <c r="K43" s="30">
        <v>40359</v>
      </c>
      <c r="L43" s="57">
        <v>375000</v>
      </c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>
        <v>40360</v>
      </c>
      <c r="L44" s="57">
        <v>1200000</v>
      </c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9055000</v>
      </c>
      <c r="I45" s="9"/>
      <c r="J45" s="9"/>
      <c r="K45" s="30">
        <v>40361</v>
      </c>
      <c r="L45" s="57">
        <v>880000</v>
      </c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K46" s="30">
        <v>40362</v>
      </c>
      <c r="L46" s="57">
        <v>1100000</v>
      </c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9055000</v>
      </c>
      <c r="J47" s="9"/>
      <c r="K47" s="30">
        <v>40363</v>
      </c>
      <c r="L47" s="57">
        <v>2300000</v>
      </c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K48" s="30">
        <v>40364</v>
      </c>
      <c r="L48" s="57">
        <v>1000000</v>
      </c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83400000</v>
      </c>
      <c r="I49" s="9">
        <v>0</v>
      </c>
      <c r="K49" s="30">
        <v>40365</v>
      </c>
      <c r="L49" s="57">
        <v>400000</v>
      </c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K50" s="30">
        <v>40366</v>
      </c>
      <c r="L50" s="57">
        <v>1600000</v>
      </c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83400000</v>
      </c>
      <c r="J51" s="50"/>
      <c r="K51" s="30">
        <v>40367</v>
      </c>
      <c r="L51" s="57">
        <v>1700000</v>
      </c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149313700</v>
      </c>
      <c r="J52" s="73"/>
      <c r="K52" s="30">
        <v>40368</v>
      </c>
      <c r="L52" s="57">
        <v>780000</v>
      </c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149313700</v>
      </c>
      <c r="J53" s="73"/>
      <c r="K53" s="30">
        <v>40369</v>
      </c>
      <c r="L53" s="57">
        <v>780000</v>
      </c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K54" s="30">
        <v>40370</v>
      </c>
      <c r="L54" s="57">
        <v>410000</v>
      </c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K55" s="30">
        <v>40371</v>
      </c>
      <c r="L55" s="57">
        <v>800000</v>
      </c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K56" s="30">
        <v>40372</v>
      </c>
      <c r="L56" s="57">
        <v>500000</v>
      </c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K57" s="30">
        <v>40373</v>
      </c>
      <c r="L57" s="57">
        <v>1000000</v>
      </c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K58" s="30">
        <v>40374</v>
      </c>
      <c r="L58" s="57">
        <v>1000000</v>
      </c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K59" s="30">
        <v>40375</v>
      </c>
      <c r="L59" s="57">
        <v>800000</v>
      </c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K60" s="30">
        <v>40376</v>
      </c>
      <c r="L60" s="57">
        <v>1000000</v>
      </c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K61" s="30">
        <v>40377</v>
      </c>
      <c r="L61" s="57">
        <v>1600000</v>
      </c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K62" s="30">
        <v>40378</v>
      </c>
      <c r="L62" s="57">
        <v>2640000</v>
      </c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K63" s="30">
        <v>40379</v>
      </c>
      <c r="L63" s="82">
        <v>2200000</v>
      </c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K64" s="30">
        <v>40380</v>
      </c>
      <c r="L64" s="82">
        <v>1000000</v>
      </c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K65" s="30">
        <v>40381</v>
      </c>
      <c r="L65" s="82">
        <v>700000</v>
      </c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K66" s="30">
        <v>40382</v>
      </c>
      <c r="L66" s="82">
        <v>1050000</v>
      </c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K67" s="30">
        <v>40383</v>
      </c>
      <c r="L67" s="82">
        <v>2100000</v>
      </c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K68" s="30">
        <v>40384</v>
      </c>
      <c r="L68" s="82">
        <v>950000</v>
      </c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K69" s="30">
        <v>40385</v>
      </c>
      <c r="L69" s="82">
        <v>2200000</v>
      </c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K70" s="30">
        <v>40386</v>
      </c>
      <c r="L70" s="82">
        <v>1000000</v>
      </c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K71" s="30">
        <v>40387</v>
      </c>
      <c r="L71" s="82">
        <v>1050000</v>
      </c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K72" s="30">
        <v>40388</v>
      </c>
      <c r="L72" s="82">
        <v>1000000</v>
      </c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K73" s="30">
        <v>40389</v>
      </c>
      <c r="L73" s="82">
        <v>1700000</v>
      </c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K74" s="30">
        <v>40390</v>
      </c>
      <c r="L74" s="82">
        <v>600000</v>
      </c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K75" s="30">
        <v>40391</v>
      </c>
      <c r="L75" s="82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K76" s="30">
        <v>40392</v>
      </c>
      <c r="L76" s="82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82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82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82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82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82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82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82"/>
      <c r="N83" s="44"/>
      <c r="O83" s="92"/>
    </row>
    <row r="84" spans="1:15" x14ac:dyDescent="0.2">
      <c r="A84" s="101"/>
      <c r="B84" s="106"/>
      <c r="H84" s="72"/>
      <c r="K84" s="30"/>
      <c r="L84" s="82"/>
      <c r="N84" s="44"/>
      <c r="O84" s="92"/>
    </row>
    <row r="85" spans="1:15" x14ac:dyDescent="0.2">
      <c r="A85" s="101"/>
      <c r="B85" s="106"/>
      <c r="K85" s="30"/>
      <c r="L85" s="82"/>
      <c r="N85" s="44"/>
      <c r="O85" s="92"/>
    </row>
    <row r="86" spans="1:15" x14ac:dyDescent="0.2">
      <c r="A86" s="101"/>
      <c r="B86" s="106"/>
      <c r="K86" s="30"/>
      <c r="L86" s="82"/>
      <c r="N86" s="44"/>
      <c r="O86" s="92"/>
    </row>
    <row r="87" spans="1:15" x14ac:dyDescent="0.2">
      <c r="A87" s="72"/>
      <c r="B87" s="106"/>
      <c r="K87" s="30"/>
      <c r="L87" s="82"/>
      <c r="M87" s="90"/>
      <c r="N87" s="44"/>
      <c r="O87" s="92"/>
    </row>
    <row r="88" spans="1:15" x14ac:dyDescent="0.2">
      <c r="K88" s="30"/>
      <c r="L88" s="82"/>
      <c r="N88" s="44"/>
      <c r="O88" s="92"/>
    </row>
    <row r="89" spans="1:15" x14ac:dyDescent="0.2">
      <c r="K89" s="30"/>
      <c r="L89" s="82"/>
      <c r="N89" s="44"/>
      <c r="O89" s="92"/>
    </row>
    <row r="90" spans="1:15" x14ac:dyDescent="0.2">
      <c r="K90" s="30"/>
      <c r="L90" s="82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82"/>
      <c r="N91" s="44"/>
      <c r="O91" s="92"/>
    </row>
    <row r="92" spans="1:15" x14ac:dyDescent="0.2">
      <c r="K92" s="30"/>
      <c r="L92" s="82"/>
      <c r="N92" s="44"/>
      <c r="O92" s="92"/>
    </row>
    <row r="93" spans="1:15" x14ac:dyDescent="0.2">
      <c r="K93" s="30"/>
      <c r="N93" s="44"/>
      <c r="O93" s="92"/>
    </row>
    <row r="94" spans="1:15" x14ac:dyDescent="0.2">
      <c r="K94" s="30"/>
      <c r="N94" s="44"/>
      <c r="O94" s="92"/>
    </row>
    <row r="95" spans="1:15" x14ac:dyDescent="0.2">
      <c r="K95" s="30"/>
      <c r="M95" s="38">
        <f>SUM(M13:M94)</f>
        <v>9055000</v>
      </c>
      <c r="N95" s="44"/>
      <c r="O95" s="92"/>
    </row>
    <row r="96" spans="1:15" x14ac:dyDescent="0.2">
      <c r="K96" s="30"/>
      <c r="N96" s="44"/>
      <c r="O96" s="92"/>
    </row>
    <row r="97" spans="11:15" x14ac:dyDescent="0.2">
      <c r="K97" s="30"/>
      <c r="N97" s="44"/>
      <c r="O97" s="92"/>
    </row>
    <row r="98" spans="11:15" x14ac:dyDescent="0.2">
      <c r="K98" s="30"/>
      <c r="N98" s="44"/>
      <c r="O98" s="92"/>
    </row>
    <row r="99" spans="11:15" x14ac:dyDescent="0.2">
      <c r="K99" s="30"/>
      <c r="N99" s="44"/>
      <c r="O99" s="92"/>
    </row>
    <row r="100" spans="11:15" x14ac:dyDescent="0.2">
      <c r="K100" s="30"/>
      <c r="N100" s="44"/>
      <c r="O100" s="92"/>
    </row>
    <row r="101" spans="11:15" x14ac:dyDescent="0.2">
      <c r="K101" s="30"/>
      <c r="N101" s="44"/>
      <c r="O101" s="92"/>
    </row>
    <row r="102" spans="11:15" x14ac:dyDescent="0.2">
      <c r="K102" s="30"/>
      <c r="N102" s="44"/>
      <c r="O102" s="92"/>
    </row>
    <row r="103" spans="11:15" x14ac:dyDescent="0.2">
      <c r="K103" s="30"/>
      <c r="N103" s="44"/>
      <c r="O103" s="92"/>
    </row>
    <row r="104" spans="11:15" x14ac:dyDescent="0.2">
      <c r="K104" s="30"/>
      <c r="N104" s="44"/>
      <c r="O104" s="92"/>
    </row>
    <row r="105" spans="11:15" x14ac:dyDescent="0.2">
      <c r="K105" s="30"/>
      <c r="N105" s="44"/>
      <c r="O105" s="92"/>
    </row>
    <row r="106" spans="11:15" x14ac:dyDescent="0.2">
      <c r="K106" s="30"/>
      <c r="N106" s="44"/>
      <c r="O106" s="92"/>
    </row>
    <row r="107" spans="11:15" x14ac:dyDescent="0.2">
      <c r="K107" s="30"/>
      <c r="N107" s="44"/>
    </row>
    <row r="108" spans="11:15" x14ac:dyDescent="0.2">
      <c r="K108" s="30"/>
    </row>
    <row r="109" spans="11:15" x14ac:dyDescent="0.2">
      <c r="K109" s="30"/>
    </row>
    <row r="110" spans="11:15" x14ac:dyDescent="0.2">
      <c r="K110" s="30"/>
      <c r="O110" s="90">
        <f>SUM(O13:O109)</f>
        <v>0</v>
      </c>
    </row>
    <row r="111" spans="11:15" x14ac:dyDescent="0.2">
      <c r="K111" s="30"/>
    </row>
    <row r="112" spans="11:15" x14ac:dyDescent="0.2">
      <c r="K112" s="30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67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67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67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67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67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67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67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67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67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67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67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67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67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67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67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67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67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67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67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67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09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83400000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2" zoomScale="76" zoomScaleNormal="100" zoomScaleSheetLayoutView="76" workbookViewId="0">
      <selection activeCell="L13" sqref="L13:L2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61</v>
      </c>
      <c r="I3" s="11">
        <v>42851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317+67</f>
        <v>384</v>
      </c>
      <c r="F8" s="22"/>
      <c r="G8" s="17">
        <f>C8*E8</f>
        <v>38400000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f>64+52</f>
        <v>116</v>
      </c>
      <c r="F9" s="22"/>
      <c r="G9" s="17">
        <f t="shared" ref="G9:G16" si="0">C9*E9</f>
        <v>5800000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1</v>
      </c>
      <c r="F12" s="22"/>
      <c r="G12" s="17">
        <f>C12*E12</f>
        <v>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40635</v>
      </c>
      <c r="L13" s="129">
        <v>1000000</v>
      </c>
      <c r="M13" s="38">
        <v>20000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40636</v>
      </c>
      <c r="L14" s="67">
        <v>9262500</v>
      </c>
      <c r="M14" s="32">
        <v>660000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40637</v>
      </c>
      <c r="L15" s="129">
        <v>1150000</v>
      </c>
      <c r="M15" s="32">
        <v>600000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40638</v>
      </c>
      <c r="L16" s="130">
        <v>7150000</v>
      </c>
      <c r="M16" s="132">
        <v>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44235000</v>
      </c>
      <c r="I17" s="10"/>
      <c r="J17" s="37"/>
      <c r="K17" s="30">
        <v>40639</v>
      </c>
      <c r="L17" s="131">
        <v>500000</v>
      </c>
      <c r="M17" s="32">
        <v>132000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40640</v>
      </c>
      <c r="L18" s="130">
        <v>500000</v>
      </c>
      <c r="M18" s="34">
        <v>3200000</v>
      </c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40641</v>
      </c>
      <c r="L19" s="130">
        <v>500000</v>
      </c>
      <c r="M19" s="43">
        <v>150000</v>
      </c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40642</v>
      </c>
      <c r="L20" s="130">
        <v>500000</v>
      </c>
      <c r="M20" s="45">
        <v>350000</v>
      </c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2</v>
      </c>
      <c r="F21" s="8"/>
      <c r="G21" s="21">
        <f>C21*E21</f>
        <v>1000</v>
      </c>
      <c r="H21" s="9"/>
      <c r="I21" s="21"/>
      <c r="J21" s="37"/>
      <c r="K21" s="30">
        <v>40643</v>
      </c>
      <c r="L21" s="130">
        <v>500000</v>
      </c>
      <c r="M21" s="45">
        <v>190000</v>
      </c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40644</v>
      </c>
      <c r="L22" s="113">
        <v>1000000</v>
      </c>
      <c r="M22" s="45">
        <v>75000</v>
      </c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3</v>
      </c>
      <c r="F23" s="8"/>
      <c r="G23" s="21">
        <f>C23*E23</f>
        <v>300</v>
      </c>
      <c r="H23" s="9"/>
      <c r="I23" s="10"/>
      <c r="K23" s="30">
        <v>40645</v>
      </c>
      <c r="L23" s="113">
        <v>500000</v>
      </c>
      <c r="M23" s="38">
        <v>50000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40646</v>
      </c>
      <c r="L24" s="113">
        <v>850000</v>
      </c>
      <c r="M24" s="38">
        <v>731500</v>
      </c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53">
        <v>47000</v>
      </c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1300</v>
      </c>
      <c r="I26" s="9"/>
      <c r="L26" s="113"/>
      <c r="M26" s="32">
        <v>1000000</v>
      </c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44236300</v>
      </c>
      <c r="L27" s="113"/>
      <c r="M27" s="32">
        <v>500000</v>
      </c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'25 April 17 '!I37</f>
        <v>1308296472</v>
      </c>
      <c r="L29" s="113"/>
      <c r="M29" s="38">
        <v>20000</v>
      </c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'25 April 17 '!I52</f>
        <v>28815800</v>
      </c>
      <c r="L30" s="113"/>
      <c r="M30" s="32">
        <v>252000</v>
      </c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1477948031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8027500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8027500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23412500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35500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23448000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44236300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44236300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35500</v>
      </c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35500</v>
      </c>
      <c r="E91" s="72">
        <f>SUM(E73:E90)</f>
        <v>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8027500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23412500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B7" zoomScale="76" zoomScaleNormal="100" zoomScaleSheetLayoutView="76" workbookViewId="0">
      <selection activeCell="L16" sqref="L16:L1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61</v>
      </c>
      <c r="I3" s="11">
        <v>42852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0.52083333333333337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664</v>
      </c>
      <c r="F8" s="22"/>
      <c r="G8" s="17">
        <f>C8*E8</f>
        <v>66400000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140</v>
      </c>
      <c r="F9" s="22"/>
      <c r="G9" s="17">
        <f t="shared" ref="G9:G16" si="0">C9*E9</f>
        <v>7000000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32</v>
      </c>
      <c r="F11" s="22"/>
      <c r="G11" s="17">
        <f t="shared" si="0"/>
        <v>320000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0</v>
      </c>
      <c r="F13" s="22"/>
      <c r="G13" s="17">
        <f t="shared" si="0"/>
        <v>0</v>
      </c>
      <c r="H13" s="9"/>
      <c r="I13" s="17"/>
      <c r="J13" s="17"/>
      <c r="K13" s="30">
        <v>40647</v>
      </c>
      <c r="L13" s="131">
        <v>9262500</v>
      </c>
      <c r="M13" s="38">
        <v>600000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40648</v>
      </c>
      <c r="L14" s="131">
        <v>1000000</v>
      </c>
      <c r="M14" s="32">
        <v>40000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40649</v>
      </c>
      <c r="L15" s="131">
        <v>500000</v>
      </c>
      <c r="M15" s="32">
        <v>300000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40650</v>
      </c>
      <c r="L16" s="130">
        <v>12150000</v>
      </c>
      <c r="M16" s="132"/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73730000</v>
      </c>
      <c r="I17" s="10"/>
      <c r="J17" s="37"/>
      <c r="K17" s="30">
        <v>40651</v>
      </c>
      <c r="L17" s="131">
        <v>2500000</v>
      </c>
      <c r="M17" s="32"/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40652</v>
      </c>
      <c r="L18" s="130">
        <v>5000000</v>
      </c>
      <c r="M18" s="34"/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40653</v>
      </c>
      <c r="L19" s="130"/>
      <c r="M19" s="43"/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40654</v>
      </c>
      <c r="L20" s="130"/>
      <c r="M20" s="45"/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40655</v>
      </c>
      <c r="L21" s="130"/>
      <c r="M21" s="45"/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40656</v>
      </c>
      <c r="L22" s="113"/>
      <c r="M22" s="45"/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40657</v>
      </c>
      <c r="L23" s="113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40658</v>
      </c>
      <c r="L24" s="113"/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L25" s="113"/>
      <c r="M25" s="53"/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0</v>
      </c>
      <c r="I26" s="9"/>
      <c r="L26" s="113"/>
      <c r="M26" s="32"/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73730000</v>
      </c>
      <c r="L27" s="113"/>
      <c r="M27" s="32"/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'26 April 17  '!I37</f>
        <v>1308296472</v>
      </c>
      <c r="L29" s="113"/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'26 April 17  '!I52</f>
        <v>44236300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1477948031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940000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940000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30412500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21200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30433700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73730000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73730000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21000</v>
      </c>
      <c r="B73" s="95"/>
      <c r="C73" s="95"/>
      <c r="D73" s="95"/>
      <c r="E73" s="96">
        <v>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200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21200</v>
      </c>
      <c r="E91" s="72">
        <f>SUM(E73:E90)</f>
        <v>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940000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30412500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view="pageBreakPreview" topLeftCell="A25" zoomScale="76" zoomScaleNormal="100" zoomScaleSheetLayoutView="76" workbookViewId="0">
      <selection activeCell="K30" sqref="K3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61</v>
      </c>
      <c r="I3" s="11">
        <v>42853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540</v>
      </c>
      <c r="F8" s="22"/>
      <c r="G8" s="17">
        <f>C8*E8</f>
        <v>54000000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153</v>
      </c>
      <c r="F9" s="22"/>
      <c r="G9" s="17">
        <f t="shared" ref="G9:G16" si="0">C9*E9</f>
        <v>7650000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40653</v>
      </c>
      <c r="L13" s="131">
        <v>1000000</v>
      </c>
      <c r="M13" s="38">
        <v>30000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40654</v>
      </c>
      <c r="L14" s="131">
        <v>1600000</v>
      </c>
      <c r="M14" s="32">
        <v>50000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40655</v>
      </c>
      <c r="L15" s="131">
        <v>2000000</v>
      </c>
      <c r="M15" s="32">
        <v>39772500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40656</v>
      </c>
      <c r="L16" s="130">
        <v>400000</v>
      </c>
      <c r="M16" s="132">
        <v>254000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61692000</v>
      </c>
      <c r="I17" s="10"/>
      <c r="J17" s="37"/>
      <c r="K17" s="30">
        <v>40657</v>
      </c>
      <c r="L17" s="131">
        <v>250000</v>
      </c>
      <c r="M17" s="32">
        <v>150000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40658</v>
      </c>
      <c r="L18" s="130">
        <v>5000000</v>
      </c>
      <c r="M18" s="34">
        <v>700000</v>
      </c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40659</v>
      </c>
      <c r="L19" s="130">
        <v>3000000</v>
      </c>
      <c r="M19" s="43">
        <v>300000</v>
      </c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40660</v>
      </c>
      <c r="L20" s="130">
        <v>800000</v>
      </c>
      <c r="M20" s="45">
        <v>900000</v>
      </c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40661</v>
      </c>
      <c r="L21" s="130">
        <v>2350000</v>
      </c>
      <c r="M21" s="45">
        <v>200000</v>
      </c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40662</v>
      </c>
      <c r="L22" s="113">
        <v>600000</v>
      </c>
      <c r="M22" s="45">
        <v>9169000</v>
      </c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40663</v>
      </c>
      <c r="L23" s="113">
        <v>1500000</v>
      </c>
      <c r="M23" s="38">
        <v>150000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40664</v>
      </c>
      <c r="L24" s="113">
        <v>2000000</v>
      </c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40665</v>
      </c>
      <c r="L25" s="113">
        <v>1050000</v>
      </c>
      <c r="M25" s="53"/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1500</v>
      </c>
      <c r="I26" s="9"/>
      <c r="K26" s="30">
        <v>40666</v>
      </c>
      <c r="L26" s="113">
        <v>1000000</v>
      </c>
      <c r="M26" s="32"/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61693500</v>
      </c>
      <c r="K27" s="30">
        <v>40667</v>
      </c>
      <c r="L27" s="113">
        <v>12150000</v>
      </c>
      <c r="M27" s="32"/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40668</v>
      </c>
      <c r="L28" s="113">
        <v>2500000</v>
      </c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'26 April 17  '!I37</f>
        <v>1308296472</v>
      </c>
      <c r="K29" s="30">
        <v>40669</v>
      </c>
      <c r="L29" s="113">
        <v>1000000</v>
      </c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'27 April 17 '!I52</f>
        <v>73730000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1477948031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51675500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38000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51713500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38200000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1477000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39677000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61693500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61693500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600000</v>
      </c>
      <c r="B73" s="95"/>
      <c r="C73" s="95"/>
      <c r="D73" s="95"/>
      <c r="E73" s="96">
        <v>13000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74000</v>
      </c>
      <c r="B74" s="95"/>
      <c r="C74" s="95"/>
      <c r="D74" s="95"/>
      <c r="E74" s="96">
        <v>1000</v>
      </c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>
        <v>500000</v>
      </c>
      <c r="B75" s="95"/>
      <c r="C75" s="95"/>
      <c r="D75" s="95"/>
      <c r="E75" s="96">
        <v>24000</v>
      </c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>
        <v>3000</v>
      </c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>
        <v>300000</v>
      </c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1477000</v>
      </c>
      <c r="E91" s="72">
        <f>SUM(E73:E90)</f>
        <v>38000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51675500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38200000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tabSelected="1" view="pageBreakPreview" zoomScale="76" zoomScaleNormal="100" zoomScaleSheetLayoutView="76" workbookViewId="0">
      <selection activeCell="A34" sqref="A3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710937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61</v>
      </c>
      <c r="I3" s="11">
        <v>42854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0.5625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715</v>
      </c>
      <c r="F8" s="22"/>
      <c r="G8" s="17">
        <f>C8*E8</f>
        <v>71500000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298</v>
      </c>
      <c r="F9" s="22"/>
      <c r="G9" s="17">
        <f t="shared" ref="G9:G16" si="0">C9*E9</f>
        <v>14900000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3</v>
      </c>
      <c r="F10" s="22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</v>
      </c>
      <c r="F11" s="22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</v>
      </c>
      <c r="F12" s="22"/>
      <c r="G12" s="17">
        <f>C12*E12</f>
        <v>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1</v>
      </c>
      <c r="F13" s="22"/>
      <c r="G13" s="17">
        <f t="shared" si="0"/>
        <v>2000</v>
      </c>
      <c r="H13" s="9"/>
      <c r="I13" s="17"/>
      <c r="J13" s="17"/>
      <c r="K13" s="30">
        <v>40670</v>
      </c>
      <c r="L13" s="131">
        <v>1000000</v>
      </c>
      <c r="M13" s="38">
        <v>500000</v>
      </c>
      <c r="N13" s="34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40671</v>
      </c>
      <c r="L14" s="131">
        <v>1300000</v>
      </c>
      <c r="M14" s="32">
        <v>600000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40672</v>
      </c>
      <c r="L15" s="131">
        <v>1900000</v>
      </c>
      <c r="M15" s="32">
        <v>760000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40673</v>
      </c>
      <c r="L16" s="130">
        <v>1000000</v>
      </c>
      <c r="M16" s="132">
        <v>210000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86482000</v>
      </c>
      <c r="I17" s="10"/>
      <c r="J17" s="37"/>
      <c r="K17" s="30">
        <v>40674</v>
      </c>
      <c r="L17" s="131">
        <v>3000000</v>
      </c>
      <c r="M17" s="32">
        <v>200000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40675</v>
      </c>
      <c r="L18" s="130">
        <v>800000</v>
      </c>
      <c r="M18" s="34">
        <v>200000</v>
      </c>
      <c r="N18" s="41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40676</v>
      </c>
      <c r="L19" s="130">
        <v>1000000</v>
      </c>
      <c r="M19" s="43"/>
      <c r="N19" s="4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40677</v>
      </c>
      <c r="L20" s="130">
        <v>3000000</v>
      </c>
      <c r="M20" s="45"/>
      <c r="N20" s="4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40678</v>
      </c>
      <c r="L21" s="130">
        <v>2000000</v>
      </c>
      <c r="M21" s="45"/>
      <c r="N21" s="47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40679</v>
      </c>
      <c r="L22" s="113">
        <v>1260000</v>
      </c>
      <c r="M22" s="45"/>
      <c r="N22" s="47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40680</v>
      </c>
      <c r="L23" s="113">
        <v>1000000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40681</v>
      </c>
      <c r="L24" s="113">
        <v>5000000</v>
      </c>
      <c r="N24" s="44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40682</v>
      </c>
      <c r="L25" s="113">
        <v>1000000</v>
      </c>
      <c r="M25" s="53"/>
      <c r="N25" s="44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1500</v>
      </c>
      <c r="I26" s="9"/>
      <c r="K26" s="30">
        <v>40683</v>
      </c>
      <c r="L26" s="113">
        <v>1000000</v>
      </c>
      <c r="M26" s="32"/>
      <c r="N26" s="33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86483500</v>
      </c>
      <c r="K27" s="30">
        <v>40684</v>
      </c>
      <c r="L27" s="113">
        <v>2000000</v>
      </c>
      <c r="M27" s="32"/>
      <c r="N27" s="3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40685</v>
      </c>
      <c r="L28" s="113">
        <v>1000000</v>
      </c>
      <c r="M28" s="119"/>
      <c r="N28" s="3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v>1309438546</v>
      </c>
      <c r="K29" s="30">
        <v>40686</v>
      </c>
      <c r="L29" s="113"/>
      <c r="N29" s="34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'28 April 17'!I52</f>
        <v>61693500</v>
      </c>
      <c r="K30" s="30">
        <v>40687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40688</v>
      </c>
      <c r="L31" s="113"/>
      <c r="N31" s="4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40689</v>
      </c>
      <c r="L32" s="114"/>
      <c r="M32" s="52"/>
      <c r="N32" s="44" t="s">
        <v>30</v>
      </c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40690</v>
      </c>
      <c r="L33" s="114"/>
      <c r="M33" s="52"/>
      <c r="N33" s="4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40691</v>
      </c>
      <c r="L34" s="114"/>
      <c r="M34" s="52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9"/>
      <c r="N35" s="44"/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1309438546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2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7159866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103072828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58543912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168776606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1478215152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M92</f>
        <v>2470000</v>
      </c>
      <c r="I45" s="9"/>
      <c r="J45" s="9"/>
      <c r="L45" s="114"/>
      <c r="M45" s="59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9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2470000</v>
      </c>
      <c r="J47" s="9"/>
      <c r="L47" s="114"/>
      <c r="M47" s="59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L133</f>
        <v>27260000</v>
      </c>
      <c r="I49" s="9">
        <v>0</v>
      </c>
      <c r="L49" s="114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J50" s="122"/>
      <c r="L50" s="114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27260000</v>
      </c>
      <c r="J51" s="50"/>
      <c r="L51" s="114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86483500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86483500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60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M71" s="90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104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105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K80" s="30"/>
      <c r="L80" s="115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K81" s="30"/>
      <c r="L81" s="115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K82" s="30"/>
      <c r="L82" s="11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M84" s="90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6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6"/>
      <c r="N91" s="44"/>
      <c r="O91" s="92"/>
    </row>
    <row r="92" spans="1:15" x14ac:dyDescent="0.2">
      <c r="K92" s="30"/>
      <c r="L92" s="116"/>
      <c r="M92" s="38">
        <f>SUM(M13:M91)</f>
        <v>2470000</v>
      </c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O105" s="92"/>
    </row>
    <row r="106" spans="11:15" x14ac:dyDescent="0.2">
      <c r="K106" s="30"/>
      <c r="L106" s="116"/>
      <c r="O106" s="92"/>
    </row>
    <row r="107" spans="11:15" x14ac:dyDescent="0.2">
      <c r="K107" s="30"/>
      <c r="L107" s="116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09">
        <f>SUM(L13:L132)</f>
        <v>27260000</v>
      </c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67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67"/>
      <c r="N136" s="108"/>
      <c r="O136" s="107"/>
      <c r="P136" s="7"/>
      <c r="Q136" s="7"/>
      <c r="R136" s="7"/>
      <c r="S136" s="7"/>
    </row>
  </sheetData>
  <mergeCells count="1">
    <mergeCell ref="A1:I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136"/>
  <sheetViews>
    <sheetView view="pageBreakPreview" topLeftCell="A31" zoomScale="76" zoomScaleNormal="100" zoomScaleSheetLayoutView="76" workbookViewId="0">
      <selection activeCell="H42" sqref="H4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42829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333</v>
      </c>
      <c r="F8" s="22"/>
      <c r="G8" s="17">
        <f>C8*E8</f>
        <v>33300000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201</v>
      </c>
      <c r="F9" s="22"/>
      <c r="G9" s="17">
        <f t="shared" ref="G9:G16" si="0">C9*E9</f>
        <v>10050000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60</v>
      </c>
      <c r="F10" s="22"/>
      <c r="G10" s="17">
        <f t="shared" si="0"/>
        <v>1200000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55</v>
      </c>
      <c r="F11" s="22"/>
      <c r="G11" s="17">
        <f t="shared" si="0"/>
        <v>550000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88</v>
      </c>
      <c r="F12" s="22"/>
      <c r="G12" s="17">
        <f>C12*E12</f>
        <v>440000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82</v>
      </c>
      <c r="F13" s="22"/>
      <c r="G13" s="17">
        <f t="shared" si="0"/>
        <v>164000</v>
      </c>
      <c r="H13" s="9"/>
      <c r="I13" s="17"/>
      <c r="J13" s="17"/>
      <c r="K13" s="30">
        <v>40391</v>
      </c>
      <c r="L13" s="31">
        <v>2000000</v>
      </c>
      <c r="M13" s="32">
        <v>1000000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40392</v>
      </c>
      <c r="L14" s="31">
        <v>500000</v>
      </c>
      <c r="M14" s="32">
        <v>30000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40393</v>
      </c>
      <c r="L15" s="31">
        <v>3000000</v>
      </c>
      <c r="M15" s="32">
        <v>278100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40394</v>
      </c>
      <c r="L16" s="31">
        <v>400000</v>
      </c>
      <c r="M16" s="38">
        <v>453000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45704000</v>
      </c>
      <c r="I17" s="10"/>
      <c r="J17" s="37"/>
      <c r="K17" s="30">
        <v>40395</v>
      </c>
      <c r="L17" s="31">
        <v>650000</v>
      </c>
      <c r="M17" s="32">
        <v>25000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40396</v>
      </c>
      <c r="L18" s="31">
        <v>1600000</v>
      </c>
      <c r="M18" s="32">
        <v>210000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40397</v>
      </c>
      <c r="L19" s="31">
        <v>800000</v>
      </c>
      <c r="M19" s="40">
        <v>70000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40398</v>
      </c>
      <c r="L20" s="31">
        <v>1000000</v>
      </c>
      <c r="M20" s="32">
        <v>150000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40399</v>
      </c>
      <c r="L21" s="31">
        <v>2000000</v>
      </c>
      <c r="M21" s="34">
        <v>147500000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3</v>
      </c>
      <c r="F22" s="8"/>
      <c r="G22" s="21">
        <f>C22*E22</f>
        <v>600</v>
      </c>
      <c r="H22" s="9"/>
      <c r="I22" s="10"/>
      <c r="K22" s="30">
        <v>40400</v>
      </c>
      <c r="L22" s="31">
        <v>2200000</v>
      </c>
      <c r="M22" s="43">
        <v>11000000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40401</v>
      </c>
      <c r="L23" s="31">
        <v>400000</v>
      </c>
      <c r="M23" s="45">
        <v>2500000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40402</v>
      </c>
      <c r="L24" s="31">
        <v>1000000</v>
      </c>
      <c r="M24" s="45">
        <v>12000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40403</v>
      </c>
      <c r="L25" s="31">
        <v>1000000</v>
      </c>
      <c r="M25" s="45">
        <v>202500</v>
      </c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4600</v>
      </c>
      <c r="I26" s="9"/>
      <c r="K26" s="30">
        <v>40404</v>
      </c>
      <c r="L26" s="31">
        <v>2000000</v>
      </c>
      <c r="M26" s="38">
        <v>156000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45708600</v>
      </c>
      <c r="K27" s="30">
        <v>40405</v>
      </c>
      <c r="L27" s="31">
        <v>1240000</v>
      </c>
      <c r="M27" s="52">
        <v>150000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40406</v>
      </c>
      <c r="L28" s="31">
        <v>1050000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40407</v>
      </c>
      <c r="L29" s="31">
        <v>1000000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'3 April 17'!I52</f>
        <v>149313700</v>
      </c>
      <c r="K30" s="30">
        <v>40408</v>
      </c>
      <c r="L30" s="31">
        <v>2000000</v>
      </c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40409</v>
      </c>
      <c r="L31" s="31">
        <v>1100000</v>
      </c>
      <c r="M31" s="32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40410</v>
      </c>
      <c r="L32" s="31">
        <v>700000</v>
      </c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40411</v>
      </c>
      <c r="L33" s="31">
        <v>325000</v>
      </c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40412</v>
      </c>
      <c r="L34" s="31">
        <v>1000000</v>
      </c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40413</v>
      </c>
      <c r="L35" s="57">
        <v>500000</v>
      </c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40414</v>
      </c>
      <c r="L36" s="57">
        <v>80000</v>
      </c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40415</v>
      </c>
      <c r="L37" s="57">
        <v>1000000</v>
      </c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40416</v>
      </c>
      <c r="L38" s="57">
        <v>300000</v>
      </c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112333168</v>
      </c>
      <c r="J39" s="9"/>
      <c r="K39" s="30">
        <v>40417</v>
      </c>
      <c r="L39" s="57">
        <v>700000</v>
      </c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102993494</v>
      </c>
      <c r="I40" s="9"/>
      <c r="J40" s="9"/>
      <c r="K40" s="30">
        <v>40418</v>
      </c>
      <c r="L40" s="57">
        <v>1900000</v>
      </c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77026411</v>
      </c>
      <c r="I41" s="9"/>
      <c r="J41" s="9"/>
      <c r="K41" s="30">
        <v>40419</v>
      </c>
      <c r="L41" s="57">
        <v>500000</v>
      </c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292353073</v>
      </c>
      <c r="J42" s="9"/>
      <c r="K42" s="30">
        <v>40420</v>
      </c>
      <c r="L42" s="57">
        <v>950000</v>
      </c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1700649545</v>
      </c>
      <c r="J43" s="9"/>
      <c r="K43" s="30">
        <v>40421</v>
      </c>
      <c r="L43" s="57">
        <v>3000000</v>
      </c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>
        <v>40422</v>
      </c>
      <c r="L44" s="57">
        <v>1000000</v>
      </c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163736600</v>
      </c>
      <c r="I45" s="9"/>
      <c r="J45" s="9"/>
      <c r="K45" s="30">
        <v>40423</v>
      </c>
      <c r="L45" s="57">
        <v>650000</v>
      </c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K46" s="30">
        <v>40424</v>
      </c>
      <c r="L46" s="57">
        <v>800000</v>
      </c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163736600</v>
      </c>
      <c r="J47" s="9"/>
      <c r="K47" s="30">
        <v>40425</v>
      </c>
      <c r="L47" s="57">
        <v>5000000</v>
      </c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K48" s="30">
        <v>40426</v>
      </c>
      <c r="L48" s="57">
        <v>1300000</v>
      </c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58245000</v>
      </c>
      <c r="I49" s="9">
        <v>0</v>
      </c>
      <c r="K49" s="30">
        <v>40427</v>
      </c>
      <c r="L49" s="57">
        <v>1000000</v>
      </c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1886500</v>
      </c>
      <c r="I50" s="9"/>
      <c r="K50" s="30">
        <v>40428</v>
      </c>
      <c r="L50" s="57">
        <v>2000000</v>
      </c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60131500</v>
      </c>
      <c r="J51" s="50"/>
      <c r="K51" s="30">
        <v>40429</v>
      </c>
      <c r="L51" s="57">
        <v>600000</v>
      </c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45708600</v>
      </c>
      <c r="J52" s="73"/>
      <c r="K52" s="30">
        <v>40430</v>
      </c>
      <c r="L52" s="57">
        <v>800000</v>
      </c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45708600</v>
      </c>
      <c r="J53" s="73"/>
      <c r="K53" s="30">
        <v>40431</v>
      </c>
      <c r="L53" s="57">
        <v>2000000</v>
      </c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K54" s="30">
        <v>40432</v>
      </c>
      <c r="L54" s="57">
        <v>3600000</v>
      </c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K55" s="30">
        <v>40433</v>
      </c>
      <c r="L55" s="57">
        <v>1600000</v>
      </c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K56" s="30">
        <v>40434</v>
      </c>
      <c r="L56" s="57">
        <v>2000000</v>
      </c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K57" s="30">
        <v>40435</v>
      </c>
      <c r="L57" s="57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K58" s="30">
        <v>40436</v>
      </c>
      <c r="L58" s="57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K59" s="30">
        <v>40437</v>
      </c>
      <c r="L59" s="57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K60" s="30">
        <v>40438</v>
      </c>
      <c r="L60" s="57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K61" s="30">
        <v>40439</v>
      </c>
      <c r="L61" s="57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K62" s="30">
        <v>40440</v>
      </c>
      <c r="L62" s="57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K63" s="30">
        <v>40441</v>
      </c>
      <c r="L63" s="82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K64" s="30">
        <v>40442</v>
      </c>
      <c r="L64" s="82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K65" s="30">
        <v>40443</v>
      </c>
      <c r="L65" s="82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K66" s="30">
        <v>40444</v>
      </c>
      <c r="L66" s="82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K67" s="30">
        <v>40445</v>
      </c>
      <c r="L67" s="82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K68" s="30">
        <v>40446</v>
      </c>
      <c r="L68" s="82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K69" s="30">
        <v>40447</v>
      </c>
      <c r="L69" s="82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K70" s="30">
        <v>40448</v>
      </c>
      <c r="L70" s="82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K71" s="30">
        <v>40449</v>
      </c>
      <c r="L71" s="82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K72" s="30">
        <v>40450</v>
      </c>
      <c r="L72" s="82"/>
      <c r="M72" s="90"/>
      <c r="N72" s="44"/>
      <c r="O72" s="93"/>
    </row>
    <row r="73" spans="1:15" x14ac:dyDescent="0.2">
      <c r="A73" s="94">
        <v>25000</v>
      </c>
      <c r="B73" s="95"/>
      <c r="C73" s="95"/>
      <c r="D73" s="95"/>
      <c r="E73" s="96"/>
      <c r="F73" s="2"/>
      <c r="G73" s="2"/>
      <c r="H73" s="56"/>
      <c r="I73" s="2"/>
      <c r="J73" s="85"/>
      <c r="K73" s="30">
        <v>40451</v>
      </c>
      <c r="L73" s="82"/>
      <c r="M73" s="90"/>
      <c r="N73" s="44"/>
      <c r="O73" s="92"/>
    </row>
    <row r="74" spans="1:15" x14ac:dyDescent="0.2">
      <c r="A74" s="94">
        <v>1845000</v>
      </c>
      <c r="B74" s="95"/>
      <c r="C74" s="95"/>
      <c r="D74" s="95"/>
      <c r="E74" s="96"/>
      <c r="F74" s="2"/>
      <c r="G74" s="2"/>
      <c r="H74" s="56"/>
      <c r="I74" s="2"/>
      <c r="J74" s="2"/>
      <c r="K74" s="30">
        <v>40452</v>
      </c>
      <c r="L74" s="82"/>
      <c r="M74" s="90"/>
      <c r="N74" s="44"/>
      <c r="O74" s="92"/>
    </row>
    <row r="75" spans="1:15" x14ac:dyDescent="0.2">
      <c r="A75" s="97">
        <v>16500</v>
      </c>
      <c r="B75" s="95"/>
      <c r="C75" s="95"/>
      <c r="D75" s="95"/>
      <c r="E75" s="96"/>
      <c r="F75" s="2"/>
      <c r="G75" s="2"/>
      <c r="H75" s="56"/>
      <c r="I75" s="2"/>
      <c r="J75" s="2"/>
      <c r="L75" s="82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82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82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82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82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82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82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82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82"/>
      <c r="N83" s="44"/>
      <c r="O83" s="92"/>
    </row>
    <row r="84" spans="1:15" x14ac:dyDescent="0.2">
      <c r="A84" s="101"/>
      <c r="B84" s="106"/>
      <c r="H84" s="72"/>
      <c r="K84" s="30"/>
      <c r="L84" s="82"/>
      <c r="N84" s="44"/>
      <c r="O84" s="92"/>
    </row>
    <row r="85" spans="1:15" x14ac:dyDescent="0.2">
      <c r="A85" s="101"/>
      <c r="B85" s="106"/>
      <c r="K85" s="30"/>
      <c r="L85" s="82"/>
      <c r="N85" s="44"/>
      <c r="O85" s="92"/>
    </row>
    <row r="86" spans="1:15" x14ac:dyDescent="0.2">
      <c r="A86" s="101"/>
      <c r="B86" s="106"/>
      <c r="K86" s="30"/>
      <c r="L86" s="82"/>
      <c r="N86" s="44"/>
      <c r="O86" s="92"/>
    </row>
    <row r="87" spans="1:15" x14ac:dyDescent="0.2">
      <c r="A87" s="72"/>
      <c r="B87" s="106"/>
      <c r="K87" s="30"/>
      <c r="L87" s="82"/>
      <c r="M87" s="90"/>
      <c r="N87" s="44"/>
      <c r="O87" s="92"/>
    </row>
    <row r="88" spans="1:15" x14ac:dyDescent="0.2">
      <c r="K88" s="30"/>
      <c r="L88" s="82"/>
      <c r="N88" s="44"/>
      <c r="O88" s="92"/>
    </row>
    <row r="89" spans="1:15" x14ac:dyDescent="0.2">
      <c r="K89" s="30"/>
      <c r="L89" s="82"/>
      <c r="N89" s="44"/>
      <c r="O89" s="92"/>
    </row>
    <row r="90" spans="1:15" x14ac:dyDescent="0.2">
      <c r="K90" s="30"/>
      <c r="L90" s="82"/>
      <c r="N90" s="44"/>
      <c r="O90" s="92"/>
    </row>
    <row r="91" spans="1:15" x14ac:dyDescent="0.2">
      <c r="A91" s="83">
        <f>SUM(A73:A90)</f>
        <v>1886500</v>
      </c>
      <c r="E91" s="72">
        <f>SUM(E73:E90)</f>
        <v>0</v>
      </c>
      <c r="H91" s="72">
        <f>SUM(H73:H90)</f>
        <v>0</v>
      </c>
      <c r="K91" s="30"/>
      <c r="L91" s="82"/>
      <c r="N91" s="44"/>
      <c r="O91" s="92"/>
    </row>
    <row r="92" spans="1:15" x14ac:dyDescent="0.2">
      <c r="K92" s="30"/>
      <c r="L92" s="82"/>
      <c r="N92" s="44"/>
      <c r="O92" s="92"/>
    </row>
    <row r="93" spans="1:15" x14ac:dyDescent="0.2">
      <c r="K93" s="30"/>
      <c r="N93" s="44"/>
      <c r="O93" s="92"/>
    </row>
    <row r="94" spans="1:15" x14ac:dyDescent="0.2">
      <c r="K94" s="30"/>
      <c r="N94" s="44"/>
      <c r="O94" s="92"/>
    </row>
    <row r="95" spans="1:15" x14ac:dyDescent="0.2">
      <c r="K95" s="30"/>
      <c r="M95" s="38">
        <f>SUM(M13:M94)</f>
        <v>163736600</v>
      </c>
      <c r="N95" s="44"/>
      <c r="O95" s="92"/>
    </row>
    <row r="96" spans="1:15" x14ac:dyDescent="0.2">
      <c r="K96" s="30"/>
      <c r="N96" s="44"/>
      <c r="O96" s="92"/>
    </row>
    <row r="97" spans="11:15" x14ac:dyDescent="0.2">
      <c r="K97" s="30"/>
      <c r="N97" s="44"/>
      <c r="O97" s="92"/>
    </row>
    <row r="98" spans="11:15" x14ac:dyDescent="0.2">
      <c r="K98" s="30"/>
      <c r="N98" s="44"/>
      <c r="O98" s="92"/>
    </row>
    <row r="99" spans="11:15" x14ac:dyDescent="0.2">
      <c r="K99" s="30"/>
      <c r="N99" s="44"/>
      <c r="O99" s="92"/>
    </row>
    <row r="100" spans="11:15" x14ac:dyDescent="0.2">
      <c r="K100" s="30"/>
      <c r="N100" s="44"/>
      <c r="O100" s="92"/>
    </row>
    <row r="101" spans="11:15" x14ac:dyDescent="0.2">
      <c r="K101" s="30"/>
      <c r="N101" s="44"/>
      <c r="O101" s="92"/>
    </row>
    <row r="102" spans="11:15" x14ac:dyDescent="0.2">
      <c r="K102" s="30"/>
      <c r="N102" s="44"/>
      <c r="O102" s="92"/>
    </row>
    <row r="103" spans="11:15" x14ac:dyDescent="0.2">
      <c r="K103" s="30"/>
      <c r="N103" s="44"/>
      <c r="O103" s="92"/>
    </row>
    <row r="104" spans="11:15" x14ac:dyDescent="0.2">
      <c r="K104" s="30"/>
      <c r="N104" s="44"/>
      <c r="O104" s="92"/>
    </row>
    <row r="105" spans="11:15" x14ac:dyDescent="0.2">
      <c r="K105" s="30"/>
      <c r="N105" s="44"/>
      <c r="O105" s="92"/>
    </row>
    <row r="106" spans="11:15" x14ac:dyDescent="0.2">
      <c r="K106" s="30"/>
      <c r="N106" s="44"/>
      <c r="O106" s="92"/>
    </row>
    <row r="107" spans="11:15" x14ac:dyDescent="0.2">
      <c r="K107" s="30"/>
      <c r="N107" s="44"/>
    </row>
    <row r="108" spans="11:15" x14ac:dyDescent="0.2">
      <c r="K108" s="30"/>
    </row>
    <row r="109" spans="11:15" x14ac:dyDescent="0.2">
      <c r="K109" s="30"/>
    </row>
    <row r="110" spans="11:15" x14ac:dyDescent="0.2">
      <c r="K110" s="30"/>
      <c r="O110" s="90">
        <f>SUM(O13:O109)</f>
        <v>0</v>
      </c>
    </row>
    <row r="111" spans="11:15" x14ac:dyDescent="0.2">
      <c r="K111" s="30"/>
    </row>
    <row r="112" spans="11:15" x14ac:dyDescent="0.2">
      <c r="K112" s="30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67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67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67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67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67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67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67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67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67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67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09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67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67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67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67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67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67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67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67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67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67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09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67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58245000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136"/>
  <sheetViews>
    <sheetView view="pageBreakPreview" topLeftCell="A19" zoomScale="76" zoomScaleNormal="100" zoomScaleSheetLayoutView="76" workbookViewId="0">
      <selection activeCell="H56" sqref="G56:H5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42830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301</v>
      </c>
      <c r="F8" s="22"/>
      <c r="G8" s="17">
        <f>C8*E8</f>
        <v>30100000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115</v>
      </c>
      <c r="F9" s="22"/>
      <c r="G9" s="17">
        <f t="shared" ref="G9:G16" si="0">C9*E9</f>
        <v>5750000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58</v>
      </c>
      <c r="F10" s="22"/>
      <c r="G10" s="17">
        <f t="shared" si="0"/>
        <v>1160000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54</v>
      </c>
      <c r="F11" s="22"/>
      <c r="G11" s="17">
        <f t="shared" si="0"/>
        <v>540000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87</v>
      </c>
      <c r="F12" s="22"/>
      <c r="G12" s="17">
        <f>C12*E12</f>
        <v>435000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81</v>
      </c>
      <c r="F13" s="22"/>
      <c r="G13" s="17">
        <f t="shared" si="0"/>
        <v>162000</v>
      </c>
      <c r="H13" s="9"/>
      <c r="I13" s="17"/>
      <c r="J13" s="17"/>
      <c r="K13" s="30">
        <v>40435</v>
      </c>
      <c r="L13" s="113">
        <v>1000000</v>
      </c>
      <c r="M13" s="32">
        <v>60000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40436</v>
      </c>
      <c r="L14" s="113">
        <v>850000</v>
      </c>
      <c r="M14" s="32">
        <v>115000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40437</v>
      </c>
      <c r="L15" s="113">
        <v>1050000</v>
      </c>
      <c r="M15" s="32">
        <v>8690000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40438</v>
      </c>
      <c r="L16" s="113">
        <v>1950000</v>
      </c>
      <c r="M16" s="38">
        <v>5000000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38147000</v>
      </c>
      <c r="I17" s="10"/>
      <c r="J17" s="37"/>
      <c r="K17" s="30">
        <v>40439</v>
      </c>
      <c r="L17" s="113">
        <v>2000000</v>
      </c>
      <c r="M17" s="32">
        <v>1000000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40440</v>
      </c>
      <c r="L18" s="113">
        <v>2700000</v>
      </c>
      <c r="M18" s="32">
        <v>150000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40441</v>
      </c>
      <c r="L19" s="113">
        <v>1100000</v>
      </c>
      <c r="M19" s="40">
        <v>300000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2</v>
      </c>
      <c r="F20" s="8"/>
      <c r="G20" s="21">
        <f>C20*E20</f>
        <v>2000</v>
      </c>
      <c r="H20" s="9"/>
      <c r="I20" s="21"/>
      <c r="J20" s="22"/>
      <c r="K20" s="30">
        <v>40442</v>
      </c>
      <c r="L20" s="113">
        <v>400000</v>
      </c>
      <c r="M20" s="32">
        <v>300000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40443</v>
      </c>
      <c r="L21" s="113">
        <v>1700000</v>
      </c>
      <c r="M21" s="34">
        <v>8000000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3</v>
      </c>
      <c r="F22" s="8"/>
      <c r="G22" s="21">
        <f>C22*E22</f>
        <v>600</v>
      </c>
      <c r="H22" s="9"/>
      <c r="I22" s="10"/>
      <c r="K22" s="30">
        <v>40444</v>
      </c>
      <c r="L22" s="113">
        <v>1010000</v>
      </c>
      <c r="M22" s="43">
        <v>52000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0</v>
      </c>
      <c r="F23" s="8"/>
      <c r="G23" s="21">
        <f>C23*E23</f>
        <v>0</v>
      </c>
      <c r="H23" s="9"/>
      <c r="I23" s="10"/>
      <c r="K23" s="30">
        <v>40445</v>
      </c>
      <c r="L23" s="113">
        <v>1000000</v>
      </c>
      <c r="M23" s="45">
        <v>600000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40446</v>
      </c>
      <c r="L24" s="113">
        <v>2000000</v>
      </c>
      <c r="M24" s="45">
        <v>5000000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40447</v>
      </c>
      <c r="L25" s="113">
        <v>2000000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4600</v>
      </c>
      <c r="I26" s="9"/>
      <c r="K26" s="30">
        <v>40448</v>
      </c>
      <c r="L26" s="113">
        <v>800000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38151600</v>
      </c>
      <c r="K27" s="30">
        <v>40449</v>
      </c>
      <c r="L27" s="113">
        <v>850000</v>
      </c>
      <c r="M27" s="52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40450</v>
      </c>
      <c r="L28" s="113">
        <v>800000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40451</v>
      </c>
      <c r="L29" s="113">
        <v>500000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'4 April 17 '!I52</f>
        <v>45708600</v>
      </c>
      <c r="K30" s="30"/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/>
      <c r="L31" s="113"/>
      <c r="M31" s="32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K39" s="30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K40" s="30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K41" s="30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K42" s="30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K43" s="30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29267000</v>
      </c>
      <c r="I45" s="9"/>
      <c r="J45" s="9"/>
      <c r="K45" s="30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K46" s="30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29267000</v>
      </c>
      <c r="J47" s="9"/>
      <c r="K47" s="30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K48" s="30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21710000</v>
      </c>
      <c r="I49" s="9">
        <v>0</v>
      </c>
      <c r="K49" s="30"/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K50" s="30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21710000</v>
      </c>
      <c r="J51" s="50"/>
      <c r="K51" s="3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38151600</v>
      </c>
      <c r="J52" s="73"/>
      <c r="K52" s="30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38151600</v>
      </c>
      <c r="J53" s="73"/>
      <c r="K53" s="30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K54" s="30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K55" s="30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K56" s="30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29267000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21710000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136"/>
  <sheetViews>
    <sheetView view="pageBreakPreview" topLeftCell="A8" zoomScale="76" zoomScaleNormal="100" zoomScaleSheetLayoutView="76" workbookViewId="0">
      <selection activeCell="L13" sqref="L13:L4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1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42831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179</v>
      </c>
      <c r="F8" s="22"/>
      <c r="G8" s="17">
        <f>C8*E8</f>
        <v>17900000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104</v>
      </c>
      <c r="F9" s="22"/>
      <c r="G9" s="17">
        <f t="shared" ref="G9:G16" si="0">C9*E9</f>
        <v>5200000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52</v>
      </c>
      <c r="F10" s="22"/>
      <c r="G10" s="17">
        <f t="shared" si="0"/>
        <v>1040000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44</v>
      </c>
      <c r="F11" s="22"/>
      <c r="G11" s="17">
        <f t="shared" si="0"/>
        <v>440000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82</v>
      </c>
      <c r="F12" s="22"/>
      <c r="G12" s="17">
        <f>C12*E12</f>
        <v>410000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67</v>
      </c>
      <c r="F13" s="22"/>
      <c r="G13" s="17">
        <f t="shared" si="0"/>
        <v>134000</v>
      </c>
      <c r="H13" s="9"/>
      <c r="I13" s="17"/>
      <c r="J13" s="17"/>
      <c r="K13" s="30">
        <v>40452</v>
      </c>
      <c r="L13" s="113">
        <v>1000000</v>
      </c>
      <c r="M13" s="32">
        <v>29750000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40453</v>
      </c>
      <c r="L14" s="113">
        <v>1500000</v>
      </c>
      <c r="M14" s="32">
        <v>1142000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40454</v>
      </c>
      <c r="L15" s="113">
        <v>510000</v>
      </c>
      <c r="M15" s="32">
        <v>500000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40455</v>
      </c>
      <c r="L16" s="113">
        <v>700000</v>
      </c>
      <c r="M16" s="38">
        <v>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25124000</v>
      </c>
      <c r="I17" s="10"/>
      <c r="J17" s="37"/>
      <c r="K17" s="30">
        <v>40456</v>
      </c>
      <c r="L17" s="113">
        <v>500000</v>
      </c>
      <c r="M17" s="32">
        <v>480000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40457</v>
      </c>
      <c r="L18" s="113">
        <v>4480000</v>
      </c>
      <c r="M18" s="32">
        <v>1716500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40458</v>
      </c>
      <c r="L19" s="113">
        <v>450000</v>
      </c>
      <c r="M19" s="40">
        <v>794000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4</v>
      </c>
      <c r="F20" s="8"/>
      <c r="G20" s="21">
        <f>C20*E20</f>
        <v>4000</v>
      </c>
      <c r="H20" s="9"/>
      <c r="I20" s="21"/>
      <c r="J20" s="22"/>
      <c r="K20" s="30">
        <v>40459</v>
      </c>
      <c r="L20" s="113">
        <v>1050000</v>
      </c>
      <c r="M20" s="32">
        <v>50000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40460</v>
      </c>
      <c r="L21" s="113">
        <v>500000</v>
      </c>
      <c r="M21" s="34">
        <v>40000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3</v>
      </c>
      <c r="F22" s="8"/>
      <c r="G22" s="21">
        <f>C22*E22</f>
        <v>600</v>
      </c>
      <c r="H22" s="9"/>
      <c r="I22" s="10"/>
      <c r="K22" s="30">
        <v>40461</v>
      </c>
      <c r="L22" s="113">
        <v>600000</v>
      </c>
      <c r="M22" s="43">
        <v>385000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4</v>
      </c>
      <c r="F23" s="8"/>
      <c r="G23" s="21">
        <f>C23*E23</f>
        <v>400</v>
      </c>
      <c r="H23" s="9"/>
      <c r="I23" s="10"/>
      <c r="K23" s="30">
        <v>40462</v>
      </c>
      <c r="L23" s="113">
        <v>500000</v>
      </c>
      <c r="M23" s="45">
        <v>2000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40463</v>
      </c>
      <c r="L24" s="113">
        <v>445000</v>
      </c>
      <c r="M24" s="45">
        <v>28000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40464</v>
      </c>
      <c r="L25" s="113">
        <v>500000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5500</v>
      </c>
      <c r="I26" s="9"/>
      <c r="K26" s="30">
        <v>40465</v>
      </c>
      <c r="L26" s="113">
        <v>536000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25129500</v>
      </c>
      <c r="K27" s="30">
        <v>40466</v>
      </c>
      <c r="L27" s="113">
        <v>611000</v>
      </c>
      <c r="M27" s="52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40467</v>
      </c>
      <c r="L28" s="113">
        <v>575000</v>
      </c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40468</v>
      </c>
      <c r="L29" s="113">
        <v>500000</v>
      </c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'5 April 17 '!I52</f>
        <v>38151600</v>
      </c>
      <c r="K30" s="30">
        <v>40469</v>
      </c>
      <c r="L30" s="113">
        <v>500000</v>
      </c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40470</v>
      </c>
      <c r="L31" s="113">
        <v>833400</v>
      </c>
      <c r="M31" s="32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40471</v>
      </c>
      <c r="L32" s="113">
        <v>100000</v>
      </c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40473</v>
      </c>
      <c r="L33" s="113">
        <v>280000</v>
      </c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40474</v>
      </c>
      <c r="L34" s="113">
        <v>500000</v>
      </c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40475</v>
      </c>
      <c r="L35" s="114">
        <v>750000</v>
      </c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40476</v>
      </c>
      <c r="L36" s="114">
        <v>150000</v>
      </c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40477</v>
      </c>
      <c r="L37" s="114">
        <v>750000</v>
      </c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40478</v>
      </c>
      <c r="L38" s="114">
        <v>300000</v>
      </c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K39" s="30">
        <v>40479</v>
      </c>
      <c r="L39" s="114">
        <v>600000</v>
      </c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K40" s="30">
        <v>40480</v>
      </c>
      <c r="L40" s="114">
        <v>300000</v>
      </c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K41" s="30">
        <v>40481</v>
      </c>
      <c r="L41" s="114">
        <v>600000</v>
      </c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K42" s="30">
        <v>40482</v>
      </c>
      <c r="L42" s="114">
        <v>350000</v>
      </c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34937500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177300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35114800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20970400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1122300</v>
      </c>
      <c r="I50" s="9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22092700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25129500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25129500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13800</v>
      </c>
      <c r="B73" s="95"/>
      <c r="C73" s="95"/>
      <c r="D73" s="95"/>
      <c r="E73" s="96">
        <v>6500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700000</v>
      </c>
      <c r="B74" s="95"/>
      <c r="C74" s="95"/>
      <c r="D74" s="95"/>
      <c r="E74" s="96">
        <v>6500</v>
      </c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>
        <v>200000</v>
      </c>
      <c r="B75" s="95"/>
      <c r="C75" s="95"/>
      <c r="D75" s="95"/>
      <c r="E75" s="96">
        <v>97800</v>
      </c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>
        <v>196000</v>
      </c>
      <c r="B76" s="95"/>
      <c r="C76" s="98"/>
      <c r="D76" s="95"/>
      <c r="E76" s="99">
        <v>6500</v>
      </c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>
        <v>12500</v>
      </c>
      <c r="B77" s="95"/>
      <c r="C77" s="98"/>
      <c r="D77" s="98"/>
      <c r="E77" s="100">
        <v>15000</v>
      </c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>
        <v>17500</v>
      </c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>
        <v>27500</v>
      </c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1122300</v>
      </c>
      <c r="E91" s="72">
        <f>SUM(E73:E90)</f>
        <v>177300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34937500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20970400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136"/>
  <sheetViews>
    <sheetView view="pageBreakPreview" topLeftCell="A7" zoomScale="76" zoomScaleNormal="100" zoomScaleSheetLayoutView="76" workbookViewId="0">
      <selection activeCell="L13" sqref="L13:L2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59</v>
      </c>
      <c r="C3" s="10"/>
      <c r="D3" s="8"/>
      <c r="E3" s="8"/>
      <c r="F3" s="8"/>
      <c r="G3" s="8"/>
      <c r="H3" s="8" t="s">
        <v>3</v>
      </c>
      <c r="I3" s="11">
        <v>42831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65</v>
      </c>
      <c r="F8" s="22"/>
      <c r="G8" s="17">
        <f>C8*E8</f>
        <v>6500000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142</v>
      </c>
      <c r="F9" s="22"/>
      <c r="G9" s="17">
        <f t="shared" ref="G9:G16" si="0">C9*E9</f>
        <v>7100000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</v>
      </c>
      <c r="F10" s="22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15</v>
      </c>
      <c r="F11" s="22"/>
      <c r="G11" s="17">
        <f t="shared" si="0"/>
        <v>150000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37</v>
      </c>
      <c r="F12" s="22"/>
      <c r="G12" s="17">
        <f>C12*E12</f>
        <v>185000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35</v>
      </c>
      <c r="F13" s="22"/>
      <c r="G13" s="17">
        <f t="shared" si="0"/>
        <v>70000</v>
      </c>
      <c r="H13" s="9"/>
      <c r="I13" s="17"/>
      <c r="J13" s="17"/>
      <c r="K13" s="30">
        <v>40472</v>
      </c>
      <c r="L13" s="113">
        <v>800000</v>
      </c>
      <c r="M13" s="32">
        <v>130000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40483</v>
      </c>
      <c r="L14" s="113">
        <v>2000000</v>
      </c>
      <c r="M14" s="32">
        <v>638000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40484</v>
      </c>
      <c r="L15" s="113">
        <v>1150000</v>
      </c>
      <c r="M15" s="32">
        <v>3620000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40485</v>
      </c>
      <c r="L16" s="113">
        <v>0</v>
      </c>
      <c r="M16" s="38">
        <v>41000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14085000</v>
      </c>
      <c r="I17" s="10"/>
      <c r="J17" s="37"/>
      <c r="K17" s="30">
        <v>40486</v>
      </c>
      <c r="L17" s="113">
        <v>850000</v>
      </c>
      <c r="M17" s="32">
        <v>500000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40487</v>
      </c>
      <c r="L18" s="113">
        <v>1000000</v>
      </c>
      <c r="M18" s="32">
        <v>38000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40488</v>
      </c>
      <c r="L19" s="113">
        <v>1100000</v>
      </c>
      <c r="M19" s="40">
        <v>462000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40489</v>
      </c>
      <c r="L20" s="113">
        <v>1150000</v>
      </c>
      <c r="M20" s="32">
        <v>2035000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40490</v>
      </c>
      <c r="L21" s="113">
        <v>1600000</v>
      </c>
      <c r="M21" s="34">
        <v>5000000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40491</v>
      </c>
      <c r="L22" s="113">
        <v>500000</v>
      </c>
      <c r="M22" s="43">
        <v>955000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40492</v>
      </c>
      <c r="L23" s="113">
        <v>155200</v>
      </c>
      <c r="M23" s="45">
        <v>9277600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40493</v>
      </c>
      <c r="L24" s="113"/>
      <c r="M24" s="45">
        <v>132000</v>
      </c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40494</v>
      </c>
      <c r="L25" s="113"/>
      <c r="M25" s="45">
        <v>70000</v>
      </c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2200</v>
      </c>
      <c r="I26" s="9"/>
      <c r="K26" s="30">
        <v>40495</v>
      </c>
      <c r="L26" s="113"/>
      <c r="M26" s="38">
        <v>1265500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14087200</v>
      </c>
      <c r="K27" s="30">
        <v>40496</v>
      </c>
      <c r="L27" s="113"/>
      <c r="M27" s="38">
        <v>500000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40497</v>
      </c>
      <c r="L28" s="113"/>
      <c r="M28" s="53">
        <v>81500</v>
      </c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'[1]31 Maret 17'!I37</f>
        <v>1408296472</v>
      </c>
      <c r="K29" s="30">
        <v>40498</v>
      </c>
      <c r="L29" s="113"/>
      <c r="M29" s="32">
        <v>158000</v>
      </c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'6 April 17'!I52</f>
        <v>25129500</v>
      </c>
      <c r="K30" s="30">
        <v>40499</v>
      </c>
      <c r="L30" s="113"/>
      <c r="M30" s="32">
        <v>300000</v>
      </c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40500</v>
      </c>
      <c r="L31" s="113"/>
      <c r="M31" s="119">
        <v>1265500</v>
      </c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40501</v>
      </c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40502</v>
      </c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40503</v>
      </c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40504</v>
      </c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40505</v>
      </c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40506</v>
      </c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40507</v>
      </c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K39" s="30">
        <v>40508</v>
      </c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K40" s="30">
        <v>40509</v>
      </c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K41" s="30">
        <v>40510</v>
      </c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K42" s="30">
        <v>40511</v>
      </c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K43" s="30">
        <v>40512</v>
      </c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K44" s="30">
        <v>40513</v>
      </c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26469100</v>
      </c>
      <c r="I45" s="9"/>
      <c r="J45" s="9"/>
      <c r="K45" s="30">
        <v>40514</v>
      </c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18600</v>
      </c>
      <c r="I46" s="9" t="s">
        <v>8</v>
      </c>
      <c r="J46" s="9"/>
      <c r="K46" s="30">
        <v>40515</v>
      </c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26487700</v>
      </c>
      <c r="J47" s="9"/>
      <c r="K47" s="30">
        <v>40516</v>
      </c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K48" s="30">
        <v>40517</v>
      </c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10305200</v>
      </c>
      <c r="I49" s="9">
        <v>0</v>
      </c>
      <c r="K49" s="30">
        <v>40518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5140200</v>
      </c>
      <c r="I50" s="9"/>
      <c r="K50" s="30">
        <v>40519</v>
      </c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15445400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14087200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14087200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5000000</v>
      </c>
      <c r="B73" s="95"/>
      <c r="C73" s="95"/>
      <c r="D73" s="95"/>
      <c r="E73" s="96">
        <v>14600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140200</v>
      </c>
      <c r="B74" s="95"/>
      <c r="C74" s="95"/>
      <c r="D74" s="95"/>
      <c r="E74" s="96">
        <v>4000</v>
      </c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5140200</v>
      </c>
      <c r="E91" s="72">
        <f>SUM(E73:E90)</f>
        <v>18600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26469100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10305200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S136"/>
  <sheetViews>
    <sheetView view="pageBreakPreview" topLeftCell="A10" zoomScale="76" zoomScaleNormal="100" zoomScaleSheetLayoutView="76" workbookViewId="0">
      <selection activeCell="L35" sqref="L35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42833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105</v>
      </c>
      <c r="F8" s="22"/>
      <c r="G8" s="17">
        <f>C8*E8</f>
        <v>10500000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162</v>
      </c>
      <c r="F9" s="22"/>
      <c r="G9" s="17">
        <f t="shared" ref="G9:G16" si="0">C9*E9</f>
        <v>8100000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4</v>
      </c>
      <c r="F10" s="22"/>
      <c r="G10" s="17">
        <f t="shared" si="0"/>
        <v>80000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16</v>
      </c>
      <c r="F11" s="22"/>
      <c r="G11" s="17">
        <f t="shared" si="0"/>
        <v>160000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38</v>
      </c>
      <c r="F12" s="22"/>
      <c r="G12" s="17">
        <f>C12*E12</f>
        <v>190000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35</v>
      </c>
      <c r="F13" s="22"/>
      <c r="G13" s="17">
        <f t="shared" si="0"/>
        <v>70000</v>
      </c>
      <c r="H13" s="9"/>
      <c r="I13" s="17"/>
      <c r="J13" s="17"/>
      <c r="K13" s="30">
        <v>40485</v>
      </c>
      <c r="L13" s="113">
        <v>800000</v>
      </c>
      <c r="M13" s="32">
        <v>25000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40493</v>
      </c>
      <c r="L14" s="113">
        <v>1000000</v>
      </c>
      <c r="M14" s="32">
        <v>100000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40494</v>
      </c>
      <c r="L15" s="113">
        <v>300000</v>
      </c>
      <c r="M15" s="32">
        <v>60000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40495</v>
      </c>
      <c r="L16" s="113">
        <v>2300000</v>
      </c>
      <c r="M16" s="38">
        <v>15750000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19100000</v>
      </c>
      <c r="I17" s="10"/>
      <c r="J17" s="37"/>
      <c r="K17" s="30">
        <v>40496</v>
      </c>
      <c r="L17" s="113">
        <v>2000000</v>
      </c>
      <c r="M17" s="32">
        <v>150000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40497</v>
      </c>
      <c r="L18" s="113">
        <v>1200000</v>
      </c>
      <c r="M18" s="32"/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40498</v>
      </c>
      <c r="L19" s="113">
        <v>1000000</v>
      </c>
      <c r="M19" s="40"/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40499</v>
      </c>
      <c r="L20" s="113">
        <v>1000000</v>
      </c>
      <c r="M20" s="32"/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4</v>
      </c>
      <c r="F21" s="8"/>
      <c r="G21" s="21">
        <f>C21*E21</f>
        <v>2000</v>
      </c>
      <c r="H21" s="9"/>
      <c r="I21" s="21"/>
      <c r="J21" s="37"/>
      <c r="K21" s="30">
        <v>40500</v>
      </c>
      <c r="L21" s="113">
        <v>3000000</v>
      </c>
      <c r="M21" s="34"/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40501</v>
      </c>
      <c r="L22" s="113">
        <v>3000000</v>
      </c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40502</v>
      </c>
      <c r="L23" s="113">
        <v>1000000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40503</v>
      </c>
      <c r="L24" s="113">
        <v>1000000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40504</v>
      </c>
      <c r="L25" s="113">
        <v>1000000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2200</v>
      </c>
      <c r="I26" s="9"/>
      <c r="K26" s="30">
        <v>40505</v>
      </c>
      <c r="L26" s="113">
        <v>1000000</v>
      </c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19102200</v>
      </c>
      <c r="K27" s="30">
        <v>40506</v>
      </c>
      <c r="L27" s="113">
        <v>1500000</v>
      </c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40507</v>
      </c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'7 April 17 '!I37</f>
        <v>1408296472</v>
      </c>
      <c r="K29" s="30">
        <v>40508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'7 April 17 '!I52</f>
        <v>14087200</v>
      </c>
      <c r="K30" s="30">
        <v>40509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40510</v>
      </c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40511</v>
      </c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40512</v>
      </c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40513</v>
      </c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K35" s="30">
        <v>40514</v>
      </c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K36" s="30">
        <v>40515</v>
      </c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K37" s="30">
        <v>40516</v>
      </c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40517</v>
      </c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K39" s="30">
        <v>40518</v>
      </c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K40" s="30">
        <v>40519</v>
      </c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16085000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16085000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21100000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21100000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19102200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19102200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60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/>
      <c r="B73" s="95"/>
      <c r="C73" s="95"/>
      <c r="D73" s="95"/>
      <c r="E73" s="96"/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0</v>
      </c>
      <c r="E91" s="72">
        <f>SUM(E73:E90)</f>
        <v>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16085000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21100000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136"/>
  <sheetViews>
    <sheetView view="pageBreakPreview" topLeftCell="A19" zoomScale="76" zoomScaleNormal="100" zoomScaleSheetLayoutView="76" workbookViewId="0">
      <selection activeCell="M23" sqref="M2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61</v>
      </c>
      <c r="I3" s="11">
        <v>42835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f>116+32</f>
        <v>148</v>
      </c>
      <c r="F8" s="22"/>
      <c r="G8" s="17">
        <f>C8*E8</f>
        <v>14800000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265</v>
      </c>
      <c r="F9" s="22"/>
      <c r="G9" s="17">
        <f t="shared" ref="G9:G16" si="0">C9*E9</f>
        <v>13250000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1</v>
      </c>
      <c r="F10" s="22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4</v>
      </c>
      <c r="F11" s="22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31</v>
      </c>
      <c r="F12" s="22"/>
      <c r="G12" s="17">
        <f>C12*E12</f>
        <v>155000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36</v>
      </c>
      <c r="F13" s="22"/>
      <c r="G13" s="17">
        <f t="shared" si="0"/>
        <v>72000</v>
      </c>
      <c r="H13" s="9"/>
      <c r="I13" s="17"/>
      <c r="J13" s="17"/>
      <c r="K13" s="30">
        <v>40507</v>
      </c>
      <c r="L13" s="123">
        <v>800000</v>
      </c>
      <c r="M13" s="32">
        <v>95500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40508</v>
      </c>
      <c r="L14" s="124">
        <v>1000000</v>
      </c>
      <c r="M14" s="32">
        <v>30000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40509</v>
      </c>
      <c r="L15" s="124">
        <v>2000000</v>
      </c>
      <c r="M15" s="32">
        <v>210000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40510</v>
      </c>
      <c r="L16" s="124">
        <v>800000</v>
      </c>
      <c r="M16" s="38">
        <v>450000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28337000</v>
      </c>
      <c r="I17" s="10"/>
      <c r="J17" s="37"/>
      <c r="K17" s="30">
        <v>40511</v>
      </c>
      <c r="L17" s="125">
        <v>410000</v>
      </c>
      <c r="M17" s="32">
        <v>350000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40512</v>
      </c>
      <c r="L18" s="125">
        <v>250000</v>
      </c>
      <c r="M18" s="32">
        <v>350000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40513</v>
      </c>
      <c r="L19" s="125">
        <v>1000000</v>
      </c>
      <c r="M19" s="40">
        <v>2140000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0</v>
      </c>
      <c r="F20" s="8"/>
      <c r="G20" s="21">
        <f>C20*E20</f>
        <v>0</v>
      </c>
      <c r="H20" s="9"/>
      <c r="I20" s="21"/>
      <c r="J20" s="22"/>
      <c r="K20" s="30">
        <v>40514</v>
      </c>
      <c r="L20" s="125">
        <v>2400000</v>
      </c>
      <c r="M20" s="32">
        <v>95000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1</v>
      </c>
      <c r="F21" s="8"/>
      <c r="G21" s="21">
        <f>C21*E21</f>
        <v>500</v>
      </c>
      <c r="H21" s="9"/>
      <c r="I21" s="21"/>
      <c r="J21" s="37"/>
      <c r="K21" s="30">
        <v>40515</v>
      </c>
      <c r="L21" s="125">
        <v>2000000</v>
      </c>
      <c r="M21" s="34">
        <v>18000</v>
      </c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40516</v>
      </c>
      <c r="L22" s="125">
        <v>500000</v>
      </c>
      <c r="M22" s="43">
        <v>20000</v>
      </c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40517</v>
      </c>
      <c r="L23" s="113">
        <v>1050000</v>
      </c>
      <c r="M23" s="45">
        <v>275000</v>
      </c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40518</v>
      </c>
      <c r="L24" s="113">
        <v>1000000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40519</v>
      </c>
      <c r="L25" s="113"/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700</v>
      </c>
      <c r="I26" s="9"/>
      <c r="K26" s="30">
        <v>40520</v>
      </c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28337700</v>
      </c>
      <c r="K27" s="30">
        <v>40521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40522</v>
      </c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'7 April 17 '!I37</f>
        <v>1408296472</v>
      </c>
      <c r="K29" s="30">
        <v>40523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'8 April 17'!I52</f>
        <v>19102200</v>
      </c>
      <c r="K30" s="30">
        <v>40524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K31" s="30">
        <v>40525</v>
      </c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K32" s="30">
        <v>40526</v>
      </c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4033500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31000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4064500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13210000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90000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13300000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28337700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28337700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90000</v>
      </c>
      <c r="B73" s="95"/>
      <c r="C73" s="95"/>
      <c r="D73" s="95"/>
      <c r="E73" s="96">
        <v>31000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/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90000</v>
      </c>
      <c r="E91" s="72">
        <f>SUM(E73:E90)</f>
        <v>31000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4033500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13210000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136"/>
  <sheetViews>
    <sheetView view="pageBreakPreview" topLeftCell="A10" zoomScale="76" zoomScaleNormal="100" zoomScaleSheetLayoutView="76" workbookViewId="0">
      <selection activeCell="M19" sqref="M1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2.140625" style="7" bestFit="1" customWidth="1"/>
    <col min="12" max="12" width="17.42578125" style="67" bestFit="1" customWidth="1"/>
    <col min="13" max="13" width="16.140625" style="38" bestFit="1" customWidth="1"/>
    <col min="14" max="14" width="15.5703125" style="108" customWidth="1"/>
    <col min="15" max="15" width="20" style="107" bestFit="1" customWidth="1"/>
    <col min="16" max="16" width="19.42578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61</v>
      </c>
      <c r="I3" s="11">
        <v>42836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62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/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7</v>
      </c>
      <c r="B6" s="8"/>
      <c r="C6" s="8"/>
      <c r="D6" s="8"/>
      <c r="E6" s="8"/>
      <c r="F6" s="8"/>
      <c r="G6" s="8" t="s">
        <v>8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8"/>
      <c r="C8" s="21">
        <v>100000</v>
      </c>
      <c r="D8" s="8"/>
      <c r="E8" s="22">
        <v>71</v>
      </c>
      <c r="F8" s="22"/>
      <c r="G8" s="17">
        <f>C8*E8</f>
        <v>7100000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8"/>
      <c r="C9" s="21">
        <v>50000</v>
      </c>
      <c r="D9" s="8"/>
      <c r="E9" s="22">
        <v>166</v>
      </c>
      <c r="F9" s="22"/>
      <c r="G9" s="17">
        <f t="shared" ref="G9:G16" si="0">C9*E9</f>
        <v>8300000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8"/>
      <c r="C10" s="21">
        <v>20000</v>
      </c>
      <c r="D10" s="8"/>
      <c r="E10" s="22">
        <v>0</v>
      </c>
      <c r="F10" s="22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8"/>
      <c r="C11" s="21">
        <v>10000</v>
      </c>
      <c r="D11" s="8"/>
      <c r="E11" s="22">
        <v>2</v>
      </c>
      <c r="F11" s="22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8"/>
      <c r="C12" s="21">
        <v>5000</v>
      </c>
      <c r="D12" s="8"/>
      <c r="E12" s="22">
        <v>22</v>
      </c>
      <c r="F12" s="22"/>
      <c r="G12" s="17">
        <f>C12*E12</f>
        <v>110000</v>
      </c>
      <c r="H12" s="9"/>
      <c r="I12" s="17"/>
      <c r="J12" s="17"/>
      <c r="K12" s="25" t="s">
        <v>8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8"/>
      <c r="C13" s="21">
        <v>2000</v>
      </c>
      <c r="D13" s="8"/>
      <c r="E13" s="22">
        <v>35</v>
      </c>
      <c r="F13" s="22"/>
      <c r="G13" s="17">
        <f t="shared" si="0"/>
        <v>70000</v>
      </c>
      <c r="H13" s="9"/>
      <c r="I13" s="17"/>
      <c r="J13" s="17"/>
      <c r="K13" s="30">
        <v>40519</v>
      </c>
      <c r="L13" s="123">
        <v>580000</v>
      </c>
      <c r="M13" s="32">
        <v>450000</v>
      </c>
      <c r="N13" s="33"/>
      <c r="O13" s="2" t="s">
        <v>19</v>
      </c>
      <c r="P13" s="2" t="s">
        <v>17</v>
      </c>
    </row>
    <row r="14" spans="1:19" x14ac:dyDescent="0.2">
      <c r="A14" s="8"/>
      <c r="B14" s="8"/>
      <c r="C14" s="21">
        <v>1000</v>
      </c>
      <c r="D14" s="8"/>
      <c r="E14" s="22">
        <v>0</v>
      </c>
      <c r="F14" s="22"/>
      <c r="G14" s="17">
        <f t="shared" si="0"/>
        <v>0</v>
      </c>
      <c r="H14" s="9"/>
      <c r="I14" s="17"/>
      <c r="J14" s="10"/>
      <c r="K14" s="30">
        <v>40520</v>
      </c>
      <c r="L14" s="124">
        <v>750000</v>
      </c>
      <c r="M14" s="32">
        <v>93500</v>
      </c>
      <c r="N14" s="34"/>
      <c r="O14" s="35"/>
      <c r="P14" s="36"/>
    </row>
    <row r="15" spans="1:19" x14ac:dyDescent="0.2">
      <c r="A15" s="8"/>
      <c r="B15" s="8"/>
      <c r="C15" s="21">
        <v>500</v>
      </c>
      <c r="D15" s="8"/>
      <c r="E15" s="22">
        <v>0</v>
      </c>
      <c r="F15" s="22"/>
      <c r="G15" s="17">
        <f t="shared" si="0"/>
        <v>0</v>
      </c>
      <c r="H15" s="9"/>
      <c r="I15" s="10"/>
      <c r="K15" s="30">
        <v>40521</v>
      </c>
      <c r="L15" s="124">
        <v>400000</v>
      </c>
      <c r="M15" s="32">
        <v>286000</v>
      </c>
      <c r="N15" s="34"/>
      <c r="O15" s="35"/>
      <c r="P15" s="36"/>
    </row>
    <row r="16" spans="1:19" x14ac:dyDescent="0.2">
      <c r="A16" s="8"/>
      <c r="B16" s="8"/>
      <c r="C16" s="21">
        <v>100</v>
      </c>
      <c r="D16" s="8"/>
      <c r="E16" s="22">
        <v>0</v>
      </c>
      <c r="F16" s="22"/>
      <c r="G16" s="17">
        <f t="shared" si="0"/>
        <v>0</v>
      </c>
      <c r="H16" s="9"/>
      <c r="I16" s="10"/>
      <c r="J16" s="37"/>
      <c r="K16" s="30">
        <v>40522</v>
      </c>
      <c r="L16" s="124">
        <v>1050000</v>
      </c>
      <c r="M16" s="38">
        <v>30000</v>
      </c>
      <c r="N16" s="34"/>
      <c r="O16" s="35"/>
      <c r="P16" s="36"/>
    </row>
    <row r="17" spans="1:19" x14ac:dyDescent="0.2">
      <c r="A17" s="8"/>
      <c r="B17" s="8"/>
      <c r="C17" s="19" t="s">
        <v>20</v>
      </c>
      <c r="D17" s="8"/>
      <c r="E17" s="22"/>
      <c r="F17" s="8"/>
      <c r="G17" s="8"/>
      <c r="H17" s="9">
        <f>SUM(G8:G16)</f>
        <v>15600000</v>
      </c>
      <c r="I17" s="10"/>
      <c r="J17" s="37"/>
      <c r="K17" s="30">
        <v>40523</v>
      </c>
      <c r="L17" s="125">
        <v>1000000</v>
      </c>
      <c r="M17" s="32">
        <v>13174000</v>
      </c>
      <c r="N17" s="34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40524</v>
      </c>
      <c r="L18" s="125">
        <v>1050000</v>
      </c>
      <c r="M18" s="32">
        <v>500000</v>
      </c>
      <c r="N18" s="34"/>
      <c r="O18" s="35"/>
      <c r="P18" s="39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1"/>
      <c r="J19" s="37"/>
      <c r="K19" s="30">
        <v>40525</v>
      </c>
      <c r="L19" s="125">
        <v>590000</v>
      </c>
      <c r="M19" s="40">
        <v>7273200</v>
      </c>
      <c r="N19" s="34"/>
      <c r="O19" s="35"/>
      <c r="P19" s="39"/>
    </row>
    <row r="20" spans="1:19" x14ac:dyDescent="0.2">
      <c r="A20" s="8"/>
      <c r="B20" s="8"/>
      <c r="C20" s="21">
        <v>1000</v>
      </c>
      <c r="D20" s="8"/>
      <c r="E20" s="8">
        <v>1</v>
      </c>
      <c r="F20" s="8"/>
      <c r="G20" s="21">
        <f>C20*E20</f>
        <v>1000</v>
      </c>
      <c r="H20" s="9"/>
      <c r="I20" s="21"/>
      <c r="J20" s="22"/>
      <c r="K20" s="30">
        <v>40526</v>
      </c>
      <c r="L20" s="125">
        <v>1100000</v>
      </c>
      <c r="M20" s="32">
        <v>1500000</v>
      </c>
      <c r="N20" s="34"/>
      <c r="O20" s="35"/>
      <c r="P20" s="39"/>
    </row>
    <row r="21" spans="1:19" x14ac:dyDescent="0.2">
      <c r="A21" s="8"/>
      <c r="B21" s="8"/>
      <c r="C21" s="21">
        <v>500</v>
      </c>
      <c r="D21" s="8"/>
      <c r="E21" s="8">
        <v>0</v>
      </c>
      <c r="F21" s="8"/>
      <c r="G21" s="21">
        <f>C21*E21</f>
        <v>0</v>
      </c>
      <c r="H21" s="9"/>
      <c r="I21" s="21"/>
      <c r="J21" s="37"/>
      <c r="K21" s="30">
        <v>40527</v>
      </c>
      <c r="L21" s="125">
        <v>1000000</v>
      </c>
      <c r="M21" s="34"/>
      <c r="N21" s="41"/>
      <c r="O21" s="42"/>
      <c r="P21" s="42"/>
    </row>
    <row r="22" spans="1:19" x14ac:dyDescent="0.2">
      <c r="A22" s="8"/>
      <c r="B22" s="8"/>
      <c r="C22" s="21">
        <v>200</v>
      </c>
      <c r="D22" s="8"/>
      <c r="E22" s="8">
        <v>0</v>
      </c>
      <c r="F22" s="8"/>
      <c r="G22" s="21">
        <f>C22*E22</f>
        <v>0</v>
      </c>
      <c r="H22" s="9"/>
      <c r="I22" s="10"/>
      <c r="K22" s="30">
        <v>40528</v>
      </c>
      <c r="L22" s="125">
        <v>900000</v>
      </c>
      <c r="M22" s="43"/>
      <c r="N22" s="44"/>
      <c r="O22" s="9"/>
      <c r="P22" s="34"/>
      <c r="Q22" s="41"/>
      <c r="R22" s="42"/>
      <c r="S22" s="42"/>
    </row>
    <row r="23" spans="1:19" x14ac:dyDescent="0.2">
      <c r="A23" s="8"/>
      <c r="B23" s="8"/>
      <c r="C23" s="21">
        <v>100</v>
      </c>
      <c r="D23" s="8"/>
      <c r="E23" s="8">
        <v>2</v>
      </c>
      <c r="F23" s="8"/>
      <c r="G23" s="21">
        <f>C23*E23</f>
        <v>200</v>
      </c>
      <c r="H23" s="9"/>
      <c r="I23" s="10"/>
      <c r="K23" s="30">
        <v>40529</v>
      </c>
      <c r="L23" s="113">
        <v>800000</v>
      </c>
      <c r="M23" s="45"/>
      <c r="N23" s="44"/>
      <c r="O23" s="46"/>
      <c r="P23" s="34"/>
      <c r="Q23" s="41"/>
      <c r="R23" s="42">
        <f>SUM(R14:R22)</f>
        <v>0</v>
      </c>
      <c r="S23" s="42">
        <f>SUM(S14:S22)</f>
        <v>0</v>
      </c>
    </row>
    <row r="24" spans="1:19" x14ac:dyDescent="0.2">
      <c r="A24" s="8"/>
      <c r="B24" s="8"/>
      <c r="C24" s="21">
        <v>50</v>
      </c>
      <c r="D24" s="8"/>
      <c r="E24" s="8">
        <v>0</v>
      </c>
      <c r="F24" s="8"/>
      <c r="G24" s="21">
        <f>C24*E24</f>
        <v>0</v>
      </c>
      <c r="H24" s="9"/>
      <c r="I24" s="8"/>
      <c r="K24" s="30">
        <v>40530</v>
      </c>
      <c r="L24" s="113">
        <v>500000</v>
      </c>
      <c r="M24" s="45"/>
      <c r="N24" s="47"/>
      <c r="O24" s="46"/>
      <c r="P24" s="34"/>
      <c r="Q24" s="41"/>
      <c r="R24" s="48" t="s">
        <v>22</v>
      </c>
      <c r="S24" s="41"/>
    </row>
    <row r="25" spans="1:19" x14ac:dyDescent="0.2">
      <c r="A25" s="8"/>
      <c r="B25" s="8"/>
      <c r="C25" s="21">
        <v>25</v>
      </c>
      <c r="D25" s="8"/>
      <c r="E25" s="8">
        <v>0</v>
      </c>
      <c r="F25" s="8"/>
      <c r="G25" s="49">
        <v>0</v>
      </c>
      <c r="H25" s="9"/>
      <c r="I25" s="8" t="s">
        <v>8</v>
      </c>
      <c r="K25" s="30">
        <v>40531</v>
      </c>
      <c r="L25" s="113">
        <v>1210000</v>
      </c>
      <c r="M25" s="45"/>
      <c r="N25" s="47"/>
      <c r="O25" s="46"/>
      <c r="P25" s="34"/>
      <c r="Q25" s="41"/>
      <c r="R25" s="48"/>
      <c r="S25" s="41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0">
        <f>SUM(G20:G25)</f>
        <v>1200</v>
      </c>
      <c r="I26" s="9"/>
      <c r="L26" s="113"/>
      <c r="N26" s="44"/>
      <c r="O26" s="51"/>
      <c r="P26" s="34"/>
      <c r="Q26" s="41"/>
      <c r="R26" s="48"/>
      <c r="S26" s="41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H17+H26</f>
        <v>15601200</v>
      </c>
      <c r="L27" s="113"/>
      <c r="N27" s="44"/>
      <c r="O27" s="51"/>
      <c r="P27" s="34"/>
      <c r="Q27" s="41"/>
      <c r="R27" s="48"/>
      <c r="S27" s="41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113"/>
      <c r="M28" s="53"/>
      <c r="N28" s="44"/>
      <c r="O28" s="51"/>
      <c r="P28" s="34"/>
      <c r="Q28" s="41"/>
      <c r="R28" s="48"/>
      <c r="S28" s="41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8</v>
      </c>
      <c r="H29" s="9"/>
      <c r="I29" s="9">
        <f>'10 April 17 '!I37</f>
        <v>1408296472</v>
      </c>
      <c r="L29" s="113"/>
      <c r="M29" s="32"/>
      <c r="N29" s="33"/>
      <c r="O29" s="51"/>
      <c r="P29" s="34"/>
      <c r="Q29" s="41"/>
      <c r="R29" s="54"/>
      <c r="S29" s="41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5">
        <f>'10 April 17 '!I52</f>
        <v>28337700</v>
      </c>
      <c r="L30" s="113"/>
      <c r="M30" s="32"/>
      <c r="N30" s="34"/>
      <c r="O30" s="51"/>
      <c r="P30" s="34"/>
      <c r="Q30" s="41"/>
      <c r="R30" s="48"/>
      <c r="S30" s="41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L31" s="113"/>
      <c r="M31" s="119"/>
      <c r="N31" s="34"/>
      <c r="O31" s="51"/>
      <c r="P31" s="2"/>
      <c r="Q31" s="41"/>
      <c r="R31" s="2"/>
      <c r="S31" s="41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4"/>
      <c r="L32" s="113"/>
      <c r="N32" s="34"/>
      <c r="O32" s="51"/>
      <c r="P32" s="2"/>
      <c r="Q32" s="41"/>
      <c r="R32" s="2"/>
      <c r="S32" s="41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113"/>
      <c r="M33" s="32"/>
      <c r="N33" s="34"/>
      <c r="O33" s="51"/>
      <c r="P33" s="2"/>
      <c r="Q33" s="41"/>
      <c r="R33" s="2"/>
      <c r="S33" s="41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113"/>
      <c r="N34" s="44"/>
      <c r="O34" s="51"/>
      <c r="P34" s="2"/>
      <c r="Q34" s="41"/>
      <c r="R34" s="56"/>
      <c r="S34" s="41"/>
    </row>
    <row r="35" spans="1:19" x14ac:dyDescent="0.2">
      <c r="A35" s="8"/>
      <c r="B35" s="8"/>
      <c r="C35" s="8" t="s">
        <v>29</v>
      </c>
      <c r="D35" s="8"/>
      <c r="E35" s="8"/>
      <c r="F35" s="8"/>
      <c r="G35" s="21"/>
      <c r="H35" s="50">
        <f>O14</f>
        <v>0</v>
      </c>
      <c r="I35" s="9"/>
      <c r="J35" s="9"/>
      <c r="L35" s="114"/>
      <c r="M35" s="52"/>
      <c r="N35" s="44" t="s">
        <v>30</v>
      </c>
      <c r="O35" s="51"/>
      <c r="P35" s="41"/>
      <c r="Q35" s="41"/>
      <c r="R35" s="2"/>
      <c r="S35" s="41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8">
        <f>P14</f>
        <v>0</v>
      </c>
      <c r="I36" s="8" t="s">
        <v>8</v>
      </c>
      <c r="J36" s="8"/>
      <c r="L36" s="114"/>
      <c r="M36" s="52"/>
      <c r="N36" s="44"/>
      <c r="O36" s="51"/>
      <c r="P36" s="10"/>
      <c r="Q36" s="41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I29+H35-H36</f>
        <v>1408296472</v>
      </c>
      <c r="J37" s="9"/>
      <c r="L37" s="114"/>
      <c r="M37" s="52"/>
      <c r="N37" s="44"/>
      <c r="O37" s="51"/>
      <c r="Q37" s="41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114"/>
      <c r="M38" s="59"/>
      <c r="N38" s="44"/>
      <c r="O38" s="51"/>
      <c r="Q38" s="41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50">
        <v>19759453</v>
      </c>
      <c r="J39" s="9"/>
      <c r="L39" s="114"/>
      <c r="M39" s="52"/>
      <c r="N39" s="44"/>
      <c r="O39" s="51"/>
      <c r="Q39" s="41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103029858</v>
      </c>
      <c r="I40" s="9"/>
      <c r="J40" s="9"/>
      <c r="L40" s="114"/>
      <c r="M40" s="52"/>
      <c r="N40" s="44"/>
      <c r="O40" s="51"/>
      <c r="Q40" s="41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60">
        <v>46862248</v>
      </c>
      <c r="I41" s="9"/>
      <c r="J41" s="9"/>
      <c r="L41" s="114"/>
      <c r="M41" s="52"/>
      <c r="N41" s="44"/>
      <c r="O41" s="51"/>
      <c r="Q41" s="41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1">
        <f>SUM(H39:H41)</f>
        <v>169651559</v>
      </c>
      <c r="J42" s="9"/>
      <c r="L42" s="114"/>
      <c r="M42" s="52"/>
      <c r="N42" s="44"/>
      <c r="O42" s="51"/>
      <c r="Q42" s="41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2">
        <f>SUM(I37:I42)</f>
        <v>1577948031</v>
      </c>
      <c r="J43" s="9"/>
      <c r="L43" s="114"/>
      <c r="M43" s="52"/>
      <c r="N43" s="44"/>
      <c r="O43" s="51"/>
      <c r="Q43" s="41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9"/>
      <c r="L44" s="114"/>
      <c r="M44" s="52"/>
      <c r="N44" s="44"/>
      <c r="O44" s="51"/>
      <c r="P44" s="63"/>
      <c r="Q44" s="34"/>
      <c r="R44" s="64"/>
      <c r="S44" s="64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M95</f>
        <v>23306700</v>
      </c>
      <c r="I45" s="9"/>
      <c r="J45" s="9"/>
      <c r="L45" s="114"/>
      <c r="M45" s="52"/>
      <c r="N45" s="44"/>
      <c r="O45" s="51"/>
      <c r="P45" s="63"/>
      <c r="Q45" s="34"/>
      <c r="R45" s="65"/>
      <c r="S45" s="64"/>
    </row>
    <row r="46" spans="1:19" x14ac:dyDescent="0.2">
      <c r="A46" s="8"/>
      <c r="B46" s="8"/>
      <c r="C46" s="8" t="s">
        <v>37</v>
      </c>
      <c r="D46" s="8"/>
      <c r="E46" s="8"/>
      <c r="F46" s="8"/>
      <c r="G46" s="22"/>
      <c r="H46" s="66">
        <f>+E91</f>
        <v>400000</v>
      </c>
      <c r="I46" s="9" t="s">
        <v>8</v>
      </c>
      <c r="J46" s="9"/>
      <c r="L46" s="114"/>
      <c r="M46" s="52"/>
      <c r="N46" s="44"/>
      <c r="O46" s="51"/>
      <c r="P46" s="63"/>
      <c r="Q46" s="34"/>
      <c r="R46" s="63"/>
      <c r="S46" s="64"/>
    </row>
    <row r="47" spans="1:19" x14ac:dyDescent="0.2">
      <c r="A47" s="8"/>
      <c r="B47" s="8"/>
      <c r="C47" s="8"/>
      <c r="D47" s="8"/>
      <c r="E47" s="8"/>
      <c r="F47" s="8"/>
      <c r="G47" s="22" t="s">
        <v>8</v>
      </c>
      <c r="H47" s="68"/>
      <c r="I47" s="9">
        <f>H45+H46</f>
        <v>23706700</v>
      </c>
      <c r="J47" s="9"/>
      <c r="L47" s="114"/>
      <c r="M47" s="52"/>
      <c r="N47" s="44"/>
      <c r="O47" s="51"/>
      <c r="P47" s="63"/>
      <c r="Q47" s="64"/>
      <c r="R47" s="63"/>
      <c r="S47" s="64"/>
    </row>
    <row r="48" spans="1:19" x14ac:dyDescent="0.2">
      <c r="A48" s="8"/>
      <c r="B48" s="8"/>
      <c r="C48" s="8"/>
      <c r="D48" s="8"/>
      <c r="E48" s="8"/>
      <c r="F48" s="8"/>
      <c r="G48" s="22"/>
      <c r="H48" s="69"/>
      <c r="I48" s="9" t="s">
        <v>8</v>
      </c>
      <c r="J48" s="9"/>
      <c r="L48" s="114"/>
      <c r="M48" s="59"/>
      <c r="N48" s="44"/>
      <c r="O48" s="51"/>
      <c r="P48" s="70"/>
      <c r="Q48" s="70">
        <f>SUM(Q13:Q46)</f>
        <v>0</v>
      </c>
      <c r="R48" s="63"/>
      <c r="S48" s="64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50">
        <f>L136</f>
        <v>10930000</v>
      </c>
      <c r="I49" s="9">
        <v>0</v>
      </c>
      <c r="L49" s="114"/>
      <c r="M49" s="59"/>
      <c r="N49" s="44"/>
      <c r="O49" s="51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8">
        <f>A91</f>
        <v>40200</v>
      </c>
      <c r="I50" s="9"/>
      <c r="J50" s="122"/>
      <c r="L50" s="114"/>
      <c r="M50" s="59"/>
      <c r="N50" s="44"/>
      <c r="O50" s="51"/>
      <c r="P50" s="71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8">
        <f>SUM(H49:H50)</f>
        <v>10970200</v>
      </c>
      <c r="J51" s="50"/>
      <c r="L51" s="114"/>
      <c r="M51" s="59"/>
      <c r="N51" s="44"/>
      <c r="O51" s="51"/>
      <c r="P51" s="72"/>
      <c r="Q51" s="56"/>
      <c r="R51" s="72"/>
      <c r="S51" s="56"/>
    </row>
    <row r="52" spans="1:19" x14ac:dyDescent="0.2">
      <c r="A52" s="8"/>
      <c r="B52" s="8"/>
      <c r="C52" s="19" t="s">
        <v>41</v>
      </c>
      <c r="D52" s="8"/>
      <c r="E52" s="8"/>
      <c r="F52" s="8"/>
      <c r="G52" s="8"/>
      <c r="H52" s="9"/>
      <c r="I52" s="9">
        <f>I30-I47+I51</f>
        <v>15601200</v>
      </c>
      <c r="J52" s="73"/>
      <c r="L52" s="114"/>
      <c r="N52" s="44"/>
      <c r="O52" s="51"/>
      <c r="P52" s="72"/>
      <c r="Q52" s="56"/>
      <c r="R52" s="72"/>
      <c r="S52" s="56"/>
    </row>
    <row r="53" spans="1:19" x14ac:dyDescent="0.2">
      <c r="A53" s="8"/>
      <c r="B53" s="8"/>
      <c r="C53" s="8" t="s">
        <v>42</v>
      </c>
      <c r="D53" s="8"/>
      <c r="E53" s="8"/>
      <c r="F53" s="8"/>
      <c r="G53" s="8"/>
      <c r="H53" s="9"/>
      <c r="I53" s="9">
        <f>+I27</f>
        <v>15601200</v>
      </c>
      <c r="J53" s="73"/>
      <c r="L53" s="114"/>
      <c r="N53" s="44"/>
      <c r="O53" s="51"/>
      <c r="P53" s="72"/>
      <c r="Q53" s="56"/>
      <c r="R53" s="72"/>
      <c r="S53" s="56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8</v>
      </c>
      <c r="I54" s="58">
        <v>0</v>
      </c>
      <c r="J54" s="74"/>
      <c r="L54" s="114"/>
      <c r="N54" s="44"/>
      <c r="O54" s="51"/>
      <c r="P54" s="72"/>
      <c r="Q54" s="56"/>
      <c r="R54" s="72"/>
      <c r="S54" s="75"/>
    </row>
    <row r="55" spans="1:19" x14ac:dyDescent="0.2">
      <c r="A55" s="8"/>
      <c r="B55" s="8"/>
      <c r="C55" s="8"/>
      <c r="D55" s="8"/>
      <c r="E55" s="8" t="s">
        <v>43</v>
      </c>
      <c r="F55" s="8"/>
      <c r="G55" s="8"/>
      <c r="H55" s="9"/>
      <c r="I55" s="9">
        <f>+I53-I52</f>
        <v>0</v>
      </c>
      <c r="J55" s="73"/>
      <c r="L55" s="114"/>
      <c r="N55" s="44"/>
      <c r="O55" s="51"/>
      <c r="P55" s="72"/>
      <c r="Q55" s="56"/>
      <c r="R55" s="72"/>
      <c r="S55" s="72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3"/>
      <c r="L56" s="114"/>
      <c r="N56" s="44"/>
      <c r="O56" s="51"/>
      <c r="P56" s="72"/>
      <c r="Q56" s="56"/>
      <c r="R56" s="72"/>
      <c r="S56" s="72"/>
    </row>
    <row r="57" spans="1:19" x14ac:dyDescent="0.2">
      <c r="A57" s="8" t="s">
        <v>44</v>
      </c>
      <c r="B57" s="8"/>
      <c r="C57" s="8"/>
      <c r="D57" s="8"/>
      <c r="E57" s="8"/>
      <c r="F57" s="8"/>
      <c r="G57" s="8"/>
      <c r="H57" s="9"/>
      <c r="I57" s="55"/>
      <c r="J57" s="76"/>
      <c r="L57" s="114"/>
      <c r="N57" s="44"/>
      <c r="O57" s="51"/>
      <c r="P57" s="72"/>
      <c r="Q57" s="56"/>
      <c r="R57" s="72"/>
      <c r="S57" s="72"/>
    </row>
    <row r="58" spans="1:19" x14ac:dyDescent="0.2">
      <c r="A58" s="8" t="s">
        <v>45</v>
      </c>
      <c r="B58" s="8"/>
      <c r="C58" s="8"/>
      <c r="D58" s="8"/>
      <c r="E58" s="8" t="s">
        <v>8</v>
      </c>
      <c r="F58" s="8"/>
      <c r="G58" s="8" t="s">
        <v>46</v>
      </c>
      <c r="H58" s="9"/>
      <c r="I58" s="21"/>
      <c r="J58" s="77"/>
      <c r="L58" s="114"/>
      <c r="N58" s="44"/>
      <c r="O58" s="51"/>
      <c r="P58" s="72"/>
      <c r="Q58" s="56"/>
      <c r="R58" s="72"/>
      <c r="S58" s="72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8</v>
      </c>
      <c r="I59" s="21"/>
      <c r="J59" s="77"/>
      <c r="L59" s="114"/>
      <c r="N59" s="44"/>
      <c r="O59" s="51"/>
      <c r="Q59" s="41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1"/>
      <c r="J60" s="77"/>
      <c r="L60" s="114"/>
      <c r="N60" s="44"/>
      <c r="O60" s="51"/>
      <c r="Q60" s="41"/>
    </row>
    <row r="61" spans="1:19" x14ac:dyDescent="0.2">
      <c r="A61" s="78"/>
      <c r="B61" s="79"/>
      <c r="C61" s="79"/>
      <c r="D61" s="80"/>
      <c r="E61" s="80"/>
      <c r="F61" s="80"/>
      <c r="G61" s="80"/>
      <c r="H61" s="10"/>
      <c r="J61" s="81"/>
      <c r="L61" s="114"/>
      <c r="N61" s="44"/>
      <c r="O61" s="51"/>
      <c r="Q61" s="10"/>
      <c r="R61" s="83"/>
    </row>
    <row r="62" spans="1:19" x14ac:dyDescent="0.2">
      <c r="A62" s="84" t="s">
        <v>56</v>
      </c>
      <c r="B62" s="79"/>
      <c r="C62" s="79"/>
      <c r="D62" s="80"/>
      <c r="E62" s="80"/>
      <c r="F62" s="80"/>
      <c r="G62" s="10" t="s">
        <v>47</v>
      </c>
      <c r="J62" s="81"/>
      <c r="L62" s="114"/>
      <c r="N62" s="44"/>
      <c r="O62" s="51"/>
      <c r="Q62" s="10"/>
      <c r="R62" s="83"/>
    </row>
    <row r="63" spans="1:19" x14ac:dyDescent="0.2">
      <c r="A63" s="78"/>
      <c r="B63" s="79"/>
      <c r="C63" s="79"/>
      <c r="D63" s="80"/>
      <c r="E63" s="80"/>
      <c r="F63" s="80"/>
      <c r="G63" s="80"/>
      <c r="H63" s="80"/>
      <c r="J63" s="81"/>
      <c r="L63" s="115"/>
      <c r="N63" s="44"/>
      <c r="O63" s="51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5"/>
      <c r="L64" s="115"/>
      <c r="M64" s="59"/>
      <c r="N64" s="44"/>
      <c r="O64" s="51"/>
      <c r="Q64" s="71"/>
    </row>
    <row r="65" spans="1:15" x14ac:dyDescent="0.2">
      <c r="A65" s="2"/>
      <c r="B65" s="2"/>
      <c r="C65" s="2"/>
      <c r="D65" s="2"/>
      <c r="E65" s="2"/>
      <c r="F65" s="2"/>
      <c r="G65" s="80" t="s">
        <v>50</v>
      </c>
      <c r="H65" s="2"/>
      <c r="I65" s="2"/>
      <c r="J65" s="85"/>
      <c r="L65" s="115"/>
      <c r="M65" s="59"/>
      <c r="N65" s="44"/>
      <c r="O65" s="51"/>
    </row>
    <row r="66" spans="1:15" x14ac:dyDescent="0.2">
      <c r="A66" s="2"/>
      <c r="B66" s="2"/>
      <c r="C66" s="2"/>
      <c r="D66" s="2"/>
      <c r="E66" s="2"/>
      <c r="F66" s="2"/>
      <c r="G66" s="80"/>
      <c r="H66" s="2"/>
      <c r="I66" s="2"/>
      <c r="J66" s="85"/>
      <c r="L66" s="115"/>
      <c r="M66" s="59"/>
      <c r="N66" s="44"/>
      <c r="O66" s="51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5"/>
      <c r="L67" s="115"/>
      <c r="M67" s="86"/>
      <c r="N67" s="44"/>
      <c r="O67" s="51"/>
    </row>
    <row r="68" spans="1:15" x14ac:dyDescent="0.2">
      <c r="A68" s="2"/>
      <c r="B68" s="2"/>
      <c r="C68" s="2"/>
      <c r="D68" s="2"/>
      <c r="E68" s="2"/>
      <c r="F68" s="2"/>
      <c r="G68" s="2"/>
      <c r="H68" s="2"/>
      <c r="I68" s="87"/>
      <c r="J68" s="85"/>
      <c r="L68" s="115"/>
      <c r="M68" s="86"/>
      <c r="N68" s="44"/>
      <c r="O68" s="51"/>
    </row>
    <row r="69" spans="1:15" x14ac:dyDescent="0.2">
      <c r="A69" s="80"/>
      <c r="B69" s="80"/>
      <c r="C69" s="80"/>
      <c r="D69" s="80"/>
      <c r="E69" s="80"/>
      <c r="F69" s="80"/>
      <c r="G69" s="88"/>
      <c r="H69" s="89"/>
      <c r="I69" s="80"/>
      <c r="J69" s="81"/>
      <c r="L69" s="115"/>
      <c r="M69" s="90"/>
      <c r="N69" s="44"/>
      <c r="O69" s="51"/>
    </row>
    <row r="70" spans="1:15" x14ac:dyDescent="0.2">
      <c r="A70" s="80"/>
      <c r="B70" s="80"/>
      <c r="C70" s="80"/>
      <c r="D70" s="80"/>
      <c r="E70" s="80"/>
      <c r="F70" s="80"/>
      <c r="G70" s="88" t="s">
        <v>52</v>
      </c>
      <c r="H70" s="91"/>
      <c r="I70" s="80"/>
      <c r="J70" s="81"/>
      <c r="L70" s="115"/>
      <c r="M70" s="59"/>
      <c r="N70" s="44"/>
      <c r="O70" s="51"/>
    </row>
    <row r="71" spans="1:15" x14ac:dyDescent="0.2">
      <c r="A71" s="2"/>
      <c r="B71" s="2"/>
      <c r="C71" s="2"/>
      <c r="D71" s="2"/>
      <c r="E71" s="2"/>
      <c r="F71" s="2"/>
      <c r="G71" s="2"/>
      <c r="H71" s="2"/>
      <c r="I71" s="2"/>
      <c r="J71" s="85"/>
      <c r="L71" s="115"/>
      <c r="N71" s="44"/>
      <c r="O71" s="92"/>
    </row>
    <row r="72" spans="1:15" x14ac:dyDescent="0.2">
      <c r="A72" s="2" t="s">
        <v>39</v>
      </c>
      <c r="B72" s="2"/>
      <c r="C72" s="2"/>
      <c r="D72" s="2" t="s">
        <v>37</v>
      </c>
      <c r="E72" s="2"/>
      <c r="F72" s="2"/>
      <c r="G72" s="2"/>
      <c r="H72" s="2" t="s">
        <v>53</v>
      </c>
      <c r="I72" s="87" t="s">
        <v>54</v>
      </c>
      <c r="J72" s="85"/>
      <c r="L72" s="115"/>
      <c r="M72" s="90"/>
      <c r="N72" s="44"/>
      <c r="O72" s="93"/>
    </row>
    <row r="73" spans="1:15" x14ac:dyDescent="0.2">
      <c r="A73" s="94">
        <v>7000</v>
      </c>
      <c r="B73" s="95"/>
      <c r="C73" s="95"/>
      <c r="D73" s="95"/>
      <c r="E73" s="96">
        <v>400000</v>
      </c>
      <c r="F73" s="2"/>
      <c r="G73" s="2"/>
      <c r="H73" s="56"/>
      <c r="I73" s="2"/>
      <c r="J73" s="85"/>
      <c r="L73" s="115"/>
      <c r="M73" s="90"/>
      <c r="N73" s="44"/>
      <c r="O73" s="92"/>
    </row>
    <row r="74" spans="1:15" x14ac:dyDescent="0.2">
      <c r="A74" s="94">
        <v>33200</v>
      </c>
      <c r="B74" s="95"/>
      <c r="C74" s="95"/>
      <c r="D74" s="95"/>
      <c r="E74" s="96"/>
      <c r="F74" s="2"/>
      <c r="G74" s="2"/>
      <c r="H74" s="56"/>
      <c r="I74" s="2"/>
      <c r="J74" s="2"/>
      <c r="L74" s="115"/>
      <c r="M74" s="90"/>
      <c r="N74" s="44"/>
      <c r="O74" s="92"/>
    </row>
    <row r="75" spans="1:15" x14ac:dyDescent="0.2">
      <c r="A75" s="97"/>
      <c r="B75" s="95"/>
      <c r="C75" s="95"/>
      <c r="D75" s="95"/>
      <c r="E75" s="96"/>
      <c r="F75" s="2"/>
      <c r="G75" s="2"/>
      <c r="H75" s="56"/>
      <c r="I75" s="2"/>
      <c r="J75" s="2"/>
      <c r="L75" s="115"/>
      <c r="M75" s="90"/>
      <c r="N75" s="44"/>
      <c r="O75" s="92"/>
    </row>
    <row r="76" spans="1:15" x14ac:dyDescent="0.2">
      <c r="A76" s="97"/>
      <c r="B76" s="95"/>
      <c r="C76" s="98"/>
      <c r="D76" s="95"/>
      <c r="E76" s="99"/>
      <c r="F76" s="2"/>
      <c r="G76" s="2"/>
      <c r="H76" s="56"/>
      <c r="I76" s="2"/>
      <c r="J76" s="2"/>
      <c r="L76" s="115"/>
      <c r="M76" s="90"/>
      <c r="N76" s="44"/>
      <c r="O76" s="92"/>
    </row>
    <row r="77" spans="1:15" x14ac:dyDescent="0.2">
      <c r="A77" s="96"/>
      <c r="B77" s="95"/>
      <c r="C77" s="98"/>
      <c r="D77" s="98"/>
      <c r="E77" s="100"/>
      <c r="F77" s="71"/>
      <c r="H77" s="72"/>
      <c r="L77" s="115"/>
      <c r="M77" s="90"/>
      <c r="N77" s="44"/>
      <c r="O77" s="92"/>
    </row>
    <row r="78" spans="1:15" x14ac:dyDescent="0.2">
      <c r="A78" s="101"/>
      <c r="B78" s="95"/>
      <c r="C78" s="102"/>
      <c r="D78" s="102"/>
      <c r="E78" s="100"/>
      <c r="H78" s="72"/>
      <c r="L78" s="115"/>
      <c r="M78" s="90"/>
      <c r="N78" s="44"/>
      <c r="O78" s="92"/>
    </row>
    <row r="79" spans="1:15" x14ac:dyDescent="0.2">
      <c r="A79" s="103"/>
      <c r="B79" s="95"/>
      <c r="C79" s="102"/>
      <c r="D79" s="102"/>
      <c r="E79" s="100"/>
      <c r="H79" s="72"/>
      <c r="L79" s="115"/>
      <c r="M79" s="90"/>
      <c r="N79" s="44"/>
      <c r="O79" s="93"/>
    </row>
    <row r="80" spans="1:15" x14ac:dyDescent="0.2">
      <c r="A80" s="103"/>
      <c r="B80" s="95"/>
      <c r="C80" s="102"/>
      <c r="D80" s="102"/>
      <c r="E80" s="100"/>
      <c r="H80" s="72"/>
      <c r="L80" s="115"/>
      <c r="M80" s="90"/>
      <c r="N80" s="44"/>
      <c r="O80" s="93"/>
    </row>
    <row r="81" spans="1:15" x14ac:dyDescent="0.2">
      <c r="A81" s="101"/>
      <c r="B81" s="102"/>
      <c r="C81" s="102"/>
      <c r="D81" s="102"/>
      <c r="E81" s="100"/>
      <c r="H81" s="72"/>
      <c r="L81" s="115"/>
      <c r="M81" s="104"/>
      <c r="N81" s="44"/>
      <c r="O81" s="92"/>
    </row>
    <row r="82" spans="1:15" x14ac:dyDescent="0.2">
      <c r="A82" s="101"/>
      <c r="B82" s="102"/>
      <c r="C82" s="102"/>
      <c r="D82" s="102"/>
      <c r="E82" s="100"/>
      <c r="H82" s="72"/>
      <c r="L82" s="115"/>
      <c r="M82" s="105"/>
      <c r="N82" s="44"/>
      <c r="O82" s="92"/>
    </row>
    <row r="83" spans="1:15" x14ac:dyDescent="0.2">
      <c r="A83" s="101"/>
      <c r="B83" s="106"/>
      <c r="E83" s="72"/>
      <c r="H83" s="72"/>
      <c r="K83" s="30"/>
      <c r="L83" s="115"/>
      <c r="N83" s="44"/>
      <c r="O83" s="92"/>
    </row>
    <row r="84" spans="1:15" x14ac:dyDescent="0.2">
      <c r="A84" s="101"/>
      <c r="B84" s="106"/>
      <c r="H84" s="72"/>
      <c r="K84" s="30"/>
      <c r="L84" s="115"/>
      <c r="N84" s="44"/>
      <c r="O84" s="92"/>
    </row>
    <row r="85" spans="1:15" x14ac:dyDescent="0.2">
      <c r="A85" s="101"/>
      <c r="B85" s="106"/>
      <c r="K85" s="30"/>
      <c r="L85" s="115"/>
      <c r="N85" s="44"/>
      <c r="O85" s="92"/>
    </row>
    <row r="86" spans="1:15" x14ac:dyDescent="0.2">
      <c r="A86" s="101"/>
      <c r="B86" s="106"/>
      <c r="K86" s="30"/>
      <c r="L86" s="115"/>
      <c r="N86" s="44"/>
      <c r="O86" s="92"/>
    </row>
    <row r="87" spans="1:15" x14ac:dyDescent="0.2">
      <c r="A87" s="72"/>
      <c r="B87" s="106"/>
      <c r="K87" s="30"/>
      <c r="L87" s="115"/>
      <c r="M87" s="90"/>
      <c r="N87" s="44"/>
      <c r="O87" s="92"/>
    </row>
    <row r="88" spans="1:15" x14ac:dyDescent="0.2">
      <c r="K88" s="30"/>
      <c r="L88" s="115"/>
      <c r="N88" s="44"/>
      <c r="O88" s="92"/>
    </row>
    <row r="89" spans="1:15" x14ac:dyDescent="0.2">
      <c r="K89" s="30"/>
      <c r="L89" s="115"/>
      <c r="N89" s="44"/>
      <c r="O89" s="92"/>
    </row>
    <row r="90" spans="1:15" x14ac:dyDescent="0.2">
      <c r="K90" s="30"/>
      <c r="L90" s="115"/>
      <c r="N90" s="44"/>
      <c r="O90" s="92"/>
    </row>
    <row r="91" spans="1:15" x14ac:dyDescent="0.2">
      <c r="A91" s="83">
        <f>SUM(A73:A90)</f>
        <v>40200</v>
      </c>
      <c r="E91" s="72">
        <f>SUM(E73:E90)</f>
        <v>400000</v>
      </c>
      <c r="H91" s="72">
        <f>SUM(H73:H90)</f>
        <v>0</v>
      </c>
      <c r="K91" s="30"/>
      <c r="L91" s="115"/>
      <c r="N91" s="44"/>
      <c r="O91" s="92"/>
    </row>
    <row r="92" spans="1:15" x14ac:dyDescent="0.2">
      <c r="K92" s="30"/>
      <c r="L92" s="115"/>
      <c r="N92" s="44"/>
      <c r="O92" s="92"/>
    </row>
    <row r="93" spans="1:15" x14ac:dyDescent="0.2">
      <c r="K93" s="30"/>
      <c r="L93" s="116"/>
      <c r="N93" s="44"/>
      <c r="O93" s="92"/>
    </row>
    <row r="94" spans="1:15" x14ac:dyDescent="0.2">
      <c r="K94" s="30"/>
      <c r="L94" s="116"/>
      <c r="N94" s="44"/>
      <c r="O94" s="92"/>
    </row>
    <row r="95" spans="1:15" x14ac:dyDescent="0.2">
      <c r="K95" s="30"/>
      <c r="L95" s="116"/>
      <c r="M95" s="38">
        <f>SUM(M13:M94)</f>
        <v>23306700</v>
      </c>
      <c r="N95" s="44"/>
      <c r="O95" s="92"/>
    </row>
    <row r="96" spans="1:15" x14ac:dyDescent="0.2">
      <c r="K96" s="30"/>
      <c r="L96" s="116"/>
      <c r="N96" s="44"/>
      <c r="O96" s="92"/>
    </row>
    <row r="97" spans="11:15" x14ac:dyDescent="0.2">
      <c r="K97" s="30"/>
      <c r="L97" s="116"/>
      <c r="N97" s="44"/>
      <c r="O97" s="92"/>
    </row>
    <row r="98" spans="11:15" x14ac:dyDescent="0.2">
      <c r="K98" s="30"/>
      <c r="L98" s="116"/>
      <c r="N98" s="44"/>
      <c r="O98" s="92"/>
    </row>
    <row r="99" spans="11:15" x14ac:dyDescent="0.2">
      <c r="K99" s="30"/>
      <c r="L99" s="116"/>
      <c r="N99" s="44"/>
      <c r="O99" s="92"/>
    </row>
    <row r="100" spans="11:15" x14ac:dyDescent="0.2">
      <c r="K100" s="30"/>
      <c r="L100" s="116"/>
      <c r="N100" s="44"/>
      <c r="O100" s="92"/>
    </row>
    <row r="101" spans="11:15" x14ac:dyDescent="0.2">
      <c r="K101" s="30"/>
      <c r="L101" s="116"/>
      <c r="N101" s="44"/>
      <c r="O101" s="92"/>
    </row>
    <row r="102" spans="11:15" x14ac:dyDescent="0.2">
      <c r="K102" s="30"/>
      <c r="L102" s="116"/>
      <c r="N102" s="44"/>
      <c r="O102" s="92"/>
    </row>
    <row r="103" spans="11:15" x14ac:dyDescent="0.2">
      <c r="K103" s="30"/>
      <c r="L103" s="116"/>
      <c r="N103" s="44"/>
      <c r="O103" s="92"/>
    </row>
    <row r="104" spans="11:15" x14ac:dyDescent="0.2">
      <c r="K104" s="30"/>
      <c r="L104" s="116"/>
      <c r="N104" s="44"/>
      <c r="O104" s="92"/>
    </row>
    <row r="105" spans="11:15" x14ac:dyDescent="0.2">
      <c r="K105" s="30"/>
      <c r="L105" s="116"/>
      <c r="N105" s="44"/>
      <c r="O105" s="92"/>
    </row>
    <row r="106" spans="11:15" x14ac:dyDescent="0.2">
      <c r="K106" s="30"/>
      <c r="L106" s="116"/>
      <c r="N106" s="44"/>
      <c r="O106" s="92"/>
    </row>
    <row r="107" spans="11:15" x14ac:dyDescent="0.2">
      <c r="K107" s="30"/>
      <c r="L107" s="116"/>
      <c r="N107" s="44"/>
    </row>
    <row r="108" spans="11:15" x14ac:dyDescent="0.2">
      <c r="K108" s="30"/>
      <c r="L108" s="116"/>
    </row>
    <row r="109" spans="11:15" x14ac:dyDescent="0.2">
      <c r="K109" s="30"/>
      <c r="L109" s="116"/>
    </row>
    <row r="110" spans="11:15" x14ac:dyDescent="0.2">
      <c r="K110" s="30"/>
      <c r="L110" s="116"/>
      <c r="O110" s="90">
        <f>SUM(O13:O109)</f>
        <v>0</v>
      </c>
    </row>
    <row r="111" spans="11:15" x14ac:dyDescent="0.2">
      <c r="K111" s="30"/>
      <c r="L111" s="116"/>
    </row>
    <row r="112" spans="11:15" x14ac:dyDescent="0.2">
      <c r="K112" s="30"/>
      <c r="L112" s="116"/>
    </row>
    <row r="113" spans="1:19" s="38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6"/>
      <c r="N113" s="108"/>
      <c r="O113" s="107"/>
      <c r="P113" s="7"/>
      <c r="Q113" s="7"/>
      <c r="R113" s="7"/>
      <c r="S113" s="7"/>
    </row>
    <row r="114" spans="1:19" s="38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6"/>
      <c r="N114" s="108"/>
      <c r="O114" s="107"/>
      <c r="P114" s="7"/>
      <c r="Q114" s="7"/>
      <c r="R114" s="7"/>
      <c r="S114" s="7"/>
    </row>
    <row r="115" spans="1:19" s="38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6"/>
      <c r="N115" s="108"/>
      <c r="O115" s="107"/>
      <c r="P115" s="7"/>
      <c r="Q115" s="7"/>
      <c r="R115" s="7"/>
      <c r="S115" s="7"/>
    </row>
    <row r="116" spans="1:19" s="38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6"/>
      <c r="N116" s="108"/>
      <c r="O116" s="107"/>
      <c r="P116" s="7"/>
      <c r="Q116" s="7"/>
      <c r="R116" s="7"/>
      <c r="S116" s="7"/>
    </row>
    <row r="117" spans="1:19" s="38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6"/>
      <c r="N117" s="108"/>
      <c r="O117" s="107"/>
      <c r="P117" s="7"/>
      <c r="Q117" s="7"/>
      <c r="R117" s="7"/>
      <c r="S117" s="7"/>
    </row>
    <row r="118" spans="1:19" s="38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6"/>
      <c r="N118" s="108"/>
      <c r="O118" s="107"/>
      <c r="P118" s="7"/>
      <c r="Q118" s="7"/>
      <c r="R118" s="7"/>
      <c r="S118" s="7"/>
    </row>
    <row r="119" spans="1:19" s="38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6"/>
      <c r="N119" s="108"/>
      <c r="O119" s="107"/>
      <c r="P119" s="7"/>
      <c r="Q119" s="7"/>
      <c r="R119" s="7"/>
      <c r="S119" s="7"/>
    </row>
    <row r="120" spans="1:19" s="38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6"/>
      <c r="N120" s="108"/>
      <c r="O120" s="107"/>
      <c r="P120" s="7"/>
      <c r="Q120" s="7"/>
      <c r="R120" s="7"/>
      <c r="S120" s="7"/>
    </row>
    <row r="121" spans="1:19" s="38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6"/>
      <c r="N121" s="108"/>
      <c r="O121" s="107"/>
      <c r="P121" s="7"/>
      <c r="Q121" s="7"/>
      <c r="R121" s="7"/>
      <c r="S121" s="7"/>
    </row>
    <row r="122" spans="1:19" s="38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6"/>
      <c r="N122" s="108"/>
      <c r="O122" s="107"/>
      <c r="P122" s="7"/>
      <c r="Q122" s="7"/>
      <c r="R122" s="7"/>
      <c r="S122" s="7"/>
    </row>
    <row r="123" spans="1:19" s="38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6"/>
      <c r="N123" s="108"/>
      <c r="O123" s="107"/>
      <c r="P123" s="7"/>
      <c r="Q123" s="7"/>
      <c r="R123" s="7"/>
      <c r="S123" s="7"/>
    </row>
    <row r="124" spans="1:19" s="38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6"/>
      <c r="N124" s="108"/>
      <c r="O124" s="107"/>
      <c r="P124" s="7"/>
      <c r="Q124" s="7"/>
      <c r="R124" s="7"/>
      <c r="S124" s="7"/>
    </row>
    <row r="125" spans="1:19" s="38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6"/>
      <c r="N125" s="108"/>
      <c r="O125" s="107"/>
      <c r="P125" s="7"/>
      <c r="Q125" s="7"/>
      <c r="R125" s="7"/>
      <c r="S125" s="7"/>
    </row>
    <row r="126" spans="1:19" s="38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6"/>
      <c r="N126" s="108"/>
      <c r="O126" s="107"/>
      <c r="P126" s="7"/>
      <c r="Q126" s="7"/>
      <c r="R126" s="7"/>
      <c r="S126" s="7"/>
    </row>
    <row r="127" spans="1:19" s="38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6"/>
      <c r="N127" s="108"/>
      <c r="O127" s="107"/>
      <c r="P127" s="7"/>
      <c r="Q127" s="7"/>
      <c r="R127" s="7"/>
      <c r="S127" s="7"/>
    </row>
    <row r="128" spans="1:19" s="38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6"/>
      <c r="N128" s="108"/>
      <c r="O128" s="107"/>
      <c r="P128" s="7"/>
      <c r="Q128" s="7"/>
      <c r="R128" s="7"/>
      <c r="S128" s="7"/>
    </row>
    <row r="129" spans="1:19" s="38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6"/>
      <c r="N129" s="108"/>
      <c r="O129" s="107"/>
      <c r="P129" s="7"/>
      <c r="Q129" s="7"/>
      <c r="R129" s="7"/>
      <c r="S129" s="7"/>
    </row>
    <row r="130" spans="1:19" s="38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6"/>
      <c r="N130" s="108"/>
      <c r="O130" s="107"/>
      <c r="P130" s="7"/>
      <c r="Q130" s="7"/>
      <c r="R130" s="7"/>
      <c r="S130" s="7"/>
    </row>
    <row r="131" spans="1:19" s="38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6"/>
      <c r="N131" s="108"/>
      <c r="O131" s="107"/>
      <c r="P131" s="7"/>
      <c r="Q131" s="7"/>
      <c r="R131" s="7"/>
      <c r="S131" s="7"/>
    </row>
    <row r="132" spans="1:19" s="38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30"/>
      <c r="L132" s="116"/>
      <c r="N132" s="108"/>
      <c r="O132" s="107"/>
      <c r="P132" s="7"/>
      <c r="Q132" s="7"/>
      <c r="R132" s="7"/>
      <c r="S132" s="7"/>
    </row>
    <row r="133" spans="1:19" s="38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30"/>
      <c r="L133" s="116"/>
      <c r="N133" s="108"/>
      <c r="O133" s="107"/>
      <c r="P133" s="7"/>
      <c r="Q133" s="7"/>
      <c r="R133" s="7"/>
      <c r="S133" s="7"/>
    </row>
    <row r="134" spans="1:19" s="38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30"/>
      <c r="L134" s="116"/>
      <c r="N134" s="108"/>
      <c r="O134" s="107"/>
      <c r="P134" s="7"/>
      <c r="Q134" s="7"/>
      <c r="R134" s="7"/>
      <c r="S134" s="7"/>
    </row>
    <row r="135" spans="1:19" s="38" customForma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30"/>
      <c r="L135" s="116"/>
      <c r="N135" s="108"/>
      <c r="O135" s="107"/>
      <c r="P135" s="7"/>
      <c r="Q135" s="7"/>
      <c r="R135" s="7"/>
      <c r="S135" s="7"/>
    </row>
    <row r="136" spans="1:19" s="38" customForma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30"/>
      <c r="L136" s="109">
        <f>SUM(L13:L135)</f>
        <v>10930000</v>
      </c>
      <c r="N136" s="108"/>
      <c r="O136" s="107"/>
      <c r="P136" s="7"/>
      <c r="Q136" s="7"/>
      <c r="R136" s="7"/>
      <c r="S136" s="7"/>
    </row>
  </sheetData>
  <mergeCells count="1">
    <mergeCell ref="A1:I1"/>
  </mergeCells>
  <pageMargins left="0.7" right="0.7" top="0.75" bottom="0.7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1 April 17</vt:lpstr>
      <vt:lpstr>3 April 17</vt:lpstr>
      <vt:lpstr>4 April 17 </vt:lpstr>
      <vt:lpstr>5 April 17 </vt:lpstr>
      <vt:lpstr>6 April 17</vt:lpstr>
      <vt:lpstr>7 April 17 </vt:lpstr>
      <vt:lpstr>8 April 17</vt:lpstr>
      <vt:lpstr>10 April 17 </vt:lpstr>
      <vt:lpstr>11 April 17</vt:lpstr>
      <vt:lpstr>12 April 17</vt:lpstr>
      <vt:lpstr>13 April 17</vt:lpstr>
      <vt:lpstr>16 April 17</vt:lpstr>
      <vt:lpstr>17 April 17</vt:lpstr>
      <vt:lpstr>18 April 17</vt:lpstr>
      <vt:lpstr>19 April 17</vt:lpstr>
      <vt:lpstr>20 April 17 </vt:lpstr>
      <vt:lpstr>21 April 17 </vt:lpstr>
      <vt:lpstr>22 April 17 </vt:lpstr>
      <vt:lpstr>25 April 17 </vt:lpstr>
      <vt:lpstr>26 April 17  </vt:lpstr>
      <vt:lpstr>27 April 17 </vt:lpstr>
      <vt:lpstr>28 April 17</vt:lpstr>
      <vt:lpstr>29 April 17</vt:lpstr>
      <vt:lpstr>'1 April 17'!Print_Area</vt:lpstr>
      <vt:lpstr>'10 April 17 '!Print_Area</vt:lpstr>
      <vt:lpstr>'11 April 17'!Print_Area</vt:lpstr>
      <vt:lpstr>'12 April 17'!Print_Area</vt:lpstr>
      <vt:lpstr>'13 April 17'!Print_Area</vt:lpstr>
      <vt:lpstr>'16 April 17'!Print_Area</vt:lpstr>
      <vt:lpstr>'17 April 17'!Print_Area</vt:lpstr>
      <vt:lpstr>'18 April 17'!Print_Area</vt:lpstr>
      <vt:lpstr>'19 April 17'!Print_Area</vt:lpstr>
      <vt:lpstr>'20 April 17 '!Print_Area</vt:lpstr>
      <vt:lpstr>'21 April 17 '!Print_Area</vt:lpstr>
      <vt:lpstr>'22 April 17 '!Print_Area</vt:lpstr>
      <vt:lpstr>'25 April 17 '!Print_Area</vt:lpstr>
      <vt:lpstr>'26 April 17  '!Print_Area</vt:lpstr>
      <vt:lpstr>'27 April 17 '!Print_Area</vt:lpstr>
      <vt:lpstr>'28 April 17'!Print_Area</vt:lpstr>
      <vt:lpstr>'29 April 17'!Print_Area</vt:lpstr>
      <vt:lpstr>'3 April 17'!Print_Area</vt:lpstr>
      <vt:lpstr>'4 April 17 '!Print_Area</vt:lpstr>
      <vt:lpstr>'5 April 17 '!Print_Area</vt:lpstr>
      <vt:lpstr>'6 April 17'!Print_Area</vt:lpstr>
      <vt:lpstr>'7 April 17 '!Print_Area</vt:lpstr>
      <vt:lpstr>'8 April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2017-04-29T06:21:28Z</cp:lastPrinted>
  <dcterms:created xsi:type="dcterms:W3CDTF">2017-04-03T03:15:41Z</dcterms:created>
  <dcterms:modified xsi:type="dcterms:W3CDTF">2017-05-02T11:12:04Z</dcterms:modified>
</cp:coreProperties>
</file>