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55" windowWidth="20115" windowHeight="7815" firstSheet="14" activeTab="20"/>
  </bookViews>
  <sheets>
    <sheet name="28 Juli 17" sheetId="1" r:id="rId1"/>
    <sheet name="29 Juli 17" sheetId="4" r:id="rId2"/>
    <sheet name="31 Juli 17" sheetId="5" r:id="rId3"/>
    <sheet name="01 Agustus 17" sheetId="6" r:id="rId4"/>
    <sheet name="02 Agustus 17" sheetId="7" r:id="rId5"/>
    <sheet name="03 Agustus 17" sheetId="8" r:id="rId6"/>
    <sheet name="04 Agustus 17" sheetId="9" r:id="rId7"/>
    <sheet name="05 Ags 17" sheetId="10" r:id="rId8"/>
    <sheet name="07 Ags 17" sheetId="11" r:id="rId9"/>
    <sheet name="08 Ags 17" sheetId="12" r:id="rId10"/>
    <sheet name="09 Ags 17" sheetId="13" r:id="rId11"/>
    <sheet name="10 Ags 17 " sheetId="14" r:id="rId12"/>
    <sheet name="11 Ags 17 " sheetId="15" r:id="rId13"/>
    <sheet name="12 Ags 17" sheetId="16" r:id="rId14"/>
    <sheet name="13 Ags 17" sheetId="17" r:id="rId15"/>
    <sheet name="14 Ags 17" sheetId="18" r:id="rId16"/>
    <sheet name="15 Ags 17" sheetId="19" r:id="rId17"/>
    <sheet name="16 Ags 17" sheetId="20" r:id="rId18"/>
    <sheet name="18 Ags 17 " sheetId="21" r:id="rId19"/>
    <sheet name="21 Ags 17" sheetId="22" r:id="rId20"/>
    <sheet name="22 Ags 17" sheetId="23" r:id="rId21"/>
  </sheets>
  <externalReferences>
    <externalReference r:id="rId22"/>
  </externalReferences>
  <definedNames>
    <definedName name="_xlnm.Print_Area" localSheetId="3">'01 Agustus 17'!$A$1:$I$70</definedName>
    <definedName name="_xlnm.Print_Area" localSheetId="4">'02 Agustus 17'!$A$1:$I$70</definedName>
    <definedName name="_xlnm.Print_Area" localSheetId="5">'03 Agustus 17'!$A$1:$I$70</definedName>
    <definedName name="_xlnm.Print_Area" localSheetId="6">'04 Agustus 17'!$A$1:$I$70</definedName>
    <definedName name="_xlnm.Print_Area" localSheetId="7">'05 Ags 17'!$A$1:$I$70</definedName>
    <definedName name="_xlnm.Print_Area" localSheetId="8">'07 Ags 17'!$A$1:$I$70</definedName>
    <definedName name="_xlnm.Print_Area" localSheetId="9">'08 Ags 17'!$A$1:$I$70</definedName>
    <definedName name="_xlnm.Print_Area" localSheetId="10">'09 Ags 17'!$A$1:$I$70</definedName>
    <definedName name="_xlnm.Print_Area" localSheetId="11">'10 Ags 17 '!$A$1:$I$70</definedName>
    <definedName name="_xlnm.Print_Area" localSheetId="12">'11 Ags 17 '!$A$1:$I$70</definedName>
    <definedName name="_xlnm.Print_Area" localSheetId="13">'12 Ags 17'!$A$1:$I$70</definedName>
    <definedName name="_xlnm.Print_Area" localSheetId="14">'13 Ags 17'!$A$1:$I$70</definedName>
    <definedName name="_xlnm.Print_Area" localSheetId="15">'14 Ags 17'!$A$1:$I$70</definedName>
    <definedName name="_xlnm.Print_Area" localSheetId="16">'15 Ags 17'!$A$1:$I$70</definedName>
    <definedName name="_xlnm.Print_Area" localSheetId="17">'16 Ags 17'!$A$1:$I$70</definedName>
    <definedName name="_xlnm.Print_Area" localSheetId="18">'18 Ags 17 '!$A$1:$I$70</definedName>
    <definedName name="_xlnm.Print_Area" localSheetId="19">'21 Ags 17'!$A$1:$I$70</definedName>
    <definedName name="_xlnm.Print_Area" localSheetId="20">'22 Ags 17'!$A$1:$I$70</definedName>
    <definedName name="_xlnm.Print_Area" localSheetId="0">'28 Juli 17'!$A$1:$I$70</definedName>
    <definedName name="_xlnm.Print_Area" localSheetId="1">'29 Juli 17'!$A$1:$I$70</definedName>
    <definedName name="_xlnm.Print_Area" localSheetId="2">'31 Juli 17'!$A$1:$I$70</definedName>
  </definedNames>
  <calcPr calcId="144525"/>
</workbook>
</file>

<file path=xl/calcChain.xml><?xml version="1.0" encoding="utf-8"?>
<calcChain xmlns="http://schemas.openxmlformats.org/spreadsheetml/2006/main">
  <c r="I29" i="23" l="1"/>
  <c r="I30" i="23"/>
  <c r="M116" i="23" l="1"/>
  <c r="H45" i="23" s="1"/>
  <c r="I47" i="23" s="1"/>
  <c r="L116" i="23"/>
  <c r="H49" i="23" s="1"/>
  <c r="O108" i="23"/>
  <c r="H89" i="23"/>
  <c r="E89" i="23"/>
  <c r="A89" i="23"/>
  <c r="H50" i="23" s="1"/>
  <c r="Q48" i="23"/>
  <c r="H46" i="23"/>
  <c r="I42" i="23"/>
  <c r="H36" i="23"/>
  <c r="H35" i="23"/>
  <c r="G24" i="23"/>
  <c r="S23" i="23"/>
  <c r="R23" i="23"/>
  <c r="G23" i="23"/>
  <c r="G22" i="23"/>
  <c r="G21" i="23"/>
  <c r="G20" i="23"/>
  <c r="G16" i="23"/>
  <c r="G15" i="23"/>
  <c r="G14" i="23"/>
  <c r="J13" i="23"/>
  <c r="G13" i="23"/>
  <c r="G12" i="23"/>
  <c r="G11" i="23"/>
  <c r="G10" i="23"/>
  <c r="G9" i="23"/>
  <c r="G8" i="23"/>
  <c r="H17" i="23" s="1"/>
  <c r="H26" i="23" l="1"/>
  <c r="I51" i="23"/>
  <c r="I52" i="23"/>
  <c r="I37" i="23"/>
  <c r="I43" i="23" s="1"/>
  <c r="I27" i="23"/>
  <c r="I53" i="23" s="1"/>
  <c r="I55" i="23" l="1"/>
  <c r="I29" i="22" l="1"/>
  <c r="M116" i="22"/>
  <c r="H45" i="22" s="1"/>
  <c r="I47" i="22" s="1"/>
  <c r="L116" i="22"/>
  <c r="H49" i="22" s="1"/>
  <c r="O108" i="22"/>
  <c r="H89" i="22"/>
  <c r="E89" i="22"/>
  <c r="A89" i="22"/>
  <c r="H50" i="22" s="1"/>
  <c r="Q48" i="22"/>
  <c r="H46" i="22"/>
  <c r="I42" i="22"/>
  <c r="H36" i="22"/>
  <c r="H35" i="22"/>
  <c r="I37" i="22" s="1"/>
  <c r="I43" i="22" s="1"/>
  <c r="G24" i="22"/>
  <c r="S23" i="22"/>
  <c r="R23" i="22"/>
  <c r="G23" i="22"/>
  <c r="G22" i="22"/>
  <c r="G21" i="22"/>
  <c r="G20" i="22"/>
  <c r="G16" i="22"/>
  <c r="G15" i="22"/>
  <c r="G14" i="22"/>
  <c r="J13" i="22"/>
  <c r="G13" i="22"/>
  <c r="G12" i="22"/>
  <c r="G11" i="22"/>
  <c r="G10" i="22"/>
  <c r="G9" i="22"/>
  <c r="G8" i="22"/>
  <c r="H26" i="22" l="1"/>
  <c r="H17" i="22"/>
  <c r="I51" i="22"/>
  <c r="J13" i="21"/>
  <c r="I27" i="22" l="1"/>
  <c r="I53" i="22" s="1"/>
  <c r="I29" i="21"/>
  <c r="M116" i="21"/>
  <c r="H45" i="21" s="1"/>
  <c r="L116" i="21"/>
  <c r="H49" i="21" s="1"/>
  <c r="O108" i="21"/>
  <c r="H89" i="21"/>
  <c r="E89" i="21"/>
  <c r="A89" i="21"/>
  <c r="H50" i="21" s="1"/>
  <c r="Q48" i="21"/>
  <c r="H46" i="21"/>
  <c r="I42" i="21"/>
  <c r="H36" i="21"/>
  <c r="H35" i="21"/>
  <c r="G24" i="21"/>
  <c r="S23" i="21"/>
  <c r="R23" i="21"/>
  <c r="G23" i="21"/>
  <c r="G22" i="21"/>
  <c r="G21" i="21"/>
  <c r="G20" i="21"/>
  <c r="H26" i="21" s="1"/>
  <c r="G16" i="21"/>
  <c r="G15" i="21"/>
  <c r="G14" i="21"/>
  <c r="G13" i="21"/>
  <c r="G12" i="21"/>
  <c r="G11" i="21"/>
  <c r="G10" i="21"/>
  <c r="G9" i="21"/>
  <c r="G8" i="21"/>
  <c r="H17" i="21" l="1"/>
  <c r="I27" i="21" s="1"/>
  <c r="I53" i="21" s="1"/>
  <c r="I47" i="21"/>
  <c r="I51" i="21"/>
  <c r="I37" i="21"/>
  <c r="I43" i="21" s="1"/>
  <c r="I29" i="20"/>
  <c r="M116" i="20"/>
  <c r="H45" i="20" s="1"/>
  <c r="L116" i="20"/>
  <c r="H49" i="20" s="1"/>
  <c r="O108" i="20"/>
  <c r="H89" i="20"/>
  <c r="E89" i="20"/>
  <c r="A89" i="20"/>
  <c r="H50" i="20"/>
  <c r="Q48" i="20"/>
  <c r="H46" i="20"/>
  <c r="I42" i="20"/>
  <c r="H36" i="20"/>
  <c r="H35" i="20"/>
  <c r="I37" i="20"/>
  <c r="I43" i="20" s="1"/>
  <c r="G24" i="20"/>
  <c r="S23" i="20"/>
  <c r="R23" i="20"/>
  <c r="G23" i="20"/>
  <c r="G22" i="20"/>
  <c r="G21" i="20"/>
  <c r="G20" i="20"/>
  <c r="H26" i="20" s="1"/>
  <c r="G16" i="20"/>
  <c r="G15" i="20"/>
  <c r="G14" i="20"/>
  <c r="G13" i="20"/>
  <c r="G12" i="20"/>
  <c r="G11" i="20"/>
  <c r="G10" i="20"/>
  <c r="G9" i="20"/>
  <c r="G8" i="20"/>
  <c r="H17" i="20" s="1"/>
  <c r="I27" i="20" s="1"/>
  <c r="I53" i="20" s="1"/>
  <c r="I51" i="20" l="1"/>
  <c r="I47" i="20"/>
  <c r="I29" i="19"/>
  <c r="M116" i="19" l="1"/>
  <c r="H45" i="19" s="1"/>
  <c r="L116" i="19"/>
  <c r="H49" i="19" s="1"/>
  <c r="O108" i="19"/>
  <c r="H89" i="19"/>
  <c r="E89" i="19"/>
  <c r="H46" i="19" s="1"/>
  <c r="A89" i="19"/>
  <c r="H50" i="19" s="1"/>
  <c r="Q48" i="19"/>
  <c r="I42" i="19"/>
  <c r="H36" i="19"/>
  <c r="H35" i="19"/>
  <c r="I37" i="19"/>
  <c r="I43" i="19" s="1"/>
  <c r="G24" i="19"/>
  <c r="S23" i="19"/>
  <c r="R23" i="19"/>
  <c r="G23" i="19"/>
  <c r="G22" i="19"/>
  <c r="G21" i="19"/>
  <c r="G20" i="19"/>
  <c r="G16" i="19"/>
  <c r="G15" i="19"/>
  <c r="G14" i="19"/>
  <c r="G13" i="19"/>
  <c r="G12" i="19"/>
  <c r="G11" i="19"/>
  <c r="G10" i="19"/>
  <c r="G9" i="19"/>
  <c r="G8" i="19"/>
  <c r="I47" i="19" l="1"/>
  <c r="H26" i="19"/>
  <c r="H17" i="19"/>
  <c r="I51" i="19"/>
  <c r="I37" i="18"/>
  <c r="I27" i="19" l="1"/>
  <c r="I53" i="19" s="1"/>
  <c r="J51" i="16"/>
  <c r="I43" i="18" l="1"/>
  <c r="M116" i="18"/>
  <c r="H45" i="18" s="1"/>
  <c r="L116" i="18"/>
  <c r="H49" i="18" s="1"/>
  <c r="O108" i="18"/>
  <c r="H89" i="18"/>
  <c r="E89" i="18"/>
  <c r="H46" i="18" s="1"/>
  <c r="A89" i="18"/>
  <c r="H50" i="18" s="1"/>
  <c r="Q48" i="18"/>
  <c r="I42" i="18"/>
  <c r="H36" i="18"/>
  <c r="H35" i="18"/>
  <c r="I29" i="18"/>
  <c r="G24" i="18"/>
  <c r="S23" i="18"/>
  <c r="R23" i="18"/>
  <c r="G23" i="18"/>
  <c r="G22" i="18"/>
  <c r="G21" i="18"/>
  <c r="H26" i="18" s="1"/>
  <c r="G20" i="18"/>
  <c r="G16" i="18"/>
  <c r="G15" i="18"/>
  <c r="G14" i="18"/>
  <c r="G13" i="18"/>
  <c r="G12" i="18"/>
  <c r="G11" i="18"/>
  <c r="G10" i="18"/>
  <c r="G9" i="18"/>
  <c r="G8" i="18"/>
  <c r="I51" i="18" l="1"/>
  <c r="I47" i="18"/>
  <c r="H17" i="18"/>
  <c r="I27" i="18" s="1"/>
  <c r="I53" i="18" s="1"/>
  <c r="E9" i="17"/>
  <c r="E8" i="17"/>
  <c r="I29" i="17"/>
  <c r="M116" i="17"/>
  <c r="L116" i="17"/>
  <c r="H49" i="17" s="1"/>
  <c r="I51" i="17" s="1"/>
  <c r="O108" i="17"/>
  <c r="H89" i="17"/>
  <c r="E89" i="17"/>
  <c r="A89" i="17"/>
  <c r="H50" i="17" s="1"/>
  <c r="Q48" i="17"/>
  <c r="H46" i="17"/>
  <c r="H45" i="17"/>
  <c r="I47" i="17" s="1"/>
  <c r="I42" i="17"/>
  <c r="I37" i="17"/>
  <c r="I43" i="17" s="1"/>
  <c r="H36" i="17"/>
  <c r="H35" i="17"/>
  <c r="G24" i="17"/>
  <c r="S23" i="17"/>
  <c r="R23" i="17"/>
  <c r="G23" i="17"/>
  <c r="G22" i="17"/>
  <c r="G21" i="17"/>
  <c r="G20" i="17"/>
  <c r="H26" i="17" s="1"/>
  <c r="G16" i="17"/>
  <c r="G15" i="17"/>
  <c r="G14" i="17"/>
  <c r="G13" i="17"/>
  <c r="G12" i="17"/>
  <c r="G11" i="17"/>
  <c r="G10" i="17"/>
  <c r="G9" i="17"/>
  <c r="G8" i="17"/>
  <c r="H17" i="17" s="1"/>
  <c r="I27" i="17" l="1"/>
  <c r="I53" i="17" s="1"/>
  <c r="I29" i="16"/>
  <c r="M116" i="16"/>
  <c r="H45" i="16" s="1"/>
  <c r="L116" i="16"/>
  <c r="H49" i="16" s="1"/>
  <c r="O108" i="16"/>
  <c r="H89" i="16"/>
  <c r="E89" i="16"/>
  <c r="H46" i="16" s="1"/>
  <c r="A89" i="16"/>
  <c r="H50" i="16" s="1"/>
  <c r="Q48" i="16"/>
  <c r="I42" i="16"/>
  <c r="I37" i="16"/>
  <c r="H36" i="16"/>
  <c r="H35" i="16"/>
  <c r="G24" i="16"/>
  <c r="S23" i="16"/>
  <c r="R23" i="16"/>
  <c r="G23" i="16"/>
  <c r="G22" i="16"/>
  <c r="G21" i="16"/>
  <c r="H26" i="16" s="1"/>
  <c r="G20" i="16"/>
  <c r="G16" i="16"/>
  <c r="G15" i="16"/>
  <c r="G14" i="16"/>
  <c r="G13" i="16"/>
  <c r="G12" i="16"/>
  <c r="G11" i="16"/>
  <c r="G10" i="16"/>
  <c r="G9" i="16"/>
  <c r="G8" i="16"/>
  <c r="I43" i="16" l="1"/>
  <c r="I47" i="16"/>
  <c r="H17" i="16"/>
  <c r="I27" i="16" s="1"/>
  <c r="I53" i="16" s="1"/>
  <c r="I51" i="16"/>
  <c r="I37" i="15"/>
  <c r="M131" i="15"/>
  <c r="H45" i="15" s="1"/>
  <c r="I47" i="15" s="1"/>
  <c r="L131" i="15"/>
  <c r="H49" i="15" s="1"/>
  <c r="O108" i="15"/>
  <c r="H89" i="15"/>
  <c r="E89" i="15"/>
  <c r="A89" i="15"/>
  <c r="H50" i="15" s="1"/>
  <c r="Q48" i="15"/>
  <c r="H46" i="15"/>
  <c r="I42" i="15"/>
  <c r="H36" i="15"/>
  <c r="H35" i="15"/>
  <c r="I29" i="15"/>
  <c r="I43" i="15" s="1"/>
  <c r="G24" i="15"/>
  <c r="S23" i="15"/>
  <c r="R23" i="15"/>
  <c r="G23" i="15"/>
  <c r="G22" i="15"/>
  <c r="G21" i="15"/>
  <c r="G20" i="15"/>
  <c r="G16" i="15"/>
  <c r="G15" i="15"/>
  <c r="G14" i="15"/>
  <c r="G13" i="15"/>
  <c r="G12" i="15"/>
  <c r="G11" i="15"/>
  <c r="G10" i="15"/>
  <c r="G9" i="15"/>
  <c r="G8" i="15"/>
  <c r="H17" i="15" l="1"/>
  <c r="H26" i="15"/>
  <c r="I51" i="15"/>
  <c r="E11" i="14"/>
  <c r="G11" i="14" s="1"/>
  <c r="E10" i="14"/>
  <c r="G10" i="14" s="1"/>
  <c r="E9" i="14"/>
  <c r="G9" i="14" s="1"/>
  <c r="E8" i="14"/>
  <c r="G8" i="14" s="1"/>
  <c r="I29" i="14"/>
  <c r="I37" i="14" s="1"/>
  <c r="I43" i="14" s="1"/>
  <c r="M131" i="14"/>
  <c r="H45" i="14" s="1"/>
  <c r="L131" i="14"/>
  <c r="H49" i="14" s="1"/>
  <c r="O108" i="14"/>
  <c r="H89" i="14"/>
  <c r="E89" i="14"/>
  <c r="A89" i="14"/>
  <c r="H50" i="14" s="1"/>
  <c r="Q48" i="14"/>
  <c r="H46" i="14"/>
  <c r="I42" i="14"/>
  <c r="H36" i="14"/>
  <c r="H35" i="14"/>
  <c r="G24" i="14"/>
  <c r="S23" i="14"/>
  <c r="R23" i="14"/>
  <c r="G23" i="14"/>
  <c r="G22" i="14"/>
  <c r="G21" i="14"/>
  <c r="G20" i="14"/>
  <c r="H26" i="14" s="1"/>
  <c r="G16" i="14"/>
  <c r="G15" i="14"/>
  <c r="G14" i="14"/>
  <c r="G13" i="14"/>
  <c r="G12" i="14"/>
  <c r="I27" i="15" l="1"/>
  <c r="I53" i="15" s="1"/>
  <c r="H17" i="14"/>
  <c r="I27" i="14" s="1"/>
  <c r="I53" i="14" s="1"/>
  <c r="I51" i="14"/>
  <c r="I47" i="14"/>
  <c r="I29" i="13"/>
  <c r="M131" i="13"/>
  <c r="H45" i="13" s="1"/>
  <c r="L131" i="13"/>
  <c r="H49" i="13" s="1"/>
  <c r="O108" i="13"/>
  <c r="H89" i="13"/>
  <c r="E89" i="13"/>
  <c r="H46" i="13" s="1"/>
  <c r="A89" i="13"/>
  <c r="H50" i="13" s="1"/>
  <c r="Q48" i="13"/>
  <c r="I42" i="13"/>
  <c r="H36" i="13"/>
  <c r="H35" i="13"/>
  <c r="G24" i="13"/>
  <c r="S23" i="13"/>
  <c r="R23" i="13"/>
  <c r="G23" i="13"/>
  <c r="G22" i="13"/>
  <c r="G21" i="13"/>
  <c r="G20" i="13"/>
  <c r="G16" i="13"/>
  <c r="G15" i="13"/>
  <c r="G14" i="13"/>
  <c r="G13" i="13"/>
  <c r="G12" i="13"/>
  <c r="G11" i="13"/>
  <c r="G10" i="13"/>
  <c r="G9" i="13"/>
  <c r="G8" i="13"/>
  <c r="H26" i="13" l="1"/>
  <c r="H17" i="13"/>
  <c r="I47" i="13"/>
  <c r="I37" i="13"/>
  <c r="I43" i="13" s="1"/>
  <c r="I51" i="13"/>
  <c r="M131" i="12"/>
  <c r="H45" i="12" s="1"/>
  <c r="I47" i="12" s="1"/>
  <c r="L131" i="12"/>
  <c r="H49" i="12" s="1"/>
  <c r="O108" i="12"/>
  <c r="H89" i="12"/>
  <c r="E89" i="12"/>
  <c r="A89" i="12"/>
  <c r="H50" i="12" s="1"/>
  <c r="Q48" i="12"/>
  <c r="H46" i="12"/>
  <c r="I42" i="12"/>
  <c r="H36" i="12"/>
  <c r="H35" i="12"/>
  <c r="I29" i="12"/>
  <c r="G24" i="12"/>
  <c r="S23" i="12"/>
  <c r="R23" i="12"/>
  <c r="G23" i="12"/>
  <c r="G22" i="12"/>
  <c r="G21" i="12"/>
  <c r="G20" i="12"/>
  <c r="G16" i="12"/>
  <c r="G15" i="12"/>
  <c r="G14" i="12"/>
  <c r="G13" i="12"/>
  <c r="G12" i="12"/>
  <c r="G11" i="12"/>
  <c r="G10" i="12"/>
  <c r="G9" i="12"/>
  <c r="G8" i="12"/>
  <c r="H17" i="12" s="1"/>
  <c r="I27" i="13" l="1"/>
  <c r="I53" i="13" s="1"/>
  <c r="H26" i="12"/>
  <c r="I27" i="12" s="1"/>
  <c r="I53" i="12" s="1"/>
  <c r="I37" i="12"/>
  <c r="I43" i="12" s="1"/>
  <c r="I51" i="12"/>
  <c r="I29" i="11" l="1"/>
  <c r="M131" i="11"/>
  <c r="H45" i="11" s="1"/>
  <c r="I47" i="11" s="1"/>
  <c r="L131" i="11"/>
  <c r="H49" i="11" s="1"/>
  <c r="I51" i="11" s="1"/>
  <c r="O108" i="11"/>
  <c r="H89" i="11"/>
  <c r="E89" i="11"/>
  <c r="A89" i="11"/>
  <c r="H50" i="11"/>
  <c r="Q48" i="11"/>
  <c r="H46" i="11"/>
  <c r="I42" i="11"/>
  <c r="H36" i="11"/>
  <c r="H35" i="11"/>
  <c r="I37" i="11"/>
  <c r="I43" i="11" s="1"/>
  <c r="G24" i="11"/>
  <c r="S23" i="11"/>
  <c r="R23" i="11"/>
  <c r="G23" i="11"/>
  <c r="G22" i="11"/>
  <c r="G21" i="11"/>
  <c r="G20" i="11"/>
  <c r="H26" i="11" s="1"/>
  <c r="G16" i="11"/>
  <c r="G15" i="11"/>
  <c r="G14" i="11"/>
  <c r="G13" i="11"/>
  <c r="G12" i="11"/>
  <c r="G11" i="11"/>
  <c r="G10" i="11"/>
  <c r="G9" i="11"/>
  <c r="G8" i="11"/>
  <c r="H17" i="11" l="1"/>
  <c r="I27" i="11" s="1"/>
  <c r="I53" i="11" s="1"/>
  <c r="I29" i="10"/>
  <c r="I37" i="10" s="1"/>
  <c r="I43" i="10" s="1"/>
  <c r="L131" i="10"/>
  <c r="H49" i="10" s="1"/>
  <c r="I51" i="10" s="1"/>
  <c r="O108" i="10"/>
  <c r="H89" i="10"/>
  <c r="E89" i="10"/>
  <c r="H46" i="10" s="1"/>
  <c r="A89" i="10"/>
  <c r="H50" i="10" s="1"/>
  <c r="Q48" i="10"/>
  <c r="I42" i="10"/>
  <c r="H36" i="10"/>
  <c r="H35" i="10"/>
  <c r="G24" i="10"/>
  <c r="S23" i="10"/>
  <c r="R23" i="10"/>
  <c r="G23" i="10"/>
  <c r="G22" i="10"/>
  <c r="G21" i="10"/>
  <c r="G20" i="10"/>
  <c r="H26" i="10" s="1"/>
  <c r="G16" i="10"/>
  <c r="G15" i="10"/>
  <c r="M131" i="10"/>
  <c r="H45" i="10" s="1"/>
  <c r="G14" i="10"/>
  <c r="G13" i="10"/>
  <c r="E13" i="10"/>
  <c r="G12" i="10"/>
  <c r="G11" i="10"/>
  <c r="G10" i="10"/>
  <c r="G9" i="10"/>
  <c r="G8" i="10"/>
  <c r="H17" i="10" l="1"/>
  <c r="I47" i="10"/>
  <c r="I27" i="10"/>
  <c r="I53" i="10" s="1"/>
  <c r="E13" i="9"/>
  <c r="G13" i="9" s="1"/>
  <c r="M14" i="9"/>
  <c r="G21" i="9"/>
  <c r="I29" i="9"/>
  <c r="M131" i="9"/>
  <c r="H45" i="9" s="1"/>
  <c r="L131" i="9"/>
  <c r="H49" i="9" s="1"/>
  <c r="O108" i="9"/>
  <c r="H89" i="9"/>
  <c r="E89" i="9"/>
  <c r="A89" i="9"/>
  <c r="H50" i="9" s="1"/>
  <c r="Q48" i="9"/>
  <c r="H46" i="9"/>
  <c r="I42" i="9"/>
  <c r="H36" i="9"/>
  <c r="H35" i="9"/>
  <c r="I37" i="9"/>
  <c r="I43" i="9" s="1"/>
  <c r="G24" i="9"/>
  <c r="S23" i="9"/>
  <c r="R23" i="9"/>
  <c r="G23" i="9"/>
  <c r="G22" i="9"/>
  <c r="G20" i="9"/>
  <c r="H26" i="9" s="1"/>
  <c r="G16" i="9"/>
  <c r="G15" i="9"/>
  <c r="G14" i="9"/>
  <c r="G12" i="9"/>
  <c r="G11" i="9"/>
  <c r="G10" i="9"/>
  <c r="G9" i="9"/>
  <c r="G8" i="9"/>
  <c r="H17" i="9" l="1"/>
  <c r="I27" i="9" s="1"/>
  <c r="I53" i="9" s="1"/>
  <c r="I51" i="9"/>
  <c r="I47" i="9"/>
  <c r="I29" i="8"/>
  <c r="I37" i="8" s="1"/>
  <c r="I43" i="8" s="1"/>
  <c r="M131" i="8"/>
  <c r="H45" i="8" s="1"/>
  <c r="L131" i="8"/>
  <c r="H49" i="8" s="1"/>
  <c r="O108" i="8"/>
  <c r="H89" i="8"/>
  <c r="E89" i="8"/>
  <c r="H46" i="8" s="1"/>
  <c r="A89" i="8"/>
  <c r="H50" i="8" s="1"/>
  <c r="Q48" i="8"/>
  <c r="I42" i="8"/>
  <c r="H36" i="8"/>
  <c r="H35" i="8"/>
  <c r="G24" i="8"/>
  <c r="S23" i="8"/>
  <c r="R23" i="8"/>
  <c r="G23" i="8"/>
  <c r="G22" i="8"/>
  <c r="G21" i="8"/>
  <c r="G20" i="8"/>
  <c r="H26" i="8" s="1"/>
  <c r="G16" i="8"/>
  <c r="G15" i="8"/>
  <c r="G14" i="8"/>
  <c r="G13" i="8"/>
  <c r="G12" i="8"/>
  <c r="G11" i="8"/>
  <c r="G10" i="8"/>
  <c r="G9" i="8"/>
  <c r="G8" i="8"/>
  <c r="I47" i="8" l="1"/>
  <c r="H17" i="8"/>
  <c r="I27" i="8" s="1"/>
  <c r="I53" i="8" s="1"/>
  <c r="I51" i="8"/>
  <c r="I29" i="7"/>
  <c r="M131" i="7"/>
  <c r="H45" i="7" s="1"/>
  <c r="I47" i="7" s="1"/>
  <c r="L131" i="7"/>
  <c r="H49" i="7" s="1"/>
  <c r="O108" i="7"/>
  <c r="H89" i="7"/>
  <c r="E89" i="7"/>
  <c r="A89" i="7"/>
  <c r="H50" i="7" s="1"/>
  <c r="Q48" i="7"/>
  <c r="H46" i="7"/>
  <c r="I42" i="7"/>
  <c r="H36" i="7"/>
  <c r="H35" i="7"/>
  <c r="I37" i="7"/>
  <c r="I43" i="7" s="1"/>
  <c r="G24" i="7"/>
  <c r="S23" i="7"/>
  <c r="R23" i="7"/>
  <c r="G23" i="7"/>
  <c r="G22" i="7"/>
  <c r="G21" i="7"/>
  <c r="G20" i="7"/>
  <c r="G16" i="7"/>
  <c r="G15" i="7"/>
  <c r="G14" i="7"/>
  <c r="G13" i="7"/>
  <c r="G12" i="7"/>
  <c r="G11" i="7"/>
  <c r="G10" i="7"/>
  <c r="G9" i="7"/>
  <c r="G8" i="7"/>
  <c r="H17" i="7" s="1"/>
  <c r="H26" i="7" l="1"/>
  <c r="I27" i="7" s="1"/>
  <c r="I53" i="7" s="1"/>
  <c r="I51" i="7"/>
  <c r="I29" i="6" l="1"/>
  <c r="I37" i="6" s="1"/>
  <c r="I43" i="6" s="1"/>
  <c r="M131" i="6"/>
  <c r="H45" i="6" s="1"/>
  <c r="I47" i="6" s="1"/>
  <c r="L131" i="6"/>
  <c r="H49" i="6" s="1"/>
  <c r="O108" i="6"/>
  <c r="H89" i="6"/>
  <c r="E89" i="6"/>
  <c r="A89" i="6"/>
  <c r="H50" i="6" s="1"/>
  <c r="Q48" i="6"/>
  <c r="H46" i="6"/>
  <c r="I42" i="6"/>
  <c r="H36" i="6"/>
  <c r="H35" i="6"/>
  <c r="G24" i="6"/>
  <c r="S23" i="6"/>
  <c r="R23" i="6"/>
  <c r="G23" i="6"/>
  <c r="G22" i="6"/>
  <c r="G21" i="6"/>
  <c r="G20" i="6"/>
  <c r="G16" i="6"/>
  <c r="G15" i="6"/>
  <c r="G14" i="6"/>
  <c r="G13" i="6"/>
  <c r="G12" i="6"/>
  <c r="G11" i="6"/>
  <c r="G10" i="6"/>
  <c r="G9" i="6"/>
  <c r="G8" i="6"/>
  <c r="H26" i="6" l="1"/>
  <c r="H17" i="6"/>
  <c r="I51" i="6"/>
  <c r="M131" i="5"/>
  <c r="H45" i="5" s="1"/>
  <c r="I47" i="5" s="1"/>
  <c r="L131" i="5"/>
  <c r="H49" i="5" s="1"/>
  <c r="I51" i="5" s="1"/>
  <c r="O108" i="5"/>
  <c r="H89" i="5"/>
  <c r="E89" i="5"/>
  <c r="A89" i="5"/>
  <c r="H50" i="5"/>
  <c r="Q48" i="5"/>
  <c r="H46" i="5"/>
  <c r="I42" i="5"/>
  <c r="H36" i="5"/>
  <c r="H35" i="5"/>
  <c r="I29" i="5"/>
  <c r="I37" i="5" s="1"/>
  <c r="I43" i="5" s="1"/>
  <c r="G24" i="5"/>
  <c r="S23" i="5"/>
  <c r="R23" i="5"/>
  <c r="G23" i="5"/>
  <c r="G22" i="5"/>
  <c r="G21" i="5"/>
  <c r="G20" i="5"/>
  <c r="H26" i="5" s="1"/>
  <c r="G16" i="5"/>
  <c r="G15" i="5"/>
  <c r="G14" i="5"/>
  <c r="G13" i="5"/>
  <c r="G12" i="5"/>
  <c r="G11" i="5"/>
  <c r="G10" i="5"/>
  <c r="G9" i="5"/>
  <c r="G8" i="5"/>
  <c r="I27" i="6" l="1"/>
  <c r="I53" i="6" s="1"/>
  <c r="H17" i="5"/>
  <c r="I27" i="5" s="1"/>
  <c r="I53" i="5" s="1"/>
  <c r="E8" i="4"/>
  <c r="I29" i="4"/>
  <c r="M131" i="4"/>
  <c r="H45" i="4" s="1"/>
  <c r="L131" i="4"/>
  <c r="H49" i="4" s="1"/>
  <c r="O108" i="4"/>
  <c r="H89" i="4"/>
  <c r="E89" i="4"/>
  <c r="A89" i="4"/>
  <c r="H50" i="4" s="1"/>
  <c r="Q48" i="4"/>
  <c r="H46" i="4"/>
  <c r="I42" i="4"/>
  <c r="H36" i="4"/>
  <c r="H35" i="4"/>
  <c r="G24" i="4"/>
  <c r="S23" i="4"/>
  <c r="R23" i="4"/>
  <c r="G23" i="4"/>
  <c r="G22" i="4"/>
  <c r="G21" i="4"/>
  <c r="H26" i="4" s="1"/>
  <c r="G20" i="4"/>
  <c r="G16" i="4"/>
  <c r="G15" i="4"/>
  <c r="G14" i="4"/>
  <c r="G13" i="4"/>
  <c r="G12" i="4"/>
  <c r="G11" i="4"/>
  <c r="G10" i="4"/>
  <c r="G9" i="4"/>
  <c r="G8" i="4"/>
  <c r="M131" i="1"/>
  <c r="L131" i="1"/>
  <c r="O108" i="1"/>
  <c r="H89" i="1"/>
  <c r="E89" i="1"/>
  <c r="A89" i="1"/>
  <c r="H50" i="1"/>
  <c r="H49" i="1"/>
  <c r="I51" i="1" s="1"/>
  <c r="Q48" i="1"/>
  <c r="H46" i="1"/>
  <c r="H45" i="1"/>
  <c r="I47" i="1" s="1"/>
  <c r="I42" i="1"/>
  <c r="H36" i="1"/>
  <c r="H35" i="1"/>
  <c r="I37" i="1" s="1"/>
  <c r="I43" i="1" s="1"/>
  <c r="I30" i="1"/>
  <c r="I52" i="1" s="1"/>
  <c r="I30" i="4" s="1"/>
  <c r="G24" i="1"/>
  <c r="S23" i="1"/>
  <c r="R23" i="1"/>
  <c r="G23" i="1"/>
  <c r="G22" i="1"/>
  <c r="G21" i="1"/>
  <c r="G20" i="1"/>
  <c r="H26" i="1" s="1"/>
  <c r="G16" i="1"/>
  <c r="G15" i="1"/>
  <c r="G14" i="1"/>
  <c r="G13" i="1"/>
  <c r="G12" i="1"/>
  <c r="G11" i="1"/>
  <c r="G10" i="1"/>
  <c r="G9" i="1"/>
  <c r="G8" i="1"/>
  <c r="H17" i="1" s="1"/>
  <c r="I27" i="1" s="1"/>
  <c r="I53" i="1" s="1"/>
  <c r="I55" i="1" l="1"/>
  <c r="H17" i="4"/>
  <c r="I27" i="4" s="1"/>
  <c r="I53" i="4" s="1"/>
  <c r="I37" i="4"/>
  <c r="I43" i="4" s="1"/>
  <c r="I47" i="4"/>
  <c r="I51" i="4"/>
  <c r="I52" i="4" s="1"/>
  <c r="I30" i="5" s="1"/>
  <c r="I52" i="5" s="1"/>
  <c r="I30" i="6" s="1"/>
  <c r="I52" i="6" s="1"/>
  <c r="I30" i="7" s="1"/>
  <c r="I52" i="7" s="1"/>
  <c r="I30" i="8" l="1"/>
  <c r="I52" i="8" s="1"/>
  <c r="I55" i="7"/>
  <c r="I55" i="6"/>
  <c r="I55" i="5"/>
  <c r="I55" i="4"/>
  <c r="I30" i="9" l="1"/>
  <c r="I52" i="9" s="1"/>
  <c r="I55" i="8"/>
  <c r="I55" i="9" l="1"/>
  <c r="I30" i="10"/>
  <c r="I52" i="10" s="1"/>
  <c r="I30" i="11" l="1"/>
  <c r="I52" i="11" s="1"/>
  <c r="I55" i="10"/>
  <c r="I30" i="12" l="1"/>
  <c r="I52" i="12" s="1"/>
  <c r="I55" i="11"/>
  <c r="I30" i="13" l="1"/>
  <c r="I55" i="12"/>
  <c r="I52" i="13" l="1"/>
  <c r="I30" i="14" s="1"/>
  <c r="I52" i="14" s="1"/>
  <c r="I55" i="14" l="1"/>
  <c r="I30" i="15"/>
  <c r="I52" i="15" s="1"/>
  <c r="I55" i="13"/>
  <c r="I30" i="16" l="1"/>
  <c r="I52" i="16" s="1"/>
  <c r="I55" i="15"/>
  <c r="I55" i="16" l="1"/>
  <c r="I30" i="17"/>
  <c r="I52" i="17" s="1"/>
  <c r="I30" i="18" l="1"/>
  <c r="I52" i="18" s="1"/>
  <c r="I55" i="17"/>
  <c r="I55" i="18" l="1"/>
  <c r="I30" i="19"/>
  <c r="I52" i="19" s="1"/>
  <c r="I55" i="19" l="1"/>
  <c r="I30" i="20"/>
  <c r="I52" i="20" s="1"/>
  <c r="I55" i="20" l="1"/>
  <c r="I30" i="21"/>
  <c r="I52" i="21" s="1"/>
  <c r="I55" i="21" l="1"/>
  <c r="I30" i="22"/>
  <c r="I52" i="22" s="1"/>
  <c r="I55" i="22" s="1"/>
</calcChain>
</file>

<file path=xl/sharedStrings.xml><?xml version="1.0" encoding="utf-8"?>
<sst xmlns="http://schemas.openxmlformats.org/spreadsheetml/2006/main" count="1575" uniqueCount="69">
  <si>
    <t>CASH OPNAME</t>
  </si>
  <si>
    <t>Hari           :</t>
  </si>
  <si>
    <t>Jumat</t>
  </si>
  <si>
    <t>Tanggal :</t>
  </si>
  <si>
    <t>Pelaksana :</t>
  </si>
  <si>
    <t>Keuangan</t>
  </si>
  <si>
    <t>Pukul      :</t>
  </si>
  <si>
    <t xml:space="preserve"> </t>
  </si>
  <si>
    <t>UANG KERTAS</t>
  </si>
  <si>
    <t>NOMINAL</t>
  </si>
  <si>
    <t>LEMBAR</t>
  </si>
  <si>
    <t>JUMLAH</t>
  </si>
  <si>
    <t>BPRSA</t>
  </si>
  <si>
    <t>in</t>
  </si>
  <si>
    <t>out</t>
  </si>
  <si>
    <t>NO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</si>
  <si>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</si>
  <si>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</si>
  <si>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</si>
  <si>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</si>
  <si>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</si>
  <si>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</si>
  <si>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</si>
  <si>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</si>
  <si>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</si>
  <si>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</si>
  <si>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</si>
  <si>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</si>
  <si>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</si>
  <si>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</si>
  <si>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</si>
  <si>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</si>
  <si>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</si>
  <si>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</si>
  <si>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</si>
  <si>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</si>
  <si>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</si>
  <si>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</si>
  <si>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</si>
  <si>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</si>
  <si>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</si>
  <si>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>Menurut kas hari ini (Kas Ditangan)</t>
  </si>
  <si>
    <t>Selisih</t>
  </si>
  <si>
    <t>Demikian berita acara ini dibuat dan dilaksanakan oleh:</t>
  </si>
  <si>
    <t>LP3I</t>
  </si>
  <si>
    <t>Tanda Tangan</t>
  </si>
  <si>
    <t>1.Nijar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</si>
  <si>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</si>
  <si>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</si>
  <si>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</si>
  <si>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</si>
  <si>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</si>
  <si>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</si>
  <si>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</si>
  <si>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>Sabtu</t>
  </si>
  <si>
    <t>Senin</t>
  </si>
  <si>
    <t>Selasa</t>
  </si>
  <si>
    <t>Rabu</t>
  </si>
  <si>
    <t>Kamis</t>
  </si>
  <si>
    <t>Hari             :</t>
  </si>
  <si>
    <t>Tanggal  :</t>
  </si>
  <si>
    <t>Pukul       :</t>
  </si>
  <si>
    <t>1. Wafa Tsamrotul Fuadah,S.Pd</t>
  </si>
  <si>
    <t>1. Nijar Kurnia Romdoni. A, Md</t>
  </si>
  <si>
    <t>Jum'at</t>
  </si>
  <si>
    <t>1. Silmi Nur Addini, ST</t>
  </si>
  <si>
    <t>Minggu</t>
  </si>
  <si>
    <t>1. Nijar Kurnia Romdoni, A.Md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</si>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</sst>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_(* #,##0_);_(* \(#,##0\);_(* &quot;-&quot;??_);_(@_)"/>
    <numFmt numFmtId="167" formatCode="_([$Rp-421]* #,##0_);_([$Rp-421]* \(#,##0\);_([$Rp-421]* &quot;-&quot;??_);_(@_)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10"/>
      <color theme="5" tint="-0.249977111117893"/>
      <name val="Arial"/>
      <family val="2"/>
    </font>
    <font>
      <sz val="9"/>
      <name val="Arial"/>
      <family val="2"/>
    </font>
    <font>
      <sz val="11"/>
      <color theme="5" tint="-0.249977111117893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  <xf numFmtId="0" fontId="1" fillId="0" borderId="0"/>
  </cellStyleXfs>
  <cellXfs count="145">
    <xf numFmtId="0" fontId="0" fillId="0" borderId="0" xfId="0"/>
    <xf numFmtId="0" fontId="4" fillId="0" borderId="0" xfId="4" applyFont="1" applyAlignment="1">
      <alignment horizontal="center"/>
    </xf>
    <xf numFmtId="0" fontId="5" fillId="0" borderId="0" xfId="5" applyFont="1"/>
    <xf numFmtId="0" fontId="6" fillId="3" borderId="0" xfId="5" applyFont="1" applyFill="1" applyAlignment="1">
      <alignment horizontal="right"/>
    </xf>
    <xf numFmtId="41" fontId="6" fillId="0" borderId="0" xfId="5" applyNumberFormat="1" applyFont="1" applyFill="1"/>
    <xf numFmtId="0" fontId="6" fillId="0" borderId="0" xfId="5" applyFont="1" applyAlignment="1">
      <alignment horizontal="center" wrapText="1"/>
    </xf>
    <xf numFmtId="0" fontId="6" fillId="0" borderId="0" xfId="5" applyFont="1"/>
    <xf numFmtId="0" fontId="5" fillId="0" borderId="0" xfId="0" applyFont="1"/>
    <xf numFmtId="0" fontId="3" fillId="0" borderId="0" xfId="4" applyFont="1" applyAlignment="1"/>
    <xf numFmtId="164" fontId="3" fillId="0" borderId="0" xfId="4" applyNumberFormat="1" applyFont="1" applyAlignment="1"/>
    <xf numFmtId="41" fontId="3" fillId="0" borderId="0" xfId="4" applyNumberFormat="1" applyFont="1"/>
    <xf numFmtId="14" fontId="3" fillId="0" borderId="0" xfId="4" applyNumberFormat="1" applyFont="1" applyAlignment="1">
      <alignment horizontal="left"/>
    </xf>
    <xf numFmtId="15" fontId="3" fillId="0" borderId="0" xfId="4" applyNumberFormat="1" applyFont="1" applyAlignment="1">
      <alignment horizontal="left"/>
    </xf>
    <xf numFmtId="41" fontId="3" fillId="3" borderId="0" xfId="4" applyNumberFormat="1" applyFont="1" applyFill="1" applyAlignment="1">
      <alignment horizontal="right"/>
    </xf>
    <xf numFmtId="0" fontId="3" fillId="0" borderId="0" xfId="4" applyFont="1" applyAlignment="1">
      <alignment horizontal="left"/>
    </xf>
    <xf numFmtId="20" fontId="3" fillId="0" borderId="0" xfId="4" applyNumberFormat="1" applyFont="1" applyAlignment="1">
      <alignment horizontal="left"/>
    </xf>
    <xf numFmtId="20" fontId="3" fillId="0" borderId="0" xfId="4" applyNumberFormat="1" applyFont="1" applyAlignment="1"/>
    <xf numFmtId="41" fontId="3" fillId="0" borderId="0" xfId="4" applyNumberFormat="1" applyFont="1" applyFill="1" applyAlignment="1"/>
    <xf numFmtId="0" fontId="6" fillId="0" borderId="0" xfId="0" applyFont="1" applyAlignment="1">
      <alignment horizontal="center" wrapText="1"/>
    </xf>
    <xf numFmtId="0" fontId="7" fillId="0" borderId="0" xfId="4" applyFont="1" applyAlignment="1"/>
    <xf numFmtId="0" fontId="3" fillId="0" borderId="0" xfId="4" applyFont="1" applyAlignment="1">
      <alignment horizontal="center"/>
    </xf>
    <xf numFmtId="0" fontId="3" fillId="0" borderId="0" xfId="4" applyFont="1" applyFill="1" applyAlignment="1"/>
    <xf numFmtId="41" fontId="3" fillId="0" borderId="0" xfId="4" applyNumberFormat="1" applyFont="1" applyAlignment="1"/>
    <xf numFmtId="0" fontId="3" fillId="0" borderId="0" xfId="4" applyNumberFormat="1" applyFont="1" applyFill="1" applyBorder="1"/>
    <xf numFmtId="0" fontId="3" fillId="0" borderId="0" xfId="4" applyFont="1" applyAlignment="1">
      <alignment horizontal="center" wrapText="1"/>
    </xf>
    <xf numFmtId="0" fontId="8" fillId="0" borderId="0" xfId="4" applyNumberFormat="1" applyFont="1" applyBorder="1" applyAlignment="1">
      <alignment horizontal="center"/>
    </xf>
    <xf numFmtId="41" fontId="7" fillId="3" borderId="0" xfId="4" applyNumberFormat="1" applyFont="1" applyFill="1" applyBorder="1" applyAlignment="1">
      <alignment horizontal="center"/>
    </xf>
    <xf numFmtId="41" fontId="9" fillId="3" borderId="0" xfId="4" applyNumberFormat="1" applyFont="1" applyFill="1" applyAlignment="1">
      <alignment horizontal="center"/>
    </xf>
    <xf numFmtId="0" fontId="10" fillId="0" borderId="0" xfId="5" applyFont="1" applyAlignment="1">
      <alignment horizontal="center" wrapText="1"/>
    </xf>
    <xf numFmtId="0" fontId="7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41" fontId="3" fillId="0" borderId="0" xfId="2" applyFont="1" applyFill="1" applyBorder="1" applyAlignment="1">
      <alignment vertical="center" wrapText="1"/>
    </xf>
    <xf numFmtId="41" fontId="6" fillId="3" borderId="0" xfId="0" applyNumberFormat="1" applyFont="1" applyFill="1"/>
    <xf numFmtId="41" fontId="3" fillId="0" borderId="0" xfId="4" applyNumberFormat="1" applyFont="1" applyFill="1" applyBorder="1"/>
    <xf numFmtId="41" fontId="3" fillId="0" borderId="0" xfId="4" applyNumberFormat="1" applyFont="1" applyFill="1" applyBorder="1" applyAlignment="1"/>
    <xf numFmtId="165" fontId="5" fillId="0" borderId="0" xfId="5" applyNumberFormat="1" applyFont="1"/>
    <xf numFmtId="165" fontId="6" fillId="0" borderId="0" xfId="5" applyNumberFormat="1" applyFont="1" applyBorder="1"/>
    <xf numFmtId="0" fontId="7" fillId="0" borderId="0" xfId="4" applyFont="1" applyFill="1" applyAlignment="1"/>
    <xf numFmtId="41" fontId="11" fillId="4" borderId="0" xfId="4" applyNumberFormat="1" applyFont="1" applyFill="1" applyBorder="1" applyAlignment="1"/>
    <xf numFmtId="41" fontId="3" fillId="0" borderId="0" xfId="4" applyNumberFormat="1" applyFont="1" applyFill="1"/>
    <xf numFmtId="165" fontId="6" fillId="0" borderId="0" xfId="6" applyNumberFormat="1" applyFont="1" applyFill="1" applyBorder="1" applyAlignment="1"/>
    <xf numFmtId="166" fontId="3" fillId="0" borderId="0" xfId="1" applyNumberFormat="1" applyFont="1" applyFill="1" applyBorder="1" applyAlignment="1">
      <alignment horizontal="right" vertical="center"/>
    </xf>
    <xf numFmtId="1" fontId="6" fillId="0" borderId="0" xfId="5" quotePrefix="1" applyNumberFormat="1" applyFont="1" applyFill="1" applyBorder="1" applyAlignment="1">
      <alignment horizontal="center" wrapText="1"/>
    </xf>
    <xf numFmtId="167" fontId="3" fillId="0" borderId="0" xfId="0" applyNumberFormat="1" applyFont="1" applyFill="1" applyBorder="1" applyAlignment="1">
      <alignment horizontal="right" vertical="center"/>
    </xf>
    <xf numFmtId="166" fontId="12" fillId="0" borderId="0" xfId="1" applyNumberFormat="1" applyFont="1" applyFill="1" applyBorder="1" applyAlignment="1">
      <alignment horizontal="right" vertical="center"/>
    </xf>
    <xf numFmtId="1" fontId="6" fillId="0" borderId="0" xfId="5" applyNumberFormat="1" applyFont="1" applyFill="1" applyBorder="1" applyAlignment="1">
      <alignment horizontal="center" wrapText="1"/>
    </xf>
    <xf numFmtId="165" fontId="3" fillId="0" borderId="0" xfId="4" applyNumberFormat="1" applyFont="1" applyFill="1"/>
    <xf numFmtId="41" fontId="3" fillId="0" borderId="0" xfId="5" applyNumberFormat="1" applyFont="1" applyFill="1" applyBorder="1"/>
    <xf numFmtId="166" fontId="12" fillId="0" borderId="0" xfId="1" applyNumberFormat="1" applyFont="1" applyFill="1" applyBorder="1" applyAlignment="1">
      <alignment vertical="center" wrapText="1"/>
    </xf>
    <xf numFmtId="0" fontId="3" fillId="0" borderId="0" xfId="4" applyFont="1" applyFill="1"/>
    <xf numFmtId="41" fontId="3" fillId="0" borderId="1" xfId="4" applyNumberFormat="1" applyFont="1" applyBorder="1" applyAlignment="1"/>
    <xf numFmtId="41" fontId="6" fillId="5" borderId="0" xfId="0" applyNumberFormat="1" applyFont="1" applyFill="1"/>
    <xf numFmtId="164" fontId="3" fillId="0" borderId="0" xfId="4" applyNumberFormat="1" applyFont="1" applyBorder="1" applyAlignment="1"/>
    <xf numFmtId="3" fontId="5" fillId="0" borderId="0" xfId="5" applyNumberFormat="1" applyFont="1" applyFill="1"/>
    <xf numFmtId="41" fontId="6" fillId="0" borderId="0" xfId="5" applyNumberFormat="1" applyFont="1" applyFill="1" applyBorder="1"/>
    <xf numFmtId="41" fontId="11" fillId="0" borderId="0" xfId="4" applyNumberFormat="1" applyFont="1" applyFill="1" applyBorder="1" applyAlignment="1"/>
    <xf numFmtId="16" fontId="3" fillId="0" borderId="0" xfId="4" applyNumberFormat="1" applyFont="1" applyFill="1"/>
    <xf numFmtId="164" fontId="3" fillId="0" borderId="0" xfId="4" applyNumberFormat="1" applyFont="1" applyFill="1" applyAlignment="1"/>
    <xf numFmtId="164" fontId="5" fillId="0" borderId="0" xfId="0" applyNumberFormat="1" applyFont="1"/>
    <xf numFmtId="41" fontId="3" fillId="3" borderId="0" xfId="2" applyFont="1" applyFill="1" applyBorder="1" applyAlignment="1">
      <alignment vertical="center" wrapText="1"/>
    </xf>
    <xf numFmtId="41" fontId="3" fillId="3" borderId="0" xfId="4" applyNumberFormat="1" applyFont="1" applyFill="1" applyBorder="1" applyAlignment="1"/>
    <xf numFmtId="42" fontId="5" fillId="0" borderId="0" xfId="5" applyNumberFormat="1" applyFont="1"/>
    <xf numFmtId="41" fontId="3" fillId="6" borderId="0" xfId="2" applyFont="1" applyFill="1" applyBorder="1" applyAlignment="1">
      <alignment vertical="center" wrapText="1"/>
    </xf>
    <xf numFmtId="41" fontId="3" fillId="3" borderId="0" xfId="4" applyNumberFormat="1" applyFont="1" applyFill="1"/>
    <xf numFmtId="164" fontId="3" fillId="0" borderId="1" xfId="4" applyNumberFormat="1" applyFont="1" applyBorder="1" applyAlignment="1"/>
    <xf numFmtId="164" fontId="13" fillId="0" borderId="0" xfId="4" applyNumberFormat="1" applyFont="1" applyBorder="1" applyAlignment="1"/>
    <xf numFmtId="164" fontId="13" fillId="0" borderId="0" xfId="4" applyNumberFormat="1" applyFont="1" applyAlignment="1"/>
    <xf numFmtId="164" fontId="7" fillId="0" borderId="0" xfId="4" applyNumberFormat="1" applyFont="1" applyAlignment="1"/>
    <xf numFmtId="0" fontId="5" fillId="0" borderId="0" xfId="0" applyFont="1" applyBorder="1"/>
    <xf numFmtId="0" fontId="5" fillId="0" borderId="0" xfId="5" applyFont="1" applyBorder="1"/>
    <xf numFmtId="41" fontId="3" fillId="0" borderId="0" xfId="4" applyNumberFormat="1" applyFont="1" applyBorder="1"/>
    <xf numFmtId="164" fontId="3" fillId="0" borderId="1" xfId="6" applyNumberFormat="1" applyFont="1" applyFill="1" applyBorder="1" applyAlignment="1">
      <alignment horizontal="left"/>
    </xf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14" fillId="0" borderId="0" xfId="3" applyNumberFormat="1" applyFont="1" applyFill="1" applyBorder="1"/>
    <xf numFmtId="0" fontId="5" fillId="0" borderId="0" xfId="5" applyFont="1" applyFill="1"/>
    <xf numFmtId="42" fontId="5" fillId="0" borderId="0" xfId="0" applyNumberFormat="1" applyFont="1"/>
    <xf numFmtId="164" fontId="15" fillId="0" borderId="0" xfId="4" applyNumberFormat="1" applyFont="1" applyAlignment="1"/>
    <xf numFmtId="164" fontId="15" fillId="0" borderId="0" xfId="4" applyNumberFormat="1" applyFont="1" applyBorder="1" applyAlignment="1"/>
    <xf numFmtId="42" fontId="3" fillId="0" borderId="0" xfId="4" applyNumberFormat="1" applyFont="1"/>
    <xf numFmtId="164" fontId="15" fillId="0" borderId="0" xfId="4" applyNumberFormat="1" applyFont="1" applyFill="1" applyAlignment="1"/>
    <xf numFmtId="41" fontId="15" fillId="0" borderId="0" xfId="4" applyNumberFormat="1" applyFont="1" applyAlignment="1"/>
    <xf numFmtId="0" fontId="16" fillId="0" borderId="0" xfId="4" applyFont="1" applyAlignment="1">
      <alignment horizontal="left"/>
    </xf>
    <xf numFmtId="0" fontId="16" fillId="0" borderId="0" xfId="4" applyFont="1"/>
    <xf numFmtId="0" fontId="3" fillId="0" borderId="0" xfId="4" applyFont="1"/>
    <xf numFmtId="0" fontId="15" fillId="0" borderId="0" xfId="4" applyFont="1"/>
    <xf numFmtId="41" fontId="5" fillId="0" borderId="0" xfId="0" applyNumberFormat="1" applyFont="1"/>
    <xf numFmtId="0" fontId="6" fillId="0" borderId="0" xfId="4" applyFont="1" applyAlignment="1">
      <alignment horizontal="left"/>
    </xf>
    <xf numFmtId="41" fontId="3" fillId="3" borderId="0" xfId="2" applyFont="1" applyFill="1" applyBorder="1" applyAlignment="1">
      <alignment horizontal="right" vertical="center"/>
    </xf>
    <xf numFmtId="0" fontId="17" fillId="0" borderId="0" xfId="5" applyFont="1"/>
    <xf numFmtId="41" fontId="6" fillId="3" borderId="0" xfId="5" applyNumberFormat="1" applyFont="1" applyFill="1"/>
    <xf numFmtId="164" fontId="5" fillId="0" borderId="0" xfId="5" applyNumberFormat="1" applyFont="1"/>
    <xf numFmtId="0" fontId="18" fillId="0" borderId="0" xfId="4" applyFont="1" applyBorder="1"/>
    <xf numFmtId="164" fontId="19" fillId="0" borderId="0" xfId="4" applyNumberFormat="1" applyFont="1" applyBorder="1"/>
    <xf numFmtId="41" fontId="6" fillId="0" borderId="0" xfId="0" applyNumberFormat="1" applyFont="1"/>
    <xf numFmtId="164" fontId="3" fillId="0" borderId="0" xfId="4" applyNumberFormat="1" applyFont="1"/>
    <xf numFmtId="41" fontId="20" fillId="0" borderId="0" xfId="0" applyNumberFormat="1" applyFont="1"/>
    <xf numFmtId="0" fontId="21" fillId="0" borderId="0" xfId="5" applyFont="1"/>
    <xf numFmtId="42" fontId="14" fillId="0" borderId="0" xfId="5" applyNumberFormat="1" applyFont="1"/>
    <xf numFmtId="42" fontId="6" fillId="0" borderId="0" xfId="3" applyNumberFormat="1" applyFont="1" applyFill="1"/>
    <xf numFmtId="41" fontId="14" fillId="0" borderId="0" xfId="0" applyNumberFormat="1" applyFont="1"/>
    <xf numFmtId="0" fontId="21" fillId="0" borderId="0" xfId="0" applyFont="1"/>
    <xf numFmtId="42" fontId="21" fillId="0" borderId="0" xfId="5" applyNumberFormat="1" applyFont="1"/>
    <xf numFmtId="42" fontId="21" fillId="0" borderId="0" xfId="0" applyNumberFormat="1" applyFont="1"/>
    <xf numFmtId="42" fontId="6" fillId="0" borderId="0" xfId="0" applyNumberFormat="1" applyFont="1"/>
    <xf numFmtId="0" fontId="14" fillId="0" borderId="0" xfId="0" applyFont="1"/>
    <xf numFmtId="42" fontId="6" fillId="0" borderId="0" xfId="7" applyNumberFormat="1" applyFont="1" applyFill="1"/>
    <xf numFmtId="42" fontId="14" fillId="0" borderId="0" xfId="0" applyNumberFormat="1" applyFont="1"/>
    <xf numFmtId="41" fontId="6" fillId="3" borderId="0" xfId="7" applyNumberFormat="1" applyFont="1" applyFill="1"/>
    <xf numFmtId="41" fontId="6" fillId="0" borderId="0" xfId="3" applyNumberFormat="1" applyFont="1" applyFill="1"/>
    <xf numFmtId="0" fontId="21" fillId="0" borderId="0" xfId="5" applyFont="1" applyFill="1"/>
    <xf numFmtId="41" fontId="6" fillId="3" borderId="0" xfId="2" applyFont="1" applyFill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/>
    <xf numFmtId="41" fontId="6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14" fillId="4" borderId="0" xfId="0" applyFont="1" applyFill="1" applyAlignment="1">
      <alignment horizontal="center"/>
    </xf>
    <xf numFmtId="41" fontId="22" fillId="0" borderId="0" xfId="4" applyNumberFormat="1" applyFont="1" applyFill="1" applyBorder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41" fontId="5" fillId="0" borderId="0" xfId="2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6" fillId="0" borderId="0" xfId="5" applyFont="1" applyFill="1" applyAlignment="1">
      <alignment horizontal="right"/>
    </xf>
    <xf numFmtId="41" fontId="3" fillId="0" borderId="0" xfId="4" applyNumberFormat="1" applyFont="1" applyFill="1" applyAlignment="1">
      <alignment horizontal="right"/>
    </xf>
    <xf numFmtId="41" fontId="7" fillId="0" borderId="0" xfId="4" applyNumberFormat="1" applyFont="1" applyFill="1" applyBorder="1" applyAlignment="1">
      <alignment horizontal="center"/>
    </xf>
    <xf numFmtId="41" fontId="3" fillId="0" borderId="0" xfId="2" applyFont="1" applyFill="1" applyBorder="1" applyAlignment="1">
      <alignment horizontal="right" vertical="center"/>
    </xf>
    <xf numFmtId="41" fontId="6" fillId="0" borderId="0" xfId="2" applyFont="1" applyFill="1" applyAlignment="1">
      <alignment horizontal="right"/>
    </xf>
    <xf numFmtId="41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 applyFont="1" applyAlignment="1">
      <alignment horizontal="center"/>
    </xf>
  </cellXfs>
  <cellStyles count="8">
    <cellStyle name="Accent3" xfId="3" builtinId="37"/>
    <cellStyle name="Comma" xfId="1" builtinId="3"/>
    <cellStyle name="Comma [0]" xfId="2" builtinId="6"/>
    <cellStyle name="Comma [0] 2" xfId="6"/>
    <cellStyle name="Normal" xfId="0" builtinId="0"/>
    <cellStyle name="Normal 2" xfId="5"/>
    <cellStyle name="Normal 2 2" xfId="4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7.%20Juli/Cash%20Of%20Name%20-%20Juli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 juni 17"/>
      <sheetName val="03 Juli 17"/>
      <sheetName val="04 Juli 17"/>
      <sheetName val="05 Juli 17"/>
      <sheetName val="06 Juli 17 "/>
      <sheetName val="07 Juli 17 "/>
      <sheetName val="10 Juli 17  "/>
      <sheetName val="11 Juli 17"/>
      <sheetName val="12 Juli 17 "/>
      <sheetName val="13 Juli 17 "/>
      <sheetName val="14 Juli 17 "/>
      <sheetName val="15 Juli 17"/>
      <sheetName val="17 Juli 17"/>
      <sheetName val="18 Juli 17 "/>
      <sheetName val="19 Juli 17"/>
      <sheetName val="20 Juli 17 "/>
      <sheetName val="21 Juli 17  "/>
      <sheetName val="22 Juli 17 "/>
      <sheetName val="24 Juli 17"/>
      <sheetName val="25 Juli 17"/>
      <sheetName val="26 Juli 17"/>
      <sheetName val="27 Juli 17"/>
      <sheetName val="28 Juli 17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52">
          <cell r="I52">
            <v>1500100</v>
          </cell>
        </row>
      </sheetData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zoomScale="86" zoomScaleNormal="100" zoomScaleSheetLayoutView="86" workbookViewId="0">
      <selection activeCell="E8" sqref="E8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42944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0</v>
      </c>
      <c r="F8" s="21"/>
      <c r="G8" s="17">
        <f>C8*E8</f>
        <v>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46</v>
      </c>
      <c r="F9" s="21"/>
      <c r="G9" s="17">
        <f t="shared" ref="G9:G16" si="0">C9*E9</f>
        <v>2300000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</v>
      </c>
      <c r="F11" s="21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0</v>
      </c>
      <c r="F12" s="21"/>
      <c r="G12" s="17">
        <f>C12*E12</f>
        <v>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225</v>
      </c>
      <c r="F13" s="21"/>
      <c r="G13" s="17">
        <f t="shared" si="0"/>
        <v>450000</v>
      </c>
      <c r="H13" s="9"/>
      <c r="I13" s="17"/>
      <c r="J13" s="17"/>
      <c r="K13" s="30">
        <v>41647</v>
      </c>
      <c r="L13" s="31">
        <v>3500000</v>
      </c>
      <c r="M13" s="32">
        <v>840000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4</v>
      </c>
      <c r="F14" s="21"/>
      <c r="G14" s="17">
        <f t="shared" si="0"/>
        <v>4000</v>
      </c>
      <c r="H14" s="9"/>
      <c r="I14" s="17"/>
      <c r="J14" s="10"/>
      <c r="K14" s="30">
        <v>41648</v>
      </c>
      <c r="L14" s="31">
        <v>1000000</v>
      </c>
      <c r="M14" s="34">
        <v>130000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0">
        <v>41649</v>
      </c>
      <c r="L15" s="31">
        <v>1000000</v>
      </c>
      <c r="M15" s="34">
        <v>120000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37"/>
      <c r="K16" s="30">
        <v>41651</v>
      </c>
      <c r="L16" s="31">
        <v>800000</v>
      </c>
      <c r="M16" s="38">
        <v>200000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2764000</v>
      </c>
      <c r="I17" s="10"/>
      <c r="J17" s="37"/>
      <c r="K17" s="30">
        <v>41671</v>
      </c>
      <c r="L17" s="31">
        <v>2000000</v>
      </c>
      <c r="M17" s="34">
        <v>250000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41672</v>
      </c>
      <c r="L18" s="31">
        <v>2500000</v>
      </c>
      <c r="M18" s="33">
        <v>300000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41673</v>
      </c>
      <c r="L19" s="31">
        <v>2000000</v>
      </c>
      <c r="M19" s="41">
        <v>4370000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41674</v>
      </c>
      <c r="L20" s="31"/>
      <c r="M20" s="43">
        <v>150000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7</v>
      </c>
      <c r="F21" s="8"/>
      <c r="G21" s="22">
        <f>C21*E21</f>
        <v>3500</v>
      </c>
      <c r="H21" s="9"/>
      <c r="I21" s="22"/>
      <c r="J21" s="37"/>
      <c r="K21" s="30">
        <v>41675</v>
      </c>
      <c r="L21" s="44"/>
      <c r="M21" s="43">
        <v>5506400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0">
        <v>41676</v>
      </c>
      <c r="L22" s="44"/>
      <c r="M22" s="43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9</v>
      </c>
      <c r="F23" s="8"/>
      <c r="G23" s="22">
        <f>C23*E23</f>
        <v>900</v>
      </c>
      <c r="H23" s="9"/>
      <c r="I23" s="10"/>
      <c r="K23" s="30">
        <v>41677</v>
      </c>
      <c r="L23" s="44"/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41678</v>
      </c>
      <c r="L24" s="48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41679</v>
      </c>
      <c r="L25" s="48"/>
      <c r="M25" s="51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4800</v>
      </c>
      <c r="I26" s="9"/>
      <c r="K26" s="30">
        <v>41680</v>
      </c>
      <c r="L26" s="48"/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2768800</v>
      </c>
      <c r="K27" s="30">
        <v>41681</v>
      </c>
      <c r="L27" s="48"/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41682</v>
      </c>
      <c r="L28" s="31"/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v>980201565</v>
      </c>
      <c r="K29" s="30">
        <v>41683</v>
      </c>
      <c r="L29" s="31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+'[1]27 Juli 17'!I52</f>
        <v>1500100</v>
      </c>
      <c r="K30" s="30">
        <v>41684</v>
      </c>
      <c r="L30" s="31"/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41685</v>
      </c>
      <c r="L31" s="31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41686</v>
      </c>
      <c r="L32" s="59"/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41687</v>
      </c>
      <c r="L33" s="59"/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41688</v>
      </c>
      <c r="L34" s="59"/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K35" s="30">
        <v>41689</v>
      </c>
      <c r="L35" s="62"/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L36" s="62"/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980201565</v>
      </c>
      <c r="J37" s="9"/>
      <c r="L37" s="62"/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2"/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62"/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62"/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62"/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62"/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1285203910</v>
      </c>
      <c r="J43" s="9"/>
      <c r="L43" s="62"/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2"/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11866400</v>
      </c>
      <c r="I45" s="9"/>
      <c r="J45" s="9"/>
      <c r="L45" s="62"/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97400</v>
      </c>
      <c r="I46" s="9" t="s">
        <v>7</v>
      </c>
      <c r="J46" s="9"/>
      <c r="L46" s="62"/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11963800</v>
      </c>
      <c r="J47" s="9"/>
      <c r="L47" s="62"/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62"/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12800000</v>
      </c>
      <c r="I49" s="9">
        <v>0</v>
      </c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432500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13232500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2768800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2768800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46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>
        <v>14000</v>
      </c>
      <c r="B72" s="97"/>
      <c r="C72" s="97"/>
      <c r="D72" s="97"/>
      <c r="E72" s="98">
        <v>65400</v>
      </c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>
        <v>418500</v>
      </c>
      <c r="B73" s="97"/>
      <c r="C73" s="97"/>
      <c r="D73" s="97"/>
      <c r="E73" s="98">
        <v>32000</v>
      </c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432500</v>
      </c>
      <c r="E89" s="76">
        <f>SUM(E71:E88)</f>
        <v>97400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12800000</v>
      </c>
      <c r="M131" s="114">
        <f>SUM(M13:M130)</f>
        <v>11866400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1" zoomScale="93" zoomScaleNormal="100" zoomScaleSheetLayoutView="93" workbookViewId="0">
      <selection activeCell="L29" sqref="L29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2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56</v>
      </c>
      <c r="C3" s="10"/>
      <c r="D3" s="8"/>
      <c r="E3" s="8"/>
      <c r="F3" s="8"/>
      <c r="G3" s="8"/>
      <c r="H3" s="8" t="s">
        <v>3</v>
      </c>
      <c r="I3" s="11">
        <v>42955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17</v>
      </c>
      <c r="F8" s="21"/>
      <c r="G8" s="17">
        <f>C8*E8</f>
        <v>1700000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22</v>
      </c>
      <c r="F9" s="21"/>
      <c r="G9" s="17">
        <f t="shared" ref="G9:G16" si="0">C9*E9</f>
        <v>1100000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0</v>
      </c>
      <c r="F12" s="21"/>
      <c r="G12" s="17">
        <f>C12*E12</f>
        <v>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178</v>
      </c>
      <c r="F13" s="21"/>
      <c r="G13" s="17">
        <f t="shared" si="0"/>
        <v>356000</v>
      </c>
      <c r="H13" s="9"/>
      <c r="I13" s="17"/>
      <c r="J13" s="17"/>
      <c r="K13" s="30">
        <v>41798</v>
      </c>
      <c r="L13" s="31">
        <v>300000</v>
      </c>
      <c r="M13" s="32">
        <v>390000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41799</v>
      </c>
      <c r="L14" s="31">
        <v>700000</v>
      </c>
      <c r="M14" s="34">
        <v>48600</v>
      </c>
      <c r="N14" s="33"/>
      <c r="O14" s="35">
        <v>35000000</v>
      </c>
      <c r="P14" s="36"/>
    </row>
    <row r="15" spans="1:19" x14ac:dyDescent="0.2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0">
        <v>41800</v>
      </c>
      <c r="L15" s="31">
        <v>3500000</v>
      </c>
      <c r="M15" s="34">
        <v>10000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37"/>
      <c r="K16" s="30">
        <v>41801</v>
      </c>
      <c r="L16" s="31">
        <v>1000000</v>
      </c>
      <c r="M16" s="38">
        <v>240000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3156000</v>
      </c>
      <c r="I17" s="10"/>
      <c r="J17" s="37"/>
      <c r="K17" s="30">
        <v>41802</v>
      </c>
      <c r="L17" s="31">
        <v>250000</v>
      </c>
      <c r="M17" s="34">
        <v>70000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41803</v>
      </c>
      <c r="L18" s="31">
        <v>875000</v>
      </c>
      <c r="M18" s="122">
        <v>100000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41804</v>
      </c>
      <c r="L19" s="31">
        <v>2400000</v>
      </c>
      <c r="M19" s="41">
        <v>30000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41805</v>
      </c>
      <c r="L20" s="31">
        <v>1000000</v>
      </c>
      <c r="M20" s="43">
        <v>11469000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2</v>
      </c>
      <c r="F21" s="8"/>
      <c r="G21" s="22">
        <f>C21*E21</f>
        <v>1000</v>
      </c>
      <c r="H21" s="9"/>
      <c r="I21" s="22"/>
      <c r="J21" s="37"/>
      <c r="K21" s="30">
        <v>41806</v>
      </c>
      <c r="L21" s="44">
        <v>540000</v>
      </c>
      <c r="M21" s="43">
        <v>2722000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0">
        <v>41807</v>
      </c>
      <c r="L22" s="44">
        <v>1800000</v>
      </c>
      <c r="M22" s="43">
        <v>35000000</v>
      </c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41808</v>
      </c>
      <c r="L23" s="44">
        <v>1020000</v>
      </c>
      <c r="M23" s="32">
        <v>2400000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41809</v>
      </c>
      <c r="L24" s="48">
        <v>500000</v>
      </c>
      <c r="M24" s="32">
        <v>350000</v>
      </c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41810</v>
      </c>
      <c r="L25" s="48">
        <v>3000000</v>
      </c>
      <c r="M25" s="51">
        <v>75000</v>
      </c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1400</v>
      </c>
      <c r="I26" s="9"/>
      <c r="K26" s="30">
        <v>41811</v>
      </c>
      <c r="L26" s="48">
        <v>2700000</v>
      </c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3157400</v>
      </c>
      <c r="J27" s="126">
        <v>7350000</v>
      </c>
      <c r="K27" s="30">
        <v>41812</v>
      </c>
      <c r="L27" s="48">
        <v>3000000</v>
      </c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41813</v>
      </c>
      <c r="L28" s="48">
        <v>850000</v>
      </c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+'05 Ags 17'!I37</f>
        <v>902691565</v>
      </c>
      <c r="K29" s="30">
        <v>41814</v>
      </c>
      <c r="L29" s="31">
        <v>800000</v>
      </c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+'07 Ags 17'!I52</f>
        <v>31619000</v>
      </c>
      <c r="K30" s="30">
        <v>41815</v>
      </c>
      <c r="L30" s="31">
        <v>0</v>
      </c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41816</v>
      </c>
      <c r="L31" s="31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41817</v>
      </c>
      <c r="L32" s="59"/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41818</v>
      </c>
      <c r="L33" s="59"/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41819</v>
      </c>
      <c r="L34" s="59"/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35000000</v>
      </c>
      <c r="I35" s="9"/>
      <c r="J35" s="9"/>
      <c r="K35" s="30">
        <v>41820</v>
      </c>
      <c r="L35" s="62"/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>
        <v>41821</v>
      </c>
      <c r="L36" s="62"/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937691565</v>
      </c>
      <c r="J37" s="9"/>
      <c r="K37" s="30">
        <v>41822</v>
      </c>
      <c r="L37" s="62"/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41823</v>
      </c>
      <c r="L38" s="62"/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K39" s="30">
        <v>41824</v>
      </c>
      <c r="L39" s="62"/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K40" s="30">
        <v>41825</v>
      </c>
      <c r="L40" s="62"/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K41" s="30">
        <v>41826</v>
      </c>
      <c r="L41" s="62"/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K42" s="30">
        <v>41827</v>
      </c>
      <c r="L42" s="62"/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1242693910</v>
      </c>
      <c r="J43" s="9"/>
      <c r="K43" s="30">
        <v>41828</v>
      </c>
      <c r="L43" s="62"/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41829</v>
      </c>
      <c r="L44" s="62"/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52904600</v>
      </c>
      <c r="I45" s="9"/>
      <c r="J45" s="9"/>
      <c r="K45" s="30">
        <v>41830</v>
      </c>
      <c r="L45" s="62"/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K46" s="30">
        <v>41831</v>
      </c>
      <c r="L46" s="62"/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52904600</v>
      </c>
      <c r="J47" s="9"/>
      <c r="K47" s="30">
        <v>41832</v>
      </c>
      <c r="L47" s="62"/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K48" s="30">
        <v>41833</v>
      </c>
      <c r="L48" s="62"/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24235000</v>
      </c>
      <c r="I49" s="9">
        <v>0</v>
      </c>
      <c r="K49" s="30"/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208000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24443000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3157400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3157400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46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>
        <v>8000</v>
      </c>
      <c r="B72" s="97"/>
      <c r="C72" s="97"/>
      <c r="D72" s="97"/>
      <c r="E72" s="98"/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>
        <v>200000</v>
      </c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208000</v>
      </c>
      <c r="E89" s="76">
        <f>SUM(E71:E88)</f>
        <v>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35000000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24235000</v>
      </c>
      <c r="M131" s="114">
        <f>SUM(M13:M130)</f>
        <v>52904600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43" zoomScale="93" zoomScaleNormal="100" zoomScaleSheetLayoutView="93" workbookViewId="0">
      <selection activeCell="L32" sqref="L32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25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57</v>
      </c>
      <c r="C3" s="10"/>
      <c r="D3" s="8"/>
      <c r="E3" s="8"/>
      <c r="F3" s="8"/>
      <c r="G3" s="8"/>
      <c r="H3" s="8" t="s">
        <v>60</v>
      </c>
      <c r="I3" s="11">
        <v>42956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0</v>
      </c>
      <c r="F8" s="21"/>
      <c r="G8" s="17">
        <f>C8*E8</f>
        <v>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79</v>
      </c>
      <c r="F9" s="21"/>
      <c r="G9" s="17">
        <f t="shared" ref="G9:G16" si="0">C9*E9</f>
        <v>3950000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</v>
      </c>
      <c r="F10" s="21"/>
      <c r="G10" s="17">
        <f t="shared" si="0"/>
        <v>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4</v>
      </c>
      <c r="F11" s="21"/>
      <c r="G11" s="17">
        <f t="shared" si="0"/>
        <v>40000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26</v>
      </c>
      <c r="F12" s="21"/>
      <c r="G12" s="17">
        <f>C12*E12</f>
        <v>130000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152</v>
      </c>
      <c r="F13" s="21"/>
      <c r="G13" s="17">
        <f t="shared" si="0"/>
        <v>304000</v>
      </c>
      <c r="H13" s="9"/>
      <c r="I13" s="17"/>
      <c r="J13" s="17"/>
      <c r="K13" s="30">
        <v>41815</v>
      </c>
      <c r="L13" s="31">
        <v>1000000</v>
      </c>
      <c r="M13" s="32">
        <v>1520000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1</v>
      </c>
      <c r="F14" s="21"/>
      <c r="G14" s="17">
        <f t="shared" si="0"/>
        <v>1000</v>
      </c>
      <c r="H14" s="9"/>
      <c r="I14" s="17"/>
      <c r="J14" s="10"/>
      <c r="K14" s="30">
        <v>41816</v>
      </c>
      <c r="L14" s="31">
        <v>5000000</v>
      </c>
      <c r="M14" s="34">
        <v>455000</v>
      </c>
      <c r="N14" s="33"/>
      <c r="O14" s="35"/>
      <c r="P14" s="36">
        <v>110000000</v>
      </c>
    </row>
    <row r="15" spans="1:19" x14ac:dyDescent="0.2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0">
        <v>41817</v>
      </c>
      <c r="L15" s="31">
        <v>800000</v>
      </c>
      <c r="M15" s="34">
        <v>250000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37"/>
      <c r="K16" s="30">
        <v>41818</v>
      </c>
      <c r="L16" s="31">
        <v>900000</v>
      </c>
      <c r="M16" s="38">
        <v>50000000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4465000</v>
      </c>
      <c r="I17" s="10"/>
      <c r="J17" s="37"/>
      <c r="K17" s="30">
        <v>41819</v>
      </c>
      <c r="L17" s="31">
        <v>710000</v>
      </c>
      <c r="M17" s="34">
        <v>20000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41820</v>
      </c>
      <c r="L18" s="31">
        <v>4500000</v>
      </c>
      <c r="M18" s="122">
        <v>30000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41821</v>
      </c>
      <c r="L19" s="31">
        <v>900000</v>
      </c>
      <c r="M19" s="41">
        <v>40072900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21"/>
      <c r="K20" s="30">
        <v>41822</v>
      </c>
      <c r="L20" s="31">
        <v>1200000</v>
      </c>
      <c r="M20" s="43">
        <v>34729900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J21" s="37"/>
      <c r="K21" s="30">
        <v>41823</v>
      </c>
      <c r="L21" s="44">
        <v>900000</v>
      </c>
      <c r="M21" s="43">
        <v>1526600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0">
        <v>41824</v>
      </c>
      <c r="L22" s="44">
        <v>950000</v>
      </c>
      <c r="M22" s="43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6</v>
      </c>
      <c r="F23" s="8"/>
      <c r="G23" s="22">
        <f>C23*E23</f>
        <v>600</v>
      </c>
      <c r="H23" s="9"/>
      <c r="I23" s="10"/>
      <c r="K23" s="30">
        <v>41825</v>
      </c>
      <c r="L23" s="44">
        <v>1800000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41826</v>
      </c>
      <c r="L24" s="48">
        <v>500000</v>
      </c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41827</v>
      </c>
      <c r="L25" s="48">
        <v>750000</v>
      </c>
      <c r="M25" s="51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2500</v>
      </c>
      <c r="I26" s="9"/>
      <c r="K26" s="30">
        <v>41828</v>
      </c>
      <c r="L26" s="48">
        <v>110000000</v>
      </c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4467500</v>
      </c>
      <c r="J27" s="126"/>
      <c r="K27" s="30">
        <v>41829</v>
      </c>
      <c r="L27" s="48"/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41830</v>
      </c>
      <c r="L28" s="48"/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+'08 Ags 17'!I37</f>
        <v>937691565</v>
      </c>
      <c r="K29" s="30">
        <v>41831</v>
      </c>
      <c r="L29" s="31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+'08 Ags 17'!I52</f>
        <v>3157400</v>
      </c>
      <c r="K30" s="30">
        <v>41832</v>
      </c>
      <c r="L30" s="31"/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41833</v>
      </c>
      <c r="L31" s="31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9"/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59"/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9"/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L35" s="62"/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110000000</v>
      </c>
      <c r="I36" s="8" t="s">
        <v>7</v>
      </c>
      <c r="J36" s="8"/>
      <c r="L36" s="62"/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827691565</v>
      </c>
      <c r="J37" s="9"/>
      <c r="L37" s="62"/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2"/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62"/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62"/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62"/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62"/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1132693910</v>
      </c>
      <c r="J43" s="9"/>
      <c r="L43" s="62"/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2"/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128604400</v>
      </c>
      <c r="I45" s="9"/>
      <c r="J45" s="9"/>
      <c r="L45" s="62"/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11500</v>
      </c>
      <c r="I46" s="9" t="s">
        <v>7</v>
      </c>
      <c r="J46" s="9"/>
      <c r="L46" s="62"/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128615900</v>
      </c>
      <c r="J47" s="9"/>
      <c r="L47" s="62"/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62"/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129910000</v>
      </c>
      <c r="I49" s="9">
        <v>0</v>
      </c>
      <c r="K49" s="30"/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16000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129926000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4467500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4467500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46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>
        <v>8500</v>
      </c>
      <c r="B72" s="97"/>
      <c r="C72" s="97"/>
      <c r="D72" s="97"/>
      <c r="E72" s="98">
        <v>11500</v>
      </c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>
        <v>7500</v>
      </c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16000</v>
      </c>
      <c r="E89" s="76">
        <f>SUM(E71:E88)</f>
        <v>11500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129910000</v>
      </c>
      <c r="M131" s="114">
        <f>SUM(M13:M130)</f>
        <v>128604400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61" zoomScale="93" zoomScaleNormal="100" zoomScaleSheetLayoutView="93" workbookViewId="0">
      <selection activeCell="L17" sqref="L17:L37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2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58</v>
      </c>
      <c r="C3" s="10"/>
      <c r="D3" s="8"/>
      <c r="E3" s="8"/>
      <c r="F3" s="8"/>
      <c r="G3" s="8"/>
      <c r="H3" s="8" t="s">
        <v>60</v>
      </c>
      <c r="I3" s="11">
        <v>42957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85+134</f>
        <v>219</v>
      </c>
      <c r="F8" s="21"/>
      <c r="G8" s="17">
        <f>C8*E8</f>
        <v>21900000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f>103+86</f>
        <v>189</v>
      </c>
      <c r="F9" s="21"/>
      <c r="G9" s="17">
        <f t="shared" ref="G9:G16" si="0">C9*E9</f>
        <v>9450000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f>10</f>
        <v>10</v>
      </c>
      <c r="F10" s="21"/>
      <c r="G10" s="17">
        <f t="shared" si="0"/>
        <v>200000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f>7</f>
        <v>7</v>
      </c>
      <c r="F11" s="21"/>
      <c r="G11" s="17">
        <f t="shared" si="0"/>
        <v>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20</v>
      </c>
      <c r="F12" s="21"/>
      <c r="G12" s="17">
        <f>C12*E12</f>
        <v>100000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146</v>
      </c>
      <c r="F13" s="21"/>
      <c r="G13" s="17">
        <f t="shared" si="0"/>
        <v>292000</v>
      </c>
      <c r="H13" s="9"/>
      <c r="I13" s="17"/>
      <c r="J13" s="17"/>
      <c r="K13" s="30">
        <v>41829</v>
      </c>
      <c r="L13" s="31">
        <v>4000000</v>
      </c>
      <c r="M13" s="32">
        <v>200000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1</v>
      </c>
      <c r="F14" s="21"/>
      <c r="G14" s="17">
        <f t="shared" si="0"/>
        <v>1000</v>
      </c>
      <c r="H14" s="9"/>
      <c r="I14" s="17"/>
      <c r="J14" s="10"/>
      <c r="K14" s="30">
        <v>41830</v>
      </c>
      <c r="L14" s="31">
        <v>5000000</v>
      </c>
      <c r="M14" s="34">
        <v>12000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41831</v>
      </c>
      <c r="L15" s="31">
        <v>1600000</v>
      </c>
      <c r="M15" s="34">
        <v>210000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41832</v>
      </c>
      <c r="L16" s="31">
        <v>2000000</v>
      </c>
      <c r="M16" s="38">
        <v>55000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32013000</v>
      </c>
      <c r="I17" s="10"/>
      <c r="J17" s="37"/>
      <c r="K17" s="30">
        <v>41833</v>
      </c>
      <c r="L17" s="31">
        <v>2000000</v>
      </c>
      <c r="M17" s="34">
        <v>170000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41834</v>
      </c>
      <c r="L18" s="31">
        <v>800000</v>
      </c>
      <c r="M18" s="33">
        <v>5875000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41835</v>
      </c>
      <c r="L19" s="31">
        <v>770000</v>
      </c>
      <c r="M19" s="41">
        <v>700000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21"/>
      <c r="K20" s="30">
        <v>41836</v>
      </c>
      <c r="L20" s="31">
        <v>2500000</v>
      </c>
      <c r="M20" s="43"/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J21" s="37"/>
      <c r="K21" s="30">
        <v>41837</v>
      </c>
      <c r="L21" s="44">
        <v>950000</v>
      </c>
      <c r="M21" s="43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0">
        <v>41838</v>
      </c>
      <c r="L22" s="44">
        <v>2000000</v>
      </c>
      <c r="M22" s="43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6</v>
      </c>
      <c r="F23" s="8"/>
      <c r="G23" s="22">
        <f>C23*E23</f>
        <v>600</v>
      </c>
      <c r="H23" s="9"/>
      <c r="I23" s="10"/>
      <c r="K23" s="30">
        <v>41839</v>
      </c>
      <c r="L23" s="44">
        <v>750000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41840</v>
      </c>
      <c r="L24" s="48">
        <v>900000</v>
      </c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41841</v>
      </c>
      <c r="L25" s="48">
        <v>950000</v>
      </c>
      <c r="M25" s="51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2500</v>
      </c>
      <c r="I26" s="9"/>
      <c r="K26" s="30">
        <v>41842</v>
      </c>
      <c r="L26" s="48">
        <v>950000</v>
      </c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32015500</v>
      </c>
      <c r="J27" s="126"/>
      <c r="K27" s="30">
        <v>41843</v>
      </c>
      <c r="L27" s="48">
        <v>850000</v>
      </c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41844</v>
      </c>
      <c r="L28" s="48">
        <v>1000000</v>
      </c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+'09 Ags 17'!I37</f>
        <v>827691565</v>
      </c>
      <c r="K29" s="30">
        <v>41845</v>
      </c>
      <c r="L29" s="48">
        <v>1000000</v>
      </c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+'09 Ags 17'!I52</f>
        <v>4467500</v>
      </c>
      <c r="K30" s="30">
        <v>41846</v>
      </c>
      <c r="L30" s="31">
        <v>900000</v>
      </c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41847</v>
      </c>
      <c r="L31" s="31">
        <v>850000</v>
      </c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41848</v>
      </c>
      <c r="L32" s="59">
        <v>800000</v>
      </c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41849</v>
      </c>
      <c r="L33" s="59">
        <v>550000</v>
      </c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41850</v>
      </c>
      <c r="L34" s="59">
        <v>950000</v>
      </c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K35" s="30">
        <v>41851</v>
      </c>
      <c r="L35" s="62">
        <v>850000</v>
      </c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>
        <v>41852</v>
      </c>
      <c r="L36" s="62">
        <v>950000</v>
      </c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827691565</v>
      </c>
      <c r="J37" s="9"/>
      <c r="K37" s="30">
        <v>41853</v>
      </c>
      <c r="L37" s="62">
        <v>900000</v>
      </c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2"/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62"/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62"/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62"/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62"/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1132693910</v>
      </c>
      <c r="J43" s="9"/>
      <c r="L43" s="62"/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2"/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7222000</v>
      </c>
      <c r="I45" s="9"/>
      <c r="J45" s="9"/>
      <c r="L45" s="62"/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L46" s="62"/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7222000</v>
      </c>
      <c r="J47" s="9"/>
      <c r="L47" s="62"/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62"/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34770000</v>
      </c>
      <c r="I49" s="9">
        <v>0</v>
      </c>
      <c r="K49" s="30"/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34770000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32015500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32015500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62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/>
      <c r="B72" s="97"/>
      <c r="C72" s="97"/>
      <c r="D72" s="97"/>
      <c r="E72" s="98"/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0</v>
      </c>
      <c r="E89" s="76">
        <f>SUM(E71:E88)</f>
        <v>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34770000</v>
      </c>
      <c r="M131" s="114">
        <f>SUM(M13:M130)</f>
        <v>7222000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49" zoomScale="93" zoomScaleNormal="100" zoomScaleSheetLayoutView="93" workbookViewId="0">
      <selection activeCell="A74" sqref="A7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2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64</v>
      </c>
      <c r="C3" s="10"/>
      <c r="D3" s="8"/>
      <c r="E3" s="8"/>
      <c r="F3" s="8"/>
      <c r="G3" s="8"/>
      <c r="H3" s="8" t="s">
        <v>60</v>
      </c>
      <c r="I3" s="11">
        <v>42958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121</v>
      </c>
      <c r="F8" s="21"/>
      <c r="G8" s="17">
        <f>C8*E8</f>
        <v>12100000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145</v>
      </c>
      <c r="F9" s="21"/>
      <c r="G9" s="17">
        <f t="shared" ref="G9:G16" si="0">C9*E9</f>
        <v>7250000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11</v>
      </c>
      <c r="F10" s="21"/>
      <c r="G10" s="17">
        <f t="shared" si="0"/>
        <v>220000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2</v>
      </c>
      <c r="F11" s="21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5</v>
      </c>
      <c r="F12" s="21"/>
      <c r="G12" s="17">
        <f>C12*E12</f>
        <v>25000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123</v>
      </c>
      <c r="F13" s="21"/>
      <c r="G13" s="17">
        <f t="shared" si="0"/>
        <v>246000</v>
      </c>
      <c r="H13" s="9"/>
      <c r="I13" s="17"/>
      <c r="J13" s="17"/>
      <c r="K13" s="30">
        <v>41854</v>
      </c>
      <c r="L13" s="31">
        <v>950000</v>
      </c>
      <c r="M13" s="32">
        <v>250000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41855</v>
      </c>
      <c r="L14" s="31">
        <v>800000</v>
      </c>
      <c r="M14" s="34">
        <v>150000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41856</v>
      </c>
      <c r="L15" s="31">
        <v>1000000</v>
      </c>
      <c r="M15" s="34">
        <v>416500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41857</v>
      </c>
      <c r="L16" s="31">
        <v>1000000</v>
      </c>
      <c r="M16" s="38">
        <v>3192500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19861000</v>
      </c>
      <c r="I17" s="10"/>
      <c r="J17" s="37"/>
      <c r="K17" s="30">
        <v>41858</v>
      </c>
      <c r="L17" s="31">
        <v>1000000</v>
      </c>
      <c r="M17" s="34">
        <v>25006000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41859</v>
      </c>
      <c r="L18" s="31">
        <v>800000</v>
      </c>
      <c r="M18" s="33">
        <v>100000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41860</v>
      </c>
      <c r="L19" s="31">
        <v>1000000</v>
      </c>
      <c r="M19" s="41">
        <v>166000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41861</v>
      </c>
      <c r="L20" s="31">
        <v>900000</v>
      </c>
      <c r="M20" s="43">
        <v>852000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J21" s="37"/>
      <c r="K21" s="30">
        <v>41862</v>
      </c>
      <c r="L21" s="44">
        <v>5000000</v>
      </c>
      <c r="M21" s="43">
        <v>10000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41863</v>
      </c>
      <c r="L22" s="44">
        <v>1000000</v>
      </c>
      <c r="M22" s="43">
        <v>145000</v>
      </c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3</v>
      </c>
      <c r="F23" s="8"/>
      <c r="G23" s="22">
        <f>C23*E23</f>
        <v>300</v>
      </c>
      <c r="H23" s="9"/>
      <c r="I23" s="10"/>
      <c r="K23" s="30">
        <v>41864</v>
      </c>
      <c r="L23" s="44">
        <v>950000</v>
      </c>
      <c r="M23" s="32">
        <v>120000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41865</v>
      </c>
      <c r="L24" s="48">
        <v>750000</v>
      </c>
      <c r="M24" s="32">
        <v>150000</v>
      </c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41866</v>
      </c>
      <c r="L25" s="48">
        <v>1600000</v>
      </c>
      <c r="M25" s="51">
        <v>3325000</v>
      </c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500</v>
      </c>
      <c r="I26" s="9"/>
      <c r="K26" s="30">
        <v>41867</v>
      </c>
      <c r="L26" s="48">
        <v>1000000</v>
      </c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19861500</v>
      </c>
      <c r="J27" s="126"/>
      <c r="K27" s="30">
        <v>41868</v>
      </c>
      <c r="L27" s="48">
        <v>2850000</v>
      </c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41869</v>
      </c>
      <c r="L28" s="48"/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+'09 Ags 17'!I37</f>
        <v>827691565</v>
      </c>
      <c r="K29" s="30">
        <v>41870</v>
      </c>
      <c r="L29" s="48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+'10 Ags 17 '!I52</f>
        <v>32015500</v>
      </c>
      <c r="K30" s="30">
        <v>41871</v>
      </c>
      <c r="L30" s="31"/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41872</v>
      </c>
      <c r="L31" s="31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41873</v>
      </c>
      <c r="L32" s="59"/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41874</v>
      </c>
      <c r="L33" s="59"/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41875</v>
      </c>
      <c r="L34" s="59"/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K35" s="30">
        <v>41876</v>
      </c>
      <c r="L35" s="62"/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>
        <v>41877</v>
      </c>
      <c r="L36" s="62"/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+'10 Ags 17 '!I37</f>
        <v>827691565</v>
      </c>
      <c r="J37" s="9"/>
      <c r="K37" s="30">
        <v>41878</v>
      </c>
      <c r="L37" s="62"/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2"/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62"/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62"/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62"/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62"/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1132693910</v>
      </c>
      <c r="J43" s="9"/>
      <c r="L43" s="62"/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2"/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33883000</v>
      </c>
      <c r="I45" s="9"/>
      <c r="J45" s="9"/>
      <c r="L45" s="62"/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L46" s="62"/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33883000</v>
      </c>
      <c r="J47" s="9"/>
      <c r="L47" s="62"/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62"/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20600000</v>
      </c>
      <c r="I49" s="9">
        <v>0</v>
      </c>
      <c r="K49" s="30"/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1129000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21729000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19861500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19861500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63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>
        <v>35000</v>
      </c>
      <c r="B72" s="97"/>
      <c r="C72" s="97"/>
      <c r="D72" s="97"/>
      <c r="E72" s="98"/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>
        <v>9000</v>
      </c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>
        <v>1085000</v>
      </c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1129000</v>
      </c>
      <c r="E89" s="76">
        <f>SUM(E71:E88)</f>
        <v>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20600000</v>
      </c>
      <c r="M131" s="114">
        <f>SUM(M13:M130)</f>
        <v>33883000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55" zoomScale="93" zoomScaleNormal="100" zoomScaleSheetLayoutView="93" workbookViewId="0">
      <selection activeCell="J52" sqref="J52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2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54</v>
      </c>
      <c r="C3" s="10"/>
      <c r="D3" s="8"/>
      <c r="E3" s="8"/>
      <c r="F3" s="8"/>
      <c r="G3" s="8"/>
      <c r="H3" s="8" t="s">
        <v>60</v>
      </c>
      <c r="I3" s="11">
        <v>42959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0.58333333333333337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194</v>
      </c>
      <c r="F8" s="21"/>
      <c r="G8" s="17">
        <f>C8*E8</f>
        <v>19400000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269</v>
      </c>
      <c r="F9" s="21"/>
      <c r="G9" s="17">
        <f t="shared" ref="G9:G16" si="0">C9*E9</f>
        <v>13450000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11</v>
      </c>
      <c r="F10" s="21"/>
      <c r="G10" s="17">
        <f t="shared" si="0"/>
        <v>220000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2</v>
      </c>
      <c r="F11" s="21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11</v>
      </c>
      <c r="F12" s="21"/>
      <c r="G12" s="17">
        <f>C12*E12</f>
        <v>55000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123</v>
      </c>
      <c r="F13" s="21"/>
      <c r="G13" s="17">
        <f t="shared" si="0"/>
        <v>246000</v>
      </c>
      <c r="H13" s="9"/>
      <c r="I13" s="17"/>
      <c r="J13" s="17"/>
      <c r="K13" s="30">
        <v>41869</v>
      </c>
      <c r="L13" s="48">
        <v>800000</v>
      </c>
      <c r="M13" s="55">
        <v>25000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41870</v>
      </c>
      <c r="L14" s="48">
        <v>605000</v>
      </c>
      <c r="M14" s="32">
        <v>250000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41871</v>
      </c>
      <c r="L15" s="31">
        <v>900000</v>
      </c>
      <c r="M15" s="34">
        <v>150000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41872</v>
      </c>
      <c r="L16" s="31">
        <v>950000</v>
      </c>
      <c r="M16" s="32">
        <v>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33391000</v>
      </c>
      <c r="I17" s="10"/>
      <c r="J17" s="37"/>
      <c r="K17" s="30">
        <v>41873</v>
      </c>
      <c r="L17" s="59">
        <v>1000000</v>
      </c>
      <c r="M17" s="60"/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41874</v>
      </c>
      <c r="L18" s="59">
        <v>800000</v>
      </c>
      <c r="M18" s="60"/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41875</v>
      </c>
      <c r="L19" s="59">
        <v>800000</v>
      </c>
      <c r="M19" s="60"/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41876</v>
      </c>
      <c r="L20" s="62">
        <v>2000000</v>
      </c>
      <c r="M20" s="63"/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J21" s="37"/>
      <c r="K21" s="30">
        <v>41877</v>
      </c>
      <c r="L21" s="62">
        <v>3000000</v>
      </c>
      <c r="M21" s="6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41878</v>
      </c>
      <c r="L22" s="62">
        <v>300000</v>
      </c>
      <c r="M22" s="60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3</v>
      </c>
      <c r="F23" s="8"/>
      <c r="G23" s="22">
        <f>C23*E23</f>
        <v>300</v>
      </c>
      <c r="H23" s="9"/>
      <c r="I23" s="10"/>
      <c r="K23" s="30">
        <v>41879</v>
      </c>
      <c r="L23" s="62">
        <v>950000</v>
      </c>
      <c r="M23" s="60"/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41880</v>
      </c>
      <c r="L24" s="62">
        <v>400000</v>
      </c>
      <c r="M24" s="60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41881</v>
      </c>
      <c r="L25" s="62">
        <v>500000</v>
      </c>
      <c r="M25" s="60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500</v>
      </c>
      <c r="I26" s="9"/>
      <c r="K26" s="30">
        <v>41882</v>
      </c>
      <c r="L26" s="62">
        <v>1000000</v>
      </c>
      <c r="M26" s="60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33391500</v>
      </c>
      <c r="J27" s="126"/>
      <c r="L27" s="62"/>
      <c r="M27" s="60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62"/>
      <c r="M28" s="60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'11 Ags 17 '!I37</f>
        <v>827691565</v>
      </c>
      <c r="L29" s="62"/>
      <c r="M29" s="60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'11 Ags 17 '!I52</f>
        <v>19861500</v>
      </c>
      <c r="L30" s="62"/>
      <c r="M30" s="63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L31" s="62"/>
      <c r="M31" s="63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62"/>
      <c r="M32" s="63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62"/>
      <c r="M33" s="63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62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L35" s="59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L36" s="59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+'10 Ags 17 '!I37</f>
        <v>827691565</v>
      </c>
      <c r="J37" s="9"/>
      <c r="L37" s="59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9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59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59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59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59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1132693910</v>
      </c>
      <c r="J43" s="9"/>
      <c r="L43" s="59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59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475000</v>
      </c>
      <c r="I45" s="9"/>
      <c r="J45" s="9"/>
      <c r="L45" s="59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L46" s="59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475000</v>
      </c>
      <c r="J47" s="9"/>
      <c r="L47" s="59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88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L116</f>
        <v>14005000</v>
      </c>
      <c r="I49" s="9">
        <v>0</v>
      </c>
      <c r="L49" s="88"/>
      <c r="M49" s="63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0</v>
      </c>
      <c r="I50" s="9"/>
      <c r="J50" s="58"/>
      <c r="L50" s="88"/>
      <c r="M50" s="63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14005000</v>
      </c>
      <c r="J51" s="52">
        <f>+H49-H45</f>
        <v>13530000</v>
      </c>
      <c r="L51" s="88"/>
      <c r="M51" s="63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33391500</v>
      </c>
      <c r="J52" s="77"/>
      <c r="L52" s="88"/>
      <c r="M52" s="90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33391500</v>
      </c>
      <c r="J53" s="77"/>
      <c r="L53" s="88"/>
      <c r="M53" s="90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88"/>
      <c r="M54" s="94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88"/>
      <c r="M55" s="63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88"/>
      <c r="M56" s="94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88"/>
      <c r="M57" s="94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88"/>
      <c r="M58" s="94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88"/>
      <c r="M59" s="94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88"/>
      <c r="M60" s="94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88"/>
      <c r="M61" s="106"/>
      <c r="N61" s="42"/>
      <c r="O61" s="54"/>
      <c r="Q61" s="10"/>
      <c r="R61" s="86"/>
    </row>
    <row r="62" spans="1:19" x14ac:dyDescent="0.2">
      <c r="A62" s="87" t="s">
        <v>65</v>
      </c>
      <c r="B62" s="83"/>
      <c r="C62" s="83"/>
      <c r="D62" s="84"/>
      <c r="E62" s="84"/>
      <c r="F62" s="84"/>
      <c r="G62" s="10" t="s">
        <v>47</v>
      </c>
      <c r="J62" s="85"/>
      <c r="L62" s="88"/>
      <c r="M62" s="108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K66" s="30"/>
      <c r="L66" s="88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K67" s="30"/>
      <c r="L67" s="88"/>
      <c r="M67" s="94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K68" s="30"/>
      <c r="L68" s="88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K69" s="30"/>
      <c r="L69" s="88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K70" s="30"/>
      <c r="L70" s="88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K71" s="30"/>
      <c r="L71" s="88"/>
      <c r="N71" s="42"/>
      <c r="O71" s="99"/>
    </row>
    <row r="72" spans="1:15" x14ac:dyDescent="0.2">
      <c r="A72" s="96"/>
      <c r="B72" s="97"/>
      <c r="C72" s="97"/>
      <c r="D72" s="97"/>
      <c r="E72" s="98"/>
      <c r="F72" s="2"/>
      <c r="G72" s="2"/>
      <c r="H72" s="61"/>
      <c r="I72" s="2"/>
      <c r="J72" s="2"/>
      <c r="K72" s="30"/>
      <c r="L72" s="88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K73" s="30"/>
      <c r="L73" s="111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K74" s="30"/>
      <c r="L74" s="111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K75" s="30"/>
      <c r="L75" s="111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K76" s="30"/>
      <c r="L76" s="111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K77" s="30"/>
      <c r="L77" s="111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K78" s="30"/>
      <c r="L78" s="111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K79" s="30"/>
      <c r="L79" s="111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K80" s="30"/>
      <c r="L80" s="111"/>
      <c r="N80" s="42"/>
      <c r="O80" s="109"/>
    </row>
    <row r="81" spans="1:15" x14ac:dyDescent="0.2">
      <c r="A81" s="104"/>
      <c r="B81" s="110"/>
      <c r="E81" s="76"/>
      <c r="H81" s="76"/>
      <c r="K81" s="30"/>
      <c r="L81" s="111"/>
      <c r="N81" s="42"/>
      <c r="O81" s="109"/>
    </row>
    <row r="82" spans="1:15" x14ac:dyDescent="0.2">
      <c r="A82" s="104"/>
      <c r="B82" s="110"/>
      <c r="H82" s="76"/>
      <c r="K82" s="30"/>
      <c r="L82" s="111"/>
      <c r="N82" s="42"/>
      <c r="O82" s="109"/>
    </row>
    <row r="83" spans="1:15" x14ac:dyDescent="0.2">
      <c r="A83" s="104"/>
      <c r="B83" s="110"/>
      <c r="K83" s="30"/>
      <c r="L83" s="111"/>
      <c r="N83" s="42"/>
      <c r="O83" s="99"/>
    </row>
    <row r="84" spans="1:15" x14ac:dyDescent="0.2">
      <c r="A84" s="104"/>
      <c r="B84" s="110"/>
      <c r="K84" s="30"/>
      <c r="L84" s="111"/>
      <c r="N84" s="42"/>
      <c r="O84" s="99"/>
    </row>
    <row r="85" spans="1:15" x14ac:dyDescent="0.2">
      <c r="A85" s="76"/>
      <c r="B85" s="110"/>
      <c r="K85" s="30"/>
      <c r="L85" s="111"/>
      <c r="N85" s="42"/>
      <c r="O85" s="99"/>
    </row>
    <row r="86" spans="1:15" x14ac:dyDescent="0.2">
      <c r="K86" s="30"/>
      <c r="L86" s="111"/>
      <c r="N86" s="42"/>
      <c r="O86" s="99"/>
    </row>
    <row r="87" spans="1:15" x14ac:dyDescent="0.2">
      <c r="K87" s="30"/>
      <c r="L87" s="111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0</v>
      </c>
      <c r="E89" s="76">
        <f>SUM(E71:E88)</f>
        <v>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4">
        <f>SUM(L13:L115)</f>
        <v>14005000</v>
      </c>
      <c r="M116" s="114">
        <f>SUM(M13:M115)</f>
        <v>475000</v>
      </c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15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15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15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15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15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15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15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15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15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15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15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15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15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15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15"/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46" zoomScale="84" zoomScaleNormal="100" zoomScaleSheetLayoutView="84" workbookViewId="0">
      <selection activeCell="J48" sqref="J48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3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66</v>
      </c>
      <c r="C3" s="10"/>
      <c r="D3" s="8"/>
      <c r="E3" s="8"/>
      <c r="F3" s="8"/>
      <c r="G3" s="8"/>
      <c r="H3" s="8" t="s">
        <v>60</v>
      </c>
      <c r="I3" s="11">
        <v>42960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0.54166666666666663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194+48</f>
        <v>242</v>
      </c>
      <c r="F8" s="21"/>
      <c r="G8" s="17">
        <f>C8*E8</f>
        <v>24200000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f>269+18</f>
        <v>287</v>
      </c>
      <c r="F9" s="21"/>
      <c r="G9" s="17">
        <f t="shared" ref="G9:G16" si="0">C9*E9</f>
        <v>14350000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11</v>
      </c>
      <c r="F10" s="21"/>
      <c r="G10" s="17">
        <f t="shared" si="0"/>
        <v>220000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2</v>
      </c>
      <c r="F11" s="21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11</v>
      </c>
      <c r="F12" s="21"/>
      <c r="G12" s="17">
        <f>C12*E12</f>
        <v>55000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123</v>
      </c>
      <c r="F13" s="21"/>
      <c r="G13" s="17">
        <f t="shared" si="0"/>
        <v>246000</v>
      </c>
      <c r="H13" s="9"/>
      <c r="I13" s="17"/>
      <c r="J13" s="17"/>
      <c r="K13" s="30">
        <v>41883</v>
      </c>
      <c r="L13" s="48">
        <v>550000</v>
      </c>
      <c r="M13" s="55"/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41884</v>
      </c>
      <c r="L14" s="48">
        <v>400000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41885</v>
      </c>
      <c r="L15" s="31">
        <v>400000</v>
      </c>
      <c r="M15" s="34"/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41886</v>
      </c>
      <c r="L16" s="31">
        <v>1000000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39091000</v>
      </c>
      <c r="I17" s="10"/>
      <c r="J17" s="37"/>
      <c r="K17" s="30">
        <v>41887</v>
      </c>
      <c r="L17" s="59">
        <v>1500000</v>
      </c>
      <c r="M17" s="60"/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41888</v>
      </c>
      <c r="L18" s="59">
        <v>550000</v>
      </c>
      <c r="M18" s="60"/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41889</v>
      </c>
      <c r="L19" s="59">
        <v>700000</v>
      </c>
      <c r="M19" s="60"/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41890</v>
      </c>
      <c r="L20" s="62">
        <v>600000</v>
      </c>
      <c r="M20" s="63"/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J21" s="37"/>
      <c r="K21" s="30">
        <v>41891</v>
      </c>
      <c r="L21" s="62"/>
      <c r="M21" s="6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41892</v>
      </c>
      <c r="L22" s="62"/>
      <c r="M22" s="60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3</v>
      </c>
      <c r="F23" s="8"/>
      <c r="G23" s="22">
        <f>C23*E23</f>
        <v>300</v>
      </c>
      <c r="H23" s="9"/>
      <c r="I23" s="10"/>
      <c r="K23" s="30">
        <v>41893</v>
      </c>
      <c r="L23" s="62"/>
      <c r="M23" s="60"/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41894</v>
      </c>
      <c r="L24" s="62"/>
      <c r="M24" s="60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41895</v>
      </c>
      <c r="L25" s="62"/>
      <c r="M25" s="60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500</v>
      </c>
      <c r="I26" s="9"/>
      <c r="K26" s="30">
        <v>41896</v>
      </c>
      <c r="L26" s="62"/>
      <c r="M26" s="60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39091500</v>
      </c>
      <c r="J27" s="126"/>
      <c r="K27" s="30">
        <v>41897</v>
      </c>
      <c r="L27" s="62"/>
      <c r="M27" s="60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L28" s="62"/>
      <c r="M28" s="60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+'12 Ags 17'!I37</f>
        <v>827691565</v>
      </c>
      <c r="L29" s="62"/>
      <c r="M29" s="60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+'12 Ags 17'!I52</f>
        <v>33391500</v>
      </c>
      <c r="L30" s="62"/>
      <c r="M30" s="63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L31" s="62"/>
      <c r="M31" s="63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62"/>
      <c r="M32" s="63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62"/>
      <c r="M33" s="63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62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L35" s="59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L36" s="59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+'10 Ags 17 '!I37</f>
        <v>827691565</v>
      </c>
      <c r="J37" s="9"/>
      <c r="L37" s="59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59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59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59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59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59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1132693910</v>
      </c>
      <c r="J43" s="9"/>
      <c r="L43" s="59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59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0</v>
      </c>
      <c r="I45" s="9"/>
      <c r="J45" s="9"/>
      <c r="L45" s="59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L46" s="59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0</v>
      </c>
      <c r="J47" s="9"/>
      <c r="L47" s="59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88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L116</f>
        <v>5700000</v>
      </c>
      <c r="I49" s="9">
        <v>0</v>
      </c>
      <c r="L49" s="88"/>
      <c r="M49" s="63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0</v>
      </c>
      <c r="I50" s="9"/>
      <c r="J50" s="58"/>
      <c r="L50" s="88"/>
      <c r="M50" s="63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5700000</v>
      </c>
      <c r="J51" s="52"/>
      <c r="L51" s="88"/>
      <c r="M51" s="63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39091500</v>
      </c>
      <c r="J52" s="77"/>
      <c r="L52" s="88"/>
      <c r="M52" s="90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39091500</v>
      </c>
      <c r="J53" s="77"/>
      <c r="L53" s="88"/>
      <c r="M53" s="90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88"/>
      <c r="M54" s="94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88"/>
      <c r="M55" s="63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88"/>
      <c r="M56" s="94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88"/>
      <c r="M57" s="94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88"/>
      <c r="M58" s="94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88"/>
      <c r="M59" s="94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88"/>
      <c r="M60" s="94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88"/>
      <c r="M61" s="106"/>
      <c r="N61" s="42"/>
      <c r="O61" s="54"/>
      <c r="Q61" s="10"/>
      <c r="R61" s="86"/>
    </row>
    <row r="62" spans="1:19" x14ac:dyDescent="0.2">
      <c r="A62" s="87" t="s">
        <v>67</v>
      </c>
      <c r="B62" s="83"/>
      <c r="C62" s="83"/>
      <c r="D62" s="84"/>
      <c r="E62" s="84"/>
      <c r="F62" s="84"/>
      <c r="G62" s="10" t="s">
        <v>47</v>
      </c>
      <c r="J62" s="85"/>
      <c r="L62" s="88"/>
      <c r="M62" s="108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K66" s="30"/>
      <c r="L66" s="88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K67" s="30"/>
      <c r="L67" s="88"/>
      <c r="M67" s="94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K68" s="30"/>
      <c r="L68" s="88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K69" s="30"/>
      <c r="L69" s="88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K70" s="30"/>
      <c r="L70" s="88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K71" s="30"/>
      <c r="L71" s="88"/>
      <c r="N71" s="42"/>
      <c r="O71" s="99"/>
    </row>
    <row r="72" spans="1:15" x14ac:dyDescent="0.2">
      <c r="A72" s="96"/>
      <c r="B72" s="97"/>
      <c r="C72" s="97"/>
      <c r="D72" s="97"/>
      <c r="E72" s="98"/>
      <c r="F72" s="2"/>
      <c r="G72" s="2"/>
      <c r="H72" s="61"/>
      <c r="I72" s="2"/>
      <c r="J72" s="2"/>
      <c r="K72" s="30"/>
      <c r="L72" s="88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K73" s="30"/>
      <c r="L73" s="111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K74" s="30"/>
      <c r="L74" s="111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K75" s="30"/>
      <c r="L75" s="111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K76" s="30"/>
      <c r="L76" s="111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K77" s="30"/>
      <c r="L77" s="111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K78" s="30"/>
      <c r="L78" s="111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K79" s="30"/>
      <c r="L79" s="111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K80" s="30"/>
      <c r="L80" s="111"/>
      <c r="N80" s="42"/>
      <c r="O80" s="109"/>
    </row>
    <row r="81" spans="1:15" x14ac:dyDescent="0.2">
      <c r="A81" s="104"/>
      <c r="B81" s="110"/>
      <c r="E81" s="76"/>
      <c r="H81" s="76"/>
      <c r="K81" s="30"/>
      <c r="L81" s="111"/>
      <c r="N81" s="42"/>
      <c r="O81" s="109"/>
    </row>
    <row r="82" spans="1:15" x14ac:dyDescent="0.2">
      <c r="A82" s="104"/>
      <c r="B82" s="110"/>
      <c r="H82" s="76"/>
      <c r="K82" s="30"/>
      <c r="L82" s="111"/>
      <c r="N82" s="42"/>
      <c r="O82" s="109"/>
    </row>
    <row r="83" spans="1:15" x14ac:dyDescent="0.2">
      <c r="A83" s="104"/>
      <c r="B83" s="110"/>
      <c r="K83" s="30"/>
      <c r="L83" s="111"/>
      <c r="N83" s="42"/>
      <c r="O83" s="99"/>
    </row>
    <row r="84" spans="1:15" x14ac:dyDescent="0.2">
      <c r="A84" s="104"/>
      <c r="B84" s="110"/>
      <c r="K84" s="30"/>
      <c r="L84" s="111"/>
      <c r="N84" s="42"/>
      <c r="O84" s="99"/>
    </row>
    <row r="85" spans="1:15" x14ac:dyDescent="0.2">
      <c r="A85" s="76"/>
      <c r="B85" s="110"/>
      <c r="K85" s="30"/>
      <c r="L85" s="111"/>
      <c r="N85" s="42"/>
      <c r="O85" s="99"/>
    </row>
    <row r="86" spans="1:15" x14ac:dyDescent="0.2">
      <c r="K86" s="30"/>
      <c r="L86" s="111"/>
      <c r="N86" s="42"/>
      <c r="O86" s="99"/>
    </row>
    <row r="87" spans="1:15" x14ac:dyDescent="0.2">
      <c r="K87" s="30"/>
      <c r="L87" s="111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0</v>
      </c>
      <c r="E89" s="76">
        <f>SUM(E71:E88)</f>
        <v>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4">
        <f>SUM(L13:L115)</f>
        <v>5700000</v>
      </c>
      <c r="M116" s="114">
        <f>SUM(M13:M115)</f>
        <v>0</v>
      </c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15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15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15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15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15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15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15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15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15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15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15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15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15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15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15"/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52" zoomScale="84" zoomScaleNormal="100" zoomScaleSheetLayoutView="84" workbookViewId="0">
      <selection activeCell="L34" sqref="L3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39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31"/>
      <c r="K1" s="2"/>
      <c r="L1" s="13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3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55</v>
      </c>
      <c r="C3" s="10"/>
      <c r="D3" s="8"/>
      <c r="E3" s="8"/>
      <c r="F3" s="8"/>
      <c r="G3" s="8"/>
      <c r="H3" s="8" t="s">
        <v>60</v>
      </c>
      <c r="I3" s="11">
        <v>42961</v>
      </c>
      <c r="J3" s="12"/>
      <c r="K3" s="2"/>
      <c r="L3" s="13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16</v>
      </c>
      <c r="F8" s="21"/>
      <c r="G8" s="17">
        <f>C8*E8</f>
        <v>1600000</v>
      </c>
      <c r="H8" s="9"/>
      <c r="I8" s="17"/>
      <c r="J8" s="17"/>
      <c r="K8" s="2"/>
      <c r="L8" s="13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150</v>
      </c>
      <c r="F9" s="21"/>
      <c r="G9" s="17">
        <f t="shared" ref="G9:G16" si="0">C9*E9</f>
        <v>7500000</v>
      </c>
      <c r="H9" s="9"/>
      <c r="I9" s="17"/>
      <c r="J9" s="17"/>
      <c r="K9" s="2"/>
      <c r="L9" s="13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5</v>
      </c>
      <c r="F10" s="21"/>
      <c r="G10" s="17">
        <f t="shared" si="0"/>
        <v>100000</v>
      </c>
      <c r="H10" s="9"/>
      <c r="I10" s="9"/>
      <c r="J10" s="17"/>
      <c r="K10" s="23"/>
      <c r="L10" s="13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97</v>
      </c>
      <c r="F11" s="21"/>
      <c r="G11" s="17">
        <f t="shared" si="0"/>
        <v>970000</v>
      </c>
      <c r="H11" s="9"/>
      <c r="I11" s="17"/>
      <c r="J11" s="17"/>
      <c r="K11" s="2"/>
      <c r="L11" s="13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4</v>
      </c>
      <c r="F12" s="21"/>
      <c r="G12" s="17">
        <f>C12*E12</f>
        <v>20000</v>
      </c>
      <c r="H12" s="9"/>
      <c r="I12" s="17"/>
      <c r="J12" s="17"/>
      <c r="K12" s="25" t="s">
        <v>7</v>
      </c>
      <c r="L12" s="135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120</v>
      </c>
      <c r="F13" s="21"/>
      <c r="G13" s="17">
        <f t="shared" si="0"/>
        <v>240000</v>
      </c>
      <c r="H13" s="9"/>
      <c r="I13" s="17"/>
      <c r="J13" s="17"/>
      <c r="K13" s="30">
        <v>41891</v>
      </c>
      <c r="L13" s="48">
        <v>667000</v>
      </c>
      <c r="M13" s="55">
        <v>30000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41892</v>
      </c>
      <c r="L14" s="48">
        <v>0</v>
      </c>
      <c r="M14" s="32">
        <v>195000</v>
      </c>
      <c r="N14" s="33"/>
      <c r="O14" s="35">
        <v>30000000</v>
      </c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41893</v>
      </c>
      <c r="L15" s="31">
        <v>1000000</v>
      </c>
      <c r="M15" s="34">
        <v>30000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41894</v>
      </c>
      <c r="L16" s="31">
        <v>800000</v>
      </c>
      <c r="M16" s="32">
        <v>23178000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10430000</v>
      </c>
      <c r="I17" s="10"/>
      <c r="J17" s="37"/>
      <c r="K17" s="30">
        <v>41895</v>
      </c>
      <c r="L17" s="31">
        <v>800000</v>
      </c>
      <c r="M17" s="60">
        <v>1560000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41896</v>
      </c>
      <c r="L18" s="31">
        <v>5000000</v>
      </c>
      <c r="M18" s="60">
        <v>202500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41897</v>
      </c>
      <c r="L19" s="31">
        <v>2500000</v>
      </c>
      <c r="M19" s="60">
        <v>30000000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41898</v>
      </c>
      <c r="L20" s="31">
        <v>710000</v>
      </c>
      <c r="M20" s="63">
        <v>240000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J21" s="37"/>
      <c r="K21" s="30">
        <v>41899</v>
      </c>
      <c r="L21" s="31">
        <v>4750000</v>
      </c>
      <c r="M21" s="60">
        <v>980000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0">
        <v>41900</v>
      </c>
      <c r="L22" s="31">
        <v>2000000</v>
      </c>
      <c r="M22" s="60">
        <v>28000</v>
      </c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3</v>
      </c>
      <c r="F23" s="8"/>
      <c r="G23" s="22">
        <f>C23*E23</f>
        <v>300</v>
      </c>
      <c r="H23" s="9"/>
      <c r="I23" s="10"/>
      <c r="K23" s="30">
        <v>41901</v>
      </c>
      <c r="L23" s="31">
        <v>2000000</v>
      </c>
      <c r="M23" s="60">
        <v>1000000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41902</v>
      </c>
      <c r="L24" s="31">
        <v>950000</v>
      </c>
      <c r="M24" s="60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41903</v>
      </c>
      <c r="L25" s="31">
        <v>1000000</v>
      </c>
      <c r="M25" s="60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500</v>
      </c>
      <c r="I26" s="9"/>
      <c r="K26" s="30">
        <v>41904</v>
      </c>
      <c r="L26" s="31">
        <v>600000</v>
      </c>
      <c r="M26" s="60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10430500</v>
      </c>
      <c r="J27" s="126"/>
      <c r="K27" s="30">
        <v>41905</v>
      </c>
      <c r="L27" s="31">
        <v>5000000</v>
      </c>
      <c r="M27" s="60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41906</v>
      </c>
      <c r="L28" s="31">
        <v>1000000</v>
      </c>
      <c r="M28" s="60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+'12 Ags 17'!I37</f>
        <v>827691565</v>
      </c>
      <c r="L29" s="31"/>
      <c r="M29" s="60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+'13 Ags 17'!I52</f>
        <v>39091500</v>
      </c>
      <c r="L30" s="31"/>
      <c r="M30" s="63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L31" s="31"/>
      <c r="M31" s="63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31"/>
      <c r="M32" s="63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31"/>
      <c r="M33" s="63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31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30000000</v>
      </c>
      <c r="I35" s="9"/>
      <c r="J35" s="9"/>
      <c r="L35" s="31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L36" s="31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857691565</v>
      </c>
      <c r="J37" s="9"/>
      <c r="L37" s="31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1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31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31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31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31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1162693910</v>
      </c>
      <c r="J43" s="9"/>
      <c r="L43" s="31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1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57443500</v>
      </c>
      <c r="I45" s="9"/>
      <c r="J45" s="9"/>
      <c r="L45" s="31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L46" s="31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57443500</v>
      </c>
      <c r="J47" s="9"/>
      <c r="L47" s="31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136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L116</f>
        <v>28777000</v>
      </c>
      <c r="I49" s="9">
        <v>0</v>
      </c>
      <c r="L49" s="136"/>
      <c r="M49" s="63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5500</v>
      </c>
      <c r="I50" s="9"/>
      <c r="J50" s="58"/>
      <c r="L50" s="136"/>
      <c r="M50" s="63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28782500</v>
      </c>
      <c r="J51" s="52"/>
      <c r="L51" s="136"/>
      <c r="M51" s="63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10430500</v>
      </c>
      <c r="J52" s="77"/>
      <c r="L52" s="136"/>
      <c r="M52" s="90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10430500</v>
      </c>
      <c r="J53" s="77"/>
      <c r="L53" s="136"/>
      <c r="M53" s="90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136"/>
      <c r="M54" s="94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136"/>
      <c r="M55" s="63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136"/>
      <c r="M56" s="94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136"/>
      <c r="M57" s="94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136"/>
      <c r="M58" s="94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136"/>
      <c r="M59" s="94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136"/>
      <c r="M60" s="94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136"/>
      <c r="M61" s="106"/>
      <c r="N61" s="42"/>
      <c r="O61" s="54"/>
      <c r="Q61" s="10"/>
      <c r="R61" s="86"/>
    </row>
    <row r="62" spans="1:19" x14ac:dyDescent="0.2">
      <c r="A62" s="87" t="s">
        <v>67</v>
      </c>
      <c r="B62" s="83"/>
      <c r="C62" s="83"/>
      <c r="D62" s="84"/>
      <c r="E62" s="84"/>
      <c r="F62" s="84"/>
      <c r="G62" s="10" t="s">
        <v>47</v>
      </c>
      <c r="J62" s="85"/>
      <c r="L62" s="136"/>
      <c r="M62" s="108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136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136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136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K66" s="30"/>
      <c r="L66" s="136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K67" s="30"/>
      <c r="L67" s="136"/>
      <c r="M67" s="94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K68" s="30"/>
      <c r="L68" s="136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K69" s="30"/>
      <c r="L69" s="136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K70" s="30"/>
      <c r="L70" s="136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K71" s="30"/>
      <c r="L71" s="136"/>
      <c r="N71" s="42"/>
      <c r="O71" s="99"/>
    </row>
    <row r="72" spans="1:15" x14ac:dyDescent="0.2">
      <c r="A72" s="96">
        <v>5500</v>
      </c>
      <c r="B72" s="97"/>
      <c r="C72" s="97"/>
      <c r="D72" s="97"/>
      <c r="E72" s="98"/>
      <c r="F72" s="2"/>
      <c r="G72" s="2"/>
      <c r="H72" s="61"/>
      <c r="I72" s="2"/>
      <c r="J72" s="2"/>
      <c r="K72" s="30"/>
      <c r="L72" s="136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K73" s="30"/>
      <c r="L73" s="137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K74" s="30"/>
      <c r="L74" s="137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K75" s="30"/>
      <c r="L75" s="137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K76" s="30"/>
      <c r="L76" s="137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K77" s="30"/>
      <c r="L77" s="137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K78" s="30"/>
      <c r="L78" s="137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K79" s="30"/>
      <c r="L79" s="137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K80" s="30"/>
      <c r="L80" s="137"/>
      <c r="N80" s="42"/>
      <c r="O80" s="109"/>
    </row>
    <row r="81" spans="1:15" x14ac:dyDescent="0.2">
      <c r="A81" s="104"/>
      <c r="B81" s="110"/>
      <c r="E81" s="76"/>
      <c r="H81" s="76"/>
      <c r="K81" s="30"/>
      <c r="L81" s="137"/>
      <c r="N81" s="42"/>
      <c r="O81" s="109"/>
    </row>
    <row r="82" spans="1:15" x14ac:dyDescent="0.2">
      <c r="A82" s="104"/>
      <c r="B82" s="110"/>
      <c r="H82" s="76"/>
      <c r="K82" s="30"/>
      <c r="L82" s="137"/>
      <c r="N82" s="42"/>
      <c r="O82" s="109"/>
    </row>
    <row r="83" spans="1:15" x14ac:dyDescent="0.2">
      <c r="A83" s="104"/>
      <c r="B83" s="110"/>
      <c r="K83" s="30"/>
      <c r="L83" s="137"/>
      <c r="N83" s="42"/>
      <c r="O83" s="99"/>
    </row>
    <row r="84" spans="1:15" x14ac:dyDescent="0.2">
      <c r="A84" s="104"/>
      <c r="B84" s="110"/>
      <c r="K84" s="30"/>
      <c r="L84" s="137"/>
      <c r="N84" s="42"/>
      <c r="O84" s="99"/>
    </row>
    <row r="85" spans="1:15" x14ac:dyDescent="0.2">
      <c r="A85" s="76"/>
      <c r="B85" s="110"/>
      <c r="K85" s="30"/>
      <c r="L85" s="137"/>
      <c r="N85" s="42"/>
      <c r="O85" s="99"/>
    </row>
    <row r="86" spans="1:15" x14ac:dyDescent="0.2">
      <c r="K86" s="30"/>
      <c r="L86" s="137"/>
      <c r="N86" s="42"/>
      <c r="O86" s="99"/>
    </row>
    <row r="87" spans="1:15" x14ac:dyDescent="0.2">
      <c r="K87" s="30"/>
      <c r="L87" s="137"/>
      <c r="N87" s="42"/>
      <c r="O87" s="99"/>
    </row>
    <row r="88" spans="1:15" x14ac:dyDescent="0.2">
      <c r="K88" s="30"/>
      <c r="L88" s="137"/>
      <c r="N88" s="42"/>
      <c r="O88" s="99"/>
    </row>
    <row r="89" spans="1:15" x14ac:dyDescent="0.2">
      <c r="A89" s="86">
        <f>SUM(A71:A88)</f>
        <v>5500</v>
      </c>
      <c r="E89" s="76">
        <f>SUM(E71:E88)</f>
        <v>0</v>
      </c>
      <c r="H89" s="76">
        <f>SUM(H71:H88)</f>
        <v>0</v>
      </c>
      <c r="K89" s="30"/>
      <c r="L89" s="137"/>
      <c r="N89" s="42"/>
      <c r="O89" s="99"/>
    </row>
    <row r="90" spans="1:15" x14ac:dyDescent="0.2">
      <c r="K90" s="30"/>
      <c r="L90" s="137"/>
      <c r="N90" s="42"/>
      <c r="O90" s="99"/>
    </row>
    <row r="91" spans="1:15" x14ac:dyDescent="0.2">
      <c r="K91" s="30"/>
      <c r="L91" s="137"/>
      <c r="N91" s="42"/>
      <c r="O91" s="99"/>
    </row>
    <row r="92" spans="1:15" x14ac:dyDescent="0.2">
      <c r="K92" s="30"/>
      <c r="L92" s="137"/>
      <c r="N92" s="42"/>
      <c r="O92" s="99"/>
    </row>
    <row r="93" spans="1:15" x14ac:dyDescent="0.2">
      <c r="K93" s="30"/>
      <c r="L93" s="137"/>
      <c r="N93" s="42"/>
      <c r="O93" s="99"/>
    </row>
    <row r="94" spans="1:15" x14ac:dyDescent="0.2">
      <c r="K94" s="30"/>
      <c r="L94" s="137"/>
      <c r="N94" s="42"/>
      <c r="O94" s="99"/>
    </row>
    <row r="95" spans="1:15" x14ac:dyDescent="0.2">
      <c r="K95" s="30"/>
      <c r="L95" s="137"/>
      <c r="N95" s="42"/>
      <c r="O95" s="99"/>
    </row>
    <row r="96" spans="1:15" x14ac:dyDescent="0.2">
      <c r="K96" s="30"/>
      <c r="L96" s="137"/>
      <c r="N96" s="42"/>
      <c r="O96" s="99"/>
    </row>
    <row r="97" spans="1:19" x14ac:dyDescent="0.2">
      <c r="K97" s="30"/>
      <c r="L97" s="137"/>
      <c r="N97" s="42"/>
      <c r="O97" s="99"/>
    </row>
    <row r="98" spans="1:19" x14ac:dyDescent="0.2">
      <c r="K98" s="30"/>
      <c r="L98" s="137"/>
      <c r="N98" s="42"/>
      <c r="O98" s="99"/>
    </row>
    <row r="99" spans="1:19" x14ac:dyDescent="0.2">
      <c r="K99" s="30"/>
      <c r="L99" s="137"/>
      <c r="N99" s="42"/>
      <c r="O99" s="99"/>
    </row>
    <row r="100" spans="1:19" x14ac:dyDescent="0.2">
      <c r="K100" s="30"/>
      <c r="L100" s="137"/>
      <c r="N100" s="42"/>
      <c r="O100" s="99"/>
    </row>
    <row r="101" spans="1:19" x14ac:dyDescent="0.2">
      <c r="K101" s="30"/>
      <c r="L101" s="137"/>
      <c r="N101" s="42"/>
      <c r="O101" s="99"/>
    </row>
    <row r="102" spans="1:19" x14ac:dyDescent="0.2">
      <c r="K102" s="30"/>
      <c r="L102" s="137"/>
      <c r="N102" s="42"/>
      <c r="O102" s="99"/>
    </row>
    <row r="103" spans="1:19" x14ac:dyDescent="0.2">
      <c r="K103" s="30"/>
      <c r="L103" s="137"/>
      <c r="O103" s="99"/>
    </row>
    <row r="104" spans="1:19" x14ac:dyDescent="0.2">
      <c r="K104" s="30"/>
      <c r="L104" s="137"/>
      <c r="O104" s="99"/>
    </row>
    <row r="105" spans="1:19" x14ac:dyDescent="0.2">
      <c r="K105" s="30"/>
      <c r="L105" s="137"/>
    </row>
    <row r="106" spans="1:19" x14ac:dyDescent="0.2">
      <c r="K106" s="30"/>
      <c r="L106" s="137"/>
    </row>
    <row r="107" spans="1:19" x14ac:dyDescent="0.2">
      <c r="K107" s="30"/>
      <c r="L107" s="137"/>
    </row>
    <row r="108" spans="1:19" x14ac:dyDescent="0.2">
      <c r="K108" s="30"/>
      <c r="L108" s="137"/>
      <c r="O108" s="94">
        <f>SUM(O13:O107)</f>
        <v>30000000</v>
      </c>
    </row>
    <row r="109" spans="1:19" x14ac:dyDescent="0.2">
      <c r="K109" s="30"/>
      <c r="L109" s="137"/>
    </row>
    <row r="110" spans="1:19" x14ac:dyDescent="0.2">
      <c r="K110" s="30"/>
      <c r="L110" s="137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37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37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37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37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37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38">
        <f>SUM(L13:L115)</f>
        <v>28777000</v>
      </c>
      <c r="M116" s="114">
        <f>SUM(M13:M115)</f>
        <v>57443500</v>
      </c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39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39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39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39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39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39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39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39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39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39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39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39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39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39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39"/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39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39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39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47" zoomScale="84" zoomScaleNormal="100" zoomScaleSheetLayoutView="84" workbookViewId="0">
      <selection activeCell="L15" sqref="L15:L31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39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32"/>
      <c r="K1" s="2"/>
      <c r="L1" s="13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3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55</v>
      </c>
      <c r="C3" s="10"/>
      <c r="D3" s="8"/>
      <c r="E3" s="8"/>
      <c r="F3" s="8"/>
      <c r="G3" s="8"/>
      <c r="H3" s="8" t="s">
        <v>60</v>
      </c>
      <c r="I3" s="11">
        <v>42961</v>
      </c>
      <c r="J3" s="12"/>
      <c r="K3" s="2"/>
      <c r="L3" s="13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117</v>
      </c>
      <c r="F8" s="21"/>
      <c r="G8" s="17">
        <f>C8*E8</f>
        <v>11700000</v>
      </c>
      <c r="H8" s="9"/>
      <c r="I8" s="17"/>
      <c r="J8" s="17"/>
      <c r="K8" s="2"/>
      <c r="L8" s="13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212</v>
      </c>
      <c r="F9" s="21"/>
      <c r="G9" s="17">
        <f t="shared" ref="G9:G16" si="0">C9*E9</f>
        <v>10600000</v>
      </c>
      <c r="H9" s="9"/>
      <c r="I9" s="17"/>
      <c r="J9" s="17"/>
      <c r="K9" s="2"/>
      <c r="L9" s="13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6</v>
      </c>
      <c r="F10" s="21"/>
      <c r="G10" s="17">
        <f t="shared" si="0"/>
        <v>120000</v>
      </c>
      <c r="H10" s="9"/>
      <c r="I10" s="9"/>
      <c r="J10" s="17"/>
      <c r="K10" s="23"/>
      <c r="L10" s="13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102</v>
      </c>
      <c r="F11" s="21"/>
      <c r="G11" s="17">
        <f t="shared" si="0"/>
        <v>1020000</v>
      </c>
      <c r="H11" s="9"/>
      <c r="I11" s="17"/>
      <c r="J11" s="17"/>
      <c r="K11" s="2"/>
      <c r="L11" s="13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2</v>
      </c>
      <c r="F12" s="21"/>
      <c r="G12" s="17">
        <f>C12*E12</f>
        <v>10000</v>
      </c>
      <c r="H12" s="9"/>
      <c r="I12" s="17"/>
      <c r="J12" s="17"/>
      <c r="K12" s="25" t="s">
        <v>7</v>
      </c>
      <c r="L12" s="135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121</v>
      </c>
      <c r="F13" s="21"/>
      <c r="G13" s="17">
        <f t="shared" si="0"/>
        <v>242000</v>
      </c>
      <c r="H13" s="9"/>
      <c r="I13" s="17"/>
      <c r="J13" s="17"/>
      <c r="K13" s="30">
        <v>41892</v>
      </c>
      <c r="L13" s="48">
        <v>1500000</v>
      </c>
      <c r="M13" s="55">
        <v>50000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41907</v>
      </c>
      <c r="L14" s="48">
        <v>0</v>
      </c>
      <c r="M14" s="32">
        <v>1970000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41908</v>
      </c>
      <c r="L15" s="31">
        <v>620000</v>
      </c>
      <c r="M15" s="34">
        <v>750000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41909</v>
      </c>
      <c r="L16" s="31">
        <v>800000</v>
      </c>
      <c r="M16" s="32">
        <v>1750000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23692000</v>
      </c>
      <c r="I17" s="10"/>
      <c r="J17" s="37"/>
      <c r="K17" s="30">
        <v>41910</v>
      </c>
      <c r="L17" s="31">
        <v>700000</v>
      </c>
      <c r="M17" s="60">
        <v>50000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41911</v>
      </c>
      <c r="L18" s="31">
        <v>2000000</v>
      </c>
      <c r="M18" s="60">
        <v>300000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41912</v>
      </c>
      <c r="L19" s="31">
        <v>1500000</v>
      </c>
      <c r="M19" s="60">
        <v>60000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J20" s="21"/>
      <c r="K20" s="30">
        <v>41913</v>
      </c>
      <c r="L20" s="31">
        <v>510000</v>
      </c>
      <c r="M20" s="63">
        <v>350000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2</v>
      </c>
      <c r="F21" s="8"/>
      <c r="G21" s="22">
        <f>C21*E21</f>
        <v>1000</v>
      </c>
      <c r="H21" s="9"/>
      <c r="I21" s="22"/>
      <c r="J21" s="37"/>
      <c r="K21" s="30">
        <v>41914</v>
      </c>
      <c r="L21" s="31">
        <v>710000</v>
      </c>
      <c r="M21" s="60">
        <v>350000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41915</v>
      </c>
      <c r="L22" s="31">
        <v>500000</v>
      </c>
      <c r="M22" s="60">
        <v>250000</v>
      </c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41916</v>
      </c>
      <c r="L23" s="31">
        <v>1000000</v>
      </c>
      <c r="M23" s="60">
        <v>7500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41917</v>
      </c>
      <c r="L24" s="31">
        <v>1000000</v>
      </c>
      <c r="M24" s="60">
        <v>11000</v>
      </c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41918</v>
      </c>
      <c r="L25" s="31">
        <v>2000000</v>
      </c>
      <c r="M25" s="60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3000</v>
      </c>
      <c r="I26" s="9"/>
      <c r="K26" s="30">
        <v>41919</v>
      </c>
      <c r="L26" s="31">
        <v>800000</v>
      </c>
      <c r="M26" s="60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23695000</v>
      </c>
      <c r="J27" s="126"/>
      <c r="K27" s="30">
        <v>41920</v>
      </c>
      <c r="L27" s="31">
        <v>1500000</v>
      </c>
      <c r="M27" s="60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41921</v>
      </c>
      <c r="L28" s="31">
        <v>200000</v>
      </c>
      <c r="M28" s="60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+'14 Ags 17'!I37</f>
        <v>857691565</v>
      </c>
      <c r="K29" s="30">
        <v>41922</v>
      </c>
      <c r="L29" s="31">
        <v>850000</v>
      </c>
      <c r="M29" s="60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+'14 Ags 17'!I52</f>
        <v>10430500</v>
      </c>
      <c r="K30" s="30">
        <v>41923</v>
      </c>
      <c r="L30" s="31">
        <v>950000</v>
      </c>
      <c r="M30" s="63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41924</v>
      </c>
      <c r="L31" s="31">
        <v>1800000</v>
      </c>
      <c r="M31" s="63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31"/>
      <c r="M32" s="63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31"/>
      <c r="M33" s="63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31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L35" s="31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L36" s="31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857691565</v>
      </c>
      <c r="J37" s="9"/>
      <c r="L37" s="31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1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31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31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31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31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1162693910</v>
      </c>
      <c r="J43" s="9"/>
      <c r="L43" s="31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1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5898500</v>
      </c>
      <c r="I45" s="9"/>
      <c r="J45" s="9"/>
      <c r="L45" s="31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13500</v>
      </c>
      <c r="I46" s="9" t="s">
        <v>7</v>
      </c>
      <c r="J46" s="9"/>
      <c r="L46" s="31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5912000</v>
      </c>
      <c r="J47" s="9"/>
      <c r="L47" s="31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136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L116</f>
        <v>18940000</v>
      </c>
      <c r="I49" s="9">
        <v>0</v>
      </c>
      <c r="L49" s="136"/>
      <c r="M49" s="63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236500</v>
      </c>
      <c r="I50" s="9"/>
      <c r="J50" s="58"/>
      <c r="L50" s="136"/>
      <c r="M50" s="63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19176500</v>
      </c>
      <c r="J51" s="52"/>
      <c r="L51" s="136"/>
      <c r="M51" s="63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23695000</v>
      </c>
      <c r="J52" s="77"/>
      <c r="L52" s="136"/>
      <c r="M52" s="90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23695000</v>
      </c>
      <c r="J53" s="77"/>
      <c r="L53" s="136"/>
      <c r="M53" s="90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136"/>
      <c r="M54" s="94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136"/>
      <c r="M55" s="63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136"/>
      <c r="M56" s="94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136"/>
      <c r="M57" s="94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136"/>
      <c r="M58" s="94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136"/>
      <c r="M59" s="94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136"/>
      <c r="M60" s="94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136"/>
      <c r="M61" s="106"/>
      <c r="N61" s="42"/>
      <c r="O61" s="54"/>
      <c r="Q61" s="10"/>
      <c r="R61" s="86"/>
    </row>
    <row r="62" spans="1:19" x14ac:dyDescent="0.2">
      <c r="A62" s="87" t="s">
        <v>67</v>
      </c>
      <c r="B62" s="83"/>
      <c r="C62" s="83"/>
      <c r="D62" s="84"/>
      <c r="E62" s="84"/>
      <c r="F62" s="84"/>
      <c r="G62" s="10" t="s">
        <v>47</v>
      </c>
      <c r="J62" s="85"/>
      <c r="L62" s="136"/>
      <c r="M62" s="108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136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136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136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K66" s="30"/>
      <c r="L66" s="136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K67" s="30"/>
      <c r="L67" s="136"/>
      <c r="M67" s="94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K68" s="30"/>
      <c r="L68" s="136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K69" s="30"/>
      <c r="L69" s="136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K70" s="30"/>
      <c r="L70" s="136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K71" s="30"/>
      <c r="L71" s="136"/>
      <c r="N71" s="42"/>
      <c r="O71" s="99"/>
    </row>
    <row r="72" spans="1:15" x14ac:dyDescent="0.2">
      <c r="A72" s="96">
        <v>200000</v>
      </c>
      <c r="B72" s="97"/>
      <c r="C72" s="97"/>
      <c r="D72" s="97"/>
      <c r="E72" s="98">
        <v>13500</v>
      </c>
      <c r="F72" s="2"/>
      <c r="G72" s="2"/>
      <c r="H72" s="61"/>
      <c r="I72" s="2"/>
      <c r="J72" s="2"/>
      <c r="K72" s="30"/>
      <c r="L72" s="136"/>
      <c r="N72" s="42"/>
      <c r="O72" s="99"/>
    </row>
    <row r="73" spans="1:15" x14ac:dyDescent="0.2">
      <c r="A73" s="100">
        <v>11500</v>
      </c>
      <c r="B73" s="97"/>
      <c r="C73" s="97"/>
      <c r="D73" s="97"/>
      <c r="E73" s="98"/>
      <c r="F73" s="2"/>
      <c r="G73" s="2"/>
      <c r="H73" s="61"/>
      <c r="I73" s="2"/>
      <c r="J73" s="2"/>
      <c r="K73" s="30"/>
      <c r="L73" s="137"/>
      <c r="N73" s="42"/>
      <c r="O73" s="99"/>
    </row>
    <row r="74" spans="1:15" x14ac:dyDescent="0.2">
      <c r="A74" s="100">
        <v>10000</v>
      </c>
      <c r="B74" s="97"/>
      <c r="C74" s="101"/>
      <c r="D74" s="97"/>
      <c r="E74" s="102"/>
      <c r="F74" s="2"/>
      <c r="G74" s="2"/>
      <c r="H74" s="61"/>
      <c r="I74" s="2"/>
      <c r="J74" s="2"/>
      <c r="K74" s="30"/>
      <c r="L74" s="137"/>
      <c r="N74" s="42"/>
      <c r="O74" s="99"/>
    </row>
    <row r="75" spans="1:15" x14ac:dyDescent="0.2">
      <c r="A75" s="98">
        <v>15000</v>
      </c>
      <c r="B75" s="97"/>
      <c r="C75" s="101"/>
      <c r="D75" s="101"/>
      <c r="E75" s="103"/>
      <c r="F75" s="75"/>
      <c r="H75" s="76"/>
      <c r="K75" s="30"/>
      <c r="L75" s="137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K76" s="30"/>
      <c r="L76" s="137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K77" s="30"/>
      <c r="L77" s="137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K78" s="30"/>
      <c r="L78" s="137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K79" s="30"/>
      <c r="L79" s="137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K80" s="30"/>
      <c r="L80" s="137"/>
      <c r="N80" s="42"/>
      <c r="O80" s="109"/>
    </row>
    <row r="81" spans="1:15" x14ac:dyDescent="0.2">
      <c r="A81" s="104"/>
      <c r="B81" s="110"/>
      <c r="E81" s="76"/>
      <c r="H81" s="76"/>
      <c r="K81" s="30"/>
      <c r="L81" s="137"/>
      <c r="N81" s="42"/>
      <c r="O81" s="109"/>
    </row>
    <row r="82" spans="1:15" x14ac:dyDescent="0.2">
      <c r="A82" s="104"/>
      <c r="B82" s="110"/>
      <c r="H82" s="76"/>
      <c r="K82" s="30"/>
      <c r="L82" s="137"/>
      <c r="N82" s="42"/>
      <c r="O82" s="109"/>
    </row>
    <row r="83" spans="1:15" x14ac:dyDescent="0.2">
      <c r="A83" s="104"/>
      <c r="B83" s="110"/>
      <c r="K83" s="30"/>
      <c r="L83" s="137"/>
      <c r="N83" s="42"/>
      <c r="O83" s="99"/>
    </row>
    <row r="84" spans="1:15" x14ac:dyDescent="0.2">
      <c r="A84" s="104"/>
      <c r="B84" s="110"/>
      <c r="K84" s="30"/>
      <c r="L84" s="137"/>
      <c r="N84" s="42"/>
      <c r="O84" s="99"/>
    </row>
    <row r="85" spans="1:15" x14ac:dyDescent="0.2">
      <c r="A85" s="76"/>
      <c r="B85" s="110"/>
      <c r="K85" s="30"/>
      <c r="L85" s="137"/>
      <c r="N85" s="42"/>
      <c r="O85" s="99"/>
    </row>
    <row r="86" spans="1:15" x14ac:dyDescent="0.2">
      <c r="K86" s="30"/>
      <c r="L86" s="137"/>
      <c r="N86" s="42"/>
      <c r="O86" s="99"/>
    </row>
    <row r="87" spans="1:15" x14ac:dyDescent="0.2">
      <c r="K87" s="30"/>
      <c r="L87" s="137"/>
      <c r="N87" s="42"/>
      <c r="O87" s="99"/>
    </row>
    <row r="88" spans="1:15" x14ac:dyDescent="0.2">
      <c r="K88" s="30"/>
      <c r="L88" s="137"/>
      <c r="N88" s="42"/>
      <c r="O88" s="99"/>
    </row>
    <row r="89" spans="1:15" x14ac:dyDescent="0.2">
      <c r="A89" s="86">
        <f>SUM(A71:A88)</f>
        <v>236500</v>
      </c>
      <c r="E89" s="76">
        <f>SUM(E71:E88)</f>
        <v>13500</v>
      </c>
      <c r="H89" s="76">
        <f>SUM(H71:H88)</f>
        <v>0</v>
      </c>
      <c r="K89" s="30"/>
      <c r="L89" s="137"/>
      <c r="N89" s="42"/>
      <c r="O89" s="99"/>
    </row>
    <row r="90" spans="1:15" x14ac:dyDescent="0.2">
      <c r="K90" s="30"/>
      <c r="L90" s="137"/>
      <c r="N90" s="42"/>
      <c r="O90" s="99"/>
    </row>
    <row r="91" spans="1:15" x14ac:dyDescent="0.2">
      <c r="K91" s="30"/>
      <c r="L91" s="137"/>
      <c r="N91" s="42"/>
      <c r="O91" s="99"/>
    </row>
    <row r="92" spans="1:15" x14ac:dyDescent="0.2">
      <c r="K92" s="30"/>
      <c r="L92" s="137"/>
      <c r="N92" s="42"/>
      <c r="O92" s="99"/>
    </row>
    <row r="93" spans="1:15" x14ac:dyDescent="0.2">
      <c r="K93" s="30"/>
      <c r="L93" s="137"/>
      <c r="N93" s="42"/>
      <c r="O93" s="99"/>
    </row>
    <row r="94" spans="1:15" x14ac:dyDescent="0.2">
      <c r="K94" s="30"/>
      <c r="L94" s="137"/>
      <c r="N94" s="42"/>
      <c r="O94" s="99"/>
    </row>
    <row r="95" spans="1:15" x14ac:dyDescent="0.2">
      <c r="K95" s="30"/>
      <c r="L95" s="137"/>
      <c r="N95" s="42"/>
      <c r="O95" s="99"/>
    </row>
    <row r="96" spans="1:15" x14ac:dyDescent="0.2">
      <c r="K96" s="30"/>
      <c r="L96" s="137"/>
      <c r="N96" s="42"/>
      <c r="O96" s="99"/>
    </row>
    <row r="97" spans="1:19" x14ac:dyDescent="0.2">
      <c r="K97" s="30"/>
      <c r="L97" s="137"/>
      <c r="N97" s="42"/>
      <c r="O97" s="99"/>
    </row>
    <row r="98" spans="1:19" x14ac:dyDescent="0.2">
      <c r="K98" s="30"/>
      <c r="L98" s="137"/>
      <c r="N98" s="42"/>
      <c r="O98" s="99"/>
    </row>
    <row r="99" spans="1:19" x14ac:dyDescent="0.2">
      <c r="K99" s="30"/>
      <c r="L99" s="137"/>
      <c r="N99" s="42"/>
      <c r="O99" s="99"/>
    </row>
    <row r="100" spans="1:19" x14ac:dyDescent="0.2">
      <c r="K100" s="30"/>
      <c r="L100" s="137"/>
      <c r="N100" s="42"/>
      <c r="O100" s="99"/>
    </row>
    <row r="101" spans="1:19" x14ac:dyDescent="0.2">
      <c r="K101" s="30"/>
      <c r="L101" s="137"/>
      <c r="N101" s="42"/>
      <c r="O101" s="99"/>
    </row>
    <row r="102" spans="1:19" x14ac:dyDescent="0.2">
      <c r="K102" s="30"/>
      <c r="L102" s="137"/>
      <c r="N102" s="42"/>
      <c r="O102" s="99"/>
    </row>
    <row r="103" spans="1:19" x14ac:dyDescent="0.2">
      <c r="K103" s="30"/>
      <c r="L103" s="137"/>
      <c r="O103" s="99"/>
    </row>
    <row r="104" spans="1:19" x14ac:dyDescent="0.2">
      <c r="K104" s="30"/>
      <c r="L104" s="137"/>
      <c r="O104" s="99"/>
    </row>
    <row r="105" spans="1:19" x14ac:dyDescent="0.2">
      <c r="K105" s="30"/>
      <c r="L105" s="137"/>
    </row>
    <row r="106" spans="1:19" x14ac:dyDescent="0.2">
      <c r="K106" s="30"/>
      <c r="L106" s="137"/>
    </row>
    <row r="107" spans="1:19" x14ac:dyDescent="0.2">
      <c r="K107" s="30"/>
      <c r="L107" s="137"/>
    </row>
    <row r="108" spans="1:19" x14ac:dyDescent="0.2">
      <c r="K108" s="30"/>
      <c r="L108" s="137"/>
      <c r="O108" s="94">
        <f>SUM(O13:O107)</f>
        <v>0</v>
      </c>
    </row>
    <row r="109" spans="1:19" x14ac:dyDescent="0.2">
      <c r="K109" s="30"/>
      <c r="L109" s="137"/>
    </row>
    <row r="110" spans="1:19" x14ac:dyDescent="0.2">
      <c r="K110" s="30"/>
      <c r="L110" s="137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37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37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37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37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37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38">
        <f>SUM(L13:L115)</f>
        <v>18940000</v>
      </c>
      <c r="M116" s="114">
        <f>SUM(M13:M115)</f>
        <v>5898500</v>
      </c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39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39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39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39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39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39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39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39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39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39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39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39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39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39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39"/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39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39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39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61" zoomScale="84" zoomScaleNormal="100" zoomScaleSheetLayoutView="84" workbookViewId="0">
      <selection activeCell="J14" sqref="J1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39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0"/>
      <c r="K1" s="2"/>
      <c r="L1" s="13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3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57</v>
      </c>
      <c r="C3" s="10"/>
      <c r="D3" s="8"/>
      <c r="E3" s="8"/>
      <c r="F3" s="8"/>
      <c r="G3" s="8"/>
      <c r="H3" s="8" t="s">
        <v>60</v>
      </c>
      <c r="I3" s="11">
        <v>42963</v>
      </c>
      <c r="J3" s="12"/>
      <c r="K3" s="2"/>
      <c r="L3" s="13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49</v>
      </c>
      <c r="F8" s="21"/>
      <c r="G8" s="17">
        <f>C8*E8</f>
        <v>4900000</v>
      </c>
      <c r="H8" s="9"/>
      <c r="I8" s="17"/>
      <c r="J8" s="17"/>
      <c r="K8" s="2"/>
      <c r="L8" s="13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78</v>
      </c>
      <c r="F9" s="21"/>
      <c r="G9" s="17">
        <f t="shared" ref="G9:G16" si="0">C9*E9</f>
        <v>3900000</v>
      </c>
      <c r="H9" s="9"/>
      <c r="I9" s="17"/>
      <c r="J9" s="17"/>
      <c r="K9" s="2"/>
      <c r="L9" s="13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7</v>
      </c>
      <c r="F10" s="21"/>
      <c r="G10" s="17">
        <f t="shared" si="0"/>
        <v>140000</v>
      </c>
      <c r="H10" s="9"/>
      <c r="I10" s="9"/>
      <c r="J10" s="17"/>
      <c r="K10" s="23"/>
      <c r="L10" s="13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107</v>
      </c>
      <c r="F11" s="21"/>
      <c r="G11" s="17">
        <f t="shared" si="0"/>
        <v>1070000</v>
      </c>
      <c r="H11" s="9"/>
      <c r="I11" s="17"/>
      <c r="J11" s="17"/>
      <c r="K11" s="2"/>
      <c r="L11" s="13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2</v>
      </c>
      <c r="F12" s="21"/>
      <c r="G12" s="17">
        <f>C12*E12</f>
        <v>10000</v>
      </c>
      <c r="H12" s="9"/>
      <c r="I12" s="17"/>
      <c r="J12" s="17"/>
      <c r="K12" s="25" t="s">
        <v>7</v>
      </c>
      <c r="L12" s="135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121</v>
      </c>
      <c r="F13" s="21"/>
      <c r="G13" s="17">
        <f t="shared" si="0"/>
        <v>242000</v>
      </c>
      <c r="H13" s="9"/>
      <c r="I13" s="17"/>
      <c r="J13" s="17"/>
      <c r="K13" s="30">
        <v>41925</v>
      </c>
      <c r="L13" s="48">
        <v>900000</v>
      </c>
      <c r="M13" s="55">
        <v>280000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41926</v>
      </c>
      <c r="L14" s="48">
        <v>500000</v>
      </c>
      <c r="M14" s="32">
        <v>145000</v>
      </c>
      <c r="N14" s="33"/>
      <c r="O14" s="35">
        <v>40000000</v>
      </c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41927</v>
      </c>
      <c r="L15" s="31">
        <v>800000</v>
      </c>
      <c r="M15" s="34">
        <v>25000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41928</v>
      </c>
      <c r="L16" s="31">
        <v>750000</v>
      </c>
      <c r="M16" s="32">
        <v>40000000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10262000</v>
      </c>
      <c r="I17" s="10"/>
      <c r="J17" s="37"/>
      <c r="K17" s="30">
        <v>41929</v>
      </c>
      <c r="L17" s="31">
        <v>4000000</v>
      </c>
      <c r="M17" s="60"/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41930</v>
      </c>
      <c r="L18" s="31">
        <v>4500000</v>
      </c>
      <c r="M18" s="60"/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41931</v>
      </c>
      <c r="L19" s="31">
        <v>1000000</v>
      </c>
      <c r="M19" s="60"/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J20" s="21"/>
      <c r="K20" s="30">
        <v>41932</v>
      </c>
      <c r="L20" s="31">
        <v>500000</v>
      </c>
      <c r="M20" s="63"/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2</v>
      </c>
      <c r="F21" s="8"/>
      <c r="G21" s="22">
        <f>C21*E21</f>
        <v>1000</v>
      </c>
      <c r="H21" s="9"/>
      <c r="I21" s="22"/>
      <c r="J21" s="37"/>
      <c r="K21" s="30">
        <v>41933</v>
      </c>
      <c r="L21" s="31">
        <v>1020000</v>
      </c>
      <c r="M21" s="60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41934</v>
      </c>
      <c r="L22" s="31">
        <v>550000</v>
      </c>
      <c r="M22" s="60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41935</v>
      </c>
      <c r="L23" s="31">
        <v>950000</v>
      </c>
      <c r="M23" s="60"/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41936</v>
      </c>
      <c r="L24" s="31">
        <v>800000</v>
      </c>
      <c r="M24" s="60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41937</v>
      </c>
      <c r="L25" s="31">
        <v>900000</v>
      </c>
      <c r="M25" s="60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3000</v>
      </c>
      <c r="I26" s="9"/>
      <c r="K26" s="30">
        <v>41938</v>
      </c>
      <c r="L26" s="31">
        <v>800000</v>
      </c>
      <c r="M26" s="60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10265000</v>
      </c>
      <c r="J27" s="126"/>
      <c r="K27" s="30">
        <v>41939</v>
      </c>
      <c r="L27" s="31">
        <v>950000</v>
      </c>
      <c r="M27" s="60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41940</v>
      </c>
      <c r="L28" s="31">
        <v>1000000</v>
      </c>
      <c r="M28" s="60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+'15 Ags 17'!I37</f>
        <v>857691565</v>
      </c>
      <c r="K29" s="30">
        <v>41941</v>
      </c>
      <c r="L29" s="31">
        <v>1900000</v>
      </c>
      <c r="M29" s="60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+'15 Ags 17'!I52</f>
        <v>23695000</v>
      </c>
      <c r="K30" s="30">
        <v>41942</v>
      </c>
      <c r="L30" s="31">
        <v>2700000</v>
      </c>
      <c r="M30" s="63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41943</v>
      </c>
      <c r="L31" s="31">
        <v>750000</v>
      </c>
      <c r="M31" s="63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7">
        <v>41907</v>
      </c>
      <c r="L32" s="31">
        <v>800000</v>
      </c>
      <c r="M32" s="63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7">
        <v>41944</v>
      </c>
      <c r="L33" s="31">
        <v>950000</v>
      </c>
      <c r="M33" s="63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31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40000000</v>
      </c>
      <c r="I35" s="9"/>
      <c r="J35" s="9"/>
      <c r="L35" s="31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L36" s="31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897691565</v>
      </c>
      <c r="J37" s="9"/>
      <c r="L37" s="31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1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31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31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31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31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1202693910</v>
      </c>
      <c r="J43" s="9"/>
      <c r="L43" s="31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1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40450000</v>
      </c>
      <c r="I45" s="9"/>
      <c r="J45" s="9"/>
      <c r="L45" s="31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L46" s="31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40450000</v>
      </c>
      <c r="J47" s="9"/>
      <c r="L47" s="31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136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L116</f>
        <v>27020000</v>
      </c>
      <c r="I49" s="9">
        <v>0</v>
      </c>
      <c r="L49" s="136"/>
      <c r="M49" s="63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0</v>
      </c>
      <c r="I50" s="9"/>
      <c r="J50" s="58"/>
      <c r="L50" s="136"/>
      <c r="M50" s="63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27020000</v>
      </c>
      <c r="J51" s="52"/>
      <c r="L51" s="136"/>
      <c r="M51" s="63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10265000</v>
      </c>
      <c r="J52" s="77"/>
      <c r="L52" s="136"/>
      <c r="M52" s="90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10265000</v>
      </c>
      <c r="J53" s="77"/>
      <c r="L53" s="136"/>
      <c r="M53" s="90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136"/>
      <c r="M54" s="94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136"/>
      <c r="M55" s="63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136"/>
      <c r="M56" s="94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136"/>
      <c r="M57" s="94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136"/>
      <c r="M58" s="94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136"/>
      <c r="M59" s="94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136"/>
      <c r="M60" s="94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136"/>
      <c r="M61" s="106"/>
      <c r="N61" s="42"/>
      <c r="O61" s="54"/>
      <c r="Q61" s="10"/>
      <c r="R61" s="86"/>
    </row>
    <row r="62" spans="1:19" x14ac:dyDescent="0.2">
      <c r="A62" s="87" t="s">
        <v>67</v>
      </c>
      <c r="B62" s="83"/>
      <c r="C62" s="83"/>
      <c r="D62" s="84"/>
      <c r="E62" s="84"/>
      <c r="F62" s="84"/>
      <c r="G62" s="10" t="s">
        <v>47</v>
      </c>
      <c r="J62" s="85"/>
      <c r="L62" s="136"/>
      <c r="M62" s="108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136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136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136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K66" s="30"/>
      <c r="L66" s="136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K67" s="30"/>
      <c r="L67" s="136"/>
      <c r="M67" s="94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K68" s="30"/>
      <c r="L68" s="136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K69" s="30"/>
      <c r="L69" s="136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K70" s="30"/>
      <c r="L70" s="136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K71" s="30"/>
      <c r="L71" s="136"/>
      <c r="N71" s="42"/>
      <c r="O71" s="99"/>
    </row>
    <row r="72" spans="1:15" x14ac:dyDescent="0.2">
      <c r="A72" s="96"/>
      <c r="B72" s="97"/>
      <c r="C72" s="97"/>
      <c r="D72" s="97"/>
      <c r="E72" s="98"/>
      <c r="F72" s="2"/>
      <c r="G72" s="2"/>
      <c r="H72" s="61"/>
      <c r="I72" s="2"/>
      <c r="J72" s="2"/>
      <c r="K72" s="30"/>
      <c r="L72" s="136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K73" s="30"/>
      <c r="L73" s="137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K74" s="30"/>
      <c r="L74" s="137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K75" s="30"/>
      <c r="L75" s="137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K76" s="30"/>
      <c r="L76" s="137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K77" s="30"/>
      <c r="L77" s="137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K78" s="30"/>
      <c r="L78" s="137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K79" s="30"/>
      <c r="L79" s="137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K80" s="30"/>
      <c r="L80" s="137"/>
      <c r="N80" s="42"/>
      <c r="O80" s="109"/>
    </row>
    <row r="81" spans="1:15" x14ac:dyDescent="0.2">
      <c r="A81" s="104"/>
      <c r="B81" s="110"/>
      <c r="E81" s="76"/>
      <c r="H81" s="76"/>
      <c r="K81" s="30"/>
      <c r="L81" s="137"/>
      <c r="N81" s="42"/>
      <c r="O81" s="109"/>
    </row>
    <row r="82" spans="1:15" x14ac:dyDescent="0.2">
      <c r="A82" s="104"/>
      <c r="B82" s="110"/>
      <c r="H82" s="76"/>
      <c r="K82" s="30"/>
      <c r="L82" s="137"/>
      <c r="N82" s="42"/>
      <c r="O82" s="109"/>
    </row>
    <row r="83" spans="1:15" x14ac:dyDescent="0.2">
      <c r="A83" s="104"/>
      <c r="B83" s="110"/>
      <c r="K83" s="30"/>
      <c r="L83" s="137"/>
      <c r="N83" s="42"/>
      <c r="O83" s="99"/>
    </row>
    <row r="84" spans="1:15" x14ac:dyDescent="0.2">
      <c r="A84" s="104"/>
      <c r="B84" s="110"/>
      <c r="K84" s="30"/>
      <c r="L84" s="137"/>
      <c r="N84" s="42"/>
      <c r="O84" s="99"/>
    </row>
    <row r="85" spans="1:15" x14ac:dyDescent="0.2">
      <c r="A85" s="76"/>
      <c r="B85" s="110"/>
      <c r="K85" s="30"/>
      <c r="L85" s="137"/>
      <c r="N85" s="42"/>
      <c r="O85" s="99"/>
    </row>
    <row r="86" spans="1:15" x14ac:dyDescent="0.2">
      <c r="K86" s="30"/>
      <c r="L86" s="137"/>
      <c r="N86" s="42"/>
      <c r="O86" s="99"/>
    </row>
    <row r="87" spans="1:15" x14ac:dyDescent="0.2">
      <c r="K87" s="30"/>
      <c r="L87" s="137"/>
      <c r="N87" s="42"/>
      <c r="O87" s="99"/>
    </row>
    <row r="88" spans="1:15" x14ac:dyDescent="0.2">
      <c r="K88" s="30"/>
      <c r="L88" s="137"/>
      <c r="N88" s="42"/>
      <c r="O88" s="99"/>
    </row>
    <row r="89" spans="1:15" x14ac:dyDescent="0.2">
      <c r="A89" s="86">
        <f>SUM(A71:A88)</f>
        <v>0</v>
      </c>
      <c r="E89" s="76">
        <f>SUM(E71:E88)</f>
        <v>0</v>
      </c>
      <c r="H89" s="76">
        <f>SUM(H71:H88)</f>
        <v>0</v>
      </c>
      <c r="K89" s="30"/>
      <c r="L89" s="137"/>
      <c r="N89" s="42"/>
      <c r="O89" s="99"/>
    </row>
    <row r="90" spans="1:15" x14ac:dyDescent="0.2">
      <c r="K90" s="30"/>
      <c r="L90" s="137"/>
      <c r="N90" s="42"/>
      <c r="O90" s="99"/>
    </row>
    <row r="91" spans="1:15" x14ac:dyDescent="0.2">
      <c r="K91" s="30"/>
      <c r="L91" s="137"/>
      <c r="N91" s="42"/>
      <c r="O91" s="99"/>
    </row>
    <row r="92" spans="1:15" x14ac:dyDescent="0.2">
      <c r="K92" s="30"/>
      <c r="L92" s="137"/>
      <c r="N92" s="42"/>
      <c r="O92" s="99"/>
    </row>
    <row r="93" spans="1:15" x14ac:dyDescent="0.2">
      <c r="K93" s="30"/>
      <c r="L93" s="137"/>
      <c r="N93" s="42"/>
      <c r="O93" s="99"/>
    </row>
    <row r="94" spans="1:15" x14ac:dyDescent="0.2">
      <c r="K94" s="30"/>
      <c r="L94" s="137"/>
      <c r="N94" s="42"/>
      <c r="O94" s="99"/>
    </row>
    <row r="95" spans="1:15" x14ac:dyDescent="0.2">
      <c r="K95" s="30"/>
      <c r="L95" s="137"/>
      <c r="N95" s="42"/>
      <c r="O95" s="99"/>
    </row>
    <row r="96" spans="1:15" x14ac:dyDescent="0.2">
      <c r="K96" s="30"/>
      <c r="L96" s="137"/>
      <c r="N96" s="42"/>
      <c r="O96" s="99"/>
    </row>
    <row r="97" spans="1:19" x14ac:dyDescent="0.2">
      <c r="K97" s="30"/>
      <c r="L97" s="137"/>
      <c r="N97" s="42"/>
      <c r="O97" s="99"/>
    </row>
    <row r="98" spans="1:19" x14ac:dyDescent="0.2">
      <c r="K98" s="30"/>
      <c r="L98" s="137"/>
      <c r="N98" s="42"/>
      <c r="O98" s="99"/>
    </row>
    <row r="99" spans="1:19" x14ac:dyDescent="0.2">
      <c r="K99" s="30"/>
      <c r="L99" s="137"/>
      <c r="N99" s="42"/>
      <c r="O99" s="99"/>
    </row>
    <row r="100" spans="1:19" x14ac:dyDescent="0.2">
      <c r="K100" s="30"/>
      <c r="L100" s="137"/>
      <c r="N100" s="42"/>
      <c r="O100" s="99"/>
    </row>
    <row r="101" spans="1:19" x14ac:dyDescent="0.2">
      <c r="K101" s="30"/>
      <c r="L101" s="137"/>
      <c r="N101" s="42"/>
      <c r="O101" s="99"/>
    </row>
    <row r="102" spans="1:19" x14ac:dyDescent="0.2">
      <c r="K102" s="30"/>
      <c r="L102" s="137"/>
      <c r="N102" s="42"/>
      <c r="O102" s="99"/>
    </row>
    <row r="103" spans="1:19" x14ac:dyDescent="0.2">
      <c r="K103" s="30"/>
      <c r="L103" s="137"/>
      <c r="O103" s="99"/>
    </row>
    <row r="104" spans="1:19" x14ac:dyDescent="0.2">
      <c r="K104" s="30"/>
      <c r="L104" s="137"/>
      <c r="O104" s="99"/>
    </row>
    <row r="105" spans="1:19" x14ac:dyDescent="0.2">
      <c r="K105" s="30"/>
      <c r="L105" s="137"/>
    </row>
    <row r="106" spans="1:19" x14ac:dyDescent="0.2">
      <c r="K106" s="30"/>
      <c r="L106" s="137"/>
    </row>
    <row r="107" spans="1:19" x14ac:dyDescent="0.2">
      <c r="K107" s="30"/>
      <c r="L107" s="137"/>
    </row>
    <row r="108" spans="1:19" x14ac:dyDescent="0.2">
      <c r="K108" s="30"/>
      <c r="L108" s="137"/>
      <c r="O108" s="94">
        <f>SUM(O13:O107)</f>
        <v>40000000</v>
      </c>
    </row>
    <row r="109" spans="1:19" x14ac:dyDescent="0.2">
      <c r="K109" s="30"/>
      <c r="L109" s="137"/>
    </row>
    <row r="110" spans="1:19" x14ac:dyDescent="0.2">
      <c r="K110" s="30"/>
      <c r="L110" s="137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37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37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37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37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37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38">
        <f>SUM(L13:L115)</f>
        <v>27020000</v>
      </c>
      <c r="M116" s="114">
        <f>SUM(M13:M115)</f>
        <v>40450000</v>
      </c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39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39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39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39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39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39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39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39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39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39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39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39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39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39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39"/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39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39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39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7" zoomScale="84" zoomScaleNormal="100" zoomScaleSheetLayoutView="84" workbookViewId="0">
      <selection activeCell="K31" sqref="K31:K33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39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1"/>
      <c r="K1" s="2"/>
      <c r="L1" s="13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3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64</v>
      </c>
      <c r="C3" s="10"/>
      <c r="D3" s="8"/>
      <c r="E3" s="8"/>
      <c r="F3" s="8"/>
      <c r="G3" s="8"/>
      <c r="H3" s="8" t="s">
        <v>60</v>
      </c>
      <c r="I3" s="11">
        <v>42965</v>
      </c>
      <c r="J3" s="12"/>
      <c r="K3" s="2"/>
      <c r="L3" s="13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68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0</v>
      </c>
      <c r="F8" s="21"/>
      <c r="G8" s="17">
        <f>C8*E8</f>
        <v>0</v>
      </c>
      <c r="H8" s="9"/>
      <c r="I8" s="17"/>
      <c r="J8" s="17"/>
      <c r="K8" s="2"/>
      <c r="L8" s="13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4</v>
      </c>
      <c r="F9" s="21"/>
      <c r="G9" s="17">
        <f t="shared" ref="G9:G16" si="0">C9*E9</f>
        <v>200000</v>
      </c>
      <c r="H9" s="9"/>
      <c r="I9" s="17"/>
      <c r="J9" s="17"/>
      <c r="K9" s="2"/>
      <c r="L9" s="13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25</v>
      </c>
      <c r="F10" s="21"/>
      <c r="G10" s="17">
        <f t="shared" si="0"/>
        <v>500000</v>
      </c>
      <c r="H10" s="9"/>
      <c r="I10" s="9"/>
      <c r="J10" s="17"/>
      <c r="K10" s="23"/>
      <c r="L10" s="13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90</v>
      </c>
      <c r="F11" s="21"/>
      <c r="G11" s="17">
        <f t="shared" si="0"/>
        <v>900000</v>
      </c>
      <c r="H11" s="9"/>
      <c r="I11" s="17"/>
      <c r="J11" s="17"/>
      <c r="K11" s="2"/>
      <c r="L11" s="13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8</v>
      </c>
      <c r="F12" s="21"/>
      <c r="G12" s="17">
        <f>C12*E12</f>
        <v>40000</v>
      </c>
      <c r="H12" s="9"/>
      <c r="I12" s="17"/>
      <c r="J12" s="17"/>
      <c r="K12" s="25" t="s">
        <v>7</v>
      </c>
      <c r="L12" s="135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101</v>
      </c>
      <c r="F13" s="21"/>
      <c r="G13" s="17">
        <f t="shared" si="0"/>
        <v>202000</v>
      </c>
      <c r="H13" s="9"/>
      <c r="I13" s="17"/>
      <c r="J13" s="17">
        <f>37500+50000+62500+50000+50000+25000+50000+62500+50000+62500+62500+62500+62500+50000+50000+52500+67500+12500</f>
        <v>920000</v>
      </c>
      <c r="K13" s="30">
        <v>41945</v>
      </c>
      <c r="L13" s="48">
        <v>950000</v>
      </c>
      <c r="M13" s="55">
        <v>1000000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41946</v>
      </c>
      <c r="L14" s="48">
        <v>1200000</v>
      </c>
      <c r="M14" s="32">
        <v>2780000</v>
      </c>
      <c r="N14" s="33"/>
      <c r="O14" s="35">
        <v>20000000</v>
      </c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41947</v>
      </c>
      <c r="L15" s="31">
        <v>850000</v>
      </c>
      <c r="M15" s="34">
        <v>15240000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41948</v>
      </c>
      <c r="L16" s="31">
        <v>2000000</v>
      </c>
      <c r="M16" s="32">
        <v>500000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1842000</v>
      </c>
      <c r="I17" s="10"/>
      <c r="J17" s="37"/>
      <c r="K17" s="30">
        <v>41949</v>
      </c>
      <c r="L17" s="31">
        <v>750000</v>
      </c>
      <c r="M17" s="60">
        <v>55000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41950</v>
      </c>
      <c r="L18" s="31">
        <v>1450000</v>
      </c>
      <c r="M18" s="60">
        <v>1447000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41951</v>
      </c>
      <c r="L19" s="31">
        <v>1900000</v>
      </c>
      <c r="M19" s="60">
        <v>2842000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21"/>
      <c r="K20" s="30">
        <v>41952</v>
      </c>
      <c r="L20" s="31">
        <v>1900000</v>
      </c>
      <c r="M20" s="63">
        <v>20000000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J21" s="37"/>
      <c r="K21" s="30">
        <v>41953</v>
      </c>
      <c r="L21" s="31">
        <v>2500000</v>
      </c>
      <c r="M21" s="60">
        <v>100000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41954</v>
      </c>
      <c r="L22" s="31">
        <v>1000000</v>
      </c>
      <c r="M22" s="60">
        <v>7000</v>
      </c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41955</v>
      </c>
      <c r="L23" s="31">
        <v>2000000</v>
      </c>
      <c r="M23" s="60">
        <v>2722000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41956</v>
      </c>
      <c r="L24" s="31">
        <v>1300000</v>
      </c>
      <c r="M24" s="60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41957</v>
      </c>
      <c r="L25" s="31">
        <v>1900000</v>
      </c>
      <c r="M25" s="60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1000</v>
      </c>
      <c r="I26" s="9"/>
      <c r="K26" s="30">
        <v>41958</v>
      </c>
      <c r="L26" s="31">
        <v>1000000</v>
      </c>
      <c r="M26" s="60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1843000</v>
      </c>
      <c r="J27" s="126"/>
      <c r="K27" s="30">
        <v>41959</v>
      </c>
      <c r="L27" s="31">
        <v>1000000</v>
      </c>
      <c r="M27" s="60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41960</v>
      </c>
      <c r="L28" s="31">
        <v>1000000</v>
      </c>
      <c r="M28" s="60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+'16 Ags 17'!I37</f>
        <v>897691565</v>
      </c>
      <c r="K29" s="30">
        <v>41961</v>
      </c>
      <c r="L29" s="31">
        <v>585000</v>
      </c>
      <c r="M29" s="60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+'16 Ags 17'!I52</f>
        <v>10265000</v>
      </c>
      <c r="K30" s="30">
        <v>41962</v>
      </c>
      <c r="L30" s="31">
        <v>14850000</v>
      </c>
      <c r="M30" s="63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41963</v>
      </c>
      <c r="L31" s="31"/>
      <c r="M31" s="63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41964</v>
      </c>
      <c r="L32" s="31"/>
      <c r="M32" s="63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41965</v>
      </c>
      <c r="L33" s="31"/>
      <c r="M33" s="63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/>
      <c r="L34" s="31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20000000</v>
      </c>
      <c r="I35" s="9"/>
      <c r="J35" s="9"/>
      <c r="L35" s="31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L36" s="31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917691565</v>
      </c>
      <c r="J37" s="9"/>
      <c r="L37" s="31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31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31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31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31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31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1222693910</v>
      </c>
      <c r="J43" s="9"/>
      <c r="L43" s="31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31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46693000</v>
      </c>
      <c r="I45" s="9"/>
      <c r="J45" s="9"/>
      <c r="L45" s="31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25000</v>
      </c>
      <c r="I46" s="9" t="s">
        <v>7</v>
      </c>
      <c r="J46" s="9"/>
      <c r="L46" s="31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46718000</v>
      </c>
      <c r="J47" s="9"/>
      <c r="L47" s="31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136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L116</f>
        <v>38135000</v>
      </c>
      <c r="I49" s="9">
        <v>0</v>
      </c>
      <c r="L49" s="136"/>
      <c r="M49" s="63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161000</v>
      </c>
      <c r="I50" s="9"/>
      <c r="J50" s="58"/>
      <c r="L50" s="136"/>
      <c r="M50" s="63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38296000</v>
      </c>
      <c r="J51" s="52"/>
      <c r="L51" s="136"/>
      <c r="M51" s="63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1843000</v>
      </c>
      <c r="J52" s="77"/>
      <c r="L52" s="136"/>
      <c r="M52" s="90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1843000</v>
      </c>
      <c r="J53" s="77"/>
      <c r="L53" s="136"/>
      <c r="M53" s="90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136"/>
      <c r="M54" s="94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136"/>
      <c r="M55" s="63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136"/>
      <c r="M56" s="94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136"/>
      <c r="M57" s="94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136"/>
      <c r="M58" s="94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136"/>
      <c r="M59" s="94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136"/>
      <c r="M60" s="94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136"/>
      <c r="M61" s="106"/>
      <c r="N61" s="42"/>
      <c r="O61" s="54"/>
      <c r="Q61" s="10"/>
      <c r="R61" s="86"/>
    </row>
    <row r="62" spans="1:19" x14ac:dyDescent="0.2">
      <c r="A62" s="87" t="s">
        <v>67</v>
      </c>
      <c r="B62" s="83"/>
      <c r="C62" s="83"/>
      <c r="D62" s="84"/>
      <c r="E62" s="84"/>
      <c r="F62" s="84"/>
      <c r="G62" s="10" t="s">
        <v>47</v>
      </c>
      <c r="J62" s="85"/>
      <c r="L62" s="136"/>
      <c r="M62" s="108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136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136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136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K66" s="30"/>
      <c r="L66" s="136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K67" s="30"/>
      <c r="L67" s="136"/>
      <c r="M67" s="94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K68" s="30"/>
      <c r="L68" s="136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K69" s="30"/>
      <c r="L69" s="136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K70" s="30"/>
      <c r="L70" s="136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K71" s="30"/>
      <c r="L71" s="136"/>
      <c r="N71" s="42"/>
      <c r="O71" s="99"/>
    </row>
    <row r="72" spans="1:15" x14ac:dyDescent="0.2">
      <c r="A72" s="96">
        <v>161000</v>
      </c>
      <c r="B72" s="97"/>
      <c r="C72" s="97"/>
      <c r="D72" s="97"/>
      <c r="E72" s="98">
        <v>25000</v>
      </c>
      <c r="F72" s="2"/>
      <c r="G72" s="2"/>
      <c r="H72" s="61"/>
      <c r="I72" s="2"/>
      <c r="J72" s="2"/>
      <c r="K72" s="30"/>
      <c r="L72" s="136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K73" s="30"/>
      <c r="L73" s="137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K74" s="30"/>
      <c r="L74" s="137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K75" s="30"/>
      <c r="L75" s="137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K76" s="30"/>
      <c r="L76" s="137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K77" s="30"/>
      <c r="L77" s="137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K78" s="30"/>
      <c r="L78" s="137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K79" s="30"/>
      <c r="L79" s="137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K80" s="30"/>
      <c r="L80" s="137"/>
      <c r="N80" s="42"/>
      <c r="O80" s="109"/>
    </row>
    <row r="81" spans="1:15" x14ac:dyDescent="0.2">
      <c r="A81" s="104"/>
      <c r="B81" s="110"/>
      <c r="E81" s="76"/>
      <c r="H81" s="76"/>
      <c r="K81" s="30"/>
      <c r="L81" s="137"/>
      <c r="N81" s="42"/>
      <c r="O81" s="109"/>
    </row>
    <row r="82" spans="1:15" x14ac:dyDescent="0.2">
      <c r="A82" s="104"/>
      <c r="B82" s="110"/>
      <c r="H82" s="76"/>
      <c r="K82" s="30"/>
      <c r="L82" s="137"/>
      <c r="N82" s="42"/>
      <c r="O82" s="109"/>
    </row>
    <row r="83" spans="1:15" x14ac:dyDescent="0.2">
      <c r="A83" s="104"/>
      <c r="B83" s="110"/>
      <c r="K83" s="30"/>
      <c r="L83" s="137"/>
      <c r="N83" s="42"/>
      <c r="O83" s="99"/>
    </row>
    <row r="84" spans="1:15" x14ac:dyDescent="0.2">
      <c r="A84" s="104"/>
      <c r="B84" s="110"/>
      <c r="K84" s="30"/>
      <c r="L84" s="137"/>
      <c r="N84" s="42"/>
      <c r="O84" s="99"/>
    </row>
    <row r="85" spans="1:15" x14ac:dyDescent="0.2">
      <c r="A85" s="76"/>
      <c r="B85" s="110"/>
      <c r="K85" s="30"/>
      <c r="L85" s="137"/>
      <c r="N85" s="42"/>
      <c r="O85" s="99"/>
    </row>
    <row r="86" spans="1:15" x14ac:dyDescent="0.2">
      <c r="K86" s="30"/>
      <c r="L86" s="137"/>
      <c r="N86" s="42"/>
      <c r="O86" s="99"/>
    </row>
    <row r="87" spans="1:15" x14ac:dyDescent="0.2">
      <c r="K87" s="30"/>
      <c r="L87" s="137"/>
      <c r="N87" s="42"/>
      <c r="O87" s="99"/>
    </row>
    <row r="88" spans="1:15" x14ac:dyDescent="0.2">
      <c r="K88" s="30"/>
      <c r="L88" s="137"/>
      <c r="N88" s="42"/>
      <c r="O88" s="99"/>
    </row>
    <row r="89" spans="1:15" x14ac:dyDescent="0.2">
      <c r="A89" s="86">
        <f>SUM(A71:A88)</f>
        <v>161000</v>
      </c>
      <c r="E89" s="76">
        <f>SUM(E71:E88)</f>
        <v>25000</v>
      </c>
      <c r="H89" s="76">
        <f>SUM(H71:H88)</f>
        <v>0</v>
      </c>
      <c r="K89" s="30"/>
      <c r="L89" s="137"/>
      <c r="N89" s="42"/>
      <c r="O89" s="99"/>
    </row>
    <row r="90" spans="1:15" x14ac:dyDescent="0.2">
      <c r="K90" s="30"/>
      <c r="L90" s="137"/>
      <c r="N90" s="42"/>
      <c r="O90" s="99"/>
    </row>
    <row r="91" spans="1:15" x14ac:dyDescent="0.2">
      <c r="K91" s="30"/>
      <c r="L91" s="137"/>
      <c r="N91" s="42"/>
      <c r="O91" s="99"/>
    </row>
    <row r="92" spans="1:15" x14ac:dyDescent="0.2">
      <c r="K92" s="30"/>
      <c r="L92" s="137"/>
      <c r="N92" s="42"/>
      <c r="O92" s="99"/>
    </row>
    <row r="93" spans="1:15" x14ac:dyDescent="0.2">
      <c r="K93" s="30"/>
      <c r="L93" s="137"/>
      <c r="N93" s="42"/>
      <c r="O93" s="99"/>
    </row>
    <row r="94" spans="1:15" x14ac:dyDescent="0.2">
      <c r="K94" s="30"/>
      <c r="L94" s="137"/>
      <c r="N94" s="42"/>
      <c r="O94" s="99"/>
    </row>
    <row r="95" spans="1:15" x14ac:dyDescent="0.2">
      <c r="K95" s="30"/>
      <c r="L95" s="137"/>
      <c r="N95" s="42"/>
      <c r="O95" s="99"/>
    </row>
    <row r="96" spans="1:15" x14ac:dyDescent="0.2">
      <c r="K96" s="30"/>
      <c r="L96" s="137"/>
      <c r="N96" s="42"/>
      <c r="O96" s="99"/>
    </row>
    <row r="97" spans="1:19" x14ac:dyDescent="0.2">
      <c r="K97" s="30"/>
      <c r="L97" s="137"/>
      <c r="N97" s="42"/>
      <c r="O97" s="99"/>
    </row>
    <row r="98" spans="1:19" x14ac:dyDescent="0.2">
      <c r="K98" s="30"/>
      <c r="L98" s="137"/>
      <c r="N98" s="42"/>
      <c r="O98" s="99"/>
    </row>
    <row r="99" spans="1:19" x14ac:dyDescent="0.2">
      <c r="K99" s="30"/>
      <c r="L99" s="137"/>
      <c r="N99" s="42"/>
      <c r="O99" s="99"/>
    </row>
    <row r="100" spans="1:19" x14ac:dyDescent="0.2">
      <c r="K100" s="30"/>
      <c r="L100" s="137"/>
      <c r="N100" s="42"/>
      <c r="O100" s="99"/>
    </row>
    <row r="101" spans="1:19" x14ac:dyDescent="0.2">
      <c r="K101" s="30"/>
      <c r="L101" s="137"/>
      <c r="N101" s="42"/>
      <c r="O101" s="99"/>
    </row>
    <row r="102" spans="1:19" x14ac:dyDescent="0.2">
      <c r="K102" s="30"/>
      <c r="L102" s="137"/>
      <c r="N102" s="42"/>
      <c r="O102" s="99"/>
    </row>
    <row r="103" spans="1:19" x14ac:dyDescent="0.2">
      <c r="K103" s="30"/>
      <c r="L103" s="137"/>
      <c r="O103" s="99"/>
    </row>
    <row r="104" spans="1:19" x14ac:dyDescent="0.2">
      <c r="K104" s="30"/>
      <c r="L104" s="137"/>
      <c r="O104" s="99"/>
    </row>
    <row r="105" spans="1:19" x14ac:dyDescent="0.2">
      <c r="K105" s="30"/>
      <c r="L105" s="137"/>
    </row>
    <row r="106" spans="1:19" x14ac:dyDescent="0.2">
      <c r="K106" s="30"/>
      <c r="L106" s="137"/>
    </row>
    <row r="107" spans="1:19" x14ac:dyDescent="0.2">
      <c r="K107" s="30"/>
      <c r="L107" s="137"/>
    </row>
    <row r="108" spans="1:19" x14ac:dyDescent="0.2">
      <c r="K108" s="30"/>
      <c r="L108" s="137"/>
      <c r="O108" s="94">
        <f>SUM(O13:O107)</f>
        <v>20000000</v>
      </c>
    </row>
    <row r="109" spans="1:19" x14ac:dyDescent="0.2">
      <c r="K109" s="30"/>
      <c r="L109" s="137"/>
    </row>
    <row r="110" spans="1:19" x14ac:dyDescent="0.2">
      <c r="K110" s="30"/>
      <c r="L110" s="137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37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37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37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37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37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38">
        <f>SUM(L13:L115)</f>
        <v>38135000</v>
      </c>
      <c r="M116" s="114">
        <f>SUM(M13:M115)</f>
        <v>46693000</v>
      </c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39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39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39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39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39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39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39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39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39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39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39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39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39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39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39"/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39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39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39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3" zoomScale="86" zoomScaleNormal="100" zoomScaleSheetLayoutView="86" workbookViewId="0">
      <selection activeCell="L36" sqref="L36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54</v>
      </c>
      <c r="C3" s="10"/>
      <c r="D3" s="8"/>
      <c r="E3" s="8"/>
      <c r="F3" s="8"/>
      <c r="G3" s="8"/>
      <c r="H3" s="8" t="s">
        <v>3</v>
      </c>
      <c r="I3" s="11">
        <v>42945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0.54166666666666663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271+107</f>
        <v>378</v>
      </c>
      <c r="F8" s="21"/>
      <c r="G8" s="17">
        <f>C8*E8</f>
        <v>37800000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327</v>
      </c>
      <c r="F9" s="21"/>
      <c r="G9" s="17">
        <f t="shared" ref="G9:G16" si="0">C9*E9</f>
        <v>16350000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2</v>
      </c>
      <c r="F11" s="21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3</v>
      </c>
      <c r="F12" s="21"/>
      <c r="G12" s="17">
        <f>C12*E12</f>
        <v>15000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225</v>
      </c>
      <c r="F13" s="21"/>
      <c r="G13" s="17">
        <f t="shared" si="0"/>
        <v>450000</v>
      </c>
      <c r="H13" s="9"/>
      <c r="I13" s="17"/>
      <c r="J13" s="17"/>
      <c r="K13" s="30">
        <v>41650</v>
      </c>
      <c r="L13" s="31">
        <v>500000</v>
      </c>
      <c r="M13" s="32">
        <v>225000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4</v>
      </c>
      <c r="F14" s="21"/>
      <c r="G14" s="17">
        <f t="shared" si="0"/>
        <v>4000</v>
      </c>
      <c r="H14" s="9"/>
      <c r="I14" s="17"/>
      <c r="J14" s="10"/>
      <c r="K14" s="30">
        <v>41652</v>
      </c>
      <c r="L14" s="31">
        <v>445000</v>
      </c>
      <c r="M14" s="34">
        <v>250000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0">
        <v>41653</v>
      </c>
      <c r="L15" s="31">
        <v>500000</v>
      </c>
      <c r="M15" s="34">
        <v>2000000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37"/>
      <c r="K16" s="30">
        <v>41654</v>
      </c>
      <c r="L16" s="31">
        <v>536000</v>
      </c>
      <c r="M16" s="38">
        <v>150000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54639000</v>
      </c>
      <c r="I17" s="10"/>
      <c r="J17" s="37"/>
      <c r="K17" s="30">
        <v>41655</v>
      </c>
      <c r="L17" s="31">
        <v>611000</v>
      </c>
      <c r="M17" s="34">
        <v>150000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41656</v>
      </c>
      <c r="L18" s="31">
        <v>575000</v>
      </c>
      <c r="M18" s="33"/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41657</v>
      </c>
      <c r="L19" s="31">
        <v>500000</v>
      </c>
      <c r="M19" s="41"/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41658</v>
      </c>
      <c r="L20" s="31">
        <v>500000</v>
      </c>
      <c r="M20" s="43"/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7</v>
      </c>
      <c r="F21" s="8"/>
      <c r="G21" s="22">
        <f>C21*E21</f>
        <v>3500</v>
      </c>
      <c r="H21" s="9"/>
      <c r="I21" s="22"/>
      <c r="J21" s="37"/>
      <c r="K21" s="30">
        <v>41659</v>
      </c>
      <c r="L21" s="44">
        <v>832600</v>
      </c>
      <c r="M21" s="43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0">
        <v>41660</v>
      </c>
      <c r="L22" s="44">
        <v>450000</v>
      </c>
      <c r="M22" s="43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5</v>
      </c>
      <c r="F23" s="8"/>
      <c r="G23" s="22">
        <f>C23*E23</f>
        <v>500</v>
      </c>
      <c r="H23" s="9"/>
      <c r="I23" s="10"/>
      <c r="K23" s="30">
        <v>41661</v>
      </c>
      <c r="L23" s="44">
        <v>500000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41662</v>
      </c>
      <c r="L24" s="48">
        <v>150000</v>
      </c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41663</v>
      </c>
      <c r="L25" s="48">
        <v>750000</v>
      </c>
      <c r="M25" s="51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4400</v>
      </c>
      <c r="I26" s="9"/>
      <c r="K26" s="30">
        <v>41664</v>
      </c>
      <c r="L26" s="48">
        <v>300000</v>
      </c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54643400</v>
      </c>
      <c r="K27" s="30">
        <v>41665</v>
      </c>
      <c r="L27" s="48">
        <v>600000</v>
      </c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41666</v>
      </c>
      <c r="L28" s="31">
        <v>300000</v>
      </c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+'28 Juli 17'!I37</f>
        <v>980201565</v>
      </c>
      <c r="K29" s="30">
        <v>41667</v>
      </c>
      <c r="L29" s="31">
        <v>600000</v>
      </c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+'28 Juli 17'!I52</f>
        <v>2768800</v>
      </c>
      <c r="K30" s="30">
        <v>41668</v>
      </c>
      <c r="L30" s="31">
        <v>100000</v>
      </c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41669</v>
      </c>
      <c r="L31" s="31">
        <v>350000</v>
      </c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41670</v>
      </c>
      <c r="L32" s="59">
        <v>300000</v>
      </c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41671</v>
      </c>
      <c r="L33" s="59">
        <v>0</v>
      </c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41672</v>
      </c>
      <c r="L34" s="59">
        <v>0</v>
      </c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K35" s="30">
        <v>41673</v>
      </c>
      <c r="L35" s="62">
        <v>0</v>
      </c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>
        <v>41674</v>
      </c>
      <c r="L36" s="62">
        <v>1000000</v>
      </c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980201565</v>
      </c>
      <c r="J37" s="9"/>
      <c r="K37" s="30">
        <v>41675</v>
      </c>
      <c r="L37" s="62">
        <v>2500000</v>
      </c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41676</v>
      </c>
      <c r="L38" s="62">
        <v>4250000</v>
      </c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K39" s="30">
        <v>41677</v>
      </c>
      <c r="L39" s="62">
        <v>2500000</v>
      </c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K40" s="30">
        <v>41678</v>
      </c>
      <c r="L40" s="62">
        <v>250000</v>
      </c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K41" s="30">
        <v>41679</v>
      </c>
      <c r="L41" s="62">
        <v>5000000</v>
      </c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K42" s="30">
        <v>41680</v>
      </c>
      <c r="L42" s="62">
        <v>12750000</v>
      </c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1285203910</v>
      </c>
      <c r="J43" s="9"/>
      <c r="K43" s="30">
        <v>41681</v>
      </c>
      <c r="L43" s="62">
        <v>6000000</v>
      </c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41682</v>
      </c>
      <c r="L44" s="62">
        <v>2500000</v>
      </c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2775000</v>
      </c>
      <c r="I45" s="9"/>
      <c r="J45" s="9"/>
      <c r="K45" s="30">
        <v>41683</v>
      </c>
      <c r="L45" s="62">
        <v>8500000</v>
      </c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L46" s="62"/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2775000</v>
      </c>
      <c r="J47" s="9"/>
      <c r="L47" s="62"/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62"/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54649600</v>
      </c>
      <c r="I49" s="9">
        <v>0</v>
      </c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54649600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54643400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54643400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46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/>
      <c r="B72" s="97"/>
      <c r="C72" s="97"/>
      <c r="D72" s="97"/>
      <c r="E72" s="98"/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0</v>
      </c>
      <c r="E89" s="76">
        <f>SUM(E71:E88)</f>
        <v>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54649600</v>
      </c>
      <c r="M131" s="114">
        <f>SUM(M13:M130)</f>
        <v>2775000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B26" zoomScale="82" zoomScaleNormal="100" zoomScaleSheetLayoutView="82" workbookViewId="0">
      <selection activeCell="J54" sqref="J54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39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2"/>
      <c r="K1" s="2"/>
      <c r="L1" s="13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3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55</v>
      </c>
      <c r="C3" s="10"/>
      <c r="D3" s="8"/>
      <c r="E3" s="8"/>
      <c r="F3" s="8"/>
      <c r="G3" s="8"/>
      <c r="H3" s="8" t="s">
        <v>60</v>
      </c>
      <c r="I3" s="11">
        <v>42968</v>
      </c>
      <c r="J3" s="12"/>
      <c r="K3" s="2"/>
      <c r="L3" s="13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6</v>
      </c>
      <c r="F8" s="21"/>
      <c r="G8" s="17">
        <f>C8*E8</f>
        <v>600000</v>
      </c>
      <c r="H8" s="9"/>
      <c r="I8" s="17"/>
      <c r="J8" s="17"/>
      <c r="K8" s="2"/>
      <c r="L8" s="13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15</v>
      </c>
      <c r="F9" s="21"/>
      <c r="G9" s="17">
        <f t="shared" ref="G9:G16" si="0">C9*E9</f>
        <v>750000</v>
      </c>
      <c r="H9" s="9"/>
      <c r="I9" s="17"/>
      <c r="J9" s="17"/>
      <c r="K9" s="2"/>
      <c r="L9" s="13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28</v>
      </c>
      <c r="F10" s="21"/>
      <c r="G10" s="17">
        <f t="shared" si="0"/>
        <v>560000</v>
      </c>
      <c r="H10" s="9"/>
      <c r="I10" s="9"/>
      <c r="J10" s="17"/>
      <c r="K10" s="23"/>
      <c r="L10" s="13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101</v>
      </c>
      <c r="F11" s="21"/>
      <c r="G11" s="17">
        <f t="shared" si="0"/>
        <v>1010000</v>
      </c>
      <c r="H11" s="9"/>
      <c r="I11" s="17"/>
      <c r="J11" s="17"/>
      <c r="K11" s="2"/>
      <c r="L11" s="13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11</v>
      </c>
      <c r="F12" s="21"/>
      <c r="G12" s="17">
        <f>C12*E12</f>
        <v>55000</v>
      </c>
      <c r="H12" s="9"/>
      <c r="I12" s="17"/>
      <c r="J12" s="17"/>
      <c r="K12" s="25" t="s">
        <v>7</v>
      </c>
      <c r="L12" s="135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113</v>
      </c>
      <c r="F13" s="21"/>
      <c r="G13" s="17">
        <f t="shared" si="0"/>
        <v>226000</v>
      </c>
      <c r="H13" s="9"/>
      <c r="I13" s="17"/>
      <c r="J13" s="17">
        <f>37500+50000+62500+50000+50000+25000+50000+62500+50000+62500+62500+62500+62500+50000+50000+52500+67500+12500</f>
        <v>920000</v>
      </c>
      <c r="K13" s="30">
        <v>41963</v>
      </c>
      <c r="L13" s="48">
        <v>450000</v>
      </c>
      <c r="M13" s="55">
        <v>30000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41964</v>
      </c>
      <c r="L14" s="48">
        <v>2000000</v>
      </c>
      <c r="M14" s="32">
        <v>50000</v>
      </c>
      <c r="N14" s="33"/>
      <c r="O14" s="35">
        <v>29000000</v>
      </c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41965</v>
      </c>
      <c r="L15" s="31">
        <v>500000</v>
      </c>
      <c r="M15" s="34">
        <v>100000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41966</v>
      </c>
      <c r="L16" s="31">
        <v>500000</v>
      </c>
      <c r="M16" s="32">
        <v>1500000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3201000</v>
      </c>
      <c r="I17" s="10"/>
      <c r="J17" s="37"/>
      <c r="K17" s="30">
        <v>41967</v>
      </c>
      <c r="L17" s="31">
        <v>625000</v>
      </c>
      <c r="M17" s="60">
        <v>2400000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41968</v>
      </c>
      <c r="L18" s="31">
        <v>1020000</v>
      </c>
      <c r="M18" s="60">
        <v>150000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41969</v>
      </c>
      <c r="L19" s="31">
        <v>850000</v>
      </c>
      <c r="M19" s="60">
        <v>25000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21"/>
      <c r="K20" s="30">
        <v>41970</v>
      </c>
      <c r="L20" s="31">
        <v>850000</v>
      </c>
      <c r="M20" s="63">
        <v>28880000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J21" s="37"/>
      <c r="K21" s="30">
        <v>41971</v>
      </c>
      <c r="L21" s="31">
        <v>950000</v>
      </c>
      <c r="M21" s="60">
        <v>40500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41972</v>
      </c>
      <c r="L22" s="31">
        <v>500000</v>
      </c>
      <c r="M22" s="60">
        <v>350000</v>
      </c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41973</v>
      </c>
      <c r="L23" s="31">
        <v>900000</v>
      </c>
      <c r="M23" s="60">
        <v>30000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41974</v>
      </c>
      <c r="L24" s="31">
        <v>580000</v>
      </c>
      <c r="M24" s="60">
        <v>300000</v>
      </c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41975</v>
      </c>
      <c r="L25" s="31">
        <v>2000000</v>
      </c>
      <c r="M25" s="60">
        <v>80000</v>
      </c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1000</v>
      </c>
      <c r="I26" s="9"/>
      <c r="K26" s="30">
        <v>41976</v>
      </c>
      <c r="L26" s="31">
        <v>980000</v>
      </c>
      <c r="M26" s="60">
        <v>29000000</v>
      </c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3202000</v>
      </c>
      <c r="J27" s="126"/>
      <c r="K27" s="30">
        <v>41977</v>
      </c>
      <c r="L27" s="31">
        <v>480000</v>
      </c>
      <c r="M27" s="60">
        <v>300000</v>
      </c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41978</v>
      </c>
      <c r="L28" s="31">
        <v>950000</v>
      </c>
      <c r="M28" s="60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+'18 Ags 17 '!I37</f>
        <v>917691565</v>
      </c>
      <c r="K29" s="30">
        <v>41979</v>
      </c>
      <c r="L29" s="31">
        <v>750000</v>
      </c>
      <c r="M29" s="60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+'18 Ags 17 '!I52</f>
        <v>1843000</v>
      </c>
      <c r="K30" s="30">
        <v>41980</v>
      </c>
      <c r="L30" s="31">
        <v>850000</v>
      </c>
      <c r="M30" s="63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41981</v>
      </c>
      <c r="L31" s="31">
        <v>860000</v>
      </c>
      <c r="M31" s="63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41982</v>
      </c>
      <c r="L32" s="31">
        <v>500000</v>
      </c>
      <c r="M32" s="63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41983</v>
      </c>
      <c r="L33" s="31">
        <v>600000</v>
      </c>
      <c r="M33" s="63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41984</v>
      </c>
      <c r="L34" s="31">
        <v>500000</v>
      </c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29000000</v>
      </c>
      <c r="I35" s="9"/>
      <c r="J35" s="9"/>
      <c r="K35" s="30">
        <v>41985</v>
      </c>
      <c r="L35" s="31">
        <v>1200000</v>
      </c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>
        <v>41986</v>
      </c>
      <c r="L36" s="31">
        <v>1000000</v>
      </c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946691565</v>
      </c>
      <c r="J37" s="9"/>
      <c r="K37" s="30">
        <v>41987</v>
      </c>
      <c r="L37" s="31">
        <v>780000</v>
      </c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41988</v>
      </c>
      <c r="L38" s="31">
        <v>4150000</v>
      </c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K39" s="30">
        <v>41989</v>
      </c>
      <c r="L39" s="31">
        <v>1400000</v>
      </c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K40" s="30">
        <v>41990</v>
      </c>
      <c r="L40" s="31">
        <v>2400000</v>
      </c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K41" s="30">
        <v>41991</v>
      </c>
      <c r="L41" s="31">
        <v>1000000</v>
      </c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K42" s="30">
        <v>41992</v>
      </c>
      <c r="L42" s="31">
        <v>1600000</v>
      </c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1251693910</v>
      </c>
      <c r="J43" s="9"/>
      <c r="K43" s="30">
        <v>41993</v>
      </c>
      <c r="L43" s="31">
        <v>1500000</v>
      </c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41994</v>
      </c>
      <c r="L44" s="31">
        <v>12122500</v>
      </c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63235500</v>
      </c>
      <c r="I45" s="9"/>
      <c r="J45" s="9"/>
      <c r="K45" s="30">
        <v>41995</v>
      </c>
      <c r="L45" s="31">
        <v>1000000</v>
      </c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K46" s="30">
        <v>41996</v>
      </c>
      <c r="L46" s="31">
        <v>800000</v>
      </c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63235500</v>
      </c>
      <c r="J47" s="9"/>
      <c r="K47" s="30">
        <v>41997</v>
      </c>
      <c r="L47" s="31">
        <v>950000</v>
      </c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K48" s="30">
        <v>41998</v>
      </c>
      <c r="L48" s="136">
        <v>2050000</v>
      </c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L116</f>
        <v>64147500</v>
      </c>
      <c r="I49" s="9">
        <v>0</v>
      </c>
      <c r="K49" s="30">
        <v>41999</v>
      </c>
      <c r="L49" s="136">
        <v>7500000</v>
      </c>
      <c r="M49" s="63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447000</v>
      </c>
      <c r="I50" s="9"/>
      <c r="J50" s="58"/>
      <c r="K50" s="30">
        <v>42000</v>
      </c>
      <c r="L50" s="136">
        <v>1800000</v>
      </c>
      <c r="M50" s="63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64594500</v>
      </c>
      <c r="J51" s="52"/>
      <c r="K51" s="30">
        <v>42001</v>
      </c>
      <c r="L51" s="136">
        <v>1000000</v>
      </c>
      <c r="M51" s="63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3202000</v>
      </c>
      <c r="J52" s="77"/>
      <c r="K52" s="30">
        <v>42002</v>
      </c>
      <c r="L52" s="136">
        <v>900000</v>
      </c>
      <c r="M52" s="90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3202000</v>
      </c>
      <c r="J53" s="77"/>
      <c r="K53" s="30">
        <v>42003</v>
      </c>
      <c r="L53" s="136">
        <v>100000</v>
      </c>
      <c r="M53" s="90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K54" s="30">
        <v>42004</v>
      </c>
      <c r="L54" s="136">
        <v>2700000</v>
      </c>
      <c r="M54" s="94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136"/>
      <c r="M55" s="63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136"/>
      <c r="M56" s="94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136"/>
      <c r="M57" s="94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136"/>
      <c r="M58" s="94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136"/>
      <c r="M59" s="94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136"/>
      <c r="M60" s="94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136"/>
      <c r="M61" s="106"/>
      <c r="N61" s="42"/>
      <c r="O61" s="54"/>
      <c r="Q61" s="10"/>
      <c r="R61" s="86"/>
    </row>
    <row r="62" spans="1:19" x14ac:dyDescent="0.2">
      <c r="A62" s="87" t="s">
        <v>67</v>
      </c>
      <c r="B62" s="83"/>
      <c r="C62" s="83"/>
      <c r="D62" s="84"/>
      <c r="E62" s="84"/>
      <c r="F62" s="84"/>
      <c r="G62" s="10" t="s">
        <v>47</v>
      </c>
      <c r="J62" s="85"/>
      <c r="L62" s="136"/>
      <c r="M62" s="108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136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136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136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K66" s="30"/>
      <c r="L66" s="136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K67" s="30"/>
      <c r="L67" s="136"/>
      <c r="M67" s="94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K68" s="30"/>
      <c r="L68" s="136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K69" s="30"/>
      <c r="L69" s="136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K70" s="30"/>
      <c r="L70" s="136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K71" s="30"/>
      <c r="L71" s="136"/>
      <c r="N71" s="42"/>
      <c r="O71" s="99"/>
    </row>
    <row r="72" spans="1:15" x14ac:dyDescent="0.2">
      <c r="A72" s="96">
        <v>430000</v>
      </c>
      <c r="B72" s="97"/>
      <c r="C72" s="97"/>
      <c r="D72" s="97"/>
      <c r="E72" s="98"/>
      <c r="F72" s="2"/>
      <c r="G72" s="2"/>
      <c r="H72" s="61"/>
      <c r="I72" s="2"/>
      <c r="J72" s="2"/>
      <c r="K72" s="30"/>
      <c r="L72" s="136"/>
      <c r="N72" s="42"/>
      <c r="O72" s="99"/>
    </row>
    <row r="73" spans="1:15" x14ac:dyDescent="0.2">
      <c r="A73" s="100">
        <v>17000</v>
      </c>
      <c r="B73" s="97"/>
      <c r="C73" s="97"/>
      <c r="D73" s="97"/>
      <c r="E73" s="98"/>
      <c r="F73" s="2"/>
      <c r="G73" s="2"/>
      <c r="H73" s="61"/>
      <c r="I73" s="2"/>
      <c r="J73" s="2"/>
      <c r="K73" s="30"/>
      <c r="L73" s="137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K74" s="30"/>
      <c r="L74" s="137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K75" s="30"/>
      <c r="L75" s="137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K76" s="30"/>
      <c r="L76" s="137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K77" s="30"/>
      <c r="L77" s="137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K78" s="30"/>
      <c r="L78" s="137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K79" s="30"/>
      <c r="L79" s="137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K80" s="30"/>
      <c r="L80" s="137"/>
      <c r="N80" s="42"/>
      <c r="O80" s="109"/>
    </row>
    <row r="81" spans="1:15" x14ac:dyDescent="0.2">
      <c r="A81" s="104"/>
      <c r="B81" s="110"/>
      <c r="E81" s="76"/>
      <c r="H81" s="76"/>
      <c r="K81" s="30"/>
      <c r="L81" s="137"/>
      <c r="N81" s="42"/>
      <c r="O81" s="109"/>
    </row>
    <row r="82" spans="1:15" x14ac:dyDescent="0.2">
      <c r="A82" s="104"/>
      <c r="B82" s="110"/>
      <c r="H82" s="76"/>
      <c r="K82" s="30"/>
      <c r="L82" s="137"/>
      <c r="N82" s="42"/>
      <c r="O82" s="109"/>
    </row>
    <row r="83" spans="1:15" x14ac:dyDescent="0.2">
      <c r="A83" s="104"/>
      <c r="B83" s="110"/>
      <c r="K83" s="30"/>
      <c r="L83" s="137"/>
      <c r="N83" s="42"/>
      <c r="O83" s="99"/>
    </row>
    <row r="84" spans="1:15" x14ac:dyDescent="0.2">
      <c r="A84" s="104"/>
      <c r="B84" s="110"/>
      <c r="K84" s="30"/>
      <c r="L84" s="137"/>
      <c r="N84" s="42"/>
      <c r="O84" s="99"/>
    </row>
    <row r="85" spans="1:15" x14ac:dyDescent="0.2">
      <c r="A85" s="76"/>
      <c r="B85" s="110"/>
      <c r="K85" s="30"/>
      <c r="L85" s="137"/>
      <c r="N85" s="42"/>
      <c r="O85" s="99"/>
    </row>
    <row r="86" spans="1:15" x14ac:dyDescent="0.2">
      <c r="K86" s="30"/>
      <c r="L86" s="137"/>
      <c r="N86" s="42"/>
      <c r="O86" s="99"/>
    </row>
    <row r="87" spans="1:15" x14ac:dyDescent="0.2">
      <c r="K87" s="30"/>
      <c r="L87" s="137"/>
      <c r="N87" s="42"/>
      <c r="O87" s="99"/>
    </row>
    <row r="88" spans="1:15" x14ac:dyDescent="0.2">
      <c r="K88" s="30"/>
      <c r="L88" s="137"/>
      <c r="N88" s="42"/>
      <c r="O88" s="99"/>
    </row>
    <row r="89" spans="1:15" x14ac:dyDescent="0.2">
      <c r="A89" s="86">
        <f>SUM(A71:A88)</f>
        <v>447000</v>
      </c>
      <c r="E89" s="76">
        <f>SUM(E71:E88)</f>
        <v>0</v>
      </c>
      <c r="H89" s="76">
        <f>SUM(H71:H88)</f>
        <v>0</v>
      </c>
      <c r="K89" s="30"/>
      <c r="L89" s="137"/>
      <c r="N89" s="42"/>
      <c r="O89" s="99"/>
    </row>
    <row r="90" spans="1:15" x14ac:dyDescent="0.2">
      <c r="K90" s="30"/>
      <c r="L90" s="137"/>
      <c r="N90" s="42"/>
      <c r="O90" s="99"/>
    </row>
    <row r="91" spans="1:15" x14ac:dyDescent="0.2">
      <c r="K91" s="30"/>
      <c r="L91" s="137"/>
      <c r="N91" s="42"/>
      <c r="O91" s="99"/>
    </row>
    <row r="92" spans="1:15" x14ac:dyDescent="0.2">
      <c r="K92" s="30"/>
      <c r="L92" s="137"/>
      <c r="N92" s="42"/>
      <c r="O92" s="99"/>
    </row>
    <row r="93" spans="1:15" x14ac:dyDescent="0.2">
      <c r="K93" s="30"/>
      <c r="L93" s="137"/>
      <c r="N93" s="42"/>
      <c r="O93" s="99"/>
    </row>
    <row r="94" spans="1:15" x14ac:dyDescent="0.2">
      <c r="K94" s="30"/>
      <c r="L94" s="137"/>
      <c r="N94" s="42"/>
      <c r="O94" s="99"/>
    </row>
    <row r="95" spans="1:15" x14ac:dyDescent="0.2">
      <c r="K95" s="30"/>
      <c r="L95" s="137"/>
      <c r="N95" s="42"/>
      <c r="O95" s="99"/>
    </row>
    <row r="96" spans="1:15" x14ac:dyDescent="0.2">
      <c r="K96" s="30"/>
      <c r="L96" s="137"/>
      <c r="N96" s="42"/>
      <c r="O96" s="99"/>
    </row>
    <row r="97" spans="1:19" x14ac:dyDescent="0.2">
      <c r="K97" s="30"/>
      <c r="L97" s="137"/>
      <c r="N97" s="42"/>
      <c r="O97" s="99"/>
    </row>
    <row r="98" spans="1:19" x14ac:dyDescent="0.2">
      <c r="K98" s="30"/>
      <c r="L98" s="137"/>
      <c r="N98" s="42"/>
      <c r="O98" s="99"/>
    </row>
    <row r="99" spans="1:19" x14ac:dyDescent="0.2">
      <c r="K99" s="30"/>
      <c r="L99" s="137"/>
      <c r="N99" s="42"/>
      <c r="O99" s="99"/>
    </row>
    <row r="100" spans="1:19" x14ac:dyDescent="0.2">
      <c r="K100" s="30"/>
      <c r="L100" s="137"/>
      <c r="N100" s="42"/>
      <c r="O100" s="99"/>
    </row>
    <row r="101" spans="1:19" x14ac:dyDescent="0.2">
      <c r="K101" s="30"/>
      <c r="L101" s="137"/>
      <c r="N101" s="42"/>
      <c r="O101" s="99"/>
    </row>
    <row r="102" spans="1:19" x14ac:dyDescent="0.2">
      <c r="K102" s="30"/>
      <c r="L102" s="137"/>
      <c r="N102" s="42"/>
      <c r="O102" s="99"/>
    </row>
    <row r="103" spans="1:19" x14ac:dyDescent="0.2">
      <c r="K103" s="30"/>
      <c r="L103" s="137"/>
      <c r="O103" s="99"/>
    </row>
    <row r="104" spans="1:19" x14ac:dyDescent="0.2">
      <c r="K104" s="30"/>
      <c r="L104" s="137"/>
      <c r="O104" s="99"/>
    </row>
    <row r="105" spans="1:19" x14ac:dyDescent="0.2">
      <c r="K105" s="30"/>
      <c r="L105" s="137"/>
    </row>
    <row r="106" spans="1:19" x14ac:dyDescent="0.2">
      <c r="K106" s="30"/>
      <c r="L106" s="137"/>
    </row>
    <row r="107" spans="1:19" x14ac:dyDescent="0.2">
      <c r="K107" s="30"/>
      <c r="L107" s="137"/>
    </row>
    <row r="108" spans="1:19" x14ac:dyDescent="0.2">
      <c r="K108" s="30"/>
      <c r="L108" s="137"/>
      <c r="O108" s="94">
        <f>SUM(O13:O107)</f>
        <v>29000000</v>
      </c>
    </row>
    <row r="109" spans="1:19" x14ac:dyDescent="0.2">
      <c r="K109" s="30"/>
      <c r="L109" s="137"/>
    </row>
    <row r="110" spans="1:19" x14ac:dyDescent="0.2">
      <c r="K110" s="30"/>
      <c r="L110" s="137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37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37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37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37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37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38">
        <f>SUM(L13:L115)</f>
        <v>64147500</v>
      </c>
      <c r="M116" s="114">
        <f>SUM(M13:M115)</f>
        <v>63235500</v>
      </c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39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39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39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39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39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39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39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39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39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39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39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39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39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39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39"/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39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39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39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tabSelected="1" view="pageBreakPreview" topLeftCell="A49" zoomScale="82" zoomScaleNormal="100" zoomScaleSheetLayoutView="82" workbookViewId="0">
      <selection activeCell="B67" sqref="B67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39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3"/>
      <c r="K1" s="2"/>
      <c r="L1" s="13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33"/>
      <c r="M2" s="4"/>
      <c r="N2" s="5"/>
      <c r="O2" s="10"/>
      <c r="P2" s="2"/>
      <c r="Q2" s="2"/>
      <c r="R2" s="2"/>
      <c r="S2" s="2"/>
    </row>
    <row r="3" spans="1:19" x14ac:dyDescent="0.2">
      <c r="A3" s="8" t="s">
        <v>59</v>
      </c>
      <c r="B3" s="10" t="s">
        <v>56</v>
      </c>
      <c r="C3" s="10"/>
      <c r="D3" s="8"/>
      <c r="E3" s="8"/>
      <c r="F3" s="8"/>
      <c r="G3" s="8"/>
      <c r="H3" s="8" t="s">
        <v>60</v>
      </c>
      <c r="I3" s="11">
        <v>42969</v>
      </c>
      <c r="J3" s="12"/>
      <c r="K3" s="2"/>
      <c r="L3" s="13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61</v>
      </c>
      <c r="I4" s="15">
        <v>0.66666666666666663</v>
      </c>
      <c r="J4" s="15"/>
      <c r="K4" s="2"/>
      <c r="L4" s="13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129</v>
      </c>
      <c r="F8" s="21"/>
      <c r="G8" s="17">
        <f>C8*E8</f>
        <v>12900000</v>
      </c>
      <c r="H8" s="9"/>
      <c r="I8" s="17"/>
      <c r="J8" s="17"/>
      <c r="K8" s="2"/>
      <c r="L8" s="13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97</v>
      </c>
      <c r="F9" s="21"/>
      <c r="G9" s="17">
        <f t="shared" ref="G9:G16" si="0">C9*E9</f>
        <v>4850000</v>
      </c>
      <c r="H9" s="9"/>
      <c r="I9" s="17"/>
      <c r="J9" s="17"/>
      <c r="K9" s="2"/>
      <c r="L9" s="13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27</v>
      </c>
      <c r="F10" s="21"/>
      <c r="G10" s="17">
        <f t="shared" si="0"/>
        <v>540000</v>
      </c>
      <c r="H10" s="9"/>
      <c r="I10" s="9"/>
      <c r="J10" s="17"/>
      <c r="K10" s="23"/>
      <c r="L10" s="13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102</v>
      </c>
      <c r="F11" s="21"/>
      <c r="G11" s="17">
        <f t="shared" si="0"/>
        <v>1020000</v>
      </c>
      <c r="H11" s="9"/>
      <c r="I11" s="17"/>
      <c r="J11" s="17"/>
      <c r="K11" s="2"/>
      <c r="L11" s="13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9</v>
      </c>
      <c r="F12" s="21"/>
      <c r="G12" s="17">
        <f>C12*E12</f>
        <v>45000</v>
      </c>
      <c r="H12" s="9"/>
      <c r="I12" s="17"/>
      <c r="J12" s="17"/>
      <c r="K12" s="25" t="s">
        <v>7</v>
      </c>
      <c r="L12" s="135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106</v>
      </c>
      <c r="F13" s="21"/>
      <c r="G13" s="17">
        <f t="shared" si="0"/>
        <v>212000</v>
      </c>
      <c r="H13" s="9"/>
      <c r="I13" s="17"/>
      <c r="J13" s="17">
        <f>37500+50000+62500+50000+50000+25000+50000+62500+50000+62500+62500+62500+62500+50000+50000+52500+67500+12500</f>
        <v>920000</v>
      </c>
      <c r="K13" s="30">
        <v>42005</v>
      </c>
      <c r="L13" s="48">
        <v>5000000</v>
      </c>
      <c r="M13" s="55">
        <v>600000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42006</v>
      </c>
      <c r="L14" s="48">
        <v>1900000</v>
      </c>
      <c r="M14" s="32">
        <v>90000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0">
        <v>42007</v>
      </c>
      <c r="L15" s="31">
        <v>1000000</v>
      </c>
      <c r="M15" s="34">
        <v>204000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7"/>
      <c r="K16" s="30">
        <v>42008</v>
      </c>
      <c r="L16" s="31">
        <v>1000000</v>
      </c>
      <c r="M16" s="32">
        <v>2222500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19567000</v>
      </c>
      <c r="I17" s="10"/>
      <c r="J17" s="37"/>
      <c r="K17" s="30">
        <v>42009</v>
      </c>
      <c r="L17" s="31">
        <v>1600000</v>
      </c>
      <c r="M17" s="60">
        <v>100000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42010</v>
      </c>
      <c r="L18" s="31">
        <v>9850000</v>
      </c>
      <c r="M18" s="60">
        <v>66000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42011</v>
      </c>
      <c r="L19" s="31">
        <v>400000</v>
      </c>
      <c r="M19" s="60">
        <v>3420000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21"/>
      <c r="K20" s="30">
        <v>42012</v>
      </c>
      <c r="L20" s="31">
        <v>700000</v>
      </c>
      <c r="M20" s="63">
        <v>703500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J21" s="37"/>
      <c r="K21" s="30">
        <v>42013</v>
      </c>
      <c r="L21" s="31">
        <v>1200000</v>
      </c>
      <c r="M21" s="60">
        <v>647500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42014</v>
      </c>
      <c r="L22" s="31">
        <v>1000000</v>
      </c>
      <c r="M22" s="60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42015</v>
      </c>
      <c r="L23" s="31"/>
      <c r="M23" s="60"/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42016</v>
      </c>
      <c r="L24" s="31"/>
      <c r="M24" s="60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42017</v>
      </c>
      <c r="L25" s="31"/>
      <c r="M25" s="60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2500</v>
      </c>
      <c r="I26" s="9"/>
      <c r="K26" s="30">
        <v>42018</v>
      </c>
      <c r="L26" s="31"/>
      <c r="M26" s="60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19569500</v>
      </c>
      <c r="J27" s="126"/>
      <c r="K27" s="30">
        <v>42019</v>
      </c>
      <c r="L27" s="31"/>
      <c r="M27" s="60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42020</v>
      </c>
      <c r="L28" s="31"/>
      <c r="M28" s="60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+'21 Ags 17'!I37</f>
        <v>946691565</v>
      </c>
      <c r="K29" s="30">
        <v>42021</v>
      </c>
      <c r="L29" s="31"/>
      <c r="M29" s="60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+'21 Ags 17'!I52</f>
        <v>3202000</v>
      </c>
      <c r="K30" s="30">
        <v>42022</v>
      </c>
      <c r="L30" s="31"/>
      <c r="M30" s="63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42023</v>
      </c>
      <c r="L31" s="31"/>
      <c r="M31" s="63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42024</v>
      </c>
      <c r="L32" s="31"/>
      <c r="M32" s="63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42025</v>
      </c>
      <c r="L33" s="31"/>
      <c r="M33" s="63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42026</v>
      </c>
      <c r="L34" s="31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K35" s="30">
        <v>42027</v>
      </c>
      <c r="L35" s="31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>
        <v>42028</v>
      </c>
      <c r="L36" s="31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946691565</v>
      </c>
      <c r="J37" s="9"/>
      <c r="K37" s="30">
        <v>42029</v>
      </c>
      <c r="L37" s="31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42030</v>
      </c>
      <c r="L38" s="31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K39" s="30">
        <v>42031</v>
      </c>
      <c r="L39" s="31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K40" s="30">
        <v>42032</v>
      </c>
      <c r="L40" s="31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K41" s="30">
        <v>42033</v>
      </c>
      <c r="L41" s="31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K42" s="30">
        <v>42034</v>
      </c>
      <c r="L42" s="31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1251693910</v>
      </c>
      <c r="J43" s="9"/>
      <c r="K43" s="30">
        <v>42035</v>
      </c>
      <c r="L43" s="31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42036</v>
      </c>
      <c r="L44" s="31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M116</f>
        <v>8053500</v>
      </c>
      <c r="I45" s="9"/>
      <c r="J45" s="9"/>
      <c r="K45" s="30">
        <v>42037</v>
      </c>
      <c r="L45" s="31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K46" s="30">
        <v>42038</v>
      </c>
      <c r="L46" s="31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8053500</v>
      </c>
      <c r="J47" s="9"/>
      <c r="K47" s="30">
        <v>42039</v>
      </c>
      <c r="L47" s="31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K48" s="30">
        <v>42040</v>
      </c>
      <c r="L48" s="136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L116</f>
        <v>23650000</v>
      </c>
      <c r="I49" s="9">
        <v>0</v>
      </c>
      <c r="K49" s="30">
        <v>42041</v>
      </c>
      <c r="L49" s="136"/>
      <c r="M49" s="63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771000</v>
      </c>
      <c r="I50" s="9"/>
      <c r="J50" s="58"/>
      <c r="K50" s="30">
        <v>42042</v>
      </c>
      <c r="L50" s="136"/>
      <c r="M50" s="63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24421000</v>
      </c>
      <c r="J51" s="52"/>
      <c r="K51" s="30">
        <v>42043</v>
      </c>
      <c r="L51" s="136"/>
      <c r="M51" s="63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19569500</v>
      </c>
      <c r="J52" s="77"/>
      <c r="K52" s="30">
        <v>42044</v>
      </c>
      <c r="L52" s="136"/>
      <c r="M52" s="90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19569500</v>
      </c>
      <c r="J53" s="77"/>
      <c r="K53" s="30">
        <v>42045</v>
      </c>
      <c r="L53" s="136"/>
      <c r="M53" s="90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K54" s="30">
        <v>42046</v>
      </c>
      <c r="L54" s="136"/>
      <c r="M54" s="94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136"/>
      <c r="M55" s="63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136"/>
      <c r="M56" s="94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136"/>
      <c r="M57" s="94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136"/>
      <c r="M58" s="94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136"/>
      <c r="M59" s="94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136"/>
      <c r="M60" s="94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136"/>
      <c r="M61" s="106"/>
      <c r="N61" s="42"/>
      <c r="O61" s="54"/>
      <c r="Q61" s="10"/>
      <c r="R61" s="86"/>
    </row>
    <row r="62" spans="1:19" x14ac:dyDescent="0.2">
      <c r="A62" s="87" t="s">
        <v>67</v>
      </c>
      <c r="B62" s="83"/>
      <c r="C62" s="83"/>
      <c r="D62" s="84"/>
      <c r="E62" s="84"/>
      <c r="F62" s="84"/>
      <c r="G62" s="10" t="s">
        <v>47</v>
      </c>
      <c r="J62" s="85"/>
      <c r="L62" s="136"/>
      <c r="M62" s="108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136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136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136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K66" s="30"/>
      <c r="L66" s="136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K67" s="30"/>
      <c r="L67" s="136"/>
      <c r="M67" s="94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K68" s="30"/>
      <c r="L68" s="136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K69" s="30"/>
      <c r="L69" s="136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K70" s="30"/>
      <c r="L70" s="136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K71" s="30"/>
      <c r="L71" s="136"/>
      <c r="N71" s="42"/>
      <c r="O71" s="99"/>
    </row>
    <row r="72" spans="1:15" x14ac:dyDescent="0.2">
      <c r="A72" s="96">
        <v>17500</v>
      </c>
      <c r="B72" s="97"/>
      <c r="C72" s="97"/>
      <c r="D72" s="97"/>
      <c r="E72" s="98"/>
      <c r="F72" s="2"/>
      <c r="G72" s="2"/>
      <c r="H72" s="61"/>
      <c r="I72" s="2"/>
      <c r="J72" s="2"/>
      <c r="K72" s="30"/>
      <c r="L72" s="136"/>
      <c r="N72" s="42"/>
      <c r="O72" s="99"/>
    </row>
    <row r="73" spans="1:15" x14ac:dyDescent="0.2">
      <c r="A73" s="100">
        <v>665000</v>
      </c>
      <c r="B73" s="97"/>
      <c r="C73" s="97"/>
      <c r="D73" s="97"/>
      <c r="E73" s="98"/>
      <c r="F73" s="2"/>
      <c r="G73" s="2"/>
      <c r="H73" s="61"/>
      <c r="I73" s="2"/>
      <c r="J73" s="2"/>
      <c r="K73" s="30"/>
      <c r="L73" s="137"/>
      <c r="N73" s="42"/>
      <c r="O73" s="99"/>
    </row>
    <row r="74" spans="1:15" x14ac:dyDescent="0.2">
      <c r="A74" s="100">
        <v>55000</v>
      </c>
      <c r="B74" s="97"/>
      <c r="C74" s="101"/>
      <c r="D74" s="97"/>
      <c r="E74" s="102"/>
      <c r="F74" s="2"/>
      <c r="G74" s="2"/>
      <c r="H74" s="61"/>
      <c r="I74" s="2"/>
      <c r="J74" s="2"/>
      <c r="K74" s="30"/>
      <c r="L74" s="137"/>
      <c r="N74" s="42"/>
      <c r="O74" s="99"/>
    </row>
    <row r="75" spans="1:15" x14ac:dyDescent="0.2">
      <c r="A75" s="98">
        <v>6500</v>
      </c>
      <c r="B75" s="97"/>
      <c r="C75" s="101"/>
      <c r="D75" s="101"/>
      <c r="E75" s="103"/>
      <c r="F75" s="75"/>
      <c r="H75" s="76"/>
      <c r="K75" s="30"/>
      <c r="L75" s="137"/>
      <c r="N75" s="42"/>
      <c r="O75" s="99"/>
    </row>
    <row r="76" spans="1:15" x14ac:dyDescent="0.2">
      <c r="A76" s="104">
        <v>27000</v>
      </c>
      <c r="B76" s="97"/>
      <c r="C76" s="105"/>
      <c r="D76" s="105"/>
      <c r="E76" s="103"/>
      <c r="H76" s="76"/>
      <c r="K76" s="30"/>
      <c r="L76" s="137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K77" s="30"/>
      <c r="L77" s="137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K78" s="30"/>
      <c r="L78" s="137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K79" s="30"/>
      <c r="L79" s="137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K80" s="30"/>
      <c r="L80" s="137"/>
      <c r="N80" s="42"/>
      <c r="O80" s="109"/>
    </row>
    <row r="81" spans="1:15" x14ac:dyDescent="0.2">
      <c r="A81" s="104"/>
      <c r="B81" s="110"/>
      <c r="E81" s="76"/>
      <c r="H81" s="76"/>
      <c r="K81" s="30"/>
      <c r="L81" s="137"/>
      <c r="N81" s="42"/>
      <c r="O81" s="109"/>
    </row>
    <row r="82" spans="1:15" x14ac:dyDescent="0.2">
      <c r="A82" s="104"/>
      <c r="B82" s="110"/>
      <c r="H82" s="76"/>
      <c r="K82" s="30"/>
      <c r="L82" s="137"/>
      <c r="N82" s="42"/>
      <c r="O82" s="109"/>
    </row>
    <row r="83" spans="1:15" x14ac:dyDescent="0.2">
      <c r="A83" s="104"/>
      <c r="B83" s="110"/>
      <c r="K83" s="30"/>
      <c r="L83" s="137"/>
      <c r="N83" s="42"/>
      <c r="O83" s="99"/>
    </row>
    <row r="84" spans="1:15" x14ac:dyDescent="0.2">
      <c r="A84" s="104"/>
      <c r="B84" s="110"/>
      <c r="K84" s="30"/>
      <c r="L84" s="137"/>
      <c r="N84" s="42"/>
      <c r="O84" s="99"/>
    </row>
    <row r="85" spans="1:15" x14ac:dyDescent="0.2">
      <c r="A85" s="76"/>
      <c r="B85" s="110"/>
      <c r="K85" s="30"/>
      <c r="L85" s="137"/>
      <c r="N85" s="42"/>
      <c r="O85" s="99"/>
    </row>
    <row r="86" spans="1:15" x14ac:dyDescent="0.2">
      <c r="K86" s="30"/>
      <c r="L86" s="137"/>
      <c r="N86" s="42"/>
      <c r="O86" s="99"/>
    </row>
    <row r="87" spans="1:15" x14ac:dyDescent="0.2">
      <c r="K87" s="30"/>
      <c r="L87" s="137"/>
      <c r="N87" s="42"/>
      <c r="O87" s="99"/>
    </row>
    <row r="88" spans="1:15" x14ac:dyDescent="0.2">
      <c r="K88" s="30"/>
      <c r="L88" s="137"/>
      <c r="N88" s="42"/>
      <c r="O88" s="99"/>
    </row>
    <row r="89" spans="1:15" x14ac:dyDescent="0.2">
      <c r="A89" s="86">
        <f>SUM(A71:A88)</f>
        <v>771000</v>
      </c>
      <c r="E89" s="76">
        <f>SUM(E71:E88)</f>
        <v>0</v>
      </c>
      <c r="H89" s="76">
        <f>SUM(H71:H88)</f>
        <v>0</v>
      </c>
      <c r="K89" s="30"/>
      <c r="L89" s="137"/>
      <c r="N89" s="42"/>
      <c r="O89" s="99"/>
    </row>
    <row r="90" spans="1:15" x14ac:dyDescent="0.2">
      <c r="K90" s="30"/>
      <c r="L90" s="137"/>
      <c r="N90" s="42"/>
      <c r="O90" s="99"/>
    </row>
    <row r="91" spans="1:15" x14ac:dyDescent="0.2">
      <c r="K91" s="30"/>
      <c r="L91" s="137"/>
      <c r="N91" s="42"/>
      <c r="O91" s="99"/>
    </row>
    <row r="92" spans="1:15" x14ac:dyDescent="0.2">
      <c r="K92" s="30"/>
      <c r="L92" s="137"/>
      <c r="N92" s="42"/>
      <c r="O92" s="99"/>
    </row>
    <row r="93" spans="1:15" x14ac:dyDescent="0.2">
      <c r="K93" s="30"/>
      <c r="L93" s="137"/>
      <c r="N93" s="42"/>
      <c r="O93" s="99"/>
    </row>
    <row r="94" spans="1:15" x14ac:dyDescent="0.2">
      <c r="K94" s="30"/>
      <c r="L94" s="137"/>
      <c r="N94" s="42"/>
      <c r="O94" s="99"/>
    </row>
    <row r="95" spans="1:15" x14ac:dyDescent="0.2">
      <c r="K95" s="30"/>
      <c r="L95" s="137"/>
      <c r="N95" s="42"/>
      <c r="O95" s="99"/>
    </row>
    <row r="96" spans="1:15" x14ac:dyDescent="0.2">
      <c r="K96" s="30"/>
      <c r="L96" s="137"/>
      <c r="N96" s="42"/>
      <c r="O96" s="99"/>
    </row>
    <row r="97" spans="1:19" x14ac:dyDescent="0.2">
      <c r="K97" s="30"/>
      <c r="L97" s="137"/>
      <c r="N97" s="42"/>
      <c r="O97" s="99"/>
    </row>
    <row r="98" spans="1:19" x14ac:dyDescent="0.2">
      <c r="K98" s="30"/>
      <c r="L98" s="137"/>
      <c r="N98" s="42"/>
      <c r="O98" s="99"/>
    </row>
    <row r="99" spans="1:19" x14ac:dyDescent="0.2">
      <c r="K99" s="30"/>
      <c r="L99" s="137"/>
      <c r="N99" s="42"/>
      <c r="O99" s="99"/>
    </row>
    <row r="100" spans="1:19" x14ac:dyDescent="0.2">
      <c r="K100" s="30"/>
      <c r="L100" s="137"/>
      <c r="N100" s="42"/>
      <c r="O100" s="99"/>
    </row>
    <row r="101" spans="1:19" x14ac:dyDescent="0.2">
      <c r="K101" s="30"/>
      <c r="L101" s="137"/>
      <c r="N101" s="42"/>
      <c r="O101" s="99"/>
    </row>
    <row r="102" spans="1:19" x14ac:dyDescent="0.2">
      <c r="K102" s="30"/>
      <c r="L102" s="137"/>
      <c r="N102" s="42"/>
      <c r="O102" s="99"/>
    </row>
    <row r="103" spans="1:19" x14ac:dyDescent="0.2">
      <c r="K103" s="30"/>
      <c r="L103" s="137"/>
      <c r="O103" s="99"/>
    </row>
    <row r="104" spans="1:19" x14ac:dyDescent="0.2">
      <c r="K104" s="30"/>
      <c r="L104" s="137"/>
      <c r="O104" s="99"/>
    </row>
    <row r="105" spans="1:19" x14ac:dyDescent="0.2">
      <c r="K105" s="30"/>
      <c r="L105" s="137"/>
    </row>
    <row r="106" spans="1:19" x14ac:dyDescent="0.2">
      <c r="K106" s="30"/>
      <c r="L106" s="137"/>
    </row>
    <row r="107" spans="1:19" x14ac:dyDescent="0.2">
      <c r="K107" s="30"/>
      <c r="L107" s="137"/>
    </row>
    <row r="108" spans="1:19" x14ac:dyDescent="0.2">
      <c r="K108" s="30"/>
      <c r="L108" s="137"/>
      <c r="O108" s="94">
        <f>SUM(O13:O107)</f>
        <v>0</v>
      </c>
    </row>
    <row r="109" spans="1:19" x14ac:dyDescent="0.2">
      <c r="K109" s="30"/>
      <c r="L109" s="137"/>
    </row>
    <row r="110" spans="1:19" x14ac:dyDescent="0.2">
      <c r="K110" s="30"/>
      <c r="L110" s="137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37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37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37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37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37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38">
        <f>SUM(L13:L115)</f>
        <v>23650000</v>
      </c>
      <c r="M116" s="114">
        <f>SUM(M13:M115)</f>
        <v>8053500</v>
      </c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39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39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39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39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39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139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39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39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39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39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39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39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39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39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39"/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39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39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39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28" zoomScale="86" zoomScaleNormal="100" zoomScaleSheetLayoutView="86" workbookViewId="0">
      <selection activeCell="I23" sqref="I23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55</v>
      </c>
      <c r="C3" s="10"/>
      <c r="D3" s="8"/>
      <c r="E3" s="8"/>
      <c r="F3" s="8"/>
      <c r="G3" s="8"/>
      <c r="H3" s="8" t="s">
        <v>3</v>
      </c>
      <c r="I3" s="11">
        <v>42947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0.625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3</v>
      </c>
      <c r="F8" s="21"/>
      <c r="G8" s="17">
        <f>C8*E8</f>
        <v>300000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60</v>
      </c>
      <c r="F9" s="21"/>
      <c r="G9" s="17">
        <f t="shared" ref="G9:G16" si="0">C9*E9</f>
        <v>3000000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2</v>
      </c>
      <c r="F11" s="21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6</v>
      </c>
      <c r="F12" s="21"/>
      <c r="G12" s="17">
        <f>C12*E12</f>
        <v>30000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230</v>
      </c>
      <c r="F13" s="21"/>
      <c r="G13" s="17">
        <f t="shared" si="0"/>
        <v>460000</v>
      </c>
      <c r="H13" s="9"/>
      <c r="I13" s="17"/>
      <c r="J13" s="17"/>
      <c r="K13" s="30">
        <v>41684</v>
      </c>
      <c r="L13" s="31">
        <v>1000000</v>
      </c>
      <c r="M13" s="32">
        <v>870000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4</v>
      </c>
      <c r="F14" s="21"/>
      <c r="G14" s="17">
        <f t="shared" si="0"/>
        <v>4000</v>
      </c>
      <c r="H14" s="9"/>
      <c r="I14" s="17"/>
      <c r="J14" s="10"/>
      <c r="K14" s="30">
        <v>41685</v>
      </c>
      <c r="L14" s="31">
        <v>4000000</v>
      </c>
      <c r="M14" s="34">
        <v>500000</v>
      </c>
      <c r="N14" s="33"/>
      <c r="O14" s="35">
        <v>70000000</v>
      </c>
      <c r="P14" s="36"/>
    </row>
    <row r="15" spans="1:19" x14ac:dyDescent="0.2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0">
        <v>41686</v>
      </c>
      <c r="L15" s="31">
        <v>450000</v>
      </c>
      <c r="M15" s="34">
        <v>500000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37"/>
      <c r="K16" s="30">
        <v>41687</v>
      </c>
      <c r="L16" s="31">
        <v>1000000</v>
      </c>
      <c r="M16" s="38">
        <v>16450000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3814000</v>
      </c>
      <c r="I17" s="10"/>
      <c r="J17" s="37"/>
      <c r="K17" s="30">
        <v>41688</v>
      </c>
      <c r="L17" s="31">
        <v>400000</v>
      </c>
      <c r="M17" s="34">
        <v>400000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41689</v>
      </c>
      <c r="L18" s="31">
        <v>500000</v>
      </c>
      <c r="M18" s="33">
        <v>675000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41690</v>
      </c>
      <c r="L19" s="31">
        <v>750000</v>
      </c>
      <c r="M19" s="41">
        <v>70000000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41691</v>
      </c>
      <c r="L20" s="31">
        <v>300000</v>
      </c>
      <c r="M20" s="43">
        <v>200000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7</v>
      </c>
      <c r="F21" s="8"/>
      <c r="G21" s="22">
        <f>C21*E21</f>
        <v>3500</v>
      </c>
      <c r="H21" s="9"/>
      <c r="I21" s="22"/>
      <c r="J21" s="37"/>
      <c r="K21" s="30">
        <v>41692</v>
      </c>
      <c r="L21" s="44">
        <v>500000</v>
      </c>
      <c r="M21" s="43">
        <v>10000000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0">
        <v>41693</v>
      </c>
      <c r="L22" s="44">
        <v>2000000</v>
      </c>
      <c r="M22" s="43">
        <v>2500000</v>
      </c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5</v>
      </c>
      <c r="F23" s="8"/>
      <c r="G23" s="22">
        <f>C23*E23</f>
        <v>500</v>
      </c>
      <c r="H23" s="9"/>
      <c r="I23" s="10"/>
      <c r="K23" s="30">
        <v>41694</v>
      </c>
      <c r="L23" s="44">
        <v>500000</v>
      </c>
      <c r="M23" s="32">
        <v>1500000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41695</v>
      </c>
      <c r="L24" s="48">
        <v>750000</v>
      </c>
      <c r="M24" s="32">
        <v>810000</v>
      </c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41696</v>
      </c>
      <c r="L25" s="48">
        <v>800000</v>
      </c>
      <c r="M25" s="51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4400</v>
      </c>
      <c r="I26" s="9"/>
      <c r="K26" s="30">
        <v>41697</v>
      </c>
      <c r="L26" s="48">
        <v>950000</v>
      </c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3818400</v>
      </c>
      <c r="K27" s="30">
        <v>41698</v>
      </c>
      <c r="L27" s="48">
        <v>850000</v>
      </c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41699</v>
      </c>
      <c r="L28" s="31">
        <v>2500000</v>
      </c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+'28 Juli 17'!I37</f>
        <v>980201565</v>
      </c>
      <c r="K29" s="30">
        <v>41700</v>
      </c>
      <c r="L29" s="31">
        <v>900000</v>
      </c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+'29 Juli 17'!I52</f>
        <v>54643400</v>
      </c>
      <c r="K30" s="30">
        <v>41701</v>
      </c>
      <c r="L30" s="31">
        <v>950000</v>
      </c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41702</v>
      </c>
      <c r="L31" s="31">
        <v>660000</v>
      </c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41703</v>
      </c>
      <c r="L32" s="59">
        <v>500000</v>
      </c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41704</v>
      </c>
      <c r="L33" s="59">
        <v>2500000</v>
      </c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41705</v>
      </c>
      <c r="L34" s="59">
        <v>800000</v>
      </c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70000000</v>
      </c>
      <c r="I35" s="9"/>
      <c r="J35" s="9"/>
      <c r="K35" s="30">
        <v>41706</v>
      </c>
      <c r="L35" s="62">
        <v>500000</v>
      </c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>
        <v>41707</v>
      </c>
      <c r="L36" s="62">
        <v>1050000</v>
      </c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1050201565</v>
      </c>
      <c r="J37" s="9"/>
      <c r="K37" s="30">
        <v>41708</v>
      </c>
      <c r="L37" s="62">
        <v>3000000</v>
      </c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41709</v>
      </c>
      <c r="L38" s="62">
        <v>500000</v>
      </c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K39" s="30">
        <v>41710</v>
      </c>
      <c r="L39" s="62">
        <v>13500000</v>
      </c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K40" s="30">
        <v>41711</v>
      </c>
      <c r="L40" s="62">
        <v>1000000</v>
      </c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K41" s="30">
        <v>41712</v>
      </c>
      <c r="L41" s="62">
        <v>1700000</v>
      </c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K42" s="30">
        <v>41713</v>
      </c>
      <c r="L42" s="62">
        <v>1000000</v>
      </c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1355203910</v>
      </c>
      <c r="J43" s="9"/>
      <c r="K43" s="30">
        <v>41714</v>
      </c>
      <c r="L43" s="62">
        <v>950000</v>
      </c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41715</v>
      </c>
      <c r="L44" s="62">
        <v>1020000</v>
      </c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104405000</v>
      </c>
      <c r="I45" s="9"/>
      <c r="J45" s="9"/>
      <c r="K45" s="30">
        <v>41716</v>
      </c>
      <c r="L45" s="62">
        <v>1000000</v>
      </c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K46" s="30">
        <v>41717</v>
      </c>
      <c r="L46" s="62">
        <v>1000000</v>
      </c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104405000</v>
      </c>
      <c r="J47" s="9"/>
      <c r="K47" s="30">
        <v>41718</v>
      </c>
      <c r="L47" s="62">
        <v>800000</v>
      </c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K48" s="30">
        <v>41719</v>
      </c>
      <c r="L48" s="62">
        <v>3000000</v>
      </c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53580000</v>
      </c>
      <c r="I49" s="9">
        <v>0</v>
      </c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53580000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3818400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3818400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46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/>
      <c r="B72" s="97"/>
      <c r="C72" s="97"/>
      <c r="D72" s="97"/>
      <c r="E72" s="98"/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0</v>
      </c>
      <c r="E89" s="76">
        <f>SUM(E71:E88)</f>
        <v>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70000000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53580000</v>
      </c>
      <c r="M131" s="114">
        <f>SUM(M13:M130)</f>
        <v>104405000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28" zoomScale="86" zoomScaleNormal="100" zoomScaleSheetLayoutView="86" workbookViewId="0">
      <selection activeCell="L19" sqref="L19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1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56</v>
      </c>
      <c r="C3" s="10"/>
      <c r="D3" s="8"/>
      <c r="E3" s="8"/>
      <c r="F3" s="8"/>
      <c r="G3" s="8"/>
      <c r="H3" s="8" t="s">
        <v>3</v>
      </c>
      <c r="I3" s="11">
        <v>42948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159</v>
      </c>
      <c r="F8" s="21"/>
      <c r="G8" s="17">
        <f>C8*E8</f>
        <v>15900000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104</v>
      </c>
      <c r="F9" s="21"/>
      <c r="G9" s="17">
        <f t="shared" ref="G9:G16" si="0">C9*E9</f>
        <v>5200000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9</v>
      </c>
      <c r="F12" s="21"/>
      <c r="G12" s="17">
        <f>C12*E12</f>
        <v>45000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231</v>
      </c>
      <c r="F13" s="21"/>
      <c r="G13" s="17">
        <f t="shared" si="0"/>
        <v>462000</v>
      </c>
      <c r="H13" s="9"/>
      <c r="I13" s="17"/>
      <c r="J13" s="17"/>
      <c r="K13" s="30">
        <v>41720</v>
      </c>
      <c r="L13" s="31">
        <v>1000000</v>
      </c>
      <c r="M13" s="32">
        <v>35000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4</v>
      </c>
      <c r="F14" s="21"/>
      <c r="G14" s="17">
        <f t="shared" si="0"/>
        <v>4000</v>
      </c>
      <c r="H14" s="9"/>
      <c r="I14" s="17"/>
      <c r="J14" s="10"/>
      <c r="K14" s="30">
        <v>41721</v>
      </c>
      <c r="L14" s="31">
        <v>1900000</v>
      </c>
      <c r="M14" s="34">
        <v>50000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0">
        <v>41722</v>
      </c>
      <c r="L15" s="31">
        <v>2500000</v>
      </c>
      <c r="M15" s="34">
        <v>300000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37"/>
      <c r="K16" s="30">
        <v>41723</v>
      </c>
      <c r="L16" s="31">
        <v>2500000</v>
      </c>
      <c r="M16" s="38">
        <v>100000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21611000</v>
      </c>
      <c r="I17" s="10"/>
      <c r="J17" s="37"/>
      <c r="K17" s="30">
        <v>41724</v>
      </c>
      <c r="L17" s="31">
        <v>1000000</v>
      </c>
      <c r="M17" s="34">
        <v>45000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41725</v>
      </c>
      <c r="L18" s="31">
        <v>1000000</v>
      </c>
      <c r="M18" s="33">
        <v>200000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41726</v>
      </c>
      <c r="L19" s="31">
        <v>2000000</v>
      </c>
      <c r="M19" s="41">
        <v>350000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41727</v>
      </c>
      <c r="L20" s="31">
        <v>700000</v>
      </c>
      <c r="M20" s="43">
        <v>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9</v>
      </c>
      <c r="F21" s="8"/>
      <c r="G21" s="22">
        <f>C21*E21</f>
        <v>4500</v>
      </c>
      <c r="H21" s="9"/>
      <c r="I21" s="22"/>
      <c r="J21" s="37"/>
      <c r="K21" s="30">
        <v>41728</v>
      </c>
      <c r="L21" s="44">
        <v>5000000</v>
      </c>
      <c r="M21" s="43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0">
        <v>41729</v>
      </c>
      <c r="L22" s="44"/>
      <c r="M22" s="43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6</v>
      </c>
      <c r="F23" s="8"/>
      <c r="G23" s="22">
        <f>C23*E23</f>
        <v>600</v>
      </c>
      <c r="H23" s="9"/>
      <c r="I23" s="10"/>
      <c r="K23" s="30">
        <v>41730</v>
      </c>
      <c r="L23" s="44"/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41731</v>
      </c>
      <c r="L24" s="48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41732</v>
      </c>
      <c r="L25" s="48"/>
      <c r="M25" s="51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5500</v>
      </c>
      <c r="I26" s="9"/>
      <c r="K26" s="30">
        <v>41733</v>
      </c>
      <c r="L26" s="48"/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21616500</v>
      </c>
      <c r="K27" s="30">
        <v>41734</v>
      </c>
      <c r="L27" s="48"/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41735</v>
      </c>
      <c r="L28" s="31"/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+'31 Juli 17'!I37</f>
        <v>1050201565</v>
      </c>
      <c r="K29" s="30">
        <v>41736</v>
      </c>
      <c r="L29" s="31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+'31 Juli 17'!I52</f>
        <v>3818400</v>
      </c>
      <c r="K30" s="30">
        <v>41737</v>
      </c>
      <c r="L30" s="31"/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41738</v>
      </c>
      <c r="L31" s="31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41739</v>
      </c>
      <c r="L32" s="59"/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41740</v>
      </c>
      <c r="L33" s="59"/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41741</v>
      </c>
      <c r="L34" s="59"/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K35" s="30">
        <v>41742</v>
      </c>
      <c r="L35" s="62"/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>
        <v>41743</v>
      </c>
      <c r="L36" s="62"/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1050201565</v>
      </c>
      <c r="J37" s="9"/>
      <c r="K37" s="30">
        <v>41744</v>
      </c>
      <c r="L37" s="62"/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41745</v>
      </c>
      <c r="L38" s="62"/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K39" s="30">
        <v>41746</v>
      </c>
      <c r="L39" s="62"/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K40" s="30">
        <v>41747</v>
      </c>
      <c r="L40" s="62"/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K41" s="30">
        <v>41748</v>
      </c>
      <c r="L41" s="62"/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K42" s="30">
        <v>41749</v>
      </c>
      <c r="L42" s="62"/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1355203910</v>
      </c>
      <c r="J43" s="9"/>
      <c r="K43" s="30">
        <v>41750</v>
      </c>
      <c r="L43" s="62"/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41751</v>
      </c>
      <c r="L44" s="62"/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1080000</v>
      </c>
      <c r="I45" s="9"/>
      <c r="J45" s="9"/>
      <c r="K45" s="30">
        <v>41752</v>
      </c>
      <c r="L45" s="62"/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K46" s="30">
        <v>41753</v>
      </c>
      <c r="L46" s="62"/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1080000</v>
      </c>
      <c r="J47" s="9"/>
      <c r="K47" s="30">
        <v>41754</v>
      </c>
      <c r="L47" s="62"/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K48" s="30">
        <v>41755</v>
      </c>
      <c r="L48" s="62"/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17600000</v>
      </c>
      <c r="I49" s="9">
        <v>0</v>
      </c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1278100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18878100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21616500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21616500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46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>
        <v>11100</v>
      </c>
      <c r="B72" s="97"/>
      <c r="C72" s="97"/>
      <c r="D72" s="97"/>
      <c r="E72" s="98"/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>
        <v>100000</v>
      </c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>
        <v>10000</v>
      </c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>
        <v>1157000</v>
      </c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1278100</v>
      </c>
      <c r="E89" s="76">
        <f>SUM(E71:E88)</f>
        <v>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17600000</v>
      </c>
      <c r="M131" s="114">
        <f>SUM(M13:M130)</f>
        <v>1080000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1" zoomScale="86" zoomScaleNormal="100" zoomScaleSheetLayoutView="86" workbookViewId="0">
      <selection activeCell="E10" sqref="E10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1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57</v>
      </c>
      <c r="C3" s="10"/>
      <c r="D3" s="8"/>
      <c r="E3" s="8"/>
      <c r="F3" s="8"/>
      <c r="G3" s="8"/>
      <c r="H3" s="8" t="s">
        <v>3</v>
      </c>
      <c r="I3" s="11">
        <v>42949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76</v>
      </c>
      <c r="F8" s="21"/>
      <c r="G8" s="17">
        <f>C8*E8</f>
        <v>7600000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98</v>
      </c>
      <c r="F9" s="21"/>
      <c r="G9" s="17">
        <f t="shared" ref="G9:G16" si="0">C9*E9</f>
        <v>4900000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0</v>
      </c>
      <c r="F12" s="21"/>
      <c r="G12" s="17">
        <f>C12*E12</f>
        <v>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227</v>
      </c>
      <c r="F13" s="21"/>
      <c r="G13" s="17">
        <f t="shared" si="0"/>
        <v>454000</v>
      </c>
      <c r="H13" s="9"/>
      <c r="I13" s="17"/>
      <c r="J13" s="17"/>
      <c r="K13" s="30">
        <v>41729</v>
      </c>
      <c r="L13" s="31">
        <v>950000</v>
      </c>
      <c r="M13" s="32">
        <v>2440000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2</v>
      </c>
      <c r="F14" s="21"/>
      <c r="G14" s="17">
        <f t="shared" si="0"/>
        <v>2000</v>
      </c>
      <c r="H14" s="9"/>
      <c r="I14" s="17"/>
      <c r="J14" s="10"/>
      <c r="K14" s="30">
        <v>41730</v>
      </c>
      <c r="L14" s="31">
        <v>800000</v>
      </c>
      <c r="M14" s="34">
        <v>7765000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0">
        <v>41731</v>
      </c>
      <c r="L15" s="31">
        <v>950000</v>
      </c>
      <c r="M15" s="34">
        <v>25000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37"/>
      <c r="K16" s="30">
        <v>41732</v>
      </c>
      <c r="L16" s="31">
        <v>2000000</v>
      </c>
      <c r="M16" s="38">
        <v>200000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12956000</v>
      </c>
      <c r="I17" s="10"/>
      <c r="J17" s="37"/>
      <c r="K17" s="30">
        <v>41733</v>
      </c>
      <c r="L17" s="31">
        <v>800000</v>
      </c>
      <c r="M17" s="34">
        <v>38000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41734</v>
      </c>
      <c r="L18" s="31">
        <v>2500000</v>
      </c>
      <c r="M18" s="33">
        <v>78000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41735</v>
      </c>
      <c r="L19" s="31">
        <v>1000000</v>
      </c>
      <c r="M19" s="41">
        <v>2400000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21"/>
      <c r="K20" s="30">
        <v>41736</v>
      </c>
      <c r="L20" s="31">
        <v>900000</v>
      </c>
      <c r="M20" s="43">
        <v>32000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11</v>
      </c>
      <c r="F21" s="8"/>
      <c r="G21" s="22">
        <f>C21*E21</f>
        <v>5500</v>
      </c>
      <c r="H21" s="9"/>
      <c r="I21" s="22"/>
      <c r="J21" s="37"/>
      <c r="K21" s="30">
        <v>41737</v>
      </c>
      <c r="L21" s="44">
        <v>900000</v>
      </c>
      <c r="M21" s="43">
        <v>6400000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0">
        <v>41738</v>
      </c>
      <c r="L22" s="44">
        <v>2000000</v>
      </c>
      <c r="M22" s="43">
        <v>2650000</v>
      </c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6</v>
      </c>
      <c r="F23" s="8"/>
      <c r="G23" s="22">
        <f>C23*E23</f>
        <v>600</v>
      </c>
      <c r="H23" s="9"/>
      <c r="I23" s="10"/>
      <c r="K23" s="30">
        <v>41739</v>
      </c>
      <c r="L23" s="44"/>
      <c r="M23" s="32">
        <v>125000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41740</v>
      </c>
      <c r="L24" s="48"/>
      <c r="M24" s="32">
        <v>50000</v>
      </c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41741</v>
      </c>
      <c r="L25" s="48"/>
      <c r="M25" s="51">
        <v>750000</v>
      </c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7500</v>
      </c>
      <c r="I26" s="9"/>
      <c r="K26" s="30">
        <v>41742</v>
      </c>
      <c r="L26" s="48"/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12963500</v>
      </c>
      <c r="K27" s="30">
        <v>41743</v>
      </c>
      <c r="L27" s="48"/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41744</v>
      </c>
      <c r="L28" s="31"/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+'01 Agustus 17'!I37</f>
        <v>1050201565</v>
      </c>
      <c r="K29" s="30">
        <v>41745</v>
      </c>
      <c r="L29" s="31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+'01 Agustus 17'!I52</f>
        <v>21616500</v>
      </c>
      <c r="K30" s="30">
        <v>41746</v>
      </c>
      <c r="L30" s="31"/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41747</v>
      </c>
      <c r="L31" s="31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41748</v>
      </c>
      <c r="L32" s="59"/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41749</v>
      </c>
      <c r="L33" s="59"/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41750</v>
      </c>
      <c r="L34" s="59"/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K35" s="30">
        <v>41751</v>
      </c>
      <c r="L35" s="62"/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>
        <v>41752</v>
      </c>
      <c r="L36" s="62"/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1050201565</v>
      </c>
      <c r="J37" s="9"/>
      <c r="K37" s="30">
        <v>41753</v>
      </c>
      <c r="L37" s="62"/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41754</v>
      </c>
      <c r="L38" s="62"/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K39" s="30">
        <v>41755</v>
      </c>
      <c r="L39" s="62"/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62"/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62"/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62"/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1355203910</v>
      </c>
      <c r="J43" s="9"/>
      <c r="L43" s="62"/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2"/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22953000</v>
      </c>
      <c r="I45" s="9"/>
      <c r="J45" s="9"/>
      <c r="L45" s="62"/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L46" s="62"/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22953000</v>
      </c>
      <c r="J47" s="9"/>
      <c r="L47" s="62"/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62"/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12800000</v>
      </c>
      <c r="I49" s="9">
        <v>0</v>
      </c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1500000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14300000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12963500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12963500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46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>
        <v>1500000</v>
      </c>
      <c r="B72" s="97"/>
      <c r="C72" s="97"/>
      <c r="D72" s="97"/>
      <c r="E72" s="98"/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1500000</v>
      </c>
      <c r="E89" s="76">
        <f>SUM(E71:E88)</f>
        <v>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12800000</v>
      </c>
      <c r="M131" s="114">
        <f>SUM(M13:M130)</f>
        <v>22953000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1" zoomScale="86" zoomScaleNormal="100" zoomScaleSheetLayoutView="86" workbookViewId="0">
      <selection activeCell="E9" sqref="E9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18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58</v>
      </c>
      <c r="C3" s="10"/>
      <c r="D3" s="8"/>
      <c r="E3" s="8"/>
      <c r="F3" s="8"/>
      <c r="G3" s="8"/>
      <c r="H3" s="8" t="s">
        <v>3</v>
      </c>
      <c r="I3" s="11">
        <v>42950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74</v>
      </c>
      <c r="F8" s="21"/>
      <c r="G8" s="17">
        <f>C8*E8</f>
        <v>7400000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208</v>
      </c>
      <c r="F9" s="21"/>
      <c r="G9" s="17">
        <f t="shared" ref="G9:G16" si="0">C9*E9</f>
        <v>10400000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10</v>
      </c>
      <c r="F10" s="21"/>
      <c r="G10" s="17">
        <f t="shared" si="0"/>
        <v>200000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51</v>
      </c>
      <c r="F11" s="21"/>
      <c r="G11" s="17">
        <f t="shared" si="0"/>
        <v>510000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122</v>
      </c>
      <c r="F12" s="21"/>
      <c r="G12" s="17">
        <f>C12*E12</f>
        <v>610000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311</v>
      </c>
      <c r="F13" s="21"/>
      <c r="G13" s="17">
        <f t="shared" si="0"/>
        <v>622000</v>
      </c>
      <c r="H13" s="9"/>
      <c r="I13" s="17"/>
      <c r="J13" s="17"/>
      <c r="K13" s="30">
        <v>41739</v>
      </c>
      <c r="L13" s="31">
        <v>4000000</v>
      </c>
      <c r="M13" s="32">
        <v>10000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41740</v>
      </c>
      <c r="L14" s="31">
        <v>1000000</v>
      </c>
      <c r="M14" s="34">
        <v>1350000</v>
      </c>
      <c r="N14" s="33"/>
      <c r="O14" s="35"/>
      <c r="P14" s="36">
        <v>147510000</v>
      </c>
    </row>
    <row r="15" spans="1:19" x14ac:dyDescent="0.2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0">
        <v>41741</v>
      </c>
      <c r="L15" s="31">
        <v>2000000</v>
      </c>
      <c r="M15" s="34">
        <v>200000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37"/>
      <c r="K16" s="30">
        <v>41742</v>
      </c>
      <c r="L16" s="31">
        <v>175000</v>
      </c>
      <c r="M16" s="38">
        <v>1515000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19742000</v>
      </c>
      <c r="I17" s="10"/>
      <c r="J17" s="37"/>
      <c r="K17" s="30">
        <v>41743</v>
      </c>
      <c r="L17" s="31">
        <v>2500000</v>
      </c>
      <c r="M17" s="34">
        <v>1371000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41744</v>
      </c>
      <c r="L18" s="31">
        <v>2500000</v>
      </c>
      <c r="M18" s="33">
        <v>222000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41745</v>
      </c>
      <c r="L19" s="31">
        <v>1980000</v>
      </c>
      <c r="M19" s="41">
        <v>600000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41746</v>
      </c>
      <c r="L20" s="31"/>
      <c r="M20" s="43">
        <v>30000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7</v>
      </c>
      <c r="F21" s="8"/>
      <c r="G21" s="22">
        <f>C21*E21</f>
        <v>3500</v>
      </c>
      <c r="H21" s="9"/>
      <c r="I21" s="22"/>
      <c r="J21" s="37"/>
      <c r="K21" s="30">
        <v>41747</v>
      </c>
      <c r="L21" s="44"/>
      <c r="M21" s="43">
        <v>2000000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0">
        <v>41748</v>
      </c>
      <c r="L22" s="44"/>
      <c r="M22" s="43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6</v>
      </c>
      <c r="F23" s="8"/>
      <c r="G23" s="22">
        <f>C23*E23</f>
        <v>600</v>
      </c>
      <c r="H23" s="9"/>
      <c r="I23" s="10"/>
      <c r="K23" s="30">
        <v>41749</v>
      </c>
      <c r="L23" s="44"/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41750</v>
      </c>
      <c r="L24" s="48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41751</v>
      </c>
      <c r="L25" s="48"/>
      <c r="M25" s="51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4500</v>
      </c>
      <c r="I26" s="9"/>
      <c r="K26" s="30">
        <v>41752</v>
      </c>
      <c r="L26" s="48"/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19746500</v>
      </c>
      <c r="K27" s="30">
        <v>41753</v>
      </c>
      <c r="L27" s="48"/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41754</v>
      </c>
      <c r="L28" s="31"/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Agustus 17'!I37</f>
        <v>1050201565</v>
      </c>
      <c r="K29" s="30">
        <v>41755</v>
      </c>
      <c r="L29" s="31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+'02 Agustus 17'!I52</f>
        <v>12963500</v>
      </c>
      <c r="L30" s="31"/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L31" s="31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9"/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59"/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9"/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L35" s="62"/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147510000</v>
      </c>
      <c r="I36" s="8" t="s">
        <v>7</v>
      </c>
      <c r="J36" s="8"/>
      <c r="L36" s="62"/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902691565</v>
      </c>
      <c r="J37" s="9"/>
      <c r="L37" s="62"/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2"/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62"/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62"/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62"/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62"/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1207693910</v>
      </c>
      <c r="J43" s="9"/>
      <c r="L43" s="62"/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2"/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7298000</v>
      </c>
      <c r="I45" s="9"/>
      <c r="J45" s="9"/>
      <c r="L45" s="62"/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75000</v>
      </c>
      <c r="I46" s="9" t="s">
        <v>7</v>
      </c>
      <c r="J46" s="9"/>
      <c r="L46" s="62"/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7373000</v>
      </c>
      <c r="J47" s="9"/>
      <c r="L47" s="62"/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62"/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14155000</v>
      </c>
      <c r="I49" s="9">
        <v>0</v>
      </c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1000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14156000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19746500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19746500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46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>
        <v>1000</v>
      </c>
      <c r="B72" s="97"/>
      <c r="C72" s="97"/>
      <c r="D72" s="97"/>
      <c r="E72" s="98">
        <v>75000</v>
      </c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1000</v>
      </c>
      <c r="E89" s="76">
        <f>SUM(E71:E88)</f>
        <v>75000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14155000</v>
      </c>
      <c r="M131" s="114">
        <f>SUM(M13:M130)</f>
        <v>7298000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0" zoomScale="86" zoomScaleNormal="100" zoomScaleSheetLayoutView="86" workbookViewId="0">
      <selection activeCell="L17" sqref="L17:L21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1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42951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0</v>
      </c>
      <c r="F8" s="21"/>
      <c r="G8" s="17">
        <f>C8*E8</f>
        <v>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40</v>
      </c>
      <c r="F9" s="21"/>
      <c r="G9" s="17">
        <f t="shared" ref="G9:G16" si="0">C9*E9</f>
        <v>2000000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</v>
      </c>
      <c r="F12" s="21"/>
      <c r="G12" s="17">
        <f>C12*E12</f>
        <v>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f>192-9</f>
        <v>183</v>
      </c>
      <c r="F13" s="21"/>
      <c r="G13" s="17">
        <f t="shared" si="0"/>
        <v>366000</v>
      </c>
      <c r="H13" s="9"/>
      <c r="I13" s="17"/>
      <c r="J13" s="17"/>
      <c r="K13" s="30">
        <v>41746</v>
      </c>
      <c r="L13" s="31">
        <v>1000000</v>
      </c>
      <c r="M13" s="32">
        <v>2400000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41747</v>
      </c>
      <c r="L14" s="31">
        <v>545000</v>
      </c>
      <c r="M14" s="34">
        <f>11000000+2000</f>
        <v>11002000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0">
        <v>41748</v>
      </c>
      <c r="L15" s="31">
        <v>600000</v>
      </c>
      <c r="M15" s="34">
        <v>1500000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37"/>
      <c r="K16" s="30">
        <v>41749</v>
      </c>
      <c r="L16" s="31">
        <v>950000</v>
      </c>
      <c r="M16" s="38">
        <v>3562500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2371000</v>
      </c>
      <c r="I17" s="10"/>
      <c r="J17" s="37"/>
      <c r="K17" s="121">
        <v>41750</v>
      </c>
      <c r="L17" s="31">
        <v>1700000</v>
      </c>
      <c r="M17" s="34">
        <v>190000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41751</v>
      </c>
      <c r="L18" s="31">
        <v>800000</v>
      </c>
      <c r="M18" s="122">
        <v>40000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41752</v>
      </c>
      <c r="L19" s="31">
        <v>2000000</v>
      </c>
      <c r="M19" s="41">
        <v>4750000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41753</v>
      </c>
      <c r="L20" s="31">
        <v>1450000</v>
      </c>
      <c r="M20" s="43">
        <v>700000</v>
      </c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J21" s="37"/>
      <c r="K21" s="30">
        <v>41754</v>
      </c>
      <c r="L21" s="44">
        <v>1000000</v>
      </c>
      <c r="M21" s="43">
        <v>207000</v>
      </c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41755</v>
      </c>
      <c r="L22" s="44"/>
      <c r="M22" s="43">
        <v>278000</v>
      </c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/>
      <c r="L23" s="44"/>
      <c r="M23" s="32">
        <v>1750000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/>
      <c r="L24" s="48"/>
      <c r="M24" s="32">
        <v>208000</v>
      </c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/>
      <c r="L25" s="48"/>
      <c r="M25" s="51">
        <v>800000</v>
      </c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0</v>
      </c>
      <c r="I26" s="9"/>
      <c r="K26" s="30"/>
      <c r="L26" s="48"/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2371000</v>
      </c>
      <c r="K27" s="30"/>
      <c r="L27" s="48"/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/>
      <c r="L28" s="31"/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+'03 Agustus 17'!I37</f>
        <v>902691565</v>
      </c>
      <c r="K29" s="30"/>
      <c r="L29" s="31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+'03 Agustus 17'!I52</f>
        <v>19746500</v>
      </c>
      <c r="L30" s="31"/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L31" s="31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9"/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59"/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9"/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L35" s="62"/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L36" s="62"/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902691565</v>
      </c>
      <c r="J37" s="9"/>
      <c r="L37" s="62"/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2"/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62"/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62"/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62"/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62"/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1207693910</v>
      </c>
      <c r="J43" s="9"/>
      <c r="L43" s="62"/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2"/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27387500</v>
      </c>
      <c r="I45" s="9"/>
      <c r="J45" s="9"/>
      <c r="L45" s="62"/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33000</v>
      </c>
      <c r="I46" s="9" t="s">
        <v>7</v>
      </c>
      <c r="J46" s="9"/>
      <c r="L46" s="62"/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27420500</v>
      </c>
      <c r="J47" s="9"/>
      <c r="L47" s="62"/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62"/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10045000</v>
      </c>
      <c r="I49" s="9">
        <v>0</v>
      </c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10045000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2371000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2371000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46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/>
      <c r="B72" s="97"/>
      <c r="C72" s="97"/>
      <c r="D72" s="97"/>
      <c r="E72" s="98">
        <v>33000</v>
      </c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0</v>
      </c>
      <c r="E89" s="76">
        <f>SUM(E71:E88)</f>
        <v>33000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10045000</v>
      </c>
      <c r="M131" s="114">
        <f>SUM(M13:M130)</f>
        <v>27387500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34" zoomScale="86" zoomScaleNormal="100" zoomScaleSheetLayoutView="86" workbookViewId="0">
      <selection activeCell="M13" sqref="M13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2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2</v>
      </c>
      <c r="C3" s="10"/>
      <c r="D3" s="8"/>
      <c r="E3" s="8"/>
      <c r="F3" s="8"/>
      <c r="G3" s="8"/>
      <c r="H3" s="8" t="s">
        <v>3</v>
      </c>
      <c r="I3" s="11">
        <v>42951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28</v>
      </c>
      <c r="F8" s="21"/>
      <c r="G8" s="17">
        <f>C8*E8</f>
        <v>2800000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140</v>
      </c>
      <c r="F9" s="21"/>
      <c r="G9" s="17">
        <f t="shared" ref="G9:G16" si="0">C9*E9</f>
        <v>7000000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2</v>
      </c>
      <c r="F11" s="21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</v>
      </c>
      <c r="F12" s="21"/>
      <c r="G12" s="17">
        <f>C12*E12</f>
        <v>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f>192-9</f>
        <v>183</v>
      </c>
      <c r="F13" s="21"/>
      <c r="G13" s="17">
        <f t="shared" si="0"/>
        <v>366000</v>
      </c>
      <c r="H13" s="9"/>
      <c r="I13" s="17"/>
      <c r="J13" s="17"/>
      <c r="K13" s="30">
        <v>41755</v>
      </c>
      <c r="L13" s="31">
        <v>950000</v>
      </c>
      <c r="M13" s="32">
        <v>200000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10"/>
      <c r="K14" s="30">
        <v>41756</v>
      </c>
      <c r="L14" s="31">
        <v>800000</v>
      </c>
      <c r="M14" s="34">
        <v>30000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0">
        <v>41757</v>
      </c>
      <c r="L15" s="31">
        <v>3000000</v>
      </c>
      <c r="M15" s="34">
        <v>350000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37"/>
      <c r="K16" s="30">
        <v>41758</v>
      </c>
      <c r="L16" s="31">
        <v>900000</v>
      </c>
      <c r="M16" s="38"/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10191000</v>
      </c>
      <c r="I17" s="10"/>
      <c r="J17" s="37"/>
      <c r="K17" s="30">
        <v>41759</v>
      </c>
      <c r="L17" s="31">
        <v>800000</v>
      </c>
      <c r="M17" s="34"/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41760</v>
      </c>
      <c r="L18" s="31">
        <v>1000000</v>
      </c>
      <c r="M18" s="122"/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41761</v>
      </c>
      <c r="L19" s="31">
        <v>950000</v>
      </c>
      <c r="M19" s="41"/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41762</v>
      </c>
      <c r="L20" s="31"/>
      <c r="M20" s="43"/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J21" s="37"/>
      <c r="K21" s="30">
        <v>41763</v>
      </c>
      <c r="L21" s="44"/>
      <c r="M21" s="43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41764</v>
      </c>
      <c r="L22" s="44"/>
      <c r="M22" s="43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41765</v>
      </c>
      <c r="L23" s="44"/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/>
      <c r="L24" s="48"/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/>
      <c r="L25" s="48"/>
      <c r="M25" s="51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0</v>
      </c>
      <c r="I26" s="9"/>
      <c r="K26" s="30"/>
      <c r="L26" s="48"/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10191000</v>
      </c>
      <c r="K27" s="30"/>
      <c r="L27" s="48"/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/>
      <c r="L28" s="31"/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+'04 Agustus 17'!I37</f>
        <v>902691565</v>
      </c>
      <c r="K29" s="30"/>
      <c r="L29" s="31"/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+'04 Agustus 17'!I52</f>
        <v>2371000</v>
      </c>
      <c r="L30" s="31"/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L31" s="31"/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L32" s="59"/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L33" s="59"/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L34" s="59"/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L35" s="62"/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L36" s="62"/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902691565</v>
      </c>
      <c r="J37" s="9"/>
      <c r="L37" s="62"/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L38" s="62"/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L39" s="62"/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L40" s="62"/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L41" s="62"/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L42" s="62"/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1207693910</v>
      </c>
      <c r="J43" s="9"/>
      <c r="L43" s="62"/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L44" s="62"/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580000</v>
      </c>
      <c r="I45" s="9"/>
      <c r="J45" s="9"/>
      <c r="L45" s="62"/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L46" s="62"/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580000</v>
      </c>
      <c r="J47" s="9"/>
      <c r="L47" s="62"/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L48" s="62"/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8400000</v>
      </c>
      <c r="I49" s="9">
        <v>0</v>
      </c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8400000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10191000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10191000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46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/>
      <c r="B72" s="97"/>
      <c r="C72" s="97"/>
      <c r="D72" s="97"/>
      <c r="E72" s="98"/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0</v>
      </c>
      <c r="E89" s="76">
        <f>SUM(E71:E88)</f>
        <v>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8400000</v>
      </c>
      <c r="M131" s="114">
        <f>SUM(M13:M130)</f>
        <v>580000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view="pageBreakPreview" topLeftCell="A19" zoomScale="86" zoomScaleNormal="100" zoomScaleSheetLayoutView="86" workbookViewId="0">
      <selection activeCell="I29" sqref="I29"/>
    </sheetView>
  </sheetViews>
  <sheetFormatPr defaultRowHeight="14.25" x14ac:dyDescent="0.2"/>
  <cols>
    <col min="1" max="1" width="15.8554687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1.5703125" style="7" customWidth="1"/>
    <col min="11" max="11" width="18.5703125" style="7" bestFit="1" customWidth="1"/>
    <col min="12" max="12" width="17.42578125" style="115" bestFit="1" customWidth="1"/>
    <col min="13" max="13" width="16.140625" style="32" bestFit="1" customWidth="1"/>
    <col min="14" max="14" width="15.5703125" style="112" customWidth="1"/>
    <col min="15" max="15" width="20" style="113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2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0" t="s">
        <v>55</v>
      </c>
      <c r="C3" s="10"/>
      <c r="D3" s="8"/>
      <c r="E3" s="8"/>
      <c r="F3" s="8"/>
      <c r="G3" s="8"/>
      <c r="H3" s="8" t="s">
        <v>3</v>
      </c>
      <c r="I3" s="11">
        <v>42954</v>
      </c>
      <c r="J3" s="12"/>
      <c r="K3" s="2"/>
      <c r="L3" s="13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14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3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3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3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3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226</v>
      </c>
      <c r="F8" s="21"/>
      <c r="G8" s="17">
        <f>C8*E8</f>
        <v>22600000</v>
      </c>
      <c r="H8" s="9"/>
      <c r="I8" s="17"/>
      <c r="J8" s="17"/>
      <c r="K8" s="2"/>
      <c r="L8" s="13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170</v>
      </c>
      <c r="F9" s="21"/>
      <c r="G9" s="17">
        <f t="shared" ref="G9:G16" si="0">C9*E9</f>
        <v>8500000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18</v>
      </c>
      <c r="F12" s="21"/>
      <c r="G12" s="17">
        <f>C12*E12</f>
        <v>90000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">
      <c r="A13" s="8"/>
      <c r="B13" s="21"/>
      <c r="C13" s="22">
        <v>2000</v>
      </c>
      <c r="D13" s="8"/>
      <c r="E13" s="21">
        <v>214</v>
      </c>
      <c r="F13" s="21"/>
      <c r="G13" s="17">
        <f t="shared" si="0"/>
        <v>428000</v>
      </c>
      <c r="H13" s="9"/>
      <c r="I13" s="17"/>
      <c r="J13" s="17"/>
      <c r="K13" s="30">
        <v>41762</v>
      </c>
      <c r="L13" s="31">
        <v>1000000</v>
      </c>
      <c r="M13" s="32">
        <v>102000</v>
      </c>
      <c r="N13" s="33"/>
      <c r="O13" s="2" t="s">
        <v>19</v>
      </c>
      <c r="P13" s="2" t="s">
        <v>17</v>
      </c>
    </row>
    <row r="14" spans="1:19" x14ac:dyDescent="0.2">
      <c r="A14" s="8"/>
      <c r="B14" s="21"/>
      <c r="C14" s="22">
        <v>1000</v>
      </c>
      <c r="D14" s="8"/>
      <c r="E14" s="21">
        <v>1</v>
      </c>
      <c r="F14" s="21"/>
      <c r="G14" s="17">
        <f t="shared" si="0"/>
        <v>1000</v>
      </c>
      <c r="H14" s="9"/>
      <c r="I14" s="17"/>
      <c r="J14" s="10"/>
      <c r="K14" s="30">
        <v>41763</v>
      </c>
      <c r="L14" s="31">
        <v>2000000</v>
      </c>
      <c r="M14" s="34">
        <v>5500000</v>
      </c>
      <c r="N14" s="33"/>
      <c r="O14" s="35"/>
      <c r="P14" s="36"/>
    </row>
    <row r="15" spans="1:19" x14ac:dyDescent="0.2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0">
        <v>41764</v>
      </c>
      <c r="L15" s="31">
        <v>660000</v>
      </c>
      <c r="M15" s="34">
        <v>8000000</v>
      </c>
      <c r="N15" s="33"/>
      <c r="O15" s="35"/>
      <c r="P15" s="36"/>
    </row>
    <row r="16" spans="1:19" x14ac:dyDescent="0.2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37"/>
      <c r="K16" s="30">
        <v>41765</v>
      </c>
      <c r="L16" s="31">
        <v>400000</v>
      </c>
      <c r="M16" s="38">
        <v>9495000</v>
      </c>
      <c r="N16" s="33"/>
      <c r="O16" s="35"/>
      <c r="P16" s="36"/>
    </row>
    <row r="17" spans="1:19" x14ac:dyDescent="0.2">
      <c r="A17" s="8"/>
      <c r="B17" s="8"/>
      <c r="C17" s="19" t="s">
        <v>20</v>
      </c>
      <c r="D17" s="8"/>
      <c r="E17" s="21"/>
      <c r="F17" s="8"/>
      <c r="G17" s="8"/>
      <c r="H17" s="9">
        <f>SUM(G8:G16)</f>
        <v>31619000</v>
      </c>
      <c r="I17" s="10"/>
      <c r="J17" s="37"/>
      <c r="K17" s="30">
        <v>41766</v>
      </c>
      <c r="L17" s="31">
        <v>400000</v>
      </c>
      <c r="M17" s="34">
        <v>1085000</v>
      </c>
      <c r="N17" s="33"/>
      <c r="O17" s="35"/>
      <c r="P17" s="36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7"/>
      <c r="K18" s="30">
        <v>41767</v>
      </c>
      <c r="L18" s="31">
        <v>540000</v>
      </c>
      <c r="M18" s="122">
        <v>1310000</v>
      </c>
      <c r="N18" s="39"/>
      <c r="O18" s="35"/>
      <c r="P18" s="40"/>
    </row>
    <row r="19" spans="1:19" x14ac:dyDescent="0.2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7"/>
      <c r="K19" s="30">
        <v>41768</v>
      </c>
      <c r="L19" s="31">
        <v>2000000</v>
      </c>
      <c r="M19" s="41">
        <v>121000</v>
      </c>
      <c r="N19" s="42"/>
      <c r="O19" s="35"/>
      <c r="P19" s="40"/>
    </row>
    <row r="20" spans="1:19" x14ac:dyDescent="0.2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21"/>
      <c r="K20" s="30">
        <v>41769</v>
      </c>
      <c r="L20" s="31">
        <v>825000</v>
      </c>
      <c r="M20" s="43"/>
      <c r="N20" s="42"/>
      <c r="O20" s="35"/>
      <c r="P20" s="40"/>
    </row>
    <row r="21" spans="1:19" x14ac:dyDescent="0.2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J21" s="37"/>
      <c r="K21" s="30">
        <v>41770</v>
      </c>
      <c r="L21" s="44">
        <v>1500000</v>
      </c>
      <c r="M21" s="43"/>
      <c r="N21" s="45"/>
      <c r="O21" s="46"/>
      <c r="P21" s="46"/>
    </row>
    <row r="22" spans="1:19" x14ac:dyDescent="0.2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0">
        <v>41771</v>
      </c>
      <c r="L22" s="44">
        <v>4660000</v>
      </c>
      <c r="M22" s="43"/>
      <c r="N22" s="45"/>
      <c r="O22" s="9"/>
      <c r="P22" s="33"/>
      <c r="Q22" s="39"/>
      <c r="R22" s="46"/>
      <c r="S22" s="46"/>
    </row>
    <row r="23" spans="1:19" x14ac:dyDescent="0.2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0">
        <v>41772</v>
      </c>
      <c r="L23" s="44">
        <v>1125000</v>
      </c>
      <c r="N23" s="42"/>
      <c r="O23" s="47"/>
      <c r="P23" s="33"/>
      <c r="Q23" s="39"/>
      <c r="R23" s="46">
        <f>SUM(R14:R22)</f>
        <v>0</v>
      </c>
      <c r="S23" s="46">
        <f>SUM(S14:S22)</f>
        <v>0</v>
      </c>
    </row>
    <row r="24" spans="1:19" x14ac:dyDescent="0.2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0">
        <v>41773</v>
      </c>
      <c r="L24" s="48">
        <v>540000</v>
      </c>
      <c r="N24" s="42"/>
      <c r="O24" s="47"/>
      <c r="P24" s="33"/>
      <c r="Q24" s="39"/>
      <c r="R24" s="49" t="s">
        <v>22</v>
      </c>
      <c r="S24" s="39"/>
    </row>
    <row r="25" spans="1:19" x14ac:dyDescent="0.2">
      <c r="A25" s="8"/>
      <c r="B25" s="8"/>
      <c r="C25" s="22">
        <v>25</v>
      </c>
      <c r="D25" s="8"/>
      <c r="E25" s="8">
        <v>0</v>
      </c>
      <c r="F25" s="8"/>
      <c r="G25" s="50">
        <v>0</v>
      </c>
      <c r="H25" s="9"/>
      <c r="I25" s="8" t="s">
        <v>7</v>
      </c>
      <c r="K25" s="30">
        <v>41774</v>
      </c>
      <c r="L25" s="48">
        <v>1000000</v>
      </c>
      <c r="M25" s="51"/>
      <c r="N25" s="42"/>
      <c r="O25" s="47"/>
      <c r="P25" s="33"/>
      <c r="Q25" s="39"/>
      <c r="R25" s="49"/>
      <c r="S25" s="39"/>
    </row>
    <row r="26" spans="1:19" x14ac:dyDescent="0.2">
      <c r="A26" s="8"/>
      <c r="B26" s="8"/>
      <c r="C26" s="19" t="s">
        <v>20</v>
      </c>
      <c r="D26" s="8"/>
      <c r="E26" s="8"/>
      <c r="F26" s="8"/>
      <c r="G26" s="8"/>
      <c r="H26" s="52">
        <f>SUM(G20:G25)</f>
        <v>0</v>
      </c>
      <c r="I26" s="9"/>
      <c r="K26" s="30">
        <v>41775</v>
      </c>
      <c r="L26" s="48">
        <v>708000</v>
      </c>
      <c r="M26" s="34"/>
      <c r="N26" s="53"/>
      <c r="O26" s="54"/>
      <c r="P26" s="33"/>
      <c r="Q26" s="39"/>
      <c r="R26" s="49"/>
      <c r="S26" s="39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31619000</v>
      </c>
      <c r="K27" s="30">
        <v>41776</v>
      </c>
      <c r="L27" s="48">
        <v>750000</v>
      </c>
      <c r="M27" s="34"/>
      <c r="N27" s="33"/>
      <c r="O27" s="54"/>
      <c r="P27" s="33"/>
      <c r="Q27" s="39"/>
      <c r="R27" s="49"/>
      <c r="S27" s="39"/>
    </row>
    <row r="28" spans="1:19" x14ac:dyDescent="0.2">
      <c r="A28" s="8"/>
      <c r="B28" s="8"/>
      <c r="C28" s="19" t="s">
        <v>23</v>
      </c>
      <c r="D28" s="8"/>
      <c r="E28" s="8"/>
      <c r="F28" s="8"/>
      <c r="G28" s="8"/>
      <c r="H28" s="9"/>
      <c r="I28" s="9"/>
      <c r="K28" s="30">
        <v>41777</v>
      </c>
      <c r="L28" s="31">
        <v>500000</v>
      </c>
      <c r="M28" s="55"/>
      <c r="N28" s="33"/>
      <c r="O28" s="54"/>
      <c r="P28" s="33"/>
      <c r="Q28" s="39"/>
      <c r="R28" s="49"/>
      <c r="S28" s="39"/>
    </row>
    <row r="29" spans="1:19" x14ac:dyDescent="0.2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+'05 Ags 17'!I37</f>
        <v>902691565</v>
      </c>
      <c r="K29" s="30">
        <v>41778</v>
      </c>
      <c r="L29" s="31">
        <v>750000</v>
      </c>
      <c r="N29" s="33"/>
      <c r="O29" s="54"/>
      <c r="P29" s="33"/>
      <c r="Q29" s="39"/>
      <c r="R29" s="56"/>
      <c r="S29" s="39"/>
    </row>
    <row r="30" spans="1:19" x14ac:dyDescent="0.2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7">
        <f>+'05 Ags 17'!I52</f>
        <v>10191000</v>
      </c>
      <c r="K30" s="30">
        <v>41779</v>
      </c>
      <c r="L30" s="31">
        <v>2500000</v>
      </c>
      <c r="M30" s="34"/>
      <c r="N30" s="33"/>
      <c r="O30" s="54"/>
      <c r="P30" s="33"/>
      <c r="Q30" s="39"/>
      <c r="R30" s="49"/>
      <c r="S30" s="39"/>
    </row>
    <row r="31" spans="1:19" x14ac:dyDescent="0.2">
      <c r="A31" s="8"/>
      <c r="B31" s="8"/>
      <c r="C31" s="8"/>
      <c r="D31" s="8"/>
      <c r="E31" s="8"/>
      <c r="F31" s="8"/>
      <c r="G31" s="8"/>
      <c r="H31" s="9"/>
      <c r="I31" s="9"/>
      <c r="J31" s="58"/>
      <c r="K31" s="30">
        <v>41780</v>
      </c>
      <c r="L31" s="31">
        <v>2000000</v>
      </c>
      <c r="N31" s="42"/>
      <c r="O31" s="54"/>
      <c r="P31" s="2"/>
      <c r="Q31" s="39"/>
      <c r="R31" s="2"/>
      <c r="S31" s="39"/>
    </row>
    <row r="32" spans="1:19" x14ac:dyDescent="0.2">
      <c r="A32" s="8"/>
      <c r="B32" s="8"/>
      <c r="C32" s="19" t="s">
        <v>27</v>
      </c>
      <c r="D32" s="8"/>
      <c r="E32" s="8"/>
      <c r="F32" s="8"/>
      <c r="G32" s="8"/>
      <c r="H32" s="9"/>
      <c r="I32" s="33"/>
      <c r="J32" s="33"/>
      <c r="K32" s="30">
        <v>41781</v>
      </c>
      <c r="L32" s="59">
        <v>1000000</v>
      </c>
      <c r="M32" s="60"/>
      <c r="N32" s="42"/>
      <c r="O32" s="54"/>
      <c r="P32" s="2"/>
      <c r="Q32" s="39"/>
      <c r="R32" s="2"/>
      <c r="S32" s="39"/>
    </row>
    <row r="33" spans="1:19" x14ac:dyDescent="0.2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9"/>
      <c r="K33" s="30">
        <v>41782</v>
      </c>
      <c r="L33" s="59">
        <v>1082000</v>
      </c>
      <c r="M33" s="60"/>
      <c r="N33" s="42"/>
      <c r="O33" s="54"/>
      <c r="P33" s="2"/>
      <c r="Q33" s="39"/>
      <c r="R33" s="2"/>
      <c r="S33" s="39"/>
    </row>
    <row r="34" spans="1:19" x14ac:dyDescent="0.2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9"/>
      <c r="K34" s="30">
        <v>41783</v>
      </c>
      <c r="L34" s="59">
        <v>541000</v>
      </c>
      <c r="M34" s="60"/>
      <c r="N34" s="42"/>
      <c r="O34" s="54"/>
      <c r="P34" s="2"/>
      <c r="Q34" s="39"/>
      <c r="R34" s="61"/>
      <c r="S34" s="39"/>
    </row>
    <row r="35" spans="1:19" x14ac:dyDescent="0.2">
      <c r="A35" s="8"/>
      <c r="B35" s="8"/>
      <c r="C35" s="8" t="s">
        <v>29</v>
      </c>
      <c r="D35" s="8"/>
      <c r="E35" s="8"/>
      <c r="F35" s="8"/>
      <c r="G35" s="22"/>
      <c r="H35" s="52">
        <f>O14</f>
        <v>0</v>
      </c>
      <c r="I35" s="9"/>
      <c r="J35" s="9"/>
      <c r="K35" s="30">
        <v>41784</v>
      </c>
      <c r="L35" s="62">
        <v>1900000</v>
      </c>
      <c r="M35" s="63"/>
      <c r="N35" s="42"/>
      <c r="O35" s="54"/>
      <c r="P35" s="39"/>
      <c r="Q35" s="39"/>
      <c r="R35" s="2"/>
      <c r="S35" s="39"/>
    </row>
    <row r="36" spans="1:19" x14ac:dyDescent="0.2">
      <c r="A36" s="8"/>
      <c r="B36" s="8"/>
      <c r="C36" s="8" t="s">
        <v>30</v>
      </c>
      <c r="D36" s="8"/>
      <c r="E36" s="8"/>
      <c r="F36" s="8"/>
      <c r="G36" s="8"/>
      <c r="H36" s="64">
        <f>+P14</f>
        <v>0</v>
      </c>
      <c r="I36" s="8" t="s">
        <v>7</v>
      </c>
      <c r="J36" s="8"/>
      <c r="K36" s="30">
        <v>41785</v>
      </c>
      <c r="L36" s="62">
        <v>1000000</v>
      </c>
      <c r="M36" s="60"/>
      <c r="N36" s="42"/>
      <c r="O36" s="54"/>
      <c r="P36" s="10"/>
      <c r="Q36" s="39"/>
      <c r="R36" s="2"/>
      <c r="S36" s="2"/>
    </row>
    <row r="37" spans="1:19" x14ac:dyDescent="0.2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902691565</v>
      </c>
      <c r="J37" s="9"/>
      <c r="K37" s="30">
        <v>41786</v>
      </c>
      <c r="L37" s="62">
        <v>890000</v>
      </c>
      <c r="M37" s="60"/>
      <c r="N37" s="42"/>
      <c r="O37" s="54"/>
      <c r="Q37" s="39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9"/>
      <c r="K38" s="30">
        <v>41787</v>
      </c>
      <c r="L38" s="62">
        <v>500000</v>
      </c>
      <c r="M38" s="60"/>
      <c r="N38" s="42"/>
      <c r="O38" s="54"/>
      <c r="Q38" s="39"/>
      <c r="R38" s="2"/>
      <c r="S38" s="2"/>
    </row>
    <row r="39" spans="1:19" x14ac:dyDescent="0.2">
      <c r="A39" s="8"/>
      <c r="B39" s="8"/>
      <c r="C39" s="19" t="s">
        <v>32</v>
      </c>
      <c r="D39" s="8"/>
      <c r="E39" s="8"/>
      <c r="F39" s="8"/>
      <c r="G39" s="8"/>
      <c r="H39" s="52">
        <v>31836796</v>
      </c>
      <c r="J39" s="9"/>
      <c r="K39" s="30">
        <v>41788</v>
      </c>
      <c r="L39" s="62">
        <v>900000</v>
      </c>
      <c r="M39" s="60"/>
      <c r="N39" s="42"/>
      <c r="O39" s="54"/>
      <c r="Q39" s="39"/>
      <c r="R39" s="2"/>
      <c r="S39" s="2"/>
    </row>
    <row r="40" spans="1:19" x14ac:dyDescent="0.2">
      <c r="A40" s="8"/>
      <c r="B40" s="8"/>
      <c r="C40" s="19" t="s">
        <v>33</v>
      </c>
      <c r="D40" s="8"/>
      <c r="E40" s="8"/>
      <c r="F40" s="8"/>
      <c r="G40" s="8"/>
      <c r="H40" s="9">
        <v>103197564</v>
      </c>
      <c r="I40" s="9"/>
      <c r="J40" s="9"/>
      <c r="K40" s="30">
        <v>41789</v>
      </c>
      <c r="L40" s="62">
        <v>800000</v>
      </c>
      <c r="M40" s="60"/>
      <c r="N40" s="42"/>
      <c r="O40" s="54"/>
      <c r="Q40" s="39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65">
        <v>169967985</v>
      </c>
      <c r="I41" s="9"/>
      <c r="J41" s="9"/>
      <c r="K41" s="30">
        <v>41790</v>
      </c>
      <c r="L41" s="62">
        <v>1020000</v>
      </c>
      <c r="M41" s="60"/>
      <c r="N41" s="42"/>
      <c r="O41" s="54"/>
      <c r="Q41" s="39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66">
        <f>SUM(H39:H41)</f>
        <v>305002345</v>
      </c>
      <c r="J42" s="9"/>
      <c r="K42" s="30">
        <v>41791</v>
      </c>
      <c r="L42" s="62">
        <v>4000000</v>
      </c>
      <c r="M42" s="60"/>
      <c r="N42" s="42"/>
      <c r="O42" s="54"/>
      <c r="Q42" s="39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7">
        <f>SUM(I37:I42)</f>
        <v>1207693910</v>
      </c>
      <c r="J43" s="9"/>
      <c r="K43" s="30">
        <v>41792</v>
      </c>
      <c r="L43" s="62">
        <v>1000000</v>
      </c>
      <c r="M43" s="60"/>
      <c r="N43" s="42"/>
      <c r="O43" s="54"/>
      <c r="Q43" s="39"/>
      <c r="R43" s="2"/>
      <c r="S43" s="2"/>
    </row>
    <row r="44" spans="1:19" x14ac:dyDescent="0.2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9"/>
      <c r="K44" s="30">
        <v>41793</v>
      </c>
      <c r="L44" s="62">
        <v>800000</v>
      </c>
      <c r="M44" s="60"/>
      <c r="N44" s="42"/>
      <c r="O44" s="54"/>
      <c r="P44" s="68"/>
      <c r="Q44" s="33"/>
      <c r="R44" s="69"/>
      <c r="S44" s="69"/>
    </row>
    <row r="45" spans="1:19" x14ac:dyDescent="0.2">
      <c r="A45" s="8"/>
      <c r="B45" s="8"/>
      <c r="C45" s="8" t="s">
        <v>30</v>
      </c>
      <c r="D45" s="8"/>
      <c r="E45" s="8"/>
      <c r="F45" s="8"/>
      <c r="G45" s="17"/>
      <c r="H45" s="9">
        <f>M131</f>
        <v>25613000</v>
      </c>
      <c r="I45" s="9"/>
      <c r="J45" s="9"/>
      <c r="K45" s="30">
        <v>41794</v>
      </c>
      <c r="L45" s="62">
        <v>750000</v>
      </c>
      <c r="M45" s="63"/>
      <c r="N45" s="42"/>
      <c r="O45" s="54"/>
      <c r="P45" s="68"/>
      <c r="Q45" s="33"/>
      <c r="R45" s="70"/>
      <c r="S45" s="69"/>
    </row>
    <row r="46" spans="1:19" x14ac:dyDescent="0.2">
      <c r="A46" s="8"/>
      <c r="B46" s="8"/>
      <c r="C46" s="8" t="s">
        <v>36</v>
      </c>
      <c r="D46" s="8"/>
      <c r="E46" s="8"/>
      <c r="F46" s="8"/>
      <c r="G46" s="21"/>
      <c r="H46" s="71">
        <f>+E89</f>
        <v>0</v>
      </c>
      <c r="I46" s="9" t="s">
        <v>7</v>
      </c>
      <c r="J46" s="9"/>
      <c r="K46" s="30">
        <v>41795</v>
      </c>
      <c r="L46" s="62">
        <v>850000</v>
      </c>
      <c r="M46" s="63"/>
      <c r="N46" s="42"/>
      <c r="O46" s="54"/>
      <c r="P46" s="68"/>
      <c r="Q46" s="33"/>
      <c r="R46" s="68"/>
      <c r="S46" s="69"/>
    </row>
    <row r="47" spans="1:19" x14ac:dyDescent="0.2">
      <c r="A47" s="8"/>
      <c r="B47" s="8"/>
      <c r="C47" s="8"/>
      <c r="D47" s="8"/>
      <c r="E47" s="8"/>
      <c r="F47" s="8"/>
      <c r="G47" s="21" t="s">
        <v>7</v>
      </c>
      <c r="H47" s="72"/>
      <c r="I47" s="9">
        <f>H45+H46</f>
        <v>25613000</v>
      </c>
      <c r="J47" s="9"/>
      <c r="K47" s="30">
        <v>41796</v>
      </c>
      <c r="L47" s="62">
        <v>5000000</v>
      </c>
      <c r="M47" s="63"/>
      <c r="N47" s="42"/>
      <c r="O47" s="54"/>
      <c r="P47" s="68"/>
      <c r="Q47" s="69"/>
      <c r="R47" s="68"/>
      <c r="S47" s="69"/>
    </row>
    <row r="48" spans="1:19" x14ac:dyDescent="0.2">
      <c r="A48" s="8"/>
      <c r="B48" s="8"/>
      <c r="C48" s="8"/>
      <c r="D48" s="8"/>
      <c r="E48" s="8"/>
      <c r="F48" s="8"/>
      <c r="G48" s="21"/>
      <c r="H48" s="73"/>
      <c r="I48" s="9" t="s">
        <v>7</v>
      </c>
      <c r="J48" s="9"/>
      <c r="K48" s="30">
        <v>41797</v>
      </c>
      <c r="L48" s="62">
        <v>1150000</v>
      </c>
      <c r="M48" s="63"/>
      <c r="N48" s="42"/>
      <c r="O48" s="54"/>
      <c r="P48" s="74"/>
      <c r="Q48" s="74">
        <f>SUM(Q13:Q46)</f>
        <v>0</v>
      </c>
      <c r="R48" s="68"/>
      <c r="S48" s="69"/>
    </row>
    <row r="49" spans="1:19" x14ac:dyDescent="0.2">
      <c r="A49" s="8"/>
      <c r="B49" s="8"/>
      <c r="C49" s="8" t="s">
        <v>37</v>
      </c>
      <c r="D49" s="8"/>
      <c r="E49" s="8"/>
      <c r="F49" s="8"/>
      <c r="G49" s="17"/>
      <c r="H49" s="52">
        <f>L131</f>
        <v>47041000</v>
      </c>
      <c r="I49" s="9">
        <v>0</v>
      </c>
      <c r="K49" s="30"/>
      <c r="L49" s="62"/>
      <c r="N49" s="42"/>
      <c r="O49" s="54"/>
      <c r="Q49" s="2"/>
      <c r="S49" s="2"/>
    </row>
    <row r="50" spans="1:19" x14ac:dyDescent="0.2">
      <c r="A50" s="8"/>
      <c r="B50" s="8"/>
      <c r="C50" s="8" t="s">
        <v>38</v>
      </c>
      <c r="D50" s="8"/>
      <c r="E50" s="8"/>
      <c r="F50" s="8"/>
      <c r="G50" s="8"/>
      <c r="H50" s="64">
        <f>A89</f>
        <v>0</v>
      </c>
      <c r="I50" s="9"/>
      <c r="J50" s="58"/>
      <c r="L50" s="59"/>
      <c r="N50" s="42"/>
      <c r="O50" s="54"/>
      <c r="P50" s="75"/>
      <c r="Q50" s="2" t="s">
        <v>39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64">
        <f>SUM(H49:H50)</f>
        <v>47041000</v>
      </c>
      <c r="J51" s="52"/>
      <c r="L51" s="59"/>
      <c r="N51" s="42"/>
      <c r="O51" s="54"/>
      <c r="P51" s="76"/>
      <c r="Q51" s="61"/>
      <c r="R51" s="76"/>
      <c r="S51" s="61"/>
    </row>
    <row r="52" spans="1:19" x14ac:dyDescent="0.2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31619000</v>
      </c>
      <c r="J52" s="77"/>
      <c r="L52" s="59"/>
      <c r="N52" s="42"/>
      <c r="O52" s="54"/>
      <c r="P52" s="76"/>
      <c r="Q52" s="61"/>
      <c r="R52" s="76"/>
      <c r="S52" s="61"/>
    </row>
    <row r="53" spans="1:19" x14ac:dyDescent="0.2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31619000</v>
      </c>
      <c r="J53" s="77"/>
      <c r="L53" s="59"/>
      <c r="N53" s="42"/>
      <c r="O53" s="54"/>
      <c r="P53" s="76"/>
      <c r="Q53" s="61"/>
      <c r="R53" s="76"/>
      <c r="S53" s="61"/>
    </row>
    <row r="54" spans="1:19" x14ac:dyDescent="0.2">
      <c r="A54" s="8"/>
      <c r="B54" s="8"/>
      <c r="C54" s="8"/>
      <c r="D54" s="8"/>
      <c r="E54" s="8"/>
      <c r="F54" s="8"/>
      <c r="G54" s="8"/>
      <c r="H54" s="9" t="s">
        <v>7</v>
      </c>
      <c r="I54" s="64">
        <v>0</v>
      </c>
      <c r="J54" s="78"/>
      <c r="L54" s="59"/>
      <c r="N54" s="42"/>
      <c r="O54" s="54"/>
      <c r="P54" s="76"/>
      <c r="Q54" s="61"/>
      <c r="R54" s="76"/>
      <c r="S54" s="79"/>
    </row>
    <row r="55" spans="1:19" x14ac:dyDescent="0.2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77"/>
      <c r="L55" s="59"/>
      <c r="N55" s="42"/>
      <c r="O55" s="54"/>
      <c r="P55" s="76"/>
      <c r="Q55" s="61"/>
      <c r="R55" s="76"/>
      <c r="S55" s="76"/>
    </row>
    <row r="56" spans="1:19" x14ac:dyDescent="0.2">
      <c r="A56" s="8"/>
      <c r="B56" s="8"/>
      <c r="C56" s="8"/>
      <c r="D56" s="8"/>
      <c r="E56" s="8"/>
      <c r="F56" s="8"/>
      <c r="G56" s="8"/>
      <c r="H56" s="9"/>
      <c r="I56" s="9"/>
      <c r="J56" s="77"/>
      <c r="L56" s="59"/>
      <c r="N56" s="42"/>
      <c r="O56" s="54"/>
      <c r="P56" s="76"/>
      <c r="Q56" s="61"/>
      <c r="R56" s="76"/>
      <c r="S56" s="76"/>
    </row>
    <row r="57" spans="1:19" x14ac:dyDescent="0.2">
      <c r="A57" s="8" t="s">
        <v>43</v>
      </c>
      <c r="B57" s="8"/>
      <c r="C57" s="8"/>
      <c r="D57" s="8"/>
      <c r="E57" s="8"/>
      <c r="F57" s="8"/>
      <c r="G57" s="8"/>
      <c r="H57" s="9"/>
      <c r="I57" s="57"/>
      <c r="J57" s="80"/>
      <c r="L57" s="59"/>
      <c r="N57" s="42"/>
      <c r="O57" s="54"/>
      <c r="P57" s="76"/>
      <c r="Q57" s="61"/>
      <c r="R57" s="76"/>
      <c r="S57" s="76"/>
    </row>
    <row r="58" spans="1:19" x14ac:dyDescent="0.2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81"/>
      <c r="L58" s="59"/>
      <c r="N58" s="42"/>
      <c r="O58" s="54"/>
      <c r="P58" s="76"/>
      <c r="Q58" s="61"/>
      <c r="R58" s="76"/>
      <c r="S58" s="76"/>
    </row>
    <row r="59" spans="1:19" x14ac:dyDescent="0.2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81"/>
      <c r="L59" s="59"/>
      <c r="N59" s="42"/>
      <c r="O59" s="54"/>
      <c r="Q59" s="39"/>
    </row>
    <row r="60" spans="1:19" x14ac:dyDescent="0.2">
      <c r="A60" s="8"/>
      <c r="B60" s="8"/>
      <c r="C60" s="8"/>
      <c r="D60" s="8"/>
      <c r="E60" s="8"/>
      <c r="F60" s="8"/>
      <c r="G60" s="8"/>
      <c r="H60" s="9"/>
      <c r="I60" s="22"/>
      <c r="J60" s="81"/>
      <c r="L60" s="59"/>
      <c r="N60" s="42"/>
      <c r="O60" s="54"/>
      <c r="Q60" s="39"/>
    </row>
    <row r="61" spans="1:19" x14ac:dyDescent="0.2">
      <c r="A61" s="82"/>
      <c r="B61" s="83"/>
      <c r="C61" s="83"/>
      <c r="D61" s="84"/>
      <c r="E61" s="84" t="s">
        <v>7</v>
      </c>
      <c r="F61" s="84"/>
      <c r="G61" s="84"/>
      <c r="H61" s="10"/>
      <c r="J61" s="85"/>
      <c r="L61" s="59"/>
      <c r="N61" s="42"/>
      <c r="O61" s="54"/>
      <c r="Q61" s="10"/>
      <c r="R61" s="86"/>
    </row>
    <row r="62" spans="1:19" x14ac:dyDescent="0.2">
      <c r="A62" s="87" t="s">
        <v>46</v>
      </c>
      <c r="B62" s="83"/>
      <c r="C62" s="83"/>
      <c r="D62" s="84"/>
      <c r="E62" s="84"/>
      <c r="F62" s="84"/>
      <c r="G62" s="10" t="s">
        <v>47</v>
      </c>
      <c r="J62" s="85"/>
      <c r="L62" s="59"/>
      <c r="N62" s="42"/>
      <c r="O62" s="54"/>
      <c r="Q62" s="10"/>
      <c r="R62" s="86"/>
    </row>
    <row r="63" spans="1:19" x14ac:dyDescent="0.2">
      <c r="A63" s="82"/>
      <c r="B63" s="83"/>
      <c r="C63" s="83"/>
      <c r="D63" s="84"/>
      <c r="E63" s="84"/>
      <c r="F63" s="84"/>
      <c r="G63" s="84"/>
      <c r="H63" s="84"/>
      <c r="J63" s="85"/>
      <c r="L63" s="88"/>
      <c r="N63" s="42"/>
      <c r="O63" s="54"/>
    </row>
    <row r="64" spans="1:19" x14ac:dyDescent="0.2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89"/>
      <c r="L64" s="88"/>
      <c r="M64" s="63"/>
      <c r="N64" s="42"/>
      <c r="O64" s="54"/>
      <c r="Q64" s="75"/>
    </row>
    <row r="65" spans="1:15" x14ac:dyDescent="0.2">
      <c r="A65" s="2"/>
      <c r="B65" s="2"/>
      <c r="C65" s="2"/>
      <c r="D65" s="2"/>
      <c r="E65" s="2"/>
      <c r="F65" s="2"/>
      <c r="G65" s="84" t="s">
        <v>50</v>
      </c>
      <c r="H65" s="2"/>
      <c r="I65" s="2"/>
      <c r="J65" s="89"/>
      <c r="L65" s="88"/>
      <c r="M65" s="63"/>
      <c r="N65" s="42"/>
      <c r="O65" s="54"/>
    </row>
    <row r="66" spans="1:15" x14ac:dyDescent="0.2">
      <c r="A66" s="2"/>
      <c r="B66" s="2"/>
      <c r="C66" s="2"/>
      <c r="D66" s="2"/>
      <c r="E66" s="2"/>
      <c r="F66" s="2"/>
      <c r="G66" s="84"/>
      <c r="H66" s="2"/>
      <c r="I66" s="2"/>
      <c r="J66" s="89"/>
      <c r="L66" s="88"/>
      <c r="M66" s="63"/>
      <c r="N66" s="42"/>
      <c r="O66" s="54"/>
    </row>
    <row r="67" spans="1:15" x14ac:dyDescent="0.2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89"/>
      <c r="L67" s="88"/>
      <c r="M67" s="90"/>
      <c r="N67" s="42"/>
      <c r="O67" s="54"/>
    </row>
    <row r="68" spans="1:15" x14ac:dyDescent="0.2">
      <c r="A68" s="2"/>
      <c r="B68" s="2"/>
      <c r="C68" s="2"/>
      <c r="D68" s="2"/>
      <c r="E68" s="2" t="s">
        <v>51</v>
      </c>
      <c r="F68" s="2"/>
      <c r="G68" s="2"/>
      <c r="H68" s="2"/>
      <c r="I68" s="91"/>
      <c r="J68" s="89"/>
      <c r="L68" s="88"/>
      <c r="M68" s="90"/>
      <c r="N68" s="42"/>
      <c r="O68" s="54"/>
    </row>
    <row r="69" spans="1:15" x14ac:dyDescent="0.2">
      <c r="A69" s="84"/>
      <c r="B69" s="84"/>
      <c r="C69" s="84"/>
      <c r="D69" s="84"/>
      <c r="E69" s="84"/>
      <c r="F69" s="84"/>
      <c r="G69" s="92"/>
      <c r="H69" s="93"/>
      <c r="I69" s="84"/>
      <c r="J69" s="85"/>
      <c r="L69" s="88"/>
      <c r="M69" s="94"/>
      <c r="N69" s="42"/>
      <c r="O69" s="54"/>
    </row>
    <row r="70" spans="1:15" x14ac:dyDescent="0.2">
      <c r="A70" s="84"/>
      <c r="B70" s="84"/>
      <c r="C70" s="84"/>
      <c r="D70" s="84"/>
      <c r="E70" s="84"/>
      <c r="F70" s="84"/>
      <c r="G70" s="92" t="s">
        <v>52</v>
      </c>
      <c r="H70" s="95"/>
      <c r="I70" s="84"/>
      <c r="J70" s="85"/>
      <c r="L70" s="88"/>
      <c r="M70" s="63"/>
      <c r="N70" s="42"/>
      <c r="O70" s="54"/>
    </row>
    <row r="71" spans="1:15" x14ac:dyDescent="0.2">
      <c r="A71" s="96" t="s">
        <v>38</v>
      </c>
      <c r="B71" s="97"/>
      <c r="C71" s="97"/>
      <c r="D71" s="97"/>
      <c r="E71" s="98" t="s">
        <v>53</v>
      </c>
      <c r="F71" s="2"/>
      <c r="G71" s="2"/>
      <c r="H71" s="61"/>
      <c r="I71" s="2"/>
      <c r="J71" s="89"/>
      <c r="L71" s="88"/>
      <c r="M71" s="94"/>
      <c r="N71" s="42"/>
      <c r="O71" s="99"/>
    </row>
    <row r="72" spans="1:15" x14ac:dyDescent="0.2">
      <c r="A72" s="96"/>
      <c r="B72" s="97"/>
      <c r="C72" s="97"/>
      <c r="D72" s="97"/>
      <c r="E72" s="98"/>
      <c r="F72" s="2"/>
      <c r="G72" s="2"/>
      <c r="H72" s="61"/>
      <c r="I72" s="2"/>
      <c r="J72" s="2"/>
      <c r="L72" s="88"/>
      <c r="M72" s="94"/>
      <c r="N72" s="42"/>
      <c r="O72" s="99"/>
    </row>
    <row r="73" spans="1:15" x14ac:dyDescent="0.2">
      <c r="A73" s="100"/>
      <c r="B73" s="97"/>
      <c r="C73" s="97"/>
      <c r="D73" s="97"/>
      <c r="E73" s="98"/>
      <c r="F73" s="2"/>
      <c r="G73" s="2"/>
      <c r="H73" s="61"/>
      <c r="I73" s="2"/>
      <c r="J73" s="2"/>
      <c r="L73" s="88"/>
      <c r="M73" s="94"/>
      <c r="N73" s="42"/>
      <c r="O73" s="99"/>
    </row>
    <row r="74" spans="1:15" x14ac:dyDescent="0.2">
      <c r="A74" s="100"/>
      <c r="B74" s="97"/>
      <c r="C74" s="101"/>
      <c r="D74" s="97"/>
      <c r="E74" s="102"/>
      <c r="F74" s="2"/>
      <c r="G74" s="2"/>
      <c r="H74" s="61"/>
      <c r="I74" s="2"/>
      <c r="J74" s="2"/>
      <c r="L74" s="88"/>
      <c r="M74" s="94"/>
      <c r="N74" s="42"/>
      <c r="O74" s="99"/>
    </row>
    <row r="75" spans="1:15" x14ac:dyDescent="0.2">
      <c r="A75" s="98"/>
      <c r="B75" s="97"/>
      <c r="C75" s="101"/>
      <c r="D75" s="101"/>
      <c r="E75" s="103"/>
      <c r="F75" s="75"/>
      <c r="H75" s="76"/>
      <c r="L75" s="88"/>
      <c r="M75" s="94"/>
      <c r="N75" s="42"/>
      <c r="O75" s="99"/>
    </row>
    <row r="76" spans="1:15" x14ac:dyDescent="0.2">
      <c r="A76" s="104"/>
      <c r="B76" s="97"/>
      <c r="C76" s="105"/>
      <c r="D76" s="105"/>
      <c r="E76" s="103"/>
      <c r="H76" s="76"/>
      <c r="L76" s="88"/>
      <c r="M76" s="106"/>
      <c r="N76" s="42"/>
      <c r="O76" s="99"/>
    </row>
    <row r="77" spans="1:15" x14ac:dyDescent="0.2">
      <c r="A77" s="107"/>
      <c r="B77" s="97"/>
      <c r="C77" s="105"/>
      <c r="D77" s="105"/>
      <c r="E77" s="103"/>
      <c r="H77" s="76"/>
      <c r="L77" s="88"/>
      <c r="M77" s="108"/>
      <c r="N77" s="42"/>
      <c r="O77" s="109"/>
    </row>
    <row r="78" spans="1:15" x14ac:dyDescent="0.2">
      <c r="A78" s="107"/>
      <c r="B78" s="97"/>
      <c r="C78" s="105"/>
      <c r="D78" s="105"/>
      <c r="E78" s="103"/>
      <c r="H78" s="76"/>
      <c r="L78" s="88"/>
      <c r="N78" s="42"/>
      <c r="O78" s="109"/>
    </row>
    <row r="79" spans="1:15" x14ac:dyDescent="0.2">
      <c r="A79" s="104"/>
      <c r="B79" s="105"/>
      <c r="C79" s="105"/>
      <c r="D79" s="105"/>
      <c r="E79" s="103"/>
      <c r="H79" s="76"/>
      <c r="L79" s="88"/>
      <c r="N79" s="42"/>
      <c r="O79" s="109"/>
    </row>
    <row r="80" spans="1:15" x14ac:dyDescent="0.2">
      <c r="A80" s="104"/>
      <c r="B80" s="105"/>
      <c r="C80" s="105"/>
      <c r="D80" s="105"/>
      <c r="E80" s="103"/>
      <c r="H80" s="76"/>
      <c r="L80" s="88"/>
      <c r="N80" s="42"/>
      <c r="O80" s="109"/>
    </row>
    <row r="81" spans="1:15" x14ac:dyDescent="0.2">
      <c r="A81" s="104"/>
      <c r="B81" s="110"/>
      <c r="E81" s="76"/>
      <c r="H81" s="76"/>
      <c r="K81" s="30"/>
      <c r="L81" s="88"/>
      <c r="N81" s="42"/>
      <c r="O81" s="109"/>
    </row>
    <row r="82" spans="1:15" x14ac:dyDescent="0.2">
      <c r="A82" s="104"/>
      <c r="B82" s="110"/>
      <c r="H82" s="76"/>
      <c r="K82" s="30"/>
      <c r="L82" s="88"/>
      <c r="M82" s="94"/>
      <c r="N82" s="42"/>
      <c r="O82" s="109"/>
    </row>
    <row r="83" spans="1:15" x14ac:dyDescent="0.2">
      <c r="A83" s="104"/>
      <c r="B83" s="110"/>
      <c r="K83" s="30"/>
      <c r="L83" s="88"/>
      <c r="N83" s="42"/>
      <c r="O83" s="99"/>
    </row>
    <row r="84" spans="1:15" x14ac:dyDescent="0.2">
      <c r="A84" s="104"/>
      <c r="B84" s="110"/>
      <c r="K84" s="30"/>
      <c r="L84" s="88"/>
      <c r="N84" s="42"/>
      <c r="O84" s="99"/>
    </row>
    <row r="85" spans="1:15" x14ac:dyDescent="0.2">
      <c r="A85" s="76"/>
      <c r="B85" s="110"/>
      <c r="K85" s="30"/>
      <c r="L85" s="88"/>
      <c r="N85" s="42"/>
      <c r="O85" s="99"/>
    </row>
    <row r="86" spans="1:15" x14ac:dyDescent="0.2">
      <c r="K86" s="30"/>
      <c r="L86" s="88"/>
      <c r="N86" s="42"/>
      <c r="O86" s="99"/>
    </row>
    <row r="87" spans="1:15" x14ac:dyDescent="0.2">
      <c r="K87" s="30"/>
      <c r="L87" s="88"/>
      <c r="N87" s="42"/>
      <c r="O87" s="99"/>
    </row>
    <row r="88" spans="1:15" x14ac:dyDescent="0.2">
      <c r="K88" s="30"/>
      <c r="L88" s="111"/>
      <c r="N88" s="42"/>
      <c r="O88" s="99"/>
    </row>
    <row r="89" spans="1:15" x14ac:dyDescent="0.2">
      <c r="A89" s="86">
        <f>SUM(A71:A88)</f>
        <v>0</v>
      </c>
      <c r="E89" s="76">
        <f>SUM(E71:E88)</f>
        <v>0</v>
      </c>
      <c r="H89" s="76">
        <f>SUM(H71:H88)</f>
        <v>0</v>
      </c>
      <c r="K89" s="30"/>
      <c r="L89" s="111"/>
      <c r="N89" s="42"/>
      <c r="O89" s="99"/>
    </row>
    <row r="90" spans="1:15" x14ac:dyDescent="0.2">
      <c r="K90" s="30"/>
      <c r="L90" s="111"/>
      <c r="N90" s="42"/>
      <c r="O90" s="99"/>
    </row>
    <row r="91" spans="1:15" x14ac:dyDescent="0.2">
      <c r="K91" s="30"/>
      <c r="L91" s="111"/>
      <c r="N91" s="42"/>
      <c r="O91" s="99"/>
    </row>
    <row r="92" spans="1:15" x14ac:dyDescent="0.2">
      <c r="K92" s="30"/>
      <c r="L92" s="111"/>
      <c r="N92" s="42"/>
      <c r="O92" s="99"/>
    </row>
    <row r="93" spans="1:15" x14ac:dyDescent="0.2">
      <c r="K93" s="30"/>
      <c r="L93" s="111"/>
      <c r="N93" s="42"/>
      <c r="O93" s="99"/>
    </row>
    <row r="94" spans="1:15" x14ac:dyDescent="0.2">
      <c r="K94" s="30"/>
      <c r="L94" s="111"/>
      <c r="N94" s="42"/>
      <c r="O94" s="99"/>
    </row>
    <row r="95" spans="1:15" x14ac:dyDescent="0.2">
      <c r="K95" s="30"/>
      <c r="L95" s="111"/>
      <c r="N95" s="42"/>
      <c r="O95" s="99"/>
    </row>
    <row r="96" spans="1:15" x14ac:dyDescent="0.2">
      <c r="K96" s="30"/>
      <c r="L96" s="111"/>
      <c r="N96" s="42"/>
      <c r="O96" s="99"/>
    </row>
    <row r="97" spans="1:19" x14ac:dyDescent="0.2">
      <c r="K97" s="30"/>
      <c r="L97" s="111"/>
      <c r="N97" s="42"/>
      <c r="O97" s="99"/>
    </row>
    <row r="98" spans="1:19" x14ac:dyDescent="0.2">
      <c r="K98" s="30"/>
      <c r="L98" s="111"/>
      <c r="N98" s="42"/>
      <c r="O98" s="99"/>
    </row>
    <row r="99" spans="1:19" x14ac:dyDescent="0.2">
      <c r="K99" s="30"/>
      <c r="L99" s="111"/>
      <c r="N99" s="42"/>
      <c r="O99" s="99"/>
    </row>
    <row r="100" spans="1:19" x14ac:dyDescent="0.2">
      <c r="K100" s="30"/>
      <c r="L100" s="111"/>
      <c r="N100" s="42"/>
      <c r="O100" s="99"/>
    </row>
    <row r="101" spans="1:19" x14ac:dyDescent="0.2">
      <c r="K101" s="30"/>
      <c r="L101" s="111"/>
      <c r="N101" s="42"/>
      <c r="O101" s="99"/>
    </row>
    <row r="102" spans="1:19" x14ac:dyDescent="0.2">
      <c r="K102" s="30"/>
      <c r="L102" s="111"/>
      <c r="N102" s="42"/>
      <c r="O102" s="99"/>
    </row>
    <row r="103" spans="1:19" x14ac:dyDescent="0.2">
      <c r="K103" s="30"/>
      <c r="L103" s="111"/>
      <c r="O103" s="99"/>
    </row>
    <row r="104" spans="1:19" x14ac:dyDescent="0.2">
      <c r="K104" s="30"/>
      <c r="L104" s="111"/>
      <c r="O104" s="99"/>
    </row>
    <row r="105" spans="1:19" x14ac:dyDescent="0.2">
      <c r="K105" s="30"/>
      <c r="L105" s="111"/>
    </row>
    <row r="106" spans="1:19" x14ac:dyDescent="0.2">
      <c r="K106" s="30"/>
      <c r="L106" s="111"/>
    </row>
    <row r="107" spans="1:19" x14ac:dyDescent="0.2">
      <c r="K107" s="30"/>
      <c r="L107" s="111"/>
    </row>
    <row r="108" spans="1:19" x14ac:dyDescent="0.2">
      <c r="K108" s="30"/>
      <c r="L108" s="111"/>
      <c r="O108" s="94">
        <f>SUM(O13:O107)</f>
        <v>0</v>
      </c>
    </row>
    <row r="109" spans="1:19" x14ac:dyDescent="0.2">
      <c r="K109" s="30"/>
      <c r="L109" s="111"/>
    </row>
    <row r="110" spans="1:19" x14ac:dyDescent="0.2">
      <c r="K110" s="30"/>
      <c r="L110" s="111"/>
    </row>
    <row r="111" spans="1:19" s="32" customForma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30"/>
      <c r="L111" s="111"/>
      <c r="N111" s="112"/>
      <c r="O111" s="113"/>
      <c r="P111" s="7"/>
      <c r="Q111" s="7"/>
      <c r="R111" s="7"/>
      <c r="S111" s="7"/>
    </row>
    <row r="112" spans="1:19" s="32" customForma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30"/>
      <c r="L112" s="111"/>
      <c r="N112" s="112"/>
      <c r="O112" s="113"/>
      <c r="P112" s="7"/>
      <c r="Q112" s="7"/>
      <c r="R112" s="7"/>
      <c r="S112" s="7"/>
    </row>
    <row r="113" spans="1:19" s="32" customForma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30"/>
      <c r="L113" s="111"/>
      <c r="N113" s="112"/>
      <c r="O113" s="113"/>
      <c r="P113" s="7"/>
      <c r="Q113" s="7"/>
      <c r="R113" s="7"/>
      <c r="S113" s="7"/>
    </row>
    <row r="114" spans="1:19" s="32" customForma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30"/>
      <c r="L114" s="111"/>
      <c r="N114" s="112"/>
      <c r="O114" s="113"/>
      <c r="P114" s="7"/>
      <c r="Q114" s="7"/>
      <c r="R114" s="7"/>
      <c r="S114" s="7"/>
    </row>
    <row r="115" spans="1:19" s="32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30"/>
      <c r="L115" s="111"/>
      <c r="N115" s="112"/>
      <c r="O115" s="113"/>
      <c r="P115" s="7"/>
      <c r="Q115" s="7"/>
      <c r="R115" s="7"/>
      <c r="S115" s="7"/>
    </row>
    <row r="116" spans="1:19" s="32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30"/>
      <c r="L116" s="111"/>
      <c r="N116" s="112"/>
      <c r="O116" s="113"/>
      <c r="P116" s="7"/>
      <c r="Q116" s="7"/>
      <c r="R116" s="7"/>
      <c r="S116" s="7"/>
    </row>
    <row r="117" spans="1:19" s="32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30"/>
      <c r="L117" s="111"/>
      <c r="N117" s="112"/>
      <c r="O117" s="113"/>
      <c r="P117" s="7"/>
      <c r="Q117" s="7"/>
      <c r="R117" s="7"/>
      <c r="S117" s="7"/>
    </row>
    <row r="118" spans="1:19" s="32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30"/>
      <c r="L118" s="111"/>
      <c r="N118" s="112"/>
      <c r="O118" s="113"/>
      <c r="P118" s="7"/>
      <c r="Q118" s="7"/>
      <c r="R118" s="7"/>
      <c r="S118" s="7"/>
    </row>
    <row r="119" spans="1:19" s="32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30"/>
      <c r="L119" s="111"/>
      <c r="N119" s="112"/>
      <c r="O119" s="113"/>
      <c r="P119" s="7"/>
      <c r="Q119" s="7"/>
      <c r="R119" s="7"/>
      <c r="S119" s="7"/>
    </row>
    <row r="120" spans="1:19" s="32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30"/>
      <c r="L120" s="111"/>
      <c r="N120" s="112"/>
      <c r="O120" s="113"/>
      <c r="P120" s="7"/>
      <c r="Q120" s="7"/>
      <c r="R120" s="7"/>
      <c r="S120" s="7"/>
    </row>
    <row r="121" spans="1:19" s="32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30"/>
      <c r="L121" s="111"/>
      <c r="N121" s="112"/>
      <c r="O121" s="113"/>
      <c r="P121" s="7"/>
      <c r="Q121" s="7"/>
      <c r="R121" s="7"/>
      <c r="S121" s="7"/>
    </row>
    <row r="122" spans="1:19" s="32" customForma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30"/>
      <c r="L122" s="111"/>
      <c r="N122" s="112"/>
      <c r="O122" s="113"/>
      <c r="P122" s="7"/>
      <c r="Q122" s="7"/>
      <c r="R122" s="7"/>
      <c r="S122" s="7"/>
    </row>
    <row r="123" spans="1:19" s="32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30"/>
      <c r="L123" s="111"/>
      <c r="N123" s="112"/>
      <c r="O123" s="113"/>
      <c r="P123" s="7"/>
      <c r="Q123" s="7"/>
      <c r="R123" s="7"/>
      <c r="S123" s="7"/>
    </row>
    <row r="124" spans="1:19" s="32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30"/>
      <c r="L124" s="111"/>
      <c r="N124" s="112"/>
      <c r="O124" s="113"/>
      <c r="P124" s="7"/>
      <c r="Q124" s="7"/>
      <c r="R124" s="7"/>
      <c r="S124" s="7"/>
    </row>
    <row r="125" spans="1:19" s="32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30"/>
      <c r="L125" s="111"/>
      <c r="N125" s="112"/>
      <c r="O125" s="113"/>
      <c r="P125" s="7"/>
      <c r="Q125" s="7"/>
      <c r="R125" s="7"/>
      <c r="S125" s="7"/>
    </row>
    <row r="126" spans="1:19" s="32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30"/>
      <c r="L126" s="111"/>
      <c r="N126" s="112"/>
      <c r="O126" s="113"/>
      <c r="P126" s="7"/>
      <c r="Q126" s="7"/>
      <c r="R126" s="7"/>
      <c r="S126" s="7"/>
    </row>
    <row r="127" spans="1:19" s="32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30"/>
      <c r="L127" s="111"/>
      <c r="N127" s="112"/>
      <c r="O127" s="113"/>
      <c r="P127" s="7"/>
      <c r="Q127" s="7"/>
      <c r="R127" s="7"/>
      <c r="S127" s="7"/>
    </row>
    <row r="128" spans="1:19" s="32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30"/>
      <c r="L128" s="111"/>
      <c r="N128" s="112"/>
      <c r="O128" s="113"/>
      <c r="P128" s="7"/>
      <c r="Q128" s="7"/>
      <c r="R128" s="7"/>
      <c r="S128" s="7"/>
    </row>
    <row r="129" spans="1:19" s="32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30"/>
      <c r="L129" s="111"/>
      <c r="N129" s="112"/>
      <c r="O129" s="113"/>
      <c r="P129" s="7"/>
      <c r="Q129" s="7"/>
      <c r="R129" s="7"/>
      <c r="S129" s="7"/>
    </row>
    <row r="130" spans="1:19" s="32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30"/>
      <c r="L130" s="111"/>
      <c r="N130" s="112"/>
      <c r="O130" s="113"/>
      <c r="P130" s="7"/>
      <c r="Q130" s="7"/>
      <c r="R130" s="7"/>
      <c r="S130" s="7"/>
    </row>
    <row r="131" spans="1:19" s="32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30"/>
      <c r="L131" s="114">
        <f>SUM(L13:L130)</f>
        <v>47041000</v>
      </c>
      <c r="M131" s="114">
        <f>SUM(M13:M130)</f>
        <v>25613000</v>
      </c>
      <c r="N131" s="112"/>
      <c r="O131" s="113"/>
      <c r="P131" s="7"/>
      <c r="Q131" s="7"/>
      <c r="R131" s="7"/>
      <c r="S131" s="7"/>
    </row>
    <row r="132" spans="1:19" s="32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15"/>
      <c r="N132" s="112"/>
      <c r="O132" s="113"/>
      <c r="P132" s="7"/>
      <c r="Q132" s="7"/>
      <c r="R132" s="7"/>
      <c r="S132" s="7"/>
    </row>
    <row r="133" spans="1:19" s="32" customForma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115"/>
      <c r="N133" s="112"/>
      <c r="O133" s="113"/>
      <c r="P133" s="7"/>
      <c r="Q133" s="7"/>
      <c r="R133" s="7"/>
      <c r="S133" s="7"/>
    </row>
    <row r="134" spans="1:19" s="32" customForma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115"/>
      <c r="N134" s="112"/>
      <c r="O134" s="113"/>
      <c r="P134" s="7"/>
      <c r="Q134" s="7"/>
      <c r="R134" s="7"/>
      <c r="S134" s="7"/>
    </row>
  </sheetData>
  <mergeCells count="1">
    <mergeCell ref="A1:I1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28 Juli 17</vt:lpstr>
      <vt:lpstr>29 Juli 17</vt:lpstr>
      <vt:lpstr>31 Juli 17</vt:lpstr>
      <vt:lpstr>01 Agustus 17</vt:lpstr>
      <vt:lpstr>02 Agustus 17</vt:lpstr>
      <vt:lpstr>03 Agustus 17</vt:lpstr>
      <vt:lpstr>04 Agustus 17</vt:lpstr>
      <vt:lpstr>05 Ags 17</vt:lpstr>
      <vt:lpstr>07 Ags 17</vt:lpstr>
      <vt:lpstr>08 Ags 17</vt:lpstr>
      <vt:lpstr>09 Ags 17</vt:lpstr>
      <vt:lpstr>10 Ags 17 </vt:lpstr>
      <vt:lpstr>11 Ags 17 </vt:lpstr>
      <vt:lpstr>12 Ags 17</vt:lpstr>
      <vt:lpstr>13 Ags 17</vt:lpstr>
      <vt:lpstr>14 Ags 17</vt:lpstr>
      <vt:lpstr>15 Ags 17</vt:lpstr>
      <vt:lpstr>16 Ags 17</vt:lpstr>
      <vt:lpstr>18 Ags 17 </vt:lpstr>
      <vt:lpstr>21 Ags 17</vt:lpstr>
      <vt:lpstr>22 Ags 17</vt:lpstr>
      <vt:lpstr>'01 Agustus 17'!Print_Area</vt:lpstr>
      <vt:lpstr>'02 Agustus 17'!Print_Area</vt:lpstr>
      <vt:lpstr>'03 Agustus 17'!Print_Area</vt:lpstr>
      <vt:lpstr>'04 Agustus 17'!Print_Area</vt:lpstr>
      <vt:lpstr>'05 Ags 17'!Print_Area</vt:lpstr>
      <vt:lpstr>'07 Ags 17'!Print_Area</vt:lpstr>
      <vt:lpstr>'08 Ags 17'!Print_Area</vt:lpstr>
      <vt:lpstr>'09 Ags 17'!Print_Area</vt:lpstr>
      <vt:lpstr>'10 Ags 17 '!Print_Area</vt:lpstr>
      <vt:lpstr>'11 Ags 17 '!Print_Area</vt:lpstr>
      <vt:lpstr>'12 Ags 17'!Print_Area</vt:lpstr>
      <vt:lpstr>'13 Ags 17'!Print_Area</vt:lpstr>
      <vt:lpstr>'14 Ags 17'!Print_Area</vt:lpstr>
      <vt:lpstr>'15 Ags 17'!Print_Area</vt:lpstr>
      <vt:lpstr>'16 Ags 17'!Print_Area</vt:lpstr>
      <vt:lpstr>'18 Ags 17 '!Print_Area</vt:lpstr>
      <vt:lpstr>'21 Ags 17'!Print_Area</vt:lpstr>
      <vt:lpstr>'22 Ags 17'!Print_Area</vt:lpstr>
      <vt:lpstr>'28 Juli 17'!Print_Area</vt:lpstr>
      <vt:lpstr>'29 Juli 17'!Print_Area</vt:lpstr>
      <vt:lpstr>'31 Juli 17'!Print_Area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2017-08-22T08:19:09Z</cp:lastPrinted>
  <dcterms:created xsi:type="dcterms:W3CDTF">2017-07-29T02:27:52Z</dcterms:created>
  <dcterms:modified xsi:type="dcterms:W3CDTF">2017-08-22T09:00:41Z</dcterms:modified>
</cp:coreProperties>
</file>