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115" windowHeight="7875" firstSheet="13" activeTab="19"/>
  </bookViews>
  <sheets>
    <sheet name="29 April 17" sheetId="1" r:id="rId1"/>
    <sheet name="02 Mei 17" sheetId="4" r:id="rId2"/>
    <sheet name="03 Mei 17 " sheetId="5" r:id="rId3"/>
    <sheet name="04 Mei 17 " sheetId="6" r:id="rId4"/>
    <sheet name="05 Mei 17 " sheetId="7" r:id="rId5"/>
    <sheet name="06 Mei 17  " sheetId="8" r:id="rId6"/>
    <sheet name="08 Mei 17 " sheetId="9" r:id="rId7"/>
    <sheet name="09 Mei 17 " sheetId="10" r:id="rId8"/>
    <sheet name="10 Mei 17" sheetId="11" r:id="rId9"/>
    <sheet name="11 Mei 17" sheetId="12" r:id="rId10"/>
    <sheet name="13 Mei 17" sheetId="13" r:id="rId11"/>
    <sheet name="15 Mei 17 " sheetId="15" r:id="rId12"/>
    <sheet name="16 Mei 17" sheetId="16" r:id="rId13"/>
    <sheet name="17 Mei 17" sheetId="17" r:id="rId14"/>
    <sheet name="18 Mei 17" sheetId="18" r:id="rId15"/>
    <sheet name="19 Mei 17" sheetId="19" r:id="rId16"/>
    <sheet name="20 Mei 17 " sheetId="20" r:id="rId17"/>
    <sheet name="22 Mei 17  " sheetId="21" r:id="rId18"/>
    <sheet name="23 Mei 17" sheetId="22" r:id="rId19"/>
    <sheet name="24 Mei 17" sheetId="23" r:id="rId20"/>
    <sheet name="29 Mei 17" sheetId="25" r:id="rId21"/>
  </sheets>
  <externalReferences>
    <externalReference r:id="rId22"/>
  </externalReferences>
  <definedNames>
    <definedName name="_xlnm.Print_Area" localSheetId="1">'02 Mei 17'!$A$1:$I$70</definedName>
    <definedName name="_xlnm.Print_Area" localSheetId="2">'03 Mei 17 '!$A$1:$I$70</definedName>
    <definedName name="_xlnm.Print_Area" localSheetId="3">'04 Mei 17 '!$A$1:$I$70</definedName>
    <definedName name="_xlnm.Print_Area" localSheetId="4">'05 Mei 17 '!$A$1:$I$70</definedName>
    <definedName name="_xlnm.Print_Area" localSheetId="5">'06 Mei 17  '!$A$1:$I$67</definedName>
    <definedName name="_xlnm.Print_Area" localSheetId="6">'08 Mei 17 '!$A$1:$I$70</definedName>
    <definedName name="_xlnm.Print_Area" localSheetId="7">'09 Mei 17 '!$A$1:$I$70</definedName>
    <definedName name="_xlnm.Print_Area" localSheetId="8">'10 Mei 17'!$A$1:$I$70</definedName>
    <definedName name="_xlnm.Print_Area" localSheetId="9">'11 Mei 17'!$A$1:$I$70</definedName>
    <definedName name="_xlnm.Print_Area" localSheetId="10">'13 Mei 17'!$A$1:$I$70</definedName>
    <definedName name="_xlnm.Print_Area" localSheetId="11">'15 Mei 17 '!$A$1:$I$70</definedName>
    <definedName name="_xlnm.Print_Area" localSheetId="12">'16 Mei 17'!$A$1:$I$70</definedName>
    <definedName name="_xlnm.Print_Area" localSheetId="13">'17 Mei 17'!$A$1:$I$70</definedName>
    <definedName name="_xlnm.Print_Area" localSheetId="14">'18 Mei 17'!$A$1:$I$70</definedName>
    <definedName name="_xlnm.Print_Area" localSheetId="15">'19 Mei 17'!$A$1:$I$70</definedName>
    <definedName name="_xlnm.Print_Area" localSheetId="16">'20 Mei 17 '!$A$1:$I$70</definedName>
    <definedName name="_xlnm.Print_Area" localSheetId="17">'22 Mei 17  '!$A$1:$I$70</definedName>
    <definedName name="_xlnm.Print_Area" localSheetId="18">'23 Mei 17'!$A$1:$I$70</definedName>
    <definedName name="_xlnm.Print_Area" localSheetId="19">'24 Mei 17'!$A$1:$I$70</definedName>
    <definedName name="_xlnm.Print_Area" localSheetId="0">'29 April 17'!$A$1:$I$70</definedName>
    <definedName name="_xlnm.Print_Area" localSheetId="20">'29 Mei 17'!$A$1:$I$70</definedName>
  </definedNames>
  <calcPr calcId="144525"/>
</workbook>
</file>

<file path=xl/calcChain.xml><?xml version="1.0" encoding="utf-8"?>
<calcChain xmlns="http://schemas.openxmlformats.org/spreadsheetml/2006/main">
  <c r="I30" i="25" l="1"/>
  <c r="L131" i="25"/>
  <c r="H49" i="25" s="1"/>
  <c r="O108" i="25"/>
  <c r="M90" i="25"/>
  <c r="H45" i="25" s="1"/>
  <c r="H89" i="25"/>
  <c r="E89" i="25"/>
  <c r="A89" i="25"/>
  <c r="H50" i="25" s="1"/>
  <c r="Q48" i="25"/>
  <c r="H46" i="25"/>
  <c r="I42" i="25"/>
  <c r="H36" i="25"/>
  <c r="H35" i="25"/>
  <c r="G24" i="25"/>
  <c r="S23" i="25"/>
  <c r="R23" i="25"/>
  <c r="G23" i="25"/>
  <c r="G22" i="25"/>
  <c r="G21" i="25"/>
  <c r="G20" i="25"/>
  <c r="H26" i="25" s="1"/>
  <c r="G16" i="25"/>
  <c r="G15" i="25"/>
  <c r="G14" i="25"/>
  <c r="G13" i="25"/>
  <c r="G12" i="25"/>
  <c r="G11" i="25"/>
  <c r="G10" i="25"/>
  <c r="G9" i="25"/>
  <c r="G8" i="25"/>
  <c r="H17" i="25" l="1"/>
  <c r="I27" i="25" s="1"/>
  <c r="I53" i="25" s="1"/>
  <c r="I51" i="25"/>
  <c r="I47" i="25"/>
  <c r="I37" i="25"/>
  <c r="I43" i="25" s="1"/>
  <c r="I29" i="23"/>
  <c r="I30" i="23"/>
  <c r="L131" i="23"/>
  <c r="H49" i="23" s="1"/>
  <c r="O108" i="23"/>
  <c r="M90" i="23"/>
  <c r="H45" i="23" s="1"/>
  <c r="H89" i="23"/>
  <c r="E89" i="23"/>
  <c r="H46" i="23" s="1"/>
  <c r="A89" i="23"/>
  <c r="H50" i="23" s="1"/>
  <c r="Q48" i="23"/>
  <c r="I42" i="23"/>
  <c r="H36" i="23"/>
  <c r="H35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I52" i="25" l="1"/>
  <c r="I55" i="25" s="1"/>
  <c r="H17" i="23"/>
  <c r="H26" i="23"/>
  <c r="I47" i="23"/>
  <c r="I52" i="23" s="1"/>
  <c r="I51" i="23"/>
  <c r="I37" i="23"/>
  <c r="I43" i="23" s="1"/>
  <c r="I29" i="22"/>
  <c r="I30" i="22"/>
  <c r="L131" i="22"/>
  <c r="H49" i="22" s="1"/>
  <c r="O108" i="22"/>
  <c r="M90" i="22"/>
  <c r="H45" i="22" s="1"/>
  <c r="I47" i="22" s="1"/>
  <c r="H89" i="22"/>
  <c r="E89" i="22"/>
  <c r="A89" i="22"/>
  <c r="H50" i="22" s="1"/>
  <c r="Q48" i="22"/>
  <c r="H46" i="22"/>
  <c r="I42" i="22"/>
  <c r="H36" i="22"/>
  <c r="H35" i="22"/>
  <c r="I37" i="22"/>
  <c r="I43" i="22" s="1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27" i="23" l="1"/>
  <c r="I53" i="23" s="1"/>
  <c r="I55" i="23" s="1"/>
  <c r="H26" i="22"/>
  <c r="I51" i="22"/>
  <c r="H17" i="22"/>
  <c r="I52" i="22"/>
  <c r="I27" i="22" l="1"/>
  <c r="I53" i="22" s="1"/>
  <c r="I55" i="22" s="1"/>
  <c r="I29" i="21" l="1"/>
  <c r="I30" i="21"/>
  <c r="L131" i="21"/>
  <c r="O108" i="21"/>
  <c r="M90" i="21"/>
  <c r="H45" i="21" s="1"/>
  <c r="I47" i="21" s="1"/>
  <c r="H89" i="21"/>
  <c r="E89" i="21"/>
  <c r="A89" i="21"/>
  <c r="H50" i="21"/>
  <c r="Q48" i="21"/>
  <c r="H46" i="21"/>
  <c r="I42" i="21"/>
  <c r="H36" i="2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s="1"/>
  <c r="I27" i="21" s="1"/>
  <c r="I53" i="21" s="1"/>
  <c r="I52" i="20"/>
  <c r="I37" i="21" l="1"/>
  <c r="I43" i="21" s="1"/>
  <c r="H49" i="21"/>
  <c r="I51" i="21" s="1"/>
  <c r="I52" i="21" s="1"/>
  <c r="I55" i="21" s="1"/>
  <c r="I53" i="20"/>
  <c r="I30" i="20" l="1"/>
  <c r="L131" i="20"/>
  <c r="H49" i="20" s="1"/>
  <c r="O108" i="20"/>
  <c r="M90" i="20"/>
  <c r="H45" i="20" s="1"/>
  <c r="H89" i="20"/>
  <c r="E89" i="20"/>
  <c r="H46" i="20" s="1"/>
  <c r="A89" i="20"/>
  <c r="H50" i="20"/>
  <c r="Q48" i="20"/>
  <c r="I42" i="20"/>
  <c r="H36" i="20"/>
  <c r="H35" i="20"/>
  <c r="I29" i="20"/>
  <c r="I37" i="20" s="1"/>
  <c r="I43" i="20" s="1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H26" i="20" l="1"/>
  <c r="I47" i="20"/>
  <c r="H17" i="20"/>
  <c r="I27" i="20" s="1"/>
  <c r="I51" i="20"/>
  <c r="I29" i="19"/>
  <c r="I30" i="19"/>
  <c r="I55" i="20" l="1"/>
  <c r="L131" i="19"/>
  <c r="H49" i="19" s="1"/>
  <c r="O108" i="19"/>
  <c r="M90" i="19"/>
  <c r="H45" i="19" s="1"/>
  <c r="I47" i="19" s="1"/>
  <c r="H89" i="19"/>
  <c r="E89" i="19"/>
  <c r="A89" i="19"/>
  <c r="H50" i="19" s="1"/>
  <c r="Q48" i="19"/>
  <c r="H46" i="19"/>
  <c r="I42" i="19"/>
  <c r="H36" i="19"/>
  <c r="H35" i="19"/>
  <c r="I37" i="19" s="1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17" i="19" l="1"/>
  <c r="H26" i="19"/>
  <c r="I51" i="19"/>
  <c r="I52" i="19"/>
  <c r="I30" i="18"/>
  <c r="I29" i="18"/>
  <c r="L131" i="18"/>
  <c r="H49" i="18" s="1"/>
  <c r="O108" i="18"/>
  <c r="M90" i="18"/>
  <c r="H45" i="18" s="1"/>
  <c r="H89" i="18"/>
  <c r="E89" i="18"/>
  <c r="A89" i="18"/>
  <c r="H50" i="18" s="1"/>
  <c r="Q48" i="18"/>
  <c r="H46" i="18"/>
  <c r="I42" i="18"/>
  <c r="H36" i="18"/>
  <c r="H35" i="18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J17" i="13"/>
  <c r="I27" i="19" l="1"/>
  <c r="I53" i="19" s="1"/>
  <c r="I55" i="19" s="1"/>
  <c r="I51" i="18"/>
  <c r="H26" i="18"/>
  <c r="H17" i="18"/>
  <c r="I37" i="18"/>
  <c r="I43" i="18" s="1"/>
  <c r="I47" i="18"/>
  <c r="I52" i="18" s="1"/>
  <c r="I29" i="17"/>
  <c r="I37" i="17" s="1"/>
  <c r="I43" i="17" s="1"/>
  <c r="I30" i="17"/>
  <c r="L131" i="17"/>
  <c r="H49" i="17" s="1"/>
  <c r="O108" i="17"/>
  <c r="M90" i="17"/>
  <c r="H45" i="17" s="1"/>
  <c r="H89" i="17"/>
  <c r="E89" i="17"/>
  <c r="H46" i="17" s="1"/>
  <c r="A89" i="17"/>
  <c r="H50" i="17"/>
  <c r="Q48" i="17"/>
  <c r="I42" i="17"/>
  <c r="H36" i="17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I27" i="18" l="1"/>
  <c r="I53" i="18" s="1"/>
  <c r="I55" i="18" s="1"/>
  <c r="I47" i="17"/>
  <c r="H17" i="17"/>
  <c r="I27" i="17" s="1"/>
  <c r="I53" i="17" s="1"/>
  <c r="I51" i="17"/>
  <c r="I52" i="17" s="1"/>
  <c r="I30" i="15"/>
  <c r="I29" i="15"/>
  <c r="L131" i="16"/>
  <c r="H49" i="16" s="1"/>
  <c r="O108" i="16"/>
  <c r="M90" i="16"/>
  <c r="H45" i="16" s="1"/>
  <c r="H89" i="16"/>
  <c r="E89" i="16"/>
  <c r="A89" i="16"/>
  <c r="H50" i="16" s="1"/>
  <c r="Q48" i="16"/>
  <c r="H46" i="16"/>
  <c r="I42" i="16"/>
  <c r="H36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I55" i="17" l="1"/>
  <c r="H17" i="16"/>
  <c r="I27" i="16" s="1"/>
  <c r="I53" i="16" s="1"/>
  <c r="I47" i="16"/>
  <c r="I51" i="16"/>
  <c r="I37" i="15"/>
  <c r="L131" i="15"/>
  <c r="H49" i="15" s="1"/>
  <c r="O108" i="15"/>
  <c r="M90" i="15"/>
  <c r="H45" i="15" s="1"/>
  <c r="H89" i="15"/>
  <c r="E89" i="15"/>
  <c r="H46" i="15" s="1"/>
  <c r="A89" i="15"/>
  <c r="H50" i="15" s="1"/>
  <c r="Q48" i="15"/>
  <c r="I42" i="15"/>
  <c r="H36" i="15"/>
  <c r="H35" i="15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I43" i="15" l="1"/>
  <c r="I29" i="16"/>
  <c r="I37" i="16" s="1"/>
  <c r="I43" i="16" s="1"/>
  <c r="I47" i="15"/>
  <c r="H17" i="15"/>
  <c r="I27" i="15" s="1"/>
  <c r="I53" i="15" s="1"/>
  <c r="I51" i="15"/>
  <c r="I30" i="13" l="1"/>
  <c r="I29" i="13"/>
  <c r="I37" i="13" s="1"/>
  <c r="I43" i="13" s="1"/>
  <c r="L131" i="13"/>
  <c r="H49" i="13" s="1"/>
  <c r="O108" i="13"/>
  <c r="M90" i="13"/>
  <c r="H45" i="13" s="1"/>
  <c r="H89" i="13"/>
  <c r="E89" i="13"/>
  <c r="A89" i="13"/>
  <c r="H50" i="13"/>
  <c r="Q48" i="13"/>
  <c r="H46" i="13"/>
  <c r="I42" i="13"/>
  <c r="H36" i="13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H17" i="13" s="1"/>
  <c r="I27" i="13" s="1"/>
  <c r="I53" i="13" s="1"/>
  <c r="I52" i="15" l="1"/>
  <c r="I47" i="13"/>
  <c r="I51" i="13"/>
  <c r="I52" i="13" s="1"/>
  <c r="I55" i="13" s="1"/>
  <c r="I30" i="12"/>
  <c r="L131" i="12"/>
  <c r="H49" i="12" s="1"/>
  <c r="O108" i="12"/>
  <c r="M90" i="12"/>
  <c r="H45" i="12" s="1"/>
  <c r="H89" i="12"/>
  <c r="E89" i="12"/>
  <c r="H46" i="12" s="1"/>
  <c r="A89" i="12"/>
  <c r="H50" i="12" s="1"/>
  <c r="Q48" i="12"/>
  <c r="I42" i="12"/>
  <c r="H36" i="12"/>
  <c r="H35" i="12"/>
  <c r="I29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I55" i="15" l="1"/>
  <c r="I30" i="16"/>
  <c r="I52" i="16" s="1"/>
  <c r="I55" i="16" s="1"/>
  <c r="H26" i="12"/>
  <c r="I47" i="12"/>
  <c r="H17" i="12"/>
  <c r="I37" i="12"/>
  <c r="I43" i="12" s="1"/>
  <c r="I27" i="12"/>
  <c r="I53" i="12" s="1"/>
  <c r="I51" i="12"/>
  <c r="I30" i="11"/>
  <c r="I29" i="11"/>
  <c r="L131" i="11"/>
  <c r="H49" i="11" s="1"/>
  <c r="O108" i="11"/>
  <c r="M90" i="11"/>
  <c r="H45" i="11" s="1"/>
  <c r="I47" i="11" s="1"/>
  <c r="H89" i="11"/>
  <c r="E89" i="11"/>
  <c r="A89" i="11"/>
  <c r="H50" i="11"/>
  <c r="Q48" i="11"/>
  <c r="H46" i="11"/>
  <c r="I42" i="11"/>
  <c r="H36" i="1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I52" i="12" l="1"/>
  <c r="I55" i="12" s="1"/>
  <c r="I37" i="11"/>
  <c r="I43" i="11" s="1"/>
  <c r="H26" i="11"/>
  <c r="H17" i="11"/>
  <c r="I51" i="11"/>
  <c r="I52" i="11" s="1"/>
  <c r="I29" i="10"/>
  <c r="I30" i="10"/>
  <c r="L131" i="10"/>
  <c r="H49" i="10" s="1"/>
  <c r="O108" i="10"/>
  <c r="M90" i="10"/>
  <c r="H45" i="10" s="1"/>
  <c r="I47" i="10" s="1"/>
  <c r="H89" i="10"/>
  <c r="E89" i="10"/>
  <c r="A89" i="10"/>
  <c r="H50" i="10" s="1"/>
  <c r="Q48" i="10"/>
  <c r="H46" i="10"/>
  <c r="I42" i="10"/>
  <c r="H36" i="10"/>
  <c r="H35" i="10"/>
  <c r="I37" i="10"/>
  <c r="I43" i="10" s="1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I27" i="11" l="1"/>
  <c r="I53" i="11" s="1"/>
  <c r="I55" i="11" s="1"/>
  <c r="H26" i="10"/>
  <c r="H17" i="10"/>
  <c r="I51" i="10"/>
  <c r="I52" i="10"/>
  <c r="I30" i="9"/>
  <c r="I27" i="10" l="1"/>
  <c r="I53" i="10" s="1"/>
  <c r="I55" i="10" s="1"/>
  <c r="L131" i="9"/>
  <c r="H49" i="9" s="1"/>
  <c r="O108" i="9"/>
  <c r="M90" i="9"/>
  <c r="H45" i="9" s="1"/>
  <c r="I47" i="9" s="1"/>
  <c r="H89" i="9"/>
  <c r="E89" i="9"/>
  <c r="A89" i="9"/>
  <c r="H50" i="9" s="1"/>
  <c r="Q48" i="9"/>
  <c r="H46" i="9"/>
  <c r="I42" i="9"/>
  <c r="H36" i="9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I51" i="9" l="1"/>
  <c r="I52" i="9" s="1"/>
  <c r="H17" i="9"/>
  <c r="I27" i="9" s="1"/>
  <c r="I53" i="9" s="1"/>
  <c r="I30" i="8"/>
  <c r="E9" i="8"/>
  <c r="E8" i="8"/>
  <c r="I55" i="9" l="1"/>
  <c r="L130" i="8"/>
  <c r="H49" i="8" s="1"/>
  <c r="O107" i="8"/>
  <c r="M89" i="8"/>
  <c r="H45" i="8" s="1"/>
  <c r="H88" i="8"/>
  <c r="E88" i="8"/>
  <c r="H46" i="8" s="1"/>
  <c r="A88" i="8"/>
  <c r="H50" i="8" s="1"/>
  <c r="Q48" i="8"/>
  <c r="I42" i="8"/>
  <c r="H36" i="8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I29" i="7"/>
  <c r="I30" i="7"/>
  <c r="L133" i="7"/>
  <c r="H49" i="7" s="1"/>
  <c r="O110" i="7"/>
  <c r="M92" i="7"/>
  <c r="H45" i="7" s="1"/>
  <c r="H91" i="7"/>
  <c r="E91" i="7"/>
  <c r="A91" i="7"/>
  <c r="H50" i="7" s="1"/>
  <c r="Q48" i="7"/>
  <c r="H46" i="7"/>
  <c r="I42" i="7"/>
  <c r="H36" i="7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I37" i="7" l="1"/>
  <c r="I47" i="8"/>
  <c r="H17" i="8"/>
  <c r="H26" i="8"/>
  <c r="I51" i="8"/>
  <c r="H17" i="7"/>
  <c r="H26" i="7"/>
  <c r="I47" i="7"/>
  <c r="I51" i="7"/>
  <c r="I43" i="7" l="1"/>
  <c r="I29" i="9"/>
  <c r="I37" i="9" s="1"/>
  <c r="I43" i="9" s="1"/>
  <c r="I29" i="8"/>
  <c r="I37" i="8" s="1"/>
  <c r="I43" i="8" s="1"/>
  <c r="I52" i="8"/>
  <c r="I27" i="8"/>
  <c r="I53" i="8" s="1"/>
  <c r="I27" i="7"/>
  <c r="I53" i="7" s="1"/>
  <c r="I52" i="7"/>
  <c r="I55" i="8" l="1"/>
  <c r="I55" i="7"/>
  <c r="I30" i="6" l="1"/>
  <c r="L133" i="6"/>
  <c r="H49" i="6" s="1"/>
  <c r="O110" i="6"/>
  <c r="M92" i="6"/>
  <c r="H45" i="6" s="1"/>
  <c r="H91" i="6"/>
  <c r="E91" i="6"/>
  <c r="H46" i="6" s="1"/>
  <c r="A91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l="1"/>
  <c r="I27" i="6" s="1"/>
  <c r="I53" i="6" s="1"/>
  <c r="I47" i="6"/>
  <c r="I51" i="6"/>
  <c r="I52" i="6" l="1"/>
  <c r="I55" i="6" s="1"/>
  <c r="I30" i="5" l="1"/>
  <c r="I29" i="5"/>
  <c r="L133" i="5"/>
  <c r="H49" i="5" s="1"/>
  <c r="O110" i="5"/>
  <c r="M92" i="5"/>
  <c r="H45" i="5" s="1"/>
  <c r="H91" i="5"/>
  <c r="E91" i="5"/>
  <c r="H46" i="5" s="1"/>
  <c r="A91" i="5"/>
  <c r="H50" i="5" s="1"/>
  <c r="Q48" i="5"/>
  <c r="I42" i="5"/>
  <c r="H36" i="5"/>
  <c r="H35" i="5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H17" i="5" l="1"/>
  <c r="I27" i="5" s="1"/>
  <c r="I53" i="5" s="1"/>
  <c r="I47" i="5"/>
  <c r="I51" i="5"/>
  <c r="I37" i="5"/>
  <c r="I43" i="5" s="1"/>
  <c r="I52" i="5" l="1"/>
  <c r="I55" i="5" s="1"/>
  <c r="J50" i="1" l="1"/>
  <c r="I30" i="4"/>
  <c r="L133" i="1"/>
  <c r="O110" i="1"/>
  <c r="M92" i="1"/>
  <c r="H91" i="1"/>
  <c r="E91" i="1"/>
  <c r="A91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I52" i="1" l="1"/>
  <c r="I55" i="1" s="1"/>
  <c r="L133" i="4" l="1"/>
  <c r="H49" i="4" s="1"/>
  <c r="O110" i="4"/>
  <c r="M92" i="4"/>
  <c r="H45" i="4" s="1"/>
  <c r="H91" i="4"/>
  <c r="E91" i="4"/>
  <c r="H46" i="4" s="1"/>
  <c r="A91" i="4"/>
  <c r="H50" i="4" s="1"/>
  <c r="Q48" i="4"/>
  <c r="I42" i="4"/>
  <c r="H36" i="4"/>
  <c r="H35" i="4"/>
  <c r="I37" i="4" s="1"/>
  <c r="I43" i="4" s="1"/>
  <c r="G24" i="4"/>
  <c r="S23" i="4"/>
  <c r="R23" i="4"/>
  <c r="G23" i="4"/>
  <c r="G22" i="4"/>
  <c r="G21" i="4"/>
  <c r="G20" i="4"/>
  <c r="H26" i="4" s="1"/>
  <c r="G16" i="4"/>
  <c r="G15" i="4"/>
  <c r="G14" i="4"/>
  <c r="G13" i="4"/>
  <c r="G12" i="4"/>
  <c r="G11" i="4"/>
  <c r="G10" i="4"/>
  <c r="G9" i="4"/>
  <c r="G8" i="4"/>
  <c r="H17" i="4" l="1"/>
  <c r="I27" i="4" s="1"/>
  <c r="I53" i="4" s="1"/>
  <c r="I47" i="4"/>
  <c r="I51" i="4"/>
  <c r="I52" i="4" l="1"/>
  <c r="I55" i="4" s="1"/>
</calcChain>
</file>

<file path=xl/sharedStrings.xml><?xml version="1.0" encoding="utf-8"?>
<sst xmlns="http://schemas.openxmlformats.org/spreadsheetml/2006/main" count="1559" uniqueCount="73">
  <si>
    <t>CASH OPNAME</t>
  </si>
  <si>
    <t>Hari           :</t>
  </si>
  <si>
    <t>Sabtu</t>
  </si>
  <si>
    <t>Tanggal :</t>
  </si>
  <si>
    <t>Pelaksana :</t>
  </si>
  <si>
    <t>Keuangan</t>
  </si>
  <si>
    <t>Pukul      :</t>
  </si>
  <si>
    <t>UANG KERTAS</t>
  </si>
  <si>
    <t xml:space="preserve"> 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</si>
  <si>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</si>
  <si>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</si>
  <si>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</si>
  <si>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</si>
  <si>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</si>
  <si>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</si>
  <si>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</si>
  <si>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</si>
  <si>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</si>
  <si>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</si>
  <si>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</si>
  <si>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</si>
  <si>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</si>
  <si>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</si>
  <si>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</si>
  <si>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</si>
  <si>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</si>
  <si>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</si>
  <si>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</si>
  <si>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cb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</si>
  <si>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</si>
  <si>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</si>
  <si>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</si>
  <si>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</si>
  <si>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</si>
  <si>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</si>
  <si>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</si>
  <si>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</si>
  <si>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</si>
  <si>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</si>
  <si>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</si>
  <si>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</si>
  <si>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</si>
  <si>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</si>
  <si>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</si>
  <si>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</si>
  <si>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</si>
  <si>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</si>
  <si>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Silmi Nur Addini, ST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</si>
  <si>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</si>
  <si>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</si>
  <si>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</si>
  <si>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</si>
  <si>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</si>
  <si>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</si>
  <si>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</si>
  <si>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</si>
  <si>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Selasa</t>
  </si>
  <si>
    <t>h</t>
  </si>
  <si>
    <t>1. Nijar Kurnia Romdoni, A.Md</t>
  </si>
  <si>
    <t>Rabu</t>
  </si>
  <si>
    <t>Kamis</t>
  </si>
  <si>
    <t>Jum'at</t>
  </si>
  <si>
    <t>Senin</t>
  </si>
  <si>
    <t>Jumat</t>
  </si>
  <si>
    <t>Kurang</t>
  </si>
  <si>
    <t>fee it</t>
  </si>
  <si>
    <t>tv kabel</t>
  </si>
  <si>
    <t>tengok adam</t>
  </si>
  <si>
    <t>fee mgm</t>
  </si>
  <si>
    <t>tuker</t>
  </si>
  <si>
    <t>arip</t>
  </si>
  <si>
    <t>r asep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</si>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</sst>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3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3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41" fontId="3" fillId="0" borderId="0" xfId="4" applyNumberFormat="1" applyFont="1" applyAlignment="1"/>
    <xf numFmtId="0" fontId="3" fillId="0" borderId="0" xfId="4" applyFont="1" applyFill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3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165" fontId="11" fillId="0" borderId="0" xfId="1" applyNumberFormat="1" applyFont="1" applyFill="1" applyBorder="1" applyAlignment="1">
      <alignment vertical="center" wrapText="1"/>
    </xf>
    <xf numFmtId="41" fontId="6" fillId="3" borderId="0" xfId="0" applyNumberFormat="1" applyFont="1" applyFill="1"/>
    <xf numFmtId="41" fontId="3" fillId="0" borderId="0" xfId="4" applyNumberFormat="1" applyFont="1" applyFill="1" applyBorder="1"/>
    <xf numFmtId="41" fontId="3" fillId="0" borderId="0" xfId="4" applyNumberFormat="1" applyFont="1" applyFill="1" applyBorder="1" applyAlignment="1"/>
    <xf numFmtId="166" fontId="5" fillId="0" borderId="0" xfId="5" applyNumberFormat="1" applyFont="1"/>
    <xf numFmtId="166" fontId="6" fillId="0" borderId="0" xfId="5" applyNumberFormat="1" applyFont="1" applyBorder="1"/>
    <xf numFmtId="0" fontId="7" fillId="0" borderId="0" xfId="4" applyFont="1" applyFill="1" applyAlignment="1"/>
    <xf numFmtId="165" fontId="12" fillId="0" borderId="0" xfId="1" applyNumberFormat="1" applyFont="1" applyFill="1" applyBorder="1" applyAlignment="1">
      <alignment vertical="center" wrapText="1"/>
    </xf>
    <xf numFmtId="41" fontId="13" fillId="4" borderId="0" xfId="4" applyNumberFormat="1" applyFont="1" applyFill="1" applyBorder="1" applyAlignment="1"/>
    <xf numFmtId="41" fontId="3" fillId="0" borderId="0" xfId="4" applyNumberFormat="1" applyFont="1" applyFill="1"/>
    <xf numFmtId="166" fontId="6" fillId="0" borderId="0" xfId="6" applyNumberFormat="1" applyFont="1" applyFill="1" applyBorder="1" applyAlignment="1"/>
    <xf numFmtId="165" fontId="3" fillId="0" borderId="0" xfId="1" applyNumberFormat="1" applyFont="1" applyFill="1" applyBorder="1" applyAlignment="1">
      <alignment horizontal="right" vertical="center"/>
    </xf>
    <xf numFmtId="1" fontId="6" fillId="0" borderId="0" xfId="5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1" fontId="6" fillId="0" borderId="0" xfId="5" applyNumberFormat="1" applyFont="1" applyFill="1" applyBorder="1" applyAlignment="1">
      <alignment horizontal="center" wrapText="1"/>
    </xf>
    <xf numFmtId="166" fontId="3" fillId="0" borderId="0" xfId="4" applyNumberFormat="1" applyFont="1" applyFill="1"/>
    <xf numFmtId="41" fontId="3" fillId="0" borderId="0" xfId="2" applyFont="1" applyFill="1" applyBorder="1" applyAlignment="1">
      <alignment vertical="center" wrapText="1"/>
    </xf>
    <xf numFmtId="41" fontId="3" fillId="0" borderId="0" xfId="5" applyNumberFormat="1" applyFont="1" applyFill="1" applyBorder="1"/>
    <xf numFmtId="0" fontId="3" fillId="0" borderId="0" xfId="4" applyFont="1" applyFill="1"/>
    <xf numFmtId="41" fontId="3" fillId="0" borderId="1" xfId="4" applyNumberFormat="1" applyFont="1" applyBorder="1" applyAlignment="1"/>
    <xf numFmtId="41" fontId="6" fillId="5" borderId="0" xfId="0" applyNumberFormat="1" applyFont="1" applyFill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14" fillId="0" borderId="0" xfId="4" applyNumberFormat="1" applyFont="1" applyFill="1" applyBorder="1" applyAlignme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41" fontId="3" fillId="3" borderId="0" xfId="2" applyFont="1" applyFill="1" applyBorder="1" applyAlignment="1">
      <alignment vertical="center" wrapText="1"/>
    </xf>
    <xf numFmtId="41" fontId="3" fillId="3" borderId="0" xfId="4" applyNumberFormat="1" applyFont="1" applyFill="1" applyBorder="1" applyAlignment="1"/>
    <xf numFmtId="42" fontId="5" fillId="0" borderId="0" xfId="5" applyNumberFormat="1" applyFont="1"/>
    <xf numFmtId="41" fontId="3" fillId="3" borderId="0" xfId="4" applyNumberFormat="1" applyFont="1" applyFill="1"/>
    <xf numFmtId="164" fontId="3" fillId="0" borderId="1" xfId="4" applyNumberFormat="1" applyFont="1" applyBorder="1" applyAlignment="1"/>
    <xf numFmtId="164" fontId="15" fillId="0" borderId="0" xfId="4" applyNumberFormat="1" applyFont="1" applyBorder="1" applyAlignment="1"/>
    <xf numFmtId="164" fontId="15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16" fillId="0" borderId="0" xfId="3" applyNumberFormat="1" applyFont="1" applyFill="1" applyBorder="1"/>
    <xf numFmtId="164" fontId="5" fillId="0" borderId="0" xfId="0" applyNumberFormat="1" applyFont="1"/>
    <xf numFmtId="0" fontId="5" fillId="0" borderId="0" xfId="5" applyFont="1" applyFill="1"/>
    <xf numFmtId="42" fontId="5" fillId="0" borderId="0" xfId="0" applyNumberFormat="1" applyFont="1"/>
    <xf numFmtId="164" fontId="17" fillId="0" borderId="0" xfId="4" applyNumberFormat="1" applyFont="1" applyAlignment="1"/>
    <xf numFmtId="164" fontId="17" fillId="0" borderId="0" xfId="4" applyNumberFormat="1" applyFont="1" applyBorder="1" applyAlignment="1"/>
    <xf numFmtId="42" fontId="3" fillId="0" borderId="0" xfId="4" applyNumberFormat="1" applyFont="1"/>
    <xf numFmtId="164" fontId="17" fillId="0" borderId="0" xfId="4" applyNumberFormat="1" applyFont="1" applyFill="1" applyAlignment="1"/>
    <xf numFmtId="41" fontId="17" fillId="0" borderId="0" xfId="4" applyNumberFormat="1" applyFont="1" applyAlignment="1"/>
    <xf numFmtId="0" fontId="18" fillId="0" borderId="0" xfId="4" applyFont="1" applyAlignment="1">
      <alignment horizontal="left"/>
    </xf>
    <xf numFmtId="0" fontId="18" fillId="0" borderId="0" xfId="4" applyFont="1"/>
    <xf numFmtId="0" fontId="3" fillId="0" borderId="0" xfId="4" applyFont="1"/>
    <xf numFmtId="0" fontId="17" fillId="0" borderId="0" xfId="4" applyFont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3" fillId="3" borderId="0" xfId="2" applyFont="1" applyFill="1" applyBorder="1" applyAlignment="1">
      <alignment horizontal="right" vertical="center"/>
    </xf>
    <xf numFmtId="0" fontId="19" fillId="0" borderId="0" xfId="5" applyFont="1"/>
    <xf numFmtId="41" fontId="6" fillId="3" borderId="0" xfId="5" applyNumberFormat="1" applyFont="1" applyFill="1"/>
    <xf numFmtId="164" fontId="5" fillId="0" borderId="0" xfId="5" applyNumberFormat="1" applyFont="1"/>
    <xf numFmtId="0" fontId="20" fillId="0" borderId="0" xfId="4" applyFont="1" applyBorder="1"/>
    <xf numFmtId="164" fontId="21" fillId="0" borderId="0" xfId="4" applyNumberFormat="1" applyFont="1" applyBorder="1"/>
    <xf numFmtId="41" fontId="6" fillId="0" borderId="0" xfId="0" applyNumberFormat="1" applyFont="1"/>
    <xf numFmtId="164" fontId="3" fillId="0" borderId="0" xfId="4" applyNumberFormat="1" applyFont="1"/>
    <xf numFmtId="42" fontId="6" fillId="0" borderId="0" xfId="3" applyNumberFormat="1" applyFont="1" applyFill="1"/>
    <xf numFmtId="41" fontId="6" fillId="0" borderId="0" xfId="3" applyNumberFormat="1" applyFont="1" applyFill="1"/>
    <xf numFmtId="41" fontId="22" fillId="0" borderId="0" xfId="0" applyNumberFormat="1" applyFont="1"/>
    <xf numFmtId="0" fontId="23" fillId="0" borderId="0" xfId="5" applyFont="1"/>
    <xf numFmtId="42" fontId="16" fillId="0" borderId="0" xfId="5" applyNumberFormat="1" applyFont="1"/>
    <xf numFmtId="41" fontId="16" fillId="0" borderId="0" xfId="0" applyNumberFormat="1" applyFont="1"/>
    <xf numFmtId="0" fontId="23" fillId="0" borderId="0" xfId="0" applyFont="1"/>
    <xf numFmtId="42" fontId="23" fillId="0" borderId="0" xfId="5" applyNumberFormat="1" applyFont="1"/>
    <xf numFmtId="42" fontId="23" fillId="0" borderId="0" xfId="0" applyNumberFormat="1" applyFont="1"/>
    <xf numFmtId="42" fontId="6" fillId="0" borderId="0" xfId="0" applyNumberFormat="1" applyFont="1"/>
    <xf numFmtId="0" fontId="16" fillId="0" borderId="0" xfId="0" applyFont="1"/>
    <xf numFmtId="42" fontId="6" fillId="0" borderId="0" xfId="7" applyNumberFormat="1" applyFont="1" applyFill="1"/>
    <xf numFmtId="42" fontId="16" fillId="0" borderId="0" xfId="0" applyNumberFormat="1" applyFont="1"/>
    <xf numFmtId="41" fontId="6" fillId="3" borderId="0" xfId="7" applyNumberFormat="1" applyFont="1" applyFill="1"/>
    <xf numFmtId="0" fontId="23" fillId="0" borderId="0" xfId="5" applyFont="1" applyFill="1"/>
    <xf numFmtId="41" fontId="6" fillId="3" borderId="0" xfId="2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13" fillId="0" borderId="0" xfId="4" applyNumberFormat="1" applyFont="1" applyFill="1" applyBorder="1" applyAlignme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3" fillId="0" borderId="2" xfId="2" applyFont="1" applyFill="1" applyBorder="1" applyAlignment="1">
      <alignment vertical="center" wrapText="1"/>
    </xf>
    <xf numFmtId="165" fontId="11" fillId="0" borderId="2" xfId="1" applyNumberFormat="1" applyFont="1" applyFill="1" applyBorder="1" applyAlignment="1">
      <alignment horizontal="right" vertical="center"/>
    </xf>
    <xf numFmtId="165" fontId="11" fillId="0" borderId="2" xfId="1" applyNumberFormat="1" applyFont="1" applyFill="1" applyBorder="1" applyAlignment="1">
      <alignment vertical="center" wrapText="1"/>
    </xf>
    <xf numFmtId="165" fontId="12" fillId="0" borderId="2" xfId="1" applyNumberFormat="1" applyFont="1" applyFill="1" applyBorder="1" applyAlignment="1">
      <alignment vertical="center" wrapText="1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4.%20April/CO%20April%202017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April 17"/>
      <sheetName val="3 April 17"/>
      <sheetName val="4 April 17 "/>
      <sheetName val="5 April 17 "/>
      <sheetName val="6 April 17"/>
      <sheetName val="7 April 17 "/>
      <sheetName val="8 April 17"/>
      <sheetName val="10 April 17 "/>
      <sheetName val="11 April 17"/>
      <sheetName val="12 April 17"/>
      <sheetName val="13 April 17"/>
      <sheetName val="16 April 17"/>
      <sheetName val="17 April 17"/>
      <sheetName val="18 April 17"/>
      <sheetName val="19 April 17"/>
      <sheetName val="20 April 17 "/>
      <sheetName val="21 April 17 "/>
      <sheetName val="22 April 17 "/>
      <sheetName val="25 April 17 "/>
      <sheetName val="26 April 17  "/>
      <sheetName val="27 April 17 "/>
      <sheetName val="28 April 17"/>
      <sheetName val="29 April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2">
          <cell r="I52">
            <v>61693500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18" zoomScaleNormal="100" zoomScaleSheetLayoutView="100" workbookViewId="0">
      <selection activeCell="I37" sqref="I3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42854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715</v>
      </c>
      <c r="F8" s="22"/>
      <c r="G8" s="17">
        <f>C8*E8</f>
        <v>71500000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298</v>
      </c>
      <c r="F9" s="22"/>
      <c r="G9" s="17">
        <f t="shared" ref="G9:G16" si="0">C9*E9</f>
        <v>14900000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40670</v>
      </c>
      <c r="L13" s="31">
        <v>1000000</v>
      </c>
      <c r="M13" s="32">
        <v>500000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40671</v>
      </c>
      <c r="L14" s="31">
        <v>1300000</v>
      </c>
      <c r="M14" s="34">
        <v>600000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40672</v>
      </c>
      <c r="L15" s="31">
        <v>1900000</v>
      </c>
      <c r="M15" s="34">
        <v>760000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40673</v>
      </c>
      <c r="L16" s="38">
        <v>1000000</v>
      </c>
      <c r="M16" s="39">
        <v>210000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86482000</v>
      </c>
      <c r="I17" s="10"/>
      <c r="J17" s="37"/>
      <c r="K17" s="30">
        <v>40674</v>
      </c>
      <c r="L17" s="31">
        <v>3000000</v>
      </c>
      <c r="M17" s="34">
        <v>200000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40675</v>
      </c>
      <c r="L18" s="38">
        <v>800000</v>
      </c>
      <c r="M18" s="33">
        <v>200000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40676</v>
      </c>
      <c r="L19" s="38">
        <v>1000000</v>
      </c>
      <c r="M19" s="42"/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40677</v>
      </c>
      <c r="L20" s="38">
        <v>3000000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40678</v>
      </c>
      <c r="L21" s="38">
        <v>2000000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40679</v>
      </c>
      <c r="L22" s="47">
        <v>1260000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40680</v>
      </c>
      <c r="L23" s="47">
        <v>1000000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40681</v>
      </c>
      <c r="L24" s="47">
        <v>5000000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40682</v>
      </c>
      <c r="L25" s="47">
        <v>1000000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1500</v>
      </c>
      <c r="I26" s="9"/>
      <c r="K26" s="30">
        <v>40683</v>
      </c>
      <c r="L26" s="47">
        <v>1000000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86483500</v>
      </c>
      <c r="K27" s="30">
        <v>40684</v>
      </c>
      <c r="L27" s="47">
        <v>2000000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40685</v>
      </c>
      <c r="L28" s="47">
        <v>1000000</v>
      </c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v>1309438546</v>
      </c>
      <c r="K29" s="30">
        <v>40686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'[1]28 April 17'!I52</f>
        <v>61693500</v>
      </c>
      <c r="K30" s="30">
        <v>40687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40688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40689</v>
      </c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40690</v>
      </c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40691</v>
      </c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1309438546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1478215152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2470000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+E91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2470000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L133</f>
        <v>27260000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A91</f>
        <v>0</v>
      </c>
      <c r="I50" s="9"/>
      <c r="J50" s="73">
        <f>H49-H45</f>
        <v>24790000</v>
      </c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27260000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86483500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86483500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47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8"/>
      <c r="L71" s="87"/>
      <c r="M71" s="93"/>
      <c r="N71" s="43"/>
      <c r="O71" s="95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54</v>
      </c>
      <c r="I72" s="90" t="s">
        <v>55</v>
      </c>
      <c r="J72" s="88"/>
      <c r="L72" s="87"/>
      <c r="M72" s="93"/>
      <c r="N72" s="43"/>
      <c r="O72" s="96"/>
    </row>
    <row r="73" spans="1:15" x14ac:dyDescent="0.2">
      <c r="A73" s="97"/>
      <c r="B73" s="98"/>
      <c r="C73" s="98"/>
      <c r="D73" s="98"/>
      <c r="E73" s="99"/>
      <c r="F73" s="2"/>
      <c r="G73" s="2"/>
      <c r="H73" s="60"/>
      <c r="I73" s="2"/>
      <c r="J73" s="88"/>
      <c r="L73" s="87"/>
      <c r="M73" s="93"/>
      <c r="N73" s="43"/>
      <c r="O73" s="95"/>
    </row>
    <row r="74" spans="1:15" x14ac:dyDescent="0.2">
      <c r="A74" s="97"/>
      <c r="B74" s="98"/>
      <c r="C74" s="98"/>
      <c r="D74" s="98"/>
      <c r="E74" s="99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100"/>
      <c r="B75" s="98"/>
      <c r="C75" s="98"/>
      <c r="D75" s="98"/>
      <c r="E75" s="99"/>
      <c r="F75" s="2"/>
      <c r="G75" s="2"/>
      <c r="H75" s="60"/>
      <c r="I75" s="2"/>
      <c r="J75" s="2"/>
      <c r="L75" s="87"/>
      <c r="M75" s="93"/>
      <c r="N75" s="43"/>
      <c r="O75" s="95"/>
    </row>
    <row r="76" spans="1:15" x14ac:dyDescent="0.2">
      <c r="A76" s="100"/>
      <c r="B76" s="98"/>
      <c r="C76" s="101"/>
      <c r="D76" s="98"/>
      <c r="E76" s="102"/>
      <c r="F76" s="2"/>
      <c r="G76" s="2"/>
      <c r="H76" s="60"/>
      <c r="I76" s="2"/>
      <c r="J76" s="2"/>
      <c r="L76" s="87"/>
      <c r="M76" s="93"/>
      <c r="N76" s="43"/>
      <c r="O76" s="95"/>
    </row>
    <row r="77" spans="1:15" x14ac:dyDescent="0.2">
      <c r="A77" s="99"/>
      <c r="B77" s="98"/>
      <c r="C77" s="101"/>
      <c r="D77" s="101"/>
      <c r="E77" s="103"/>
      <c r="F77" s="74"/>
      <c r="H77" s="75"/>
      <c r="L77" s="87"/>
      <c r="M77" s="93"/>
      <c r="N77" s="43"/>
      <c r="O77" s="95"/>
    </row>
    <row r="78" spans="1:15" x14ac:dyDescent="0.2">
      <c r="A78" s="104"/>
      <c r="B78" s="98"/>
      <c r="C78" s="105"/>
      <c r="D78" s="105"/>
      <c r="E78" s="103"/>
      <c r="H78" s="75"/>
      <c r="L78" s="87"/>
      <c r="M78" s="106"/>
      <c r="N78" s="43"/>
      <c r="O78" s="95"/>
    </row>
    <row r="79" spans="1:15" x14ac:dyDescent="0.2">
      <c r="A79" s="107"/>
      <c r="B79" s="98"/>
      <c r="C79" s="105"/>
      <c r="D79" s="105"/>
      <c r="E79" s="103"/>
      <c r="H79" s="75"/>
      <c r="L79" s="87"/>
      <c r="M79" s="108"/>
      <c r="N79" s="43"/>
      <c r="O79" s="96"/>
    </row>
    <row r="80" spans="1:15" x14ac:dyDescent="0.2">
      <c r="A80" s="107"/>
      <c r="B80" s="98"/>
      <c r="C80" s="105"/>
      <c r="D80" s="105"/>
      <c r="E80" s="103"/>
      <c r="H80" s="75"/>
      <c r="K80" s="30"/>
      <c r="L80" s="87"/>
      <c r="N80" s="43"/>
      <c r="O80" s="96"/>
    </row>
    <row r="81" spans="1:15" x14ac:dyDescent="0.2">
      <c r="A81" s="104"/>
      <c r="B81" s="105"/>
      <c r="C81" s="105"/>
      <c r="D81" s="105"/>
      <c r="E81" s="103"/>
      <c r="H81" s="75"/>
      <c r="K81" s="30"/>
      <c r="L81" s="87"/>
      <c r="N81" s="43"/>
      <c r="O81" s="95"/>
    </row>
    <row r="82" spans="1:15" x14ac:dyDescent="0.2">
      <c r="A82" s="104"/>
      <c r="B82" s="105"/>
      <c r="C82" s="105"/>
      <c r="D82" s="105"/>
      <c r="E82" s="103"/>
      <c r="H82" s="75"/>
      <c r="K82" s="30"/>
      <c r="L82" s="87"/>
      <c r="N82" s="43"/>
      <c r="O82" s="95"/>
    </row>
    <row r="83" spans="1:15" x14ac:dyDescent="0.2">
      <c r="A83" s="104"/>
      <c r="B83" s="109"/>
      <c r="E83" s="75"/>
      <c r="H83" s="75"/>
      <c r="K83" s="30"/>
      <c r="L83" s="87"/>
      <c r="N83" s="43"/>
      <c r="O83" s="95"/>
    </row>
    <row r="84" spans="1:15" x14ac:dyDescent="0.2">
      <c r="A84" s="104"/>
      <c r="B84" s="109"/>
      <c r="H84" s="75"/>
      <c r="K84" s="30"/>
      <c r="L84" s="87"/>
      <c r="M84" s="93"/>
      <c r="N84" s="43"/>
      <c r="O84" s="95"/>
    </row>
    <row r="85" spans="1:15" x14ac:dyDescent="0.2">
      <c r="A85" s="104"/>
      <c r="B85" s="109"/>
      <c r="K85" s="30"/>
      <c r="L85" s="87"/>
      <c r="N85" s="43"/>
      <c r="O85" s="95"/>
    </row>
    <row r="86" spans="1:15" x14ac:dyDescent="0.2">
      <c r="A86" s="104"/>
      <c r="B86" s="109"/>
      <c r="K86" s="30"/>
      <c r="L86" s="87"/>
      <c r="N86" s="43"/>
      <c r="O86" s="95"/>
    </row>
    <row r="87" spans="1:15" x14ac:dyDescent="0.2">
      <c r="A87" s="75"/>
      <c r="B87" s="109"/>
      <c r="K87" s="30"/>
      <c r="L87" s="87"/>
      <c r="N87" s="43"/>
      <c r="O87" s="95"/>
    </row>
    <row r="88" spans="1:15" x14ac:dyDescent="0.2">
      <c r="K88" s="30"/>
      <c r="L88" s="87"/>
      <c r="N88" s="43"/>
      <c r="O88" s="95"/>
    </row>
    <row r="89" spans="1:15" x14ac:dyDescent="0.2">
      <c r="K89" s="30"/>
      <c r="L89" s="87"/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A91" s="85">
        <f>SUM(A73:A90)</f>
        <v>0</v>
      </c>
      <c r="E91" s="75">
        <f>SUM(E73:E90)</f>
        <v>0</v>
      </c>
      <c r="H91" s="75">
        <f>SUM(H73:H90)</f>
        <v>0</v>
      </c>
      <c r="K91" s="30"/>
      <c r="L91" s="110"/>
      <c r="N91" s="43"/>
      <c r="O91" s="95"/>
    </row>
    <row r="92" spans="1:15" x14ac:dyDescent="0.2">
      <c r="K92" s="30"/>
      <c r="L92" s="110"/>
      <c r="M92" s="32">
        <f>SUM(M13:M91)</f>
        <v>2470000</v>
      </c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1:15" x14ac:dyDescent="0.2">
      <c r="K97" s="30"/>
      <c r="L97" s="110"/>
      <c r="N97" s="43"/>
      <c r="O97" s="95"/>
    </row>
    <row r="98" spans="11:15" x14ac:dyDescent="0.2">
      <c r="K98" s="30"/>
      <c r="L98" s="110"/>
      <c r="N98" s="43"/>
      <c r="O98" s="95"/>
    </row>
    <row r="99" spans="11:15" x14ac:dyDescent="0.2">
      <c r="K99" s="30"/>
      <c r="L99" s="110"/>
      <c r="N99" s="43"/>
      <c r="O99" s="95"/>
    </row>
    <row r="100" spans="11:15" x14ac:dyDescent="0.2">
      <c r="K100" s="30"/>
      <c r="L100" s="110"/>
      <c r="N100" s="43"/>
      <c r="O100" s="95"/>
    </row>
    <row r="101" spans="11:15" x14ac:dyDescent="0.2">
      <c r="K101" s="30"/>
      <c r="L101" s="110"/>
      <c r="N101" s="43"/>
      <c r="O101" s="95"/>
    </row>
    <row r="102" spans="11:15" x14ac:dyDescent="0.2">
      <c r="K102" s="30"/>
      <c r="L102" s="110"/>
      <c r="N102" s="43"/>
      <c r="O102" s="95"/>
    </row>
    <row r="103" spans="11:15" x14ac:dyDescent="0.2">
      <c r="K103" s="30"/>
      <c r="L103" s="110"/>
      <c r="N103" s="43"/>
      <c r="O103" s="95"/>
    </row>
    <row r="104" spans="11:15" x14ac:dyDescent="0.2">
      <c r="K104" s="30"/>
      <c r="L104" s="110"/>
      <c r="N104" s="43"/>
      <c r="O104" s="95"/>
    </row>
    <row r="105" spans="11:15" x14ac:dyDescent="0.2">
      <c r="K105" s="30"/>
      <c r="L105" s="110"/>
      <c r="O105" s="95"/>
    </row>
    <row r="106" spans="11:15" x14ac:dyDescent="0.2">
      <c r="K106" s="30"/>
      <c r="L106" s="110"/>
      <c r="O106" s="95"/>
    </row>
    <row r="107" spans="11:15" x14ac:dyDescent="0.2">
      <c r="K107" s="30"/>
      <c r="L107" s="110"/>
    </row>
    <row r="108" spans="11:15" x14ac:dyDescent="0.2">
      <c r="K108" s="30"/>
      <c r="L108" s="110"/>
    </row>
    <row r="109" spans="11:15" x14ac:dyDescent="0.2">
      <c r="K109" s="30"/>
      <c r="L109" s="110"/>
    </row>
    <row r="110" spans="11:15" x14ac:dyDescent="0.2">
      <c r="K110" s="30"/>
      <c r="L110" s="110"/>
      <c r="O110" s="93">
        <f>SUM(O13:O109)</f>
        <v>0</v>
      </c>
    </row>
    <row r="111" spans="11:15" x14ac:dyDescent="0.2">
      <c r="K111" s="30"/>
      <c r="L111" s="110"/>
    </row>
    <row r="112" spans="11:15" x14ac:dyDescent="0.2">
      <c r="K112" s="30"/>
      <c r="L112" s="110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0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0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3">
        <f>SUM(L13:L132)</f>
        <v>27260000</v>
      </c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  <row r="135" spans="1:19" s="32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14"/>
      <c r="N135" s="111"/>
      <c r="O135" s="112"/>
      <c r="P135" s="7"/>
      <c r="Q135" s="7"/>
      <c r="R135" s="7"/>
      <c r="S135" s="7"/>
    </row>
    <row r="136" spans="1:19" s="32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14"/>
      <c r="N136" s="111"/>
      <c r="O136" s="112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3" zoomScaleNormal="100" zoomScaleSheetLayoutView="100" workbookViewId="0">
      <selection activeCell="B46" sqref="B45:B4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63</v>
      </c>
      <c r="C3" s="10"/>
      <c r="D3" s="8"/>
      <c r="E3" s="8"/>
      <c r="F3" s="8"/>
      <c r="G3" s="8"/>
      <c r="H3" s="8" t="s">
        <v>3</v>
      </c>
      <c r="I3" s="11">
        <v>42867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215</v>
      </c>
      <c r="F8" s="22"/>
      <c r="G8" s="17">
        <f>C8*E8</f>
        <v>21500000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114</v>
      </c>
      <c r="F9" s="22"/>
      <c r="G9" s="17">
        <f t="shared" ref="G9:G16" si="0">C9*E9</f>
        <v>5700000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17</v>
      </c>
      <c r="F12" s="22"/>
      <c r="G12" s="17">
        <f>C12*E12</f>
        <v>85000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40810</v>
      </c>
      <c r="L13" s="38">
        <v>4000000</v>
      </c>
      <c r="M13" s="32">
        <v>283000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40811</v>
      </c>
      <c r="L14" s="47">
        <v>800000</v>
      </c>
      <c r="M14" s="34">
        <v>200000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40812</v>
      </c>
      <c r="L15" s="47">
        <v>2500000</v>
      </c>
      <c r="M15" s="34">
        <v>250000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40813</v>
      </c>
      <c r="L16" s="38">
        <v>2000000</v>
      </c>
      <c r="M16" s="39">
        <v>3182500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27285000</v>
      </c>
      <c r="I17" s="10"/>
      <c r="J17" s="37"/>
      <c r="K17" s="30">
        <v>40814</v>
      </c>
      <c r="L17" s="38">
        <v>750000</v>
      </c>
      <c r="M17" s="34">
        <v>520000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40815</v>
      </c>
      <c r="L18" s="47">
        <v>4000000</v>
      </c>
      <c r="M18" s="33">
        <v>50000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40816</v>
      </c>
      <c r="L19" s="47">
        <v>2500000</v>
      </c>
      <c r="M19" s="42">
        <v>50000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40817</v>
      </c>
      <c r="L20" s="38">
        <v>950000</v>
      </c>
      <c r="M20" s="44">
        <v>150000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10</v>
      </c>
      <c r="F21" s="8"/>
      <c r="G21" s="21">
        <f>C21*E21</f>
        <v>5000</v>
      </c>
      <c r="H21" s="9"/>
      <c r="I21" s="21"/>
      <c r="J21" s="37"/>
      <c r="K21" s="30">
        <v>40818</v>
      </c>
      <c r="L21" s="47">
        <v>1150000</v>
      </c>
      <c r="M21" s="44">
        <v>30000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40819</v>
      </c>
      <c r="L22" s="47">
        <v>1000000</v>
      </c>
      <c r="M22" s="44">
        <v>220000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40820</v>
      </c>
      <c r="L23" s="38">
        <v>300000</v>
      </c>
      <c r="M23" s="32">
        <v>1825000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40821</v>
      </c>
      <c r="L24" s="47">
        <v>1050000</v>
      </c>
      <c r="M24" s="32">
        <v>900000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40822</v>
      </c>
      <c r="L25" s="47">
        <v>600000</v>
      </c>
      <c r="M25" s="51">
        <v>75000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5400</v>
      </c>
      <c r="I26" s="9"/>
      <c r="K26" s="30">
        <v>40823</v>
      </c>
      <c r="L26" s="38">
        <v>2300000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27290400</v>
      </c>
      <c r="K27" s="30">
        <v>40824</v>
      </c>
      <c r="L27" s="38">
        <v>4800000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40825</v>
      </c>
      <c r="L28" s="47">
        <v>600000</v>
      </c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'09 Mei 17 '!I37</f>
        <v>1336928546</v>
      </c>
      <c r="K29" s="30">
        <v>40826</v>
      </c>
      <c r="L29" s="47">
        <v>2000000</v>
      </c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'10 Mei 17'!I52</f>
        <v>3687800</v>
      </c>
      <c r="K30" s="30">
        <v>40827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40828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40829</v>
      </c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40830</v>
      </c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40831</v>
      </c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K35" s="30">
        <v>40832</v>
      </c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1336928546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1466337636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7735500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7500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7743000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31300000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45600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31345600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27290400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27290400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>
        <v>100</v>
      </c>
      <c r="B71" s="98"/>
      <c r="C71" s="98"/>
      <c r="D71" s="98"/>
      <c r="E71" s="99">
        <v>7500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45500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45600</v>
      </c>
      <c r="E89" s="75">
        <f>SUM(E71:E88)</f>
        <v>7500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7735500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31300000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1" zoomScaleNormal="100" zoomScaleSheetLayoutView="100" workbookViewId="0">
      <selection activeCell="I70" sqref="I7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42868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391</v>
      </c>
      <c r="F8" s="22"/>
      <c r="G8" s="17">
        <f>C8*E8</f>
        <v>39100000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214</v>
      </c>
      <c r="F9" s="22"/>
      <c r="G9" s="17">
        <f t="shared" ref="G9:G16" si="0">C9*E9</f>
        <v>10700000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17</v>
      </c>
      <c r="F12" s="22"/>
      <c r="G12" s="17">
        <f>C12*E12</f>
        <v>85000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40827</v>
      </c>
      <c r="L13" s="38">
        <v>2000000</v>
      </c>
      <c r="M13" s="32">
        <v>180000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40828</v>
      </c>
      <c r="L14" s="47">
        <v>4000000</v>
      </c>
      <c r="M14" s="34">
        <v>150000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40829</v>
      </c>
      <c r="L15" s="47">
        <v>450000</v>
      </c>
      <c r="M15" s="34"/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40830</v>
      </c>
      <c r="L16" s="38">
        <v>4000000</v>
      </c>
      <c r="M16" s="39"/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49905000</v>
      </c>
      <c r="I17" s="10"/>
      <c r="J17" s="37">
        <f>14550500+436400+10000+5000+2000</f>
        <v>15003900</v>
      </c>
      <c r="K17" s="30">
        <v>40831</v>
      </c>
      <c r="L17" s="38">
        <v>3000000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40832</v>
      </c>
      <c r="L18" s="47">
        <v>1000000</v>
      </c>
      <c r="M18" s="33"/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40833</v>
      </c>
      <c r="L19" s="47">
        <v>4000000</v>
      </c>
      <c r="M19" s="42"/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40834</v>
      </c>
      <c r="L20" s="38">
        <v>4000000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10</v>
      </c>
      <c r="F21" s="8"/>
      <c r="G21" s="21">
        <f>C21*E21</f>
        <v>5000</v>
      </c>
      <c r="H21" s="9"/>
      <c r="I21" s="21"/>
      <c r="J21" s="37"/>
      <c r="K21" s="30">
        <v>40835</v>
      </c>
      <c r="L21" s="47">
        <v>500000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40836</v>
      </c>
      <c r="L22" s="47"/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40837</v>
      </c>
      <c r="L23" s="38"/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40838</v>
      </c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40839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5400</v>
      </c>
      <c r="I26" s="9"/>
      <c r="K26" s="30">
        <v>40840</v>
      </c>
      <c r="L26" s="38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49910400</v>
      </c>
      <c r="K27" s="30">
        <v>40841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40842</v>
      </c>
      <c r="L28" s="47"/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'11 Mei 17'!I37</f>
        <v>1336928546</v>
      </c>
      <c r="K29" s="30">
        <v>40843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'11 Mei 17'!I52</f>
        <v>27290400</v>
      </c>
      <c r="K30" s="30">
        <v>40844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1336928546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1466337636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330000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330000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22950000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22950000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49910400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49910400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47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/>
      <c r="B71" s="98"/>
      <c r="C71" s="98"/>
      <c r="D71" s="98"/>
      <c r="E71" s="99"/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330000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22950000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1" zoomScaleNormal="100" zoomScaleSheetLayoutView="100" workbookViewId="0">
      <selection activeCell="I39" sqref="I3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62</v>
      </c>
      <c r="C3" s="10"/>
      <c r="D3" s="8"/>
      <c r="E3" s="8"/>
      <c r="F3" s="8"/>
      <c r="G3" s="8"/>
      <c r="H3" s="8" t="s">
        <v>3</v>
      </c>
      <c r="I3" s="11">
        <v>42870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48</v>
      </c>
      <c r="F8" s="22"/>
      <c r="G8" s="17">
        <f>C8*E8</f>
        <v>4800000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160</v>
      </c>
      <c r="F9" s="22"/>
      <c r="G9" s="17">
        <f t="shared" ref="G9:G16" si="0">C9*E9</f>
        <v>8000000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59</v>
      </c>
      <c r="F12" s="22"/>
      <c r="G12" s="17">
        <f>C12*E12</f>
        <v>295000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40836</v>
      </c>
      <c r="L13" s="38">
        <v>500000</v>
      </c>
      <c r="M13" s="32">
        <v>70000000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40837</v>
      </c>
      <c r="L14" s="47">
        <v>2500000</v>
      </c>
      <c r="M14" s="34">
        <v>200000</v>
      </c>
      <c r="N14" s="33"/>
      <c r="O14" s="35">
        <v>70000000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40838</v>
      </c>
      <c r="L15" s="47">
        <v>1000000</v>
      </c>
      <c r="M15" s="34">
        <v>350000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40839</v>
      </c>
      <c r="L16" s="38">
        <v>1600000</v>
      </c>
      <c r="M16" s="39">
        <v>150000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13147000</v>
      </c>
      <c r="I17" s="10"/>
      <c r="J17" s="37"/>
      <c r="K17" s="30">
        <v>40840</v>
      </c>
      <c r="L17" s="38">
        <v>500000</v>
      </c>
      <c r="M17" s="34">
        <v>300000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40841</v>
      </c>
      <c r="L18" s="47">
        <v>500000</v>
      </c>
      <c r="M18" s="33">
        <v>240000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40842</v>
      </c>
      <c r="L19" s="47">
        <v>800000</v>
      </c>
      <c r="M19" s="42">
        <v>300000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40843</v>
      </c>
      <c r="L20" s="38">
        <v>500000</v>
      </c>
      <c r="M20" s="44">
        <v>750000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10</v>
      </c>
      <c r="F21" s="8"/>
      <c r="G21" s="21">
        <f>C21*E21</f>
        <v>5000</v>
      </c>
      <c r="H21" s="9"/>
      <c r="I21" s="21"/>
      <c r="J21" s="37"/>
      <c r="K21" s="30">
        <v>40844</v>
      </c>
      <c r="L21" s="47">
        <v>500000</v>
      </c>
      <c r="M21" s="44">
        <v>1000000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40845</v>
      </c>
      <c r="L22" s="47">
        <v>500000</v>
      </c>
      <c r="M22" s="44">
        <v>179000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5</v>
      </c>
      <c r="F23" s="8"/>
      <c r="G23" s="21">
        <f>C23*E23</f>
        <v>500</v>
      </c>
      <c r="H23" s="9"/>
      <c r="I23" s="10"/>
      <c r="K23" s="30">
        <v>40846</v>
      </c>
      <c r="L23" s="38">
        <v>500000</v>
      </c>
      <c r="M23" s="32">
        <v>150000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40847</v>
      </c>
      <c r="L24" s="47">
        <v>500000</v>
      </c>
      <c r="M24" s="32">
        <v>1200000</v>
      </c>
      <c r="N24" s="43" t="s">
        <v>65</v>
      </c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40848</v>
      </c>
      <c r="L25" s="47">
        <v>500000</v>
      </c>
      <c r="M25" s="51">
        <v>150000</v>
      </c>
      <c r="N25" s="43" t="s">
        <v>66</v>
      </c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5500</v>
      </c>
      <c r="I26" s="9"/>
      <c r="K26" s="30">
        <v>40849</v>
      </c>
      <c r="L26" s="38">
        <v>1000000</v>
      </c>
      <c r="M26" s="34">
        <v>120000</v>
      </c>
      <c r="N26" s="53" t="s">
        <v>67</v>
      </c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13152500</v>
      </c>
      <c r="K27" s="30">
        <v>40850</v>
      </c>
      <c r="L27" s="38">
        <v>500000</v>
      </c>
      <c r="M27" s="34">
        <v>200000</v>
      </c>
      <c r="N27" s="33" t="s">
        <v>68</v>
      </c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40851</v>
      </c>
      <c r="L28" s="47">
        <v>3000000</v>
      </c>
      <c r="M28" s="124">
        <v>0</v>
      </c>
      <c r="N28" s="33" t="s">
        <v>69</v>
      </c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'13 Mei 17'!I37</f>
        <v>1336928546</v>
      </c>
      <c r="K29" s="30">
        <v>40852</v>
      </c>
      <c r="L29" s="47">
        <v>500000</v>
      </c>
      <c r="M29" s="32">
        <v>150000</v>
      </c>
      <c r="N29" s="33" t="s">
        <v>71</v>
      </c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'13 Mei 17'!I52</f>
        <v>49910400</v>
      </c>
      <c r="K30" s="30">
        <v>40853</v>
      </c>
      <c r="L30" s="47">
        <v>1560000</v>
      </c>
      <c r="M30" s="34">
        <v>500000</v>
      </c>
      <c r="N30" s="33" t="s">
        <v>28</v>
      </c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40854</v>
      </c>
      <c r="L31" s="47">
        <v>1400000</v>
      </c>
      <c r="M31" s="32">
        <v>50000</v>
      </c>
      <c r="N31" s="43" t="s">
        <v>70</v>
      </c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40855</v>
      </c>
      <c r="L32" s="58">
        <v>750000</v>
      </c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40856</v>
      </c>
      <c r="L33" s="58">
        <v>2500000</v>
      </c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40857</v>
      </c>
      <c r="L34" s="58">
        <v>1000000</v>
      </c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70000000</v>
      </c>
      <c r="I35" s="9"/>
      <c r="J35" s="9"/>
      <c r="K35" s="30">
        <v>40858</v>
      </c>
      <c r="L35" s="58">
        <v>2000000</v>
      </c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40859</v>
      </c>
      <c r="L36" s="58">
        <v>2500000</v>
      </c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1406928546</v>
      </c>
      <c r="J37" s="9"/>
      <c r="K37" s="30">
        <v>40860</v>
      </c>
      <c r="L37" s="58">
        <v>4000000</v>
      </c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40861</v>
      </c>
      <c r="L38" s="58">
        <v>2000000</v>
      </c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K39" s="30">
        <v>40862</v>
      </c>
      <c r="L39" s="58">
        <v>1000000</v>
      </c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K40" s="30">
        <v>40863</v>
      </c>
      <c r="L40" s="58">
        <v>2000000</v>
      </c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K41" s="30">
        <v>40864</v>
      </c>
      <c r="L41" s="58">
        <v>1100000</v>
      </c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K42" s="30">
        <v>40865</v>
      </c>
      <c r="L42" s="58">
        <v>1000000</v>
      </c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1536337636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75989000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44900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76033900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38210000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1066000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39276000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13152500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13152500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30000</v>
      </c>
      <c r="B72" s="98"/>
      <c r="C72" s="98"/>
      <c r="D72" s="98"/>
      <c r="E72" s="99">
        <v>1400</v>
      </c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1000000</v>
      </c>
      <c r="B73" s="98"/>
      <c r="C73" s="98"/>
      <c r="D73" s="98"/>
      <c r="E73" s="99">
        <v>5000</v>
      </c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>
        <v>1000</v>
      </c>
      <c r="B74" s="98"/>
      <c r="C74" s="101"/>
      <c r="D74" s="98"/>
      <c r="E74" s="102">
        <v>13500</v>
      </c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>
        <v>35000</v>
      </c>
      <c r="B75" s="98"/>
      <c r="C75" s="101"/>
      <c r="D75" s="101"/>
      <c r="E75" s="103">
        <v>25000</v>
      </c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1066000</v>
      </c>
      <c r="E89" s="75">
        <f>SUM(E71:E88)</f>
        <v>44900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75989000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70000000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38210000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9" zoomScaleNormal="100" zoomScaleSheetLayoutView="100" workbookViewId="0">
      <selection activeCell="I37" sqref="I3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42871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130</v>
      </c>
      <c r="F8" s="22"/>
      <c r="G8" s="17">
        <f>C8*E8</f>
        <v>13000000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77</v>
      </c>
      <c r="F9" s="22"/>
      <c r="G9" s="17">
        <f t="shared" ref="G9:G16" si="0">C9*E9</f>
        <v>3850000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</v>
      </c>
      <c r="F11" s="22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45</v>
      </c>
      <c r="F12" s="22"/>
      <c r="G12" s="17">
        <f>C12*E12</f>
        <v>225000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40866</v>
      </c>
      <c r="L13" s="38">
        <v>2500000</v>
      </c>
      <c r="M13" s="32">
        <v>38000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40867</v>
      </c>
      <c r="L14" s="47">
        <v>1050000</v>
      </c>
      <c r="M14" s="34">
        <v>30000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40868</v>
      </c>
      <c r="L15" s="47">
        <v>1150000</v>
      </c>
      <c r="M15" s="34">
        <v>200000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40869</v>
      </c>
      <c r="L16" s="38">
        <v>3000000</v>
      </c>
      <c r="M16" s="39">
        <v>21000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17117000</v>
      </c>
      <c r="I17" s="10"/>
      <c r="J17" s="37"/>
      <c r="K17" s="30">
        <v>40870</v>
      </c>
      <c r="L17" s="38">
        <v>200000</v>
      </c>
      <c r="M17" s="34">
        <v>16383000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40871</v>
      </c>
      <c r="L18" s="47">
        <v>600000</v>
      </c>
      <c r="M18" s="33">
        <v>10000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40872</v>
      </c>
      <c r="L19" s="47">
        <v>1000000</v>
      </c>
      <c r="M19" s="42">
        <v>30000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40873</v>
      </c>
      <c r="L20" s="38">
        <v>4000000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10</v>
      </c>
      <c r="F21" s="8"/>
      <c r="G21" s="21">
        <f>C21*E21</f>
        <v>5000</v>
      </c>
      <c r="H21" s="9"/>
      <c r="I21" s="21"/>
      <c r="J21" s="37"/>
      <c r="K21" s="30">
        <v>40874</v>
      </c>
      <c r="L21" s="47">
        <v>800000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40875</v>
      </c>
      <c r="L22" s="47">
        <v>1000000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5</v>
      </c>
      <c r="F23" s="8"/>
      <c r="G23" s="21">
        <f>C23*E23</f>
        <v>500</v>
      </c>
      <c r="H23" s="9"/>
      <c r="I23" s="10"/>
      <c r="K23" s="30">
        <v>40876</v>
      </c>
      <c r="L23" s="38">
        <v>800000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40877</v>
      </c>
      <c r="L24" s="47">
        <v>1000000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40878</v>
      </c>
      <c r="L25" s="47">
        <v>1400000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5500</v>
      </c>
      <c r="I26" s="9"/>
      <c r="K26" s="30">
        <v>40879</v>
      </c>
      <c r="L26" s="38">
        <v>2100000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17122500</v>
      </c>
      <c r="K27" s="30">
        <v>40880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40881</v>
      </c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'15 Mei 17 '!I37</f>
        <v>1406928546</v>
      </c>
      <c r="K29" s="30">
        <v>40882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'15 Mei 17 '!I52</f>
        <v>13152500</v>
      </c>
      <c r="K30" s="30">
        <v>40883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40884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40885</v>
      </c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40886</v>
      </c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40887</v>
      </c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K35" s="30">
        <v>40888</v>
      </c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40889</v>
      </c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1406928546</v>
      </c>
      <c r="J37" s="9"/>
      <c r="K37" s="30">
        <v>40890</v>
      </c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40891</v>
      </c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K39" s="30">
        <v>40892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K40" s="30">
        <v>40893</v>
      </c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K41" s="30">
        <v>40894</v>
      </c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K42" s="30">
        <v>40895</v>
      </c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1536337636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16712000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16712000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20600000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82000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20682000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17122500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17122500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22000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50000</v>
      </c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>
        <v>10000</v>
      </c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82000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16712000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20600000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25" zoomScaleNormal="100" zoomScaleSheetLayoutView="100" workbookViewId="0">
      <selection activeCell="L13" sqref="L13:L2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42872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205</v>
      </c>
      <c r="F8" s="22"/>
      <c r="G8" s="17">
        <f>C8*E8</f>
        <v>20500000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246</v>
      </c>
      <c r="F9" s="22"/>
      <c r="G9" s="17">
        <f t="shared" ref="G9:G16" si="0">C9*E9</f>
        <v>12300000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31</v>
      </c>
      <c r="F12" s="22"/>
      <c r="G12" s="17">
        <f>C12*E12</f>
        <v>155000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40880</v>
      </c>
      <c r="L13" s="38">
        <v>1000000</v>
      </c>
      <c r="M13" s="32">
        <v>60000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40881</v>
      </c>
      <c r="L14" s="47">
        <v>1500000</v>
      </c>
      <c r="M14" s="34">
        <v>770000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40882</v>
      </c>
      <c r="L15" s="47">
        <v>4000000</v>
      </c>
      <c r="M15" s="34">
        <v>1631500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40883</v>
      </c>
      <c r="L16" s="38">
        <v>5000000</v>
      </c>
      <c r="M16" s="39">
        <v>250000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32977000</v>
      </c>
      <c r="I17" s="10"/>
      <c r="J17" s="37"/>
      <c r="K17" s="30">
        <v>40884</v>
      </c>
      <c r="L17" s="38">
        <v>2000000</v>
      </c>
      <c r="M17" s="34">
        <v>4810000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40885</v>
      </c>
      <c r="L18" s="47">
        <v>4000000</v>
      </c>
      <c r="M18" s="33">
        <v>2500000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40886</v>
      </c>
      <c r="L19" s="47">
        <v>1100000</v>
      </c>
      <c r="M19" s="42">
        <v>500000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40887</v>
      </c>
      <c r="L20" s="38">
        <v>750000</v>
      </c>
      <c r="M20" s="44">
        <v>15000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17</v>
      </c>
      <c r="F21" s="8"/>
      <c r="G21" s="21">
        <f>C21*E21</f>
        <v>8500</v>
      </c>
      <c r="H21" s="9"/>
      <c r="I21" s="21"/>
      <c r="J21" s="37"/>
      <c r="K21" s="30">
        <v>40888</v>
      </c>
      <c r="L21" s="47">
        <v>80000</v>
      </c>
      <c r="M21" s="44">
        <v>550000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40889</v>
      </c>
      <c r="L22" s="47">
        <v>3000000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5</v>
      </c>
      <c r="F23" s="8"/>
      <c r="G23" s="21">
        <f>C23*E23</f>
        <v>500</v>
      </c>
      <c r="H23" s="9"/>
      <c r="I23" s="10"/>
      <c r="K23" s="30">
        <v>40890</v>
      </c>
      <c r="L23" s="38">
        <v>1000000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40891</v>
      </c>
      <c r="L24" s="47">
        <v>330000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40892</v>
      </c>
      <c r="L25" s="47">
        <v>1100000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9000</v>
      </c>
      <c r="I26" s="9"/>
      <c r="K26" s="30">
        <v>40893</v>
      </c>
      <c r="L26" s="38">
        <v>1050000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32986000</v>
      </c>
      <c r="K27" s="30">
        <v>40894</v>
      </c>
      <c r="L27" s="38">
        <v>1050000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40895</v>
      </c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'16 Mei 17'!I37</f>
        <v>1406928546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'16 Mei 17'!I52</f>
        <v>17122500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1406928546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1536337636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11086500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10000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11096500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26960000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26960000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32986000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32986000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>
        <v>10000</v>
      </c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10000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11086500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26960000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21" zoomScaleNormal="100" zoomScaleSheetLayoutView="100" workbookViewId="0">
      <selection activeCell="L27" sqref="L2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42873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4</v>
      </c>
      <c r="F8" s="22"/>
      <c r="G8" s="17">
        <f>C8*E8</f>
        <v>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123</v>
      </c>
      <c r="F9" s="22"/>
      <c r="G9" s="17">
        <f t="shared" ref="G9:G16" si="0">C9*E9</f>
        <v>6150000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15</v>
      </c>
      <c r="F12" s="22"/>
      <c r="G12" s="17">
        <f>C12*E12</f>
        <v>75000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40895</v>
      </c>
      <c r="L13" s="38">
        <v>800000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40896</v>
      </c>
      <c r="L14" s="47">
        <v>1050000</v>
      </c>
      <c r="M14" s="34">
        <v>350000</v>
      </c>
      <c r="N14" s="33"/>
      <c r="O14" s="35">
        <v>15000000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40897</v>
      </c>
      <c r="L15" s="47">
        <v>1000000</v>
      </c>
      <c r="M15" s="34">
        <v>300000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40898</v>
      </c>
      <c r="L16" s="38">
        <v>900000</v>
      </c>
      <c r="M16" s="39">
        <v>115000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6665000</v>
      </c>
      <c r="I17" s="10"/>
      <c r="J17" s="37"/>
      <c r="K17" s="30">
        <v>40899</v>
      </c>
      <c r="L17" s="38">
        <v>1000000</v>
      </c>
      <c r="M17" s="34">
        <v>10000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40900</v>
      </c>
      <c r="L18" s="47">
        <v>500000</v>
      </c>
      <c r="M18" s="33">
        <v>75000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40901</v>
      </c>
      <c r="L19" s="47">
        <v>1600000</v>
      </c>
      <c r="M19" s="42">
        <v>50000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40902</v>
      </c>
      <c r="L20" s="38">
        <v>3450000</v>
      </c>
      <c r="M20" s="44">
        <v>500000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12</v>
      </c>
      <c r="F21" s="8"/>
      <c r="G21" s="21">
        <f>C21*E21</f>
        <v>6000</v>
      </c>
      <c r="H21" s="9"/>
      <c r="I21" s="21"/>
      <c r="J21" s="37"/>
      <c r="K21" s="30">
        <v>40903</v>
      </c>
      <c r="L21" s="47">
        <v>1500000</v>
      </c>
      <c r="M21" s="44">
        <v>9960000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40904</v>
      </c>
      <c r="L22" s="47">
        <v>960000</v>
      </c>
      <c r="M22" s="44">
        <v>15003900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1</v>
      </c>
      <c r="F23" s="8"/>
      <c r="G23" s="21">
        <f>C23*E23</f>
        <v>100</v>
      </c>
      <c r="H23" s="9"/>
      <c r="I23" s="10"/>
      <c r="K23" s="30">
        <v>40905</v>
      </c>
      <c r="L23" s="38">
        <v>1500000</v>
      </c>
      <c r="M23" s="32">
        <v>4800000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40906</v>
      </c>
      <c r="L24" s="47">
        <v>3000000</v>
      </c>
      <c r="M24" s="32">
        <v>15000000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40907</v>
      </c>
      <c r="L25" s="47">
        <v>510000</v>
      </c>
      <c r="M25" s="51">
        <v>25000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6100</v>
      </c>
      <c r="I26" s="9"/>
      <c r="K26" s="30">
        <v>40908</v>
      </c>
      <c r="L26" s="38">
        <v>1600000</v>
      </c>
      <c r="M26" s="34">
        <v>30000</v>
      </c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6671100</v>
      </c>
      <c r="K27" s="30">
        <v>40909</v>
      </c>
      <c r="L27" s="38">
        <v>800000</v>
      </c>
      <c r="M27" s="34">
        <v>100000</v>
      </c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'17 Mei 17'!I37</f>
        <v>1406928546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'17 Mei 17'!I53</f>
        <v>32986000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15000000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1421928546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1551337636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46518900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46518900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20170000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34000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20204000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6671100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6671100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30000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4000</v>
      </c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34000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46518900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15000000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20170000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C31" zoomScaleNormal="100" zoomScaleSheetLayoutView="100" workbookViewId="0">
      <selection activeCell="L13" sqref="L13:L1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63</v>
      </c>
      <c r="C3" s="10"/>
      <c r="D3" s="8"/>
      <c r="E3" s="8"/>
      <c r="F3" s="8"/>
      <c r="G3" s="8"/>
      <c r="H3" s="8" t="s">
        <v>3</v>
      </c>
      <c r="I3" s="11">
        <v>42873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26</v>
      </c>
      <c r="F8" s="22"/>
      <c r="G8" s="17">
        <f>C8*E8</f>
        <v>2600000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267</v>
      </c>
      <c r="F9" s="22"/>
      <c r="G9" s="17">
        <f t="shared" ref="G9:G16" si="0">C9*E9</f>
        <v>13350000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40910</v>
      </c>
      <c r="L13" s="38">
        <v>4000000</v>
      </c>
      <c r="M13" s="32">
        <v>3805000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40911</v>
      </c>
      <c r="L14" s="47">
        <v>2500000</v>
      </c>
      <c r="M14" s="34">
        <v>98000</v>
      </c>
      <c r="N14" s="33"/>
      <c r="O14" s="35">
        <v>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40912</v>
      </c>
      <c r="L15" s="47">
        <v>5000000</v>
      </c>
      <c r="M15" s="34">
        <v>1626300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40913</v>
      </c>
      <c r="L16" s="38">
        <v>300000</v>
      </c>
      <c r="M16" s="39">
        <v>665000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15973000</v>
      </c>
      <c r="I17" s="10"/>
      <c r="J17" s="37"/>
      <c r="K17" s="30">
        <v>40914</v>
      </c>
      <c r="L17" s="38">
        <v>3000000</v>
      </c>
      <c r="M17" s="34">
        <v>300000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40915</v>
      </c>
      <c r="L18" s="47">
        <v>2000000</v>
      </c>
      <c r="M18" s="33">
        <v>50000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40916</v>
      </c>
      <c r="L19" s="47"/>
      <c r="M19" s="42">
        <v>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40917</v>
      </c>
      <c r="L20" s="38"/>
      <c r="M20" s="44">
        <v>950000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8</v>
      </c>
      <c r="F21" s="8"/>
      <c r="G21" s="21">
        <f>C21*E21</f>
        <v>4000</v>
      </c>
      <c r="H21" s="9"/>
      <c r="I21" s="21"/>
      <c r="J21" s="37"/>
      <c r="K21" s="30">
        <v>40918</v>
      </c>
      <c r="L21" s="47"/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40919</v>
      </c>
      <c r="L22" s="47"/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40920</v>
      </c>
      <c r="L23" s="38"/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40921</v>
      </c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40922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4000</v>
      </c>
      <c r="I26" s="9"/>
      <c r="K26" s="30">
        <v>40923</v>
      </c>
      <c r="L26" s="38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15977000</v>
      </c>
      <c r="K27" s="30">
        <v>40924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Mei 17'!I37</f>
        <v>1421928546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'18 Mei 17'!I52</f>
        <v>6671100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1421928546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1551337636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7494300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7494300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16800000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200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16800200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15977000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15977000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200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200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7494300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16800000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25" zoomScaleNormal="100" zoomScaleSheetLayoutView="100" workbookViewId="0">
      <selection activeCell="L13" sqref="L13:L1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42874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59</v>
      </c>
      <c r="F8" s="22"/>
      <c r="G8" s="17">
        <f>C8*E8</f>
        <v>5900000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264</v>
      </c>
      <c r="F9" s="22"/>
      <c r="G9" s="17">
        <f t="shared" ref="G9:G16" si="0">C9*E9</f>
        <v>13200000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40916</v>
      </c>
      <c r="L13" s="38">
        <v>4000000</v>
      </c>
      <c r="M13" s="32">
        <v>2600000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40917</v>
      </c>
      <c r="L14" s="47">
        <v>2200000</v>
      </c>
      <c r="M14" s="34">
        <v>500000</v>
      </c>
      <c r="N14" s="33"/>
      <c r="O14" s="35">
        <v>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40918</v>
      </c>
      <c r="L15" s="47">
        <v>1150000</v>
      </c>
      <c r="M15" s="34">
        <v>200000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40919</v>
      </c>
      <c r="L16" s="38"/>
      <c r="M16" s="39">
        <v>645000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19100000</v>
      </c>
      <c r="I17" s="10"/>
      <c r="J17" s="37"/>
      <c r="K17" s="30">
        <v>40920</v>
      </c>
      <c r="L17" s="38"/>
      <c r="M17" s="34">
        <v>150000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40921</v>
      </c>
      <c r="L18" s="47"/>
      <c r="M18" s="33">
        <v>30000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40922</v>
      </c>
      <c r="L19" s="47"/>
      <c r="M19" s="42">
        <v>100000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40923</v>
      </c>
      <c r="L20" s="38"/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40924</v>
      </c>
      <c r="L21" s="47"/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47"/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L23" s="38"/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2000</v>
      </c>
      <c r="I26" s="9"/>
      <c r="L26" s="38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19102000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Mei 17'!I37</f>
        <v>1421928546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'19 Mei 17'!I53</f>
        <v>15977000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1421928546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1551337636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4225000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4225000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7350000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7350000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19102000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19102000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4225000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7350000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8" zoomScaleNormal="100" zoomScaleSheetLayoutView="100" workbookViewId="0">
      <selection activeCell="K25" sqref="K2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62</v>
      </c>
      <c r="C3" s="10"/>
      <c r="D3" s="8"/>
      <c r="E3" s="8"/>
      <c r="F3" s="8"/>
      <c r="G3" s="8"/>
      <c r="H3" s="8" t="s">
        <v>3</v>
      </c>
      <c r="I3" s="11">
        <v>42877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87</v>
      </c>
      <c r="F9" s="22"/>
      <c r="G9" s="17">
        <f t="shared" ref="G9:G16" si="0">C9*E9</f>
        <v>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40919</v>
      </c>
      <c r="L13" s="38">
        <v>0</v>
      </c>
      <c r="M13" s="32">
        <v>1050000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40920</v>
      </c>
      <c r="L14" s="47">
        <v>1200000</v>
      </c>
      <c r="M14" s="34">
        <v>250000</v>
      </c>
      <c r="N14" s="33"/>
      <c r="O14" s="35">
        <v>20000000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40921</v>
      </c>
      <c r="L15" s="47">
        <v>3000000</v>
      </c>
      <c r="M15" s="34">
        <v>20000</v>
      </c>
      <c r="N15" s="33"/>
      <c r="O15" s="35">
        <v>0</v>
      </c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40922</v>
      </c>
      <c r="L16" s="38">
        <v>12150000</v>
      </c>
      <c r="M16" s="39">
        <v>1500000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6360000</v>
      </c>
      <c r="I17" s="10"/>
      <c r="J17" s="37"/>
      <c r="K17" s="30">
        <v>40923</v>
      </c>
      <c r="L17" s="38">
        <v>5000000</v>
      </c>
      <c r="M17" s="34">
        <v>2500000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40924</v>
      </c>
      <c r="L18" s="47">
        <v>2000000</v>
      </c>
      <c r="M18" s="33">
        <v>17000000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40925</v>
      </c>
      <c r="L19" s="47">
        <v>1250000</v>
      </c>
      <c r="M19" s="42">
        <v>20000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40926</v>
      </c>
      <c r="L20" s="38">
        <v>3000000</v>
      </c>
      <c r="M20" s="44">
        <v>20000000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40927</v>
      </c>
      <c r="L21" s="47">
        <v>2000000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47"/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L23" s="38"/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2000</v>
      </c>
      <c r="I26" s="9"/>
      <c r="L26" s="38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6362000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'20 Mei 17 '!I37</f>
        <v>1421928546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'20 Mei 17 '!I53</f>
        <v>19102000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20000000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1571337636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42340000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42340000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29600000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29600000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6362000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6362000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42340000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29600000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7" zoomScaleNormal="100" zoomScaleSheetLayoutView="100" workbookViewId="0">
      <selection activeCell="L17" sqref="L17:L2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42878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395</v>
      </c>
      <c r="F8" s="22"/>
      <c r="G8" s="17">
        <f>C8*E8</f>
        <v>39500000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121</v>
      </c>
      <c r="F9" s="22"/>
      <c r="G9" s="17">
        <f t="shared" ref="G9:G16" si="0">C9*E9</f>
        <v>6050000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40919</v>
      </c>
      <c r="L13" s="38">
        <v>2000000</v>
      </c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40928</v>
      </c>
      <c r="L14" s="47">
        <v>400000</v>
      </c>
      <c r="M14" s="34">
        <v>90000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40929</v>
      </c>
      <c r="L15" s="47">
        <v>1000000</v>
      </c>
      <c r="M15" s="34">
        <v>833500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40930</v>
      </c>
      <c r="L16" s="38">
        <v>1600000</v>
      </c>
      <c r="M16" s="39">
        <v>300000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45550000</v>
      </c>
      <c r="I17" s="10"/>
      <c r="J17" s="37"/>
      <c r="K17" s="30">
        <v>40931</v>
      </c>
      <c r="L17" s="38">
        <v>1000000</v>
      </c>
      <c r="M17" s="34">
        <v>114000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40932</v>
      </c>
      <c r="L18" s="47">
        <v>1000000</v>
      </c>
      <c r="M18" s="33">
        <v>320000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40933</v>
      </c>
      <c r="L19" s="47">
        <v>900000</v>
      </c>
      <c r="M19" s="42"/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40934</v>
      </c>
      <c r="L20" s="38">
        <v>5000000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40935</v>
      </c>
      <c r="L21" s="47">
        <v>2000000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40936</v>
      </c>
      <c r="L22" s="47">
        <v>4000000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40937</v>
      </c>
      <c r="L23" s="38">
        <v>2000000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40938</v>
      </c>
      <c r="L24" s="47">
        <v>1000000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40939</v>
      </c>
      <c r="L25" s="47">
        <v>5000000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40940</v>
      </c>
      <c r="L26" s="38">
        <v>4000000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45550500</v>
      </c>
      <c r="K27" s="30">
        <v>40941</v>
      </c>
      <c r="L27" s="38">
        <v>5000000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40942</v>
      </c>
      <c r="L28" s="47">
        <v>2750000</v>
      </c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'22 Mei 17  '!I37</f>
        <v>1441928546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'22 Mei 17  '!I53</f>
        <v>6362000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1571337636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2007500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2007500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38650000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2546000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41196000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45550500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45550500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10000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10000</v>
      </c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>
        <v>2526000</v>
      </c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2546000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2007500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38650000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7" zoomScaleNormal="100" zoomScaleSheetLayoutView="100" workbookViewId="0">
      <selection activeCell="H35" sqref="H3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42857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16</v>
      </c>
      <c r="F8" s="22"/>
      <c r="G8" s="17">
        <f>C8*E8</f>
        <v>1600000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</v>
      </c>
      <c r="F9" s="22"/>
      <c r="G9" s="17">
        <f t="shared" ref="G9:G16" si="0">C9*E9</f>
        <v>550000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40686</v>
      </c>
      <c r="L13" s="31">
        <v>0</v>
      </c>
      <c r="M13" s="32">
        <v>2440000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40687</v>
      </c>
      <c r="L14" s="31">
        <v>800000</v>
      </c>
      <c r="M14" s="34">
        <v>38000</v>
      </c>
      <c r="N14" s="33"/>
      <c r="O14" s="35">
        <v>40000000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40688</v>
      </c>
      <c r="L15" s="31">
        <v>2200000</v>
      </c>
      <c r="M15" s="34">
        <v>570000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40689</v>
      </c>
      <c r="L16" s="38">
        <v>1000000</v>
      </c>
      <c r="M16" s="39">
        <v>54800100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2165000</v>
      </c>
      <c r="I17" s="10"/>
      <c r="J17" s="37"/>
      <c r="K17" s="30">
        <v>40690</v>
      </c>
      <c r="L17" s="31">
        <v>5000000</v>
      </c>
      <c r="M17" s="34">
        <v>25000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40691</v>
      </c>
      <c r="L18" s="38">
        <v>3200000</v>
      </c>
      <c r="M18" s="33">
        <v>135000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40692</v>
      </c>
      <c r="L19" s="38">
        <v>2000000</v>
      </c>
      <c r="M19" s="42">
        <v>70000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40693</v>
      </c>
      <c r="L20" s="38">
        <v>3000000</v>
      </c>
      <c r="M20" s="44">
        <v>24790000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40694</v>
      </c>
      <c r="L21" s="38">
        <v>800000</v>
      </c>
      <c r="M21" s="44">
        <v>34000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1</v>
      </c>
      <c r="F22" s="8"/>
      <c r="G22" s="21">
        <f>C22*E22</f>
        <v>200</v>
      </c>
      <c r="H22" s="9"/>
      <c r="I22" s="10"/>
      <c r="K22" s="30">
        <v>40695</v>
      </c>
      <c r="L22" s="47">
        <v>1000000</v>
      </c>
      <c r="M22" s="44">
        <v>1400000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1</v>
      </c>
      <c r="F23" s="8"/>
      <c r="G23" s="21">
        <f>C23*E23</f>
        <v>100</v>
      </c>
      <c r="H23" s="9"/>
      <c r="I23" s="10"/>
      <c r="K23" s="30">
        <v>40696</v>
      </c>
      <c r="L23" s="47">
        <v>1600000</v>
      </c>
      <c r="M23" s="32">
        <v>3250000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40697</v>
      </c>
      <c r="L24" s="47">
        <v>2000000</v>
      </c>
      <c r="M24" s="32">
        <v>50000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40698</v>
      </c>
      <c r="L25" s="47">
        <v>3000000</v>
      </c>
      <c r="M25" s="51">
        <v>150000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1800</v>
      </c>
      <c r="I26" s="9"/>
      <c r="K26" s="30">
        <v>40699</v>
      </c>
      <c r="L26" s="47">
        <v>3000000</v>
      </c>
      <c r="M26" s="34">
        <v>40000000</v>
      </c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2166800</v>
      </c>
      <c r="K27" s="30">
        <v>40700</v>
      </c>
      <c r="L27" s="47">
        <v>1150000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40701</v>
      </c>
      <c r="L28" s="47">
        <v>1050000</v>
      </c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v>1309438546</v>
      </c>
      <c r="K29" s="30">
        <v>40702</v>
      </c>
      <c r="L29" s="47">
        <v>800000</v>
      </c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'29 April 17'!I52</f>
        <v>86483500</v>
      </c>
      <c r="K30" s="30">
        <v>40703</v>
      </c>
      <c r="L30" s="47">
        <v>1500000</v>
      </c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40704</v>
      </c>
      <c r="L31" s="47">
        <v>500000</v>
      </c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40705</v>
      </c>
      <c r="L32" s="58">
        <v>4000000</v>
      </c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40706</v>
      </c>
      <c r="L33" s="58">
        <v>1000000</v>
      </c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40707</v>
      </c>
      <c r="L34" s="58">
        <v>450000</v>
      </c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40000000</v>
      </c>
      <c r="I35" s="9"/>
      <c r="J35" s="9"/>
      <c r="K35" s="30">
        <v>40708</v>
      </c>
      <c r="L35" s="58">
        <v>1000000</v>
      </c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40709</v>
      </c>
      <c r="L36" s="58">
        <v>1000000</v>
      </c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1349438546</v>
      </c>
      <c r="J37" s="9"/>
      <c r="K37" s="30">
        <v>40710</v>
      </c>
      <c r="L37" s="58">
        <v>610000</v>
      </c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40711</v>
      </c>
      <c r="L38" s="58">
        <v>800000</v>
      </c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K39" s="30">
        <v>40712</v>
      </c>
      <c r="L39" s="58">
        <v>750000</v>
      </c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1518215152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127752100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+E91</f>
        <v>92500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127844600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L133</f>
        <v>43210000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A91</f>
        <v>317900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43527900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2166800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2166800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8"/>
      <c r="L71" s="87"/>
      <c r="M71" s="93"/>
      <c r="N71" s="43"/>
      <c r="O71" s="95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54</v>
      </c>
      <c r="I72" s="90" t="s">
        <v>55</v>
      </c>
      <c r="J72" s="88"/>
      <c r="L72" s="87"/>
      <c r="M72" s="93"/>
      <c r="N72" s="43"/>
      <c r="O72" s="96"/>
    </row>
    <row r="73" spans="1:15" x14ac:dyDescent="0.2">
      <c r="A73" s="97">
        <v>28000</v>
      </c>
      <c r="B73" s="98"/>
      <c r="C73" s="98"/>
      <c r="D73" s="98"/>
      <c r="E73" s="99">
        <v>92500</v>
      </c>
      <c r="F73" s="2"/>
      <c r="G73" s="2"/>
      <c r="H73" s="60"/>
      <c r="I73" s="2"/>
      <c r="J73" s="88"/>
      <c r="L73" s="87"/>
      <c r="M73" s="93"/>
      <c r="N73" s="43"/>
      <c r="O73" s="95"/>
    </row>
    <row r="74" spans="1:15" x14ac:dyDescent="0.2">
      <c r="A74" s="97">
        <v>62500</v>
      </c>
      <c r="B74" s="98"/>
      <c r="C74" s="98"/>
      <c r="D74" s="98"/>
      <c r="E74" s="99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100">
        <v>12200</v>
      </c>
      <c r="B75" s="98"/>
      <c r="C75" s="98"/>
      <c r="D75" s="98"/>
      <c r="E75" s="99"/>
      <c r="F75" s="2"/>
      <c r="G75" s="2"/>
      <c r="H75" s="60"/>
      <c r="I75" s="2"/>
      <c r="J75" s="2"/>
      <c r="L75" s="87"/>
      <c r="M75" s="93"/>
      <c r="N75" s="43"/>
      <c r="O75" s="95"/>
    </row>
    <row r="76" spans="1:15" x14ac:dyDescent="0.2">
      <c r="A76" s="100">
        <v>24200</v>
      </c>
      <c r="B76" s="98"/>
      <c r="C76" s="101"/>
      <c r="D76" s="98"/>
      <c r="E76" s="102"/>
      <c r="F76" s="2"/>
      <c r="G76" s="2"/>
      <c r="H76" s="60"/>
      <c r="I76" s="2"/>
      <c r="J76" s="2"/>
      <c r="L76" s="87"/>
      <c r="M76" s="93"/>
      <c r="N76" s="43"/>
      <c r="O76" s="95"/>
    </row>
    <row r="77" spans="1:15" x14ac:dyDescent="0.2">
      <c r="A77" s="99">
        <v>6000</v>
      </c>
      <c r="B77" s="98"/>
      <c r="C77" s="101"/>
      <c r="D77" s="101"/>
      <c r="E77" s="103"/>
      <c r="F77" s="74"/>
      <c r="H77" s="75"/>
      <c r="L77" s="87"/>
      <c r="M77" s="93"/>
      <c r="N77" s="43"/>
      <c r="O77" s="95"/>
    </row>
    <row r="78" spans="1:15" x14ac:dyDescent="0.2">
      <c r="A78" s="104">
        <v>185000</v>
      </c>
      <c r="B78" s="98"/>
      <c r="C78" s="105"/>
      <c r="D78" s="105"/>
      <c r="E78" s="103"/>
      <c r="H78" s="75"/>
      <c r="L78" s="87"/>
      <c r="M78" s="106"/>
      <c r="N78" s="43"/>
      <c r="O78" s="95"/>
    </row>
    <row r="79" spans="1:15" x14ac:dyDescent="0.2">
      <c r="A79" s="107"/>
      <c r="B79" s="98"/>
      <c r="C79" s="105"/>
      <c r="D79" s="105"/>
      <c r="E79" s="103"/>
      <c r="H79" s="75"/>
      <c r="L79" s="87"/>
      <c r="M79" s="108"/>
      <c r="N79" s="43"/>
      <c r="O79" s="96"/>
    </row>
    <row r="80" spans="1:15" x14ac:dyDescent="0.2">
      <c r="A80" s="107"/>
      <c r="B80" s="98"/>
      <c r="C80" s="105"/>
      <c r="D80" s="105"/>
      <c r="E80" s="103"/>
      <c r="H80" s="75"/>
      <c r="K80" s="30"/>
      <c r="L80" s="87"/>
      <c r="N80" s="43"/>
      <c r="O80" s="96"/>
    </row>
    <row r="81" spans="1:15" x14ac:dyDescent="0.2">
      <c r="A81" s="104"/>
      <c r="B81" s="105"/>
      <c r="C81" s="105"/>
      <c r="D81" s="105"/>
      <c r="E81" s="103"/>
      <c r="H81" s="75"/>
      <c r="K81" s="30"/>
      <c r="L81" s="87"/>
      <c r="N81" s="43"/>
      <c r="O81" s="95"/>
    </row>
    <row r="82" spans="1:15" x14ac:dyDescent="0.2">
      <c r="A82" s="104"/>
      <c r="B82" s="105"/>
      <c r="C82" s="105"/>
      <c r="D82" s="105"/>
      <c r="E82" s="103"/>
      <c r="H82" s="75"/>
      <c r="K82" s="30"/>
      <c r="L82" s="87"/>
      <c r="N82" s="43"/>
      <c r="O82" s="95"/>
    </row>
    <row r="83" spans="1:15" x14ac:dyDescent="0.2">
      <c r="A83" s="104"/>
      <c r="B83" s="109"/>
      <c r="E83" s="75"/>
      <c r="H83" s="75"/>
      <c r="K83" s="30"/>
      <c r="L83" s="87"/>
      <c r="N83" s="43"/>
      <c r="O83" s="95"/>
    </row>
    <row r="84" spans="1:15" x14ac:dyDescent="0.2">
      <c r="A84" s="104"/>
      <c r="B84" s="109"/>
      <c r="H84" s="75"/>
      <c r="K84" s="30"/>
      <c r="L84" s="87"/>
      <c r="M84" s="93"/>
      <c r="N84" s="43"/>
      <c r="O84" s="95"/>
    </row>
    <row r="85" spans="1:15" x14ac:dyDescent="0.2">
      <c r="A85" s="104"/>
      <c r="B85" s="109"/>
      <c r="K85" s="30"/>
      <c r="L85" s="87"/>
      <c r="N85" s="43"/>
      <c r="O85" s="95"/>
    </row>
    <row r="86" spans="1:15" x14ac:dyDescent="0.2">
      <c r="A86" s="104"/>
      <c r="B86" s="109"/>
      <c r="K86" s="30"/>
      <c r="L86" s="87"/>
      <c r="N86" s="43"/>
      <c r="O86" s="95"/>
    </row>
    <row r="87" spans="1:15" x14ac:dyDescent="0.2">
      <c r="A87" s="75"/>
      <c r="B87" s="109"/>
      <c r="K87" s="30"/>
      <c r="L87" s="87"/>
      <c r="N87" s="43"/>
      <c r="O87" s="95"/>
    </row>
    <row r="88" spans="1:15" x14ac:dyDescent="0.2">
      <c r="K88" s="30"/>
      <c r="L88" s="87"/>
      <c r="N88" s="43"/>
      <c r="O88" s="95"/>
    </row>
    <row r="89" spans="1:15" x14ac:dyDescent="0.2">
      <c r="K89" s="30"/>
      <c r="L89" s="87"/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A91" s="85">
        <f>SUM(A73:A90)</f>
        <v>317900</v>
      </c>
      <c r="E91" s="75">
        <f>SUM(E73:E90)</f>
        <v>92500</v>
      </c>
      <c r="H91" s="75">
        <f>SUM(H73:H90)</f>
        <v>0</v>
      </c>
      <c r="K91" s="30"/>
      <c r="L91" s="110"/>
      <c r="N91" s="43"/>
      <c r="O91" s="95"/>
    </row>
    <row r="92" spans="1:15" x14ac:dyDescent="0.2">
      <c r="K92" s="30"/>
      <c r="L92" s="110"/>
      <c r="M92" s="32">
        <f>SUM(M13:M91)</f>
        <v>127752100</v>
      </c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1:15" x14ac:dyDescent="0.2">
      <c r="K97" s="30"/>
      <c r="L97" s="110"/>
      <c r="N97" s="43"/>
      <c r="O97" s="95"/>
    </row>
    <row r="98" spans="11:15" x14ac:dyDescent="0.2">
      <c r="K98" s="30"/>
      <c r="L98" s="110"/>
      <c r="N98" s="43"/>
      <c r="O98" s="95"/>
    </row>
    <row r="99" spans="11:15" x14ac:dyDescent="0.2">
      <c r="K99" s="30"/>
      <c r="L99" s="110"/>
      <c r="N99" s="43"/>
      <c r="O99" s="95"/>
    </row>
    <row r="100" spans="11:15" x14ac:dyDescent="0.2">
      <c r="K100" s="30"/>
      <c r="L100" s="110"/>
      <c r="N100" s="43"/>
      <c r="O100" s="95"/>
    </row>
    <row r="101" spans="11:15" x14ac:dyDescent="0.2">
      <c r="K101" s="30"/>
      <c r="L101" s="110"/>
      <c r="N101" s="43"/>
      <c r="O101" s="95"/>
    </row>
    <row r="102" spans="11:15" x14ac:dyDescent="0.2">
      <c r="K102" s="30"/>
      <c r="L102" s="110"/>
      <c r="N102" s="43"/>
      <c r="O102" s="95"/>
    </row>
    <row r="103" spans="11:15" x14ac:dyDescent="0.2">
      <c r="K103" s="30"/>
      <c r="L103" s="110"/>
      <c r="N103" s="43"/>
      <c r="O103" s="95"/>
    </row>
    <row r="104" spans="11:15" x14ac:dyDescent="0.2">
      <c r="K104" s="30"/>
      <c r="L104" s="110"/>
      <c r="N104" s="43"/>
      <c r="O104" s="95"/>
    </row>
    <row r="105" spans="11:15" x14ac:dyDescent="0.2">
      <c r="K105" s="30"/>
      <c r="L105" s="110"/>
      <c r="O105" s="95"/>
    </row>
    <row r="106" spans="11:15" x14ac:dyDescent="0.2">
      <c r="K106" s="30"/>
      <c r="L106" s="110"/>
      <c r="O106" s="95"/>
    </row>
    <row r="107" spans="11:15" x14ac:dyDescent="0.2">
      <c r="K107" s="30"/>
      <c r="L107" s="110"/>
    </row>
    <row r="108" spans="11:15" x14ac:dyDescent="0.2">
      <c r="K108" s="30"/>
      <c r="L108" s="110"/>
    </row>
    <row r="109" spans="11:15" x14ac:dyDescent="0.2">
      <c r="K109" s="30"/>
      <c r="L109" s="110"/>
    </row>
    <row r="110" spans="11:15" x14ac:dyDescent="0.2">
      <c r="K110" s="30"/>
      <c r="L110" s="110"/>
      <c r="O110" s="93">
        <f>SUM(O13:O109)</f>
        <v>40000000</v>
      </c>
    </row>
    <row r="111" spans="11:15" x14ac:dyDescent="0.2">
      <c r="K111" s="30"/>
      <c r="L111" s="110"/>
    </row>
    <row r="112" spans="11:15" x14ac:dyDescent="0.2">
      <c r="K112" s="30"/>
      <c r="L112" s="110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0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0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3">
        <f>SUM(L13:L132)</f>
        <v>43210000</v>
      </c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  <row r="135" spans="1:19" s="32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14"/>
      <c r="N135" s="111"/>
      <c r="O135" s="112"/>
      <c r="P135" s="7"/>
      <c r="Q135" s="7"/>
      <c r="R135" s="7"/>
      <c r="S135" s="7"/>
    </row>
    <row r="136" spans="1:19" s="32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14"/>
      <c r="N136" s="111"/>
      <c r="O136" s="112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view="pageBreakPreview" topLeftCell="C17" zoomScaleNormal="100" zoomScaleSheetLayoutView="100" workbookViewId="0">
      <selection activeCell="K27" sqref="K27:K2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42879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300</v>
      </c>
      <c r="F8" s="22"/>
      <c r="G8" s="17">
        <f>C8*E8</f>
        <v>30000000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107</v>
      </c>
      <c r="F9" s="22"/>
      <c r="G9" s="17">
        <f t="shared" ref="G9:G16" si="0">C9*E9</f>
        <v>5350000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8</v>
      </c>
      <c r="F13" s="22"/>
      <c r="G13" s="17">
        <f t="shared" si="0"/>
        <v>16000</v>
      </c>
      <c r="H13" s="9"/>
      <c r="I13" s="17"/>
      <c r="J13" s="17"/>
      <c r="K13" s="30">
        <v>40943</v>
      </c>
      <c r="L13" s="38">
        <v>2000000</v>
      </c>
      <c r="M13" s="32">
        <v>120700000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40944</v>
      </c>
      <c r="L14" s="47">
        <v>1280000</v>
      </c>
      <c r="M14" s="34">
        <v>154000</v>
      </c>
      <c r="N14" s="33"/>
      <c r="O14" s="35"/>
      <c r="P14" s="36">
        <v>100000000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40945</v>
      </c>
      <c r="L15" s="47">
        <v>1150000</v>
      </c>
      <c r="M15" s="34">
        <v>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40946</v>
      </c>
      <c r="L16" s="38">
        <v>1000000</v>
      </c>
      <c r="M16" s="39">
        <v>116500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35366000</v>
      </c>
      <c r="I17" s="10"/>
      <c r="J17" s="37"/>
      <c r="K17" s="30">
        <v>40947</v>
      </c>
      <c r="L17" s="38">
        <v>1150000</v>
      </c>
      <c r="M17" s="34">
        <v>1350000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40948</v>
      </c>
      <c r="L18" s="47">
        <v>3000000</v>
      </c>
      <c r="M18" s="33">
        <v>180000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40949</v>
      </c>
      <c r="L19" s="47">
        <v>500000</v>
      </c>
      <c r="M19" s="42">
        <v>3192500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40950</v>
      </c>
      <c r="L20" s="38">
        <v>100000000</v>
      </c>
      <c r="M20" s="44">
        <v>820000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40951</v>
      </c>
      <c r="L21" s="47">
        <v>1000000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40952</v>
      </c>
      <c r="L22" s="47">
        <v>800000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40953</v>
      </c>
      <c r="L23" s="38">
        <v>1000000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40954</v>
      </c>
      <c r="L24" s="47">
        <v>500000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40955</v>
      </c>
      <c r="L25" s="47">
        <v>1000000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>
        <v>40956</v>
      </c>
      <c r="L26" s="38">
        <v>2150000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35366000</v>
      </c>
      <c r="K27" s="30">
        <v>40957</v>
      </c>
      <c r="L27" s="38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40958</v>
      </c>
      <c r="L28" s="47"/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'23 Mei 17'!I37</f>
        <v>1441928546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'23 Mei 17'!I52</f>
        <v>45550500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100000000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1341928546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>
        <v>37210000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1471337636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126563000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151500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126714500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116530000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116530000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35366000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35366000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>
        <v>151500</v>
      </c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151500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126563000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116530000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8" zoomScaleNormal="100" zoomScaleSheetLayoutView="100" workbookViewId="0">
      <selection activeCell="A81" sqref="A8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62</v>
      </c>
      <c r="C3" s="10"/>
      <c r="D3" s="8"/>
      <c r="E3" s="8"/>
      <c r="F3" s="8"/>
      <c r="G3" s="8"/>
      <c r="H3" s="8" t="s">
        <v>3</v>
      </c>
      <c r="I3" s="11">
        <v>42884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321</v>
      </c>
      <c r="F8" s="22"/>
      <c r="G8" s="17">
        <f>C8*E8</f>
        <v>32100000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109</v>
      </c>
      <c r="F9" s="22"/>
      <c r="G9" s="17">
        <f t="shared" ref="G9:G16" si="0">C9*E9</f>
        <v>5450000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</v>
      </c>
      <c r="F10" s="22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7"/>
      <c r="K13" s="30">
        <v>40957</v>
      </c>
      <c r="L13" s="134">
        <v>1050000</v>
      </c>
      <c r="M13" s="32">
        <v>490000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40958</v>
      </c>
      <c r="L14" s="135">
        <v>800000</v>
      </c>
      <c r="M14" s="34">
        <v>19050000</v>
      </c>
      <c r="N14" s="33"/>
      <c r="O14" s="35">
        <v>40000000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40959</v>
      </c>
      <c r="L15" s="136">
        <v>2000000</v>
      </c>
      <c r="M15" s="34">
        <v>3000000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40960</v>
      </c>
      <c r="L16" s="136">
        <v>2000000</v>
      </c>
      <c r="M16" s="39">
        <v>40000000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37660000</v>
      </c>
      <c r="I17" s="10"/>
      <c r="J17" s="37"/>
      <c r="K17" s="30">
        <v>40961</v>
      </c>
      <c r="L17" s="136">
        <v>990000</v>
      </c>
      <c r="M17" s="34">
        <v>300000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40962</v>
      </c>
      <c r="L18" s="136">
        <v>2000000</v>
      </c>
      <c r="M18" s="33">
        <v>274000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40963</v>
      </c>
      <c r="L19" s="136">
        <v>4000000</v>
      </c>
      <c r="M19" s="42">
        <v>5000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40964</v>
      </c>
      <c r="L20" s="137">
        <v>2000000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40965</v>
      </c>
      <c r="L21" s="136">
        <v>5000000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40966</v>
      </c>
      <c r="L22" s="137">
        <v>700000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40967</v>
      </c>
      <c r="L23" s="137">
        <v>9000000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40968</v>
      </c>
      <c r="L24" s="137">
        <v>3000000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40969</v>
      </c>
      <c r="L25" s="137">
        <v>3000000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>
        <v>40970</v>
      </c>
      <c r="L26" s="137">
        <v>3000000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37660000</v>
      </c>
      <c r="K27" s="30">
        <v>40971</v>
      </c>
      <c r="L27" s="38">
        <v>2000000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40972</v>
      </c>
      <c r="L28" s="47">
        <v>5000000</v>
      </c>
      <c r="M28" s="124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v>1367689727</v>
      </c>
      <c r="K29" s="30">
        <v>40973</v>
      </c>
      <c r="L29" s="47">
        <v>2000000</v>
      </c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'24 Mei 17'!I52</f>
        <v>35366000</v>
      </c>
      <c r="K30" s="30">
        <v>40974</v>
      </c>
      <c r="L30" s="47">
        <v>700000</v>
      </c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40975</v>
      </c>
      <c r="L31" s="47">
        <v>9175000</v>
      </c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40976</v>
      </c>
      <c r="L32" s="58">
        <v>825000</v>
      </c>
      <c r="M32" s="59"/>
      <c r="N32" s="43"/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40977</v>
      </c>
      <c r="L33" s="58">
        <v>5000000</v>
      </c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40978</v>
      </c>
      <c r="L34" s="58">
        <v>2000000</v>
      </c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40000000</v>
      </c>
      <c r="I35" s="9"/>
      <c r="J35" s="9"/>
      <c r="K35" s="30">
        <v>40979</v>
      </c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40980</v>
      </c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1407689727</v>
      </c>
      <c r="J37" s="9"/>
      <c r="K37" s="30">
        <v>40981</v>
      </c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12023986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103113641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32469655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147607282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1555297009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63119000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63119000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65240000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173000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65413000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37660000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37660000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M62" s="32" t="s">
        <v>72</v>
      </c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 t="s">
        <v>39</v>
      </c>
      <c r="B71" s="98"/>
      <c r="C71" s="98"/>
      <c r="D71" s="98"/>
      <c r="E71" s="99" t="s">
        <v>64</v>
      </c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52000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120000</v>
      </c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>
        <v>1000</v>
      </c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173000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63119000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40000000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65240000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8" zoomScaleNormal="100" zoomScaleSheetLayoutView="100" workbookViewId="0">
      <selection activeCell="K25" sqref="K2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42858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0.70833333333333337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263</v>
      </c>
      <c r="F8" s="22"/>
      <c r="G8" s="17">
        <f>C8*E8</f>
        <v>26300000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502</v>
      </c>
      <c r="F9" s="22"/>
      <c r="G9" s="17">
        <f t="shared" ref="G9:G16" si="0">C9*E9</f>
        <v>25100000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40686</v>
      </c>
      <c r="L13" s="31">
        <v>1000000</v>
      </c>
      <c r="M13" s="32">
        <v>2700000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40713</v>
      </c>
      <c r="L14" s="31">
        <v>2000000</v>
      </c>
      <c r="M14" s="34">
        <v>150000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40714</v>
      </c>
      <c r="L15" s="31">
        <v>600000</v>
      </c>
      <c r="M15" s="34">
        <v>300000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40715</v>
      </c>
      <c r="L16" s="38">
        <v>200000</v>
      </c>
      <c r="M16" s="39">
        <v>85800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51400000</v>
      </c>
      <c r="I17" s="10"/>
      <c r="J17" s="37"/>
      <c r="K17" s="30">
        <v>40716</v>
      </c>
      <c r="L17" s="31">
        <v>400000</v>
      </c>
      <c r="M17" s="34">
        <v>202500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40717</v>
      </c>
      <c r="L18" s="38">
        <v>200000</v>
      </c>
      <c r="M18" s="33">
        <v>116700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40718</v>
      </c>
      <c r="L19" s="38">
        <v>4000000</v>
      </c>
      <c r="M19" s="42">
        <v>925000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40719</v>
      </c>
      <c r="L20" s="38">
        <v>5000000</v>
      </c>
      <c r="M20" s="44">
        <v>15000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40720</v>
      </c>
      <c r="L21" s="38">
        <v>1600000</v>
      </c>
      <c r="M21" s="44">
        <v>60000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1</v>
      </c>
      <c r="F22" s="8"/>
      <c r="G22" s="21">
        <f>C22*E22</f>
        <v>200</v>
      </c>
      <c r="H22" s="9"/>
      <c r="I22" s="10"/>
      <c r="K22" s="30">
        <v>40721</v>
      </c>
      <c r="L22" s="47">
        <v>13500000</v>
      </c>
      <c r="M22" s="44">
        <v>210000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1</v>
      </c>
      <c r="F23" s="8"/>
      <c r="G23" s="21">
        <f>C23*E23</f>
        <v>100</v>
      </c>
      <c r="H23" s="9"/>
      <c r="I23" s="10"/>
      <c r="K23" s="30">
        <v>40722</v>
      </c>
      <c r="L23" s="47">
        <v>3000000</v>
      </c>
      <c r="M23" s="32">
        <v>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40723</v>
      </c>
      <c r="L24" s="47">
        <v>2000000</v>
      </c>
      <c r="M24" s="32">
        <v>350000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40724</v>
      </c>
      <c r="L25" s="47">
        <v>500000</v>
      </c>
      <c r="M25" s="51">
        <v>240000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1800</v>
      </c>
      <c r="I26" s="9"/>
      <c r="K26" s="30">
        <v>40725</v>
      </c>
      <c r="L26" s="47"/>
      <c r="M26" s="34">
        <v>1500000</v>
      </c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51401800</v>
      </c>
      <c r="K27" s="30">
        <v>40726</v>
      </c>
      <c r="L27" s="47"/>
      <c r="M27" s="34">
        <v>2500000</v>
      </c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40727</v>
      </c>
      <c r="L28" s="47"/>
      <c r="M28" s="55">
        <v>50000</v>
      </c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'02 Mei 17'!I37</f>
        <v>1349438546</v>
      </c>
      <c r="K29" s="30">
        <v>40728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'02 Mei 17'!I52</f>
        <v>2166800</v>
      </c>
      <c r="K30" s="30">
        <v>40729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40730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40731</v>
      </c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40732</v>
      </c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40733</v>
      </c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K35" s="30">
        <v>40734</v>
      </c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40735</v>
      </c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1349438546</v>
      </c>
      <c r="J37" s="9"/>
      <c r="K37" s="30">
        <v>40736</v>
      </c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40737</v>
      </c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K39" s="30">
        <v>40738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1518215152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9455000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+E91</f>
        <v>114000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9569000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L133</f>
        <v>34000000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A91</f>
        <v>24804000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58804000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51401800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51401800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8"/>
      <c r="L71" s="87"/>
      <c r="M71" s="93"/>
      <c r="N71" s="43"/>
      <c r="O71" s="95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54</v>
      </c>
      <c r="I72" s="90" t="s">
        <v>55</v>
      </c>
      <c r="J72" s="88"/>
      <c r="L72" s="87"/>
      <c r="M72" s="93"/>
      <c r="N72" s="43"/>
      <c r="O72" s="96"/>
    </row>
    <row r="73" spans="1:15" x14ac:dyDescent="0.2">
      <c r="A73" s="97">
        <v>24790000</v>
      </c>
      <c r="B73" s="98"/>
      <c r="C73" s="98"/>
      <c r="D73" s="98"/>
      <c r="E73" s="99">
        <v>114000</v>
      </c>
      <c r="F73" s="2"/>
      <c r="G73" s="2"/>
      <c r="H73" s="60"/>
      <c r="I73" s="2"/>
      <c r="J73" s="88"/>
      <c r="L73" s="87"/>
      <c r="M73" s="93"/>
      <c r="N73" s="43"/>
      <c r="O73" s="95"/>
    </row>
    <row r="74" spans="1:15" x14ac:dyDescent="0.2">
      <c r="A74" s="97">
        <v>14000</v>
      </c>
      <c r="B74" s="98"/>
      <c r="C74" s="98"/>
      <c r="D74" s="98"/>
      <c r="E74" s="99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100"/>
      <c r="B75" s="98"/>
      <c r="C75" s="98"/>
      <c r="D75" s="98"/>
      <c r="E75" s="99"/>
      <c r="F75" s="2"/>
      <c r="G75" s="2"/>
      <c r="H75" s="60"/>
      <c r="I75" s="2"/>
      <c r="J75" s="2"/>
      <c r="L75" s="87"/>
      <c r="M75" s="93"/>
      <c r="N75" s="43"/>
      <c r="O75" s="95"/>
    </row>
    <row r="76" spans="1:15" x14ac:dyDescent="0.2">
      <c r="A76" s="100"/>
      <c r="B76" s="98"/>
      <c r="C76" s="101"/>
      <c r="D76" s="98"/>
      <c r="E76" s="102"/>
      <c r="F76" s="2"/>
      <c r="G76" s="2"/>
      <c r="H76" s="60"/>
      <c r="I76" s="2"/>
      <c r="J76" s="2"/>
      <c r="L76" s="87"/>
      <c r="M76" s="93"/>
      <c r="N76" s="43"/>
      <c r="O76" s="95"/>
    </row>
    <row r="77" spans="1:15" x14ac:dyDescent="0.2">
      <c r="A77" s="99"/>
      <c r="B77" s="98"/>
      <c r="C77" s="101"/>
      <c r="D77" s="101"/>
      <c r="E77" s="103"/>
      <c r="F77" s="74"/>
      <c r="H77" s="75"/>
      <c r="L77" s="87"/>
      <c r="M77" s="93"/>
      <c r="N77" s="43"/>
      <c r="O77" s="95"/>
    </row>
    <row r="78" spans="1:15" x14ac:dyDescent="0.2">
      <c r="A78" s="104"/>
      <c r="B78" s="98"/>
      <c r="C78" s="105"/>
      <c r="D78" s="105"/>
      <c r="E78" s="103"/>
      <c r="H78" s="75"/>
      <c r="L78" s="87"/>
      <c r="M78" s="106"/>
      <c r="N78" s="43"/>
      <c r="O78" s="95"/>
    </row>
    <row r="79" spans="1:15" x14ac:dyDescent="0.2">
      <c r="A79" s="107"/>
      <c r="B79" s="98"/>
      <c r="C79" s="105"/>
      <c r="D79" s="105"/>
      <c r="E79" s="103"/>
      <c r="H79" s="75"/>
      <c r="L79" s="87"/>
      <c r="M79" s="108"/>
      <c r="N79" s="43"/>
      <c r="O79" s="96"/>
    </row>
    <row r="80" spans="1:15" x14ac:dyDescent="0.2">
      <c r="A80" s="107"/>
      <c r="B80" s="98"/>
      <c r="C80" s="105"/>
      <c r="D80" s="105"/>
      <c r="E80" s="103"/>
      <c r="H80" s="75"/>
      <c r="K80" s="30"/>
      <c r="L80" s="87"/>
      <c r="N80" s="43"/>
      <c r="O80" s="96"/>
    </row>
    <row r="81" spans="1:15" x14ac:dyDescent="0.2">
      <c r="A81" s="104"/>
      <c r="B81" s="105"/>
      <c r="C81" s="105"/>
      <c r="D81" s="105"/>
      <c r="E81" s="103"/>
      <c r="H81" s="75"/>
      <c r="K81" s="30"/>
      <c r="L81" s="87"/>
      <c r="N81" s="43"/>
      <c r="O81" s="95"/>
    </row>
    <row r="82" spans="1:15" x14ac:dyDescent="0.2">
      <c r="A82" s="104"/>
      <c r="B82" s="105"/>
      <c r="C82" s="105"/>
      <c r="D82" s="105"/>
      <c r="E82" s="103"/>
      <c r="H82" s="75"/>
      <c r="K82" s="30"/>
      <c r="L82" s="87"/>
      <c r="N82" s="43"/>
      <c r="O82" s="95"/>
    </row>
    <row r="83" spans="1:15" x14ac:dyDescent="0.2">
      <c r="A83" s="104"/>
      <c r="B83" s="109"/>
      <c r="E83" s="75"/>
      <c r="H83" s="75"/>
      <c r="K83" s="30"/>
      <c r="L83" s="87"/>
      <c r="N83" s="43"/>
      <c r="O83" s="95"/>
    </row>
    <row r="84" spans="1:15" x14ac:dyDescent="0.2">
      <c r="A84" s="104"/>
      <c r="B84" s="109"/>
      <c r="H84" s="75"/>
      <c r="K84" s="30"/>
      <c r="L84" s="87"/>
      <c r="M84" s="93"/>
      <c r="N84" s="43"/>
      <c r="O84" s="95"/>
    </row>
    <row r="85" spans="1:15" x14ac:dyDescent="0.2">
      <c r="A85" s="104"/>
      <c r="B85" s="109"/>
      <c r="K85" s="30"/>
      <c r="L85" s="87"/>
      <c r="N85" s="43"/>
      <c r="O85" s="95"/>
    </row>
    <row r="86" spans="1:15" x14ac:dyDescent="0.2">
      <c r="A86" s="104"/>
      <c r="B86" s="109"/>
      <c r="K86" s="30"/>
      <c r="L86" s="87"/>
      <c r="N86" s="43"/>
      <c r="O86" s="95"/>
    </row>
    <row r="87" spans="1:15" x14ac:dyDescent="0.2">
      <c r="A87" s="75"/>
      <c r="B87" s="109"/>
      <c r="K87" s="30"/>
      <c r="L87" s="87"/>
      <c r="N87" s="43"/>
      <c r="O87" s="95"/>
    </row>
    <row r="88" spans="1:15" x14ac:dyDescent="0.2">
      <c r="K88" s="30"/>
      <c r="L88" s="87"/>
      <c r="N88" s="43"/>
      <c r="O88" s="95"/>
    </row>
    <row r="89" spans="1:15" x14ac:dyDescent="0.2">
      <c r="K89" s="30"/>
      <c r="L89" s="87"/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A91" s="85">
        <f>SUM(A73:A90)</f>
        <v>24804000</v>
      </c>
      <c r="E91" s="75">
        <f>SUM(E73:E90)</f>
        <v>114000</v>
      </c>
      <c r="H91" s="75">
        <f>SUM(H73:H90)</f>
        <v>0</v>
      </c>
      <c r="K91" s="30"/>
      <c r="L91" s="110"/>
      <c r="N91" s="43"/>
      <c r="O91" s="95"/>
    </row>
    <row r="92" spans="1:15" x14ac:dyDescent="0.2">
      <c r="K92" s="30"/>
      <c r="L92" s="110"/>
      <c r="M92" s="32">
        <f>SUM(M13:M91)</f>
        <v>9455000</v>
      </c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1:15" x14ac:dyDescent="0.2">
      <c r="K97" s="30"/>
      <c r="L97" s="110"/>
      <c r="N97" s="43"/>
      <c r="O97" s="95"/>
    </row>
    <row r="98" spans="11:15" x14ac:dyDescent="0.2">
      <c r="K98" s="30"/>
      <c r="L98" s="110"/>
      <c r="N98" s="43"/>
      <c r="O98" s="95"/>
    </row>
    <row r="99" spans="11:15" x14ac:dyDescent="0.2">
      <c r="K99" s="30"/>
      <c r="L99" s="110"/>
      <c r="N99" s="43"/>
      <c r="O99" s="95"/>
    </row>
    <row r="100" spans="11:15" x14ac:dyDescent="0.2">
      <c r="K100" s="30"/>
      <c r="L100" s="110"/>
      <c r="N100" s="43"/>
      <c r="O100" s="95"/>
    </row>
    <row r="101" spans="11:15" x14ac:dyDescent="0.2">
      <c r="K101" s="30"/>
      <c r="L101" s="110"/>
      <c r="N101" s="43"/>
      <c r="O101" s="95"/>
    </row>
    <row r="102" spans="11:15" x14ac:dyDescent="0.2">
      <c r="K102" s="30"/>
      <c r="L102" s="110"/>
      <c r="N102" s="43"/>
      <c r="O102" s="95"/>
    </row>
    <row r="103" spans="11:15" x14ac:dyDescent="0.2">
      <c r="K103" s="30"/>
      <c r="L103" s="110"/>
      <c r="N103" s="43"/>
      <c r="O103" s="95"/>
    </row>
    <row r="104" spans="11:15" x14ac:dyDescent="0.2">
      <c r="K104" s="30"/>
      <c r="L104" s="110"/>
      <c r="N104" s="43"/>
      <c r="O104" s="95"/>
    </row>
    <row r="105" spans="11:15" x14ac:dyDescent="0.2">
      <c r="K105" s="30"/>
      <c r="L105" s="110"/>
      <c r="O105" s="95"/>
    </row>
    <row r="106" spans="11:15" x14ac:dyDescent="0.2">
      <c r="K106" s="30"/>
      <c r="L106" s="110"/>
      <c r="O106" s="95"/>
    </row>
    <row r="107" spans="11:15" x14ac:dyDescent="0.2">
      <c r="K107" s="30"/>
      <c r="L107" s="110"/>
    </row>
    <row r="108" spans="11:15" x14ac:dyDescent="0.2">
      <c r="K108" s="30"/>
      <c r="L108" s="110"/>
    </row>
    <row r="109" spans="11:15" x14ac:dyDescent="0.2">
      <c r="K109" s="30"/>
      <c r="L109" s="110"/>
    </row>
    <row r="110" spans="11:15" x14ac:dyDescent="0.2">
      <c r="K110" s="30"/>
      <c r="L110" s="110"/>
      <c r="O110" s="93">
        <f>SUM(O13:O109)</f>
        <v>0</v>
      </c>
    </row>
    <row r="111" spans="11:15" x14ac:dyDescent="0.2">
      <c r="K111" s="30"/>
      <c r="L111" s="110"/>
    </row>
    <row r="112" spans="11:15" x14ac:dyDescent="0.2">
      <c r="K112" s="30"/>
      <c r="L112" s="110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0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0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3">
        <f>SUM(L13:L132)</f>
        <v>34000000</v>
      </c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  <row r="135" spans="1:19" s="32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14"/>
      <c r="N135" s="111"/>
      <c r="O135" s="112"/>
      <c r="P135" s="7"/>
      <c r="Q135" s="7"/>
      <c r="R135" s="7"/>
      <c r="S135" s="7"/>
    </row>
    <row r="136" spans="1:19" s="32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14"/>
      <c r="N136" s="111"/>
      <c r="O136" s="112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5" zoomScaleNormal="100" zoomScaleSheetLayoutView="100" workbookViewId="0">
      <selection activeCell="L15" sqref="L15:L1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42859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60</v>
      </c>
      <c r="F8" s="22"/>
      <c r="G8" s="17">
        <f>C8*E8</f>
        <v>6000000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209</v>
      </c>
      <c r="F9" s="22"/>
      <c r="G9" s="17">
        <f t="shared" ref="G9:G16" si="0">C9*E9</f>
        <v>10450000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64</v>
      </c>
      <c r="F10" s="22"/>
      <c r="G10" s="17">
        <f t="shared" si="0"/>
        <v>1280000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86</v>
      </c>
      <c r="F11" s="22"/>
      <c r="G11" s="17">
        <f t="shared" si="0"/>
        <v>860000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97</v>
      </c>
      <c r="F12" s="22"/>
      <c r="G12" s="17">
        <f>C12*E12</f>
        <v>485000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27</v>
      </c>
      <c r="F13" s="22"/>
      <c r="G13" s="17">
        <f t="shared" si="0"/>
        <v>54000</v>
      </c>
      <c r="H13" s="9"/>
      <c r="I13" s="17"/>
      <c r="J13" s="17"/>
      <c r="K13" s="30">
        <v>40725</v>
      </c>
      <c r="L13" s="31">
        <v>3500000</v>
      </c>
      <c r="M13" s="32">
        <v>1000000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40726</v>
      </c>
      <c r="L14" s="31">
        <v>1000000</v>
      </c>
      <c r="M14" s="34">
        <v>1200000</v>
      </c>
      <c r="N14" s="33"/>
      <c r="O14" s="35">
        <v>30000000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40727</v>
      </c>
      <c r="L15" s="31">
        <v>500000</v>
      </c>
      <c r="M15" s="34">
        <v>60000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40728</v>
      </c>
      <c r="L16" s="38">
        <v>2000000</v>
      </c>
      <c r="M16" s="39">
        <v>320000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19129000</v>
      </c>
      <c r="I17" s="10"/>
      <c r="J17" s="37"/>
      <c r="K17" s="30">
        <v>40729</v>
      </c>
      <c r="L17" s="31">
        <v>500000</v>
      </c>
      <c r="M17" s="34">
        <v>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40730</v>
      </c>
      <c r="L18" s="38">
        <v>1000000</v>
      </c>
      <c r="M18" s="33">
        <v>1705000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40731</v>
      </c>
      <c r="L19" s="38">
        <v>3400000</v>
      </c>
      <c r="M19" s="42">
        <v>115000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9</v>
      </c>
      <c r="F20" s="8"/>
      <c r="G20" s="21">
        <f>C20*E20</f>
        <v>9000</v>
      </c>
      <c r="H20" s="9"/>
      <c r="I20" s="21"/>
      <c r="J20" s="22"/>
      <c r="K20" s="30">
        <v>40732</v>
      </c>
      <c r="L20" s="38"/>
      <c r="M20" s="44">
        <v>300000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40733</v>
      </c>
      <c r="L21" s="38"/>
      <c r="M21" s="44">
        <v>132000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1</v>
      </c>
      <c r="F22" s="8"/>
      <c r="G22" s="21">
        <f>C22*E22</f>
        <v>200</v>
      </c>
      <c r="H22" s="9"/>
      <c r="I22" s="10"/>
      <c r="K22" s="30">
        <v>40734</v>
      </c>
      <c r="L22" s="47"/>
      <c r="M22" s="44">
        <v>7827500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40735</v>
      </c>
      <c r="L23" s="47"/>
      <c r="M23" s="32">
        <v>275000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40736</v>
      </c>
      <c r="L24" s="47"/>
      <c r="M24" s="32">
        <v>3000000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40737</v>
      </c>
      <c r="L25" s="47"/>
      <c r="M25" s="51">
        <v>846000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11400</v>
      </c>
      <c r="I26" s="9"/>
      <c r="K26" s="30">
        <v>40738</v>
      </c>
      <c r="L26" s="47"/>
      <c r="M26" s="34">
        <v>30000000</v>
      </c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19140400</v>
      </c>
      <c r="L27" s="47"/>
      <c r="M27" s="34">
        <v>300000</v>
      </c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47"/>
      <c r="M28" s="55">
        <v>110000</v>
      </c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'02 Mei 17'!I37</f>
        <v>1349438546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'03 Mei 17 '!I52</f>
        <v>51401800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30000000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1379438546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1548215152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47210500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+E91</f>
        <v>6500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47217000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L133</f>
        <v>11900000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A91</f>
        <v>3055600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14955600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19140400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19140400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8"/>
      <c r="L71" s="87"/>
      <c r="M71" s="93"/>
      <c r="N71" s="43"/>
      <c r="O71" s="95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54</v>
      </c>
      <c r="I72" s="90" t="s">
        <v>55</v>
      </c>
      <c r="J72" s="88"/>
      <c r="L72" s="87"/>
      <c r="M72" s="93"/>
      <c r="N72" s="43"/>
      <c r="O72" s="96"/>
    </row>
    <row r="73" spans="1:15" x14ac:dyDescent="0.2">
      <c r="A73" s="97">
        <v>3000000</v>
      </c>
      <c r="B73" s="98"/>
      <c r="C73" s="98"/>
      <c r="D73" s="98"/>
      <c r="E73" s="99">
        <v>6500</v>
      </c>
      <c r="F73" s="2"/>
      <c r="G73" s="2"/>
      <c r="H73" s="60"/>
      <c r="I73" s="2"/>
      <c r="J73" s="88"/>
      <c r="L73" s="87"/>
      <c r="M73" s="93"/>
      <c r="N73" s="43"/>
      <c r="O73" s="95"/>
    </row>
    <row r="74" spans="1:15" x14ac:dyDescent="0.2">
      <c r="A74" s="97">
        <v>30400</v>
      </c>
      <c r="B74" s="98"/>
      <c r="C74" s="98"/>
      <c r="D74" s="98"/>
      <c r="E74" s="99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100">
        <v>14000</v>
      </c>
      <c r="B75" s="98"/>
      <c r="C75" s="98"/>
      <c r="D75" s="98"/>
      <c r="E75" s="99"/>
      <c r="F75" s="2"/>
      <c r="G75" s="2"/>
      <c r="H75" s="60"/>
      <c r="I75" s="2"/>
      <c r="J75" s="2"/>
      <c r="L75" s="87"/>
      <c r="M75" s="93"/>
      <c r="N75" s="43"/>
      <c r="O75" s="95"/>
    </row>
    <row r="76" spans="1:15" x14ac:dyDescent="0.2">
      <c r="A76" s="100">
        <v>10000</v>
      </c>
      <c r="B76" s="98"/>
      <c r="C76" s="101"/>
      <c r="D76" s="98"/>
      <c r="E76" s="102"/>
      <c r="F76" s="2"/>
      <c r="G76" s="2"/>
      <c r="H76" s="60"/>
      <c r="I76" s="2"/>
      <c r="J76" s="2"/>
      <c r="L76" s="87"/>
      <c r="M76" s="93"/>
      <c r="N76" s="43"/>
      <c r="O76" s="95"/>
    </row>
    <row r="77" spans="1:15" x14ac:dyDescent="0.2">
      <c r="A77" s="99">
        <v>1000</v>
      </c>
      <c r="B77" s="98"/>
      <c r="C77" s="101"/>
      <c r="D77" s="101"/>
      <c r="E77" s="103"/>
      <c r="F77" s="74"/>
      <c r="H77" s="75"/>
      <c r="L77" s="87"/>
      <c r="M77" s="93"/>
      <c r="N77" s="43"/>
      <c r="O77" s="95"/>
    </row>
    <row r="78" spans="1:15" x14ac:dyDescent="0.2">
      <c r="A78" s="104">
        <v>200</v>
      </c>
      <c r="B78" s="98"/>
      <c r="C78" s="105"/>
      <c r="D78" s="105"/>
      <c r="E78" s="103"/>
      <c r="H78" s="75"/>
      <c r="L78" s="87"/>
      <c r="M78" s="106"/>
      <c r="N78" s="43"/>
      <c r="O78" s="95"/>
    </row>
    <row r="79" spans="1:15" x14ac:dyDescent="0.2">
      <c r="A79" s="107"/>
      <c r="B79" s="98"/>
      <c r="C79" s="105"/>
      <c r="D79" s="105"/>
      <c r="E79" s="103"/>
      <c r="H79" s="75"/>
      <c r="L79" s="87"/>
      <c r="M79" s="108"/>
      <c r="N79" s="43"/>
      <c r="O79" s="96"/>
    </row>
    <row r="80" spans="1:15" x14ac:dyDescent="0.2">
      <c r="A80" s="107"/>
      <c r="B80" s="98"/>
      <c r="C80" s="105"/>
      <c r="D80" s="105"/>
      <c r="E80" s="103"/>
      <c r="H80" s="75"/>
      <c r="K80" s="30"/>
      <c r="L80" s="87"/>
      <c r="N80" s="43"/>
      <c r="O80" s="96"/>
    </row>
    <row r="81" spans="1:15" x14ac:dyDescent="0.2">
      <c r="A81" s="104"/>
      <c r="B81" s="105"/>
      <c r="C81" s="105"/>
      <c r="D81" s="105"/>
      <c r="E81" s="103"/>
      <c r="H81" s="75"/>
      <c r="K81" s="30"/>
      <c r="L81" s="87"/>
      <c r="N81" s="43"/>
      <c r="O81" s="95"/>
    </row>
    <row r="82" spans="1:15" x14ac:dyDescent="0.2">
      <c r="A82" s="104"/>
      <c r="B82" s="105"/>
      <c r="C82" s="105"/>
      <c r="D82" s="105"/>
      <c r="E82" s="103"/>
      <c r="H82" s="75"/>
      <c r="K82" s="30"/>
      <c r="L82" s="87"/>
      <c r="N82" s="43"/>
      <c r="O82" s="95"/>
    </row>
    <row r="83" spans="1:15" x14ac:dyDescent="0.2">
      <c r="A83" s="104"/>
      <c r="B83" s="109"/>
      <c r="E83" s="75"/>
      <c r="H83" s="75"/>
      <c r="K83" s="30"/>
      <c r="L83" s="87"/>
      <c r="N83" s="43"/>
      <c r="O83" s="95"/>
    </row>
    <row r="84" spans="1:15" x14ac:dyDescent="0.2">
      <c r="A84" s="104"/>
      <c r="B84" s="109"/>
      <c r="H84" s="75"/>
      <c r="K84" s="30"/>
      <c r="L84" s="87"/>
      <c r="M84" s="93"/>
      <c r="N84" s="43"/>
      <c r="O84" s="95"/>
    </row>
    <row r="85" spans="1:15" x14ac:dyDescent="0.2">
      <c r="A85" s="104"/>
      <c r="B85" s="109"/>
      <c r="K85" s="30"/>
      <c r="L85" s="87"/>
      <c r="N85" s="43"/>
      <c r="O85" s="95"/>
    </row>
    <row r="86" spans="1:15" x14ac:dyDescent="0.2">
      <c r="A86" s="104"/>
      <c r="B86" s="109"/>
      <c r="K86" s="30"/>
      <c r="L86" s="87"/>
      <c r="N86" s="43"/>
      <c r="O86" s="95"/>
    </row>
    <row r="87" spans="1:15" x14ac:dyDescent="0.2">
      <c r="A87" s="75"/>
      <c r="B87" s="109"/>
      <c r="K87" s="30"/>
      <c r="L87" s="87"/>
      <c r="N87" s="43"/>
      <c r="O87" s="95"/>
    </row>
    <row r="88" spans="1:15" x14ac:dyDescent="0.2">
      <c r="K88" s="30"/>
      <c r="L88" s="87"/>
      <c r="N88" s="43"/>
      <c r="O88" s="95"/>
    </row>
    <row r="89" spans="1:15" x14ac:dyDescent="0.2">
      <c r="K89" s="30"/>
      <c r="L89" s="87"/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A91" s="85">
        <f>SUM(A73:A90)</f>
        <v>3055600</v>
      </c>
      <c r="E91" s="75">
        <f>SUM(E73:E90)</f>
        <v>6500</v>
      </c>
      <c r="H91" s="75">
        <f>SUM(H73:H90)</f>
        <v>0</v>
      </c>
      <c r="K91" s="30"/>
      <c r="L91" s="110"/>
      <c r="N91" s="43"/>
      <c r="O91" s="95"/>
    </row>
    <row r="92" spans="1:15" x14ac:dyDescent="0.2">
      <c r="K92" s="30"/>
      <c r="L92" s="110"/>
      <c r="M92" s="32">
        <f>SUM(M13:M91)</f>
        <v>47210500</v>
      </c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1:15" x14ac:dyDescent="0.2">
      <c r="K97" s="30"/>
      <c r="L97" s="110"/>
      <c r="N97" s="43"/>
      <c r="O97" s="95"/>
    </row>
    <row r="98" spans="11:15" x14ac:dyDescent="0.2">
      <c r="K98" s="30"/>
      <c r="L98" s="110"/>
      <c r="N98" s="43"/>
      <c r="O98" s="95"/>
    </row>
    <row r="99" spans="11:15" x14ac:dyDescent="0.2">
      <c r="K99" s="30"/>
      <c r="L99" s="110"/>
      <c r="N99" s="43"/>
      <c r="O99" s="95"/>
    </row>
    <row r="100" spans="11:15" x14ac:dyDescent="0.2">
      <c r="K100" s="30"/>
      <c r="L100" s="110"/>
      <c r="N100" s="43"/>
      <c r="O100" s="95"/>
    </row>
    <row r="101" spans="11:15" x14ac:dyDescent="0.2">
      <c r="K101" s="30"/>
      <c r="L101" s="110"/>
      <c r="N101" s="43"/>
      <c r="O101" s="95"/>
    </row>
    <row r="102" spans="11:15" x14ac:dyDescent="0.2">
      <c r="K102" s="30"/>
      <c r="L102" s="110"/>
      <c r="N102" s="43"/>
      <c r="O102" s="95"/>
    </row>
    <row r="103" spans="11:15" x14ac:dyDescent="0.2">
      <c r="K103" s="30"/>
      <c r="L103" s="110"/>
      <c r="N103" s="43"/>
      <c r="O103" s="95"/>
    </row>
    <row r="104" spans="11:15" x14ac:dyDescent="0.2">
      <c r="K104" s="30"/>
      <c r="L104" s="110"/>
      <c r="N104" s="43"/>
      <c r="O104" s="95"/>
    </row>
    <row r="105" spans="11:15" x14ac:dyDescent="0.2">
      <c r="K105" s="30"/>
      <c r="L105" s="110"/>
      <c r="O105" s="95"/>
    </row>
    <row r="106" spans="11:15" x14ac:dyDescent="0.2">
      <c r="K106" s="30"/>
      <c r="L106" s="110"/>
      <c r="O106" s="95"/>
    </row>
    <row r="107" spans="11:15" x14ac:dyDescent="0.2">
      <c r="K107" s="30"/>
      <c r="L107" s="110"/>
    </row>
    <row r="108" spans="11:15" x14ac:dyDescent="0.2">
      <c r="K108" s="30"/>
      <c r="L108" s="110"/>
    </row>
    <row r="109" spans="11:15" x14ac:dyDescent="0.2">
      <c r="K109" s="30"/>
      <c r="L109" s="110"/>
    </row>
    <row r="110" spans="11:15" x14ac:dyDescent="0.2">
      <c r="K110" s="30"/>
      <c r="L110" s="110"/>
      <c r="O110" s="93">
        <f>SUM(O13:O109)</f>
        <v>30000000</v>
      </c>
    </row>
    <row r="111" spans="11:15" x14ac:dyDescent="0.2">
      <c r="K111" s="30"/>
      <c r="L111" s="110"/>
    </row>
    <row r="112" spans="11:15" x14ac:dyDescent="0.2">
      <c r="K112" s="30"/>
      <c r="L112" s="110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0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0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3">
        <f>SUM(L13:L132)</f>
        <v>11900000</v>
      </c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  <row r="135" spans="1:19" s="32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14"/>
      <c r="N135" s="111"/>
      <c r="O135" s="112"/>
      <c r="P135" s="7"/>
      <c r="Q135" s="7"/>
      <c r="R135" s="7"/>
      <c r="S135" s="7"/>
    </row>
    <row r="136" spans="1:19" s="32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14"/>
      <c r="N136" s="111"/>
      <c r="O136" s="112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5" zoomScaleNormal="100" zoomScaleSheetLayoutView="100" workbookViewId="0">
      <selection activeCell="H63" sqref="H6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61</v>
      </c>
      <c r="C3" s="10"/>
      <c r="D3" s="8"/>
      <c r="E3" s="8"/>
      <c r="F3" s="8"/>
      <c r="G3" s="8"/>
      <c r="H3" s="8" t="s">
        <v>3</v>
      </c>
      <c r="I3" s="11">
        <v>42860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71</v>
      </c>
      <c r="F8" s="22"/>
      <c r="G8" s="17">
        <f>C8*E8</f>
        <v>7100000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115</v>
      </c>
      <c r="F9" s="22"/>
      <c r="G9" s="17">
        <f t="shared" ref="G9:G16" si="0">C9*E9</f>
        <v>5750000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44</v>
      </c>
      <c r="F10" s="22"/>
      <c r="G10" s="17">
        <f t="shared" si="0"/>
        <v>880000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31</v>
      </c>
      <c r="F11" s="22"/>
      <c r="G11" s="17">
        <f t="shared" si="0"/>
        <v>310000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40732</v>
      </c>
      <c r="L13" s="31">
        <v>5000000</v>
      </c>
      <c r="M13" s="32">
        <v>65000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40733</v>
      </c>
      <c r="L14" s="31">
        <v>3000000</v>
      </c>
      <c r="M14" s="34">
        <v>1980000</v>
      </c>
      <c r="N14" s="33"/>
      <c r="O14" s="35"/>
      <c r="P14" s="36">
        <v>147510000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40734</v>
      </c>
      <c r="L15" s="31">
        <v>1000000</v>
      </c>
      <c r="M15" s="34">
        <v>700000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40735</v>
      </c>
      <c r="L16" s="38">
        <v>1150000</v>
      </c>
      <c r="M16" s="39">
        <v>60000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14415000</v>
      </c>
      <c r="I17" s="10"/>
      <c r="J17" s="37"/>
      <c r="K17" s="30">
        <v>40736</v>
      </c>
      <c r="L17" s="31">
        <v>400000</v>
      </c>
      <c r="M17" s="34">
        <v>208000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40737</v>
      </c>
      <c r="L18" s="38">
        <v>5000000</v>
      </c>
      <c r="M18" s="33">
        <v>11318700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40738</v>
      </c>
      <c r="L19" s="38">
        <v>700000</v>
      </c>
      <c r="M19" s="42">
        <v>3244200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40739</v>
      </c>
      <c r="L20" s="38">
        <v>800000</v>
      </c>
      <c r="M20" s="44">
        <v>3887000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5</v>
      </c>
      <c r="F21" s="8"/>
      <c r="G21" s="21">
        <f>C21*E21</f>
        <v>2500</v>
      </c>
      <c r="H21" s="9"/>
      <c r="I21" s="21"/>
      <c r="J21" s="37"/>
      <c r="K21" s="30">
        <v>40740</v>
      </c>
      <c r="L21" s="38">
        <v>500000</v>
      </c>
      <c r="M21" s="44">
        <v>20000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40741</v>
      </c>
      <c r="L22" s="47"/>
      <c r="M22" s="44">
        <v>205000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40742</v>
      </c>
      <c r="L23" s="47"/>
      <c r="M23" s="32">
        <v>195000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40743</v>
      </c>
      <c r="L24" s="47"/>
      <c r="M24" s="32">
        <v>325000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40744</v>
      </c>
      <c r="L25" s="47"/>
      <c r="M25" s="51">
        <v>70000</v>
      </c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3500</v>
      </c>
      <c r="I26" s="9"/>
      <c r="K26" s="30">
        <v>40745</v>
      </c>
      <c r="L26" s="47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14418500</v>
      </c>
      <c r="K27" s="30">
        <v>40746</v>
      </c>
      <c r="L27" s="47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40747</v>
      </c>
      <c r="L28" s="47"/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'04 Mei 17 '!I37</f>
        <v>1379438546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'04 Mei 17 '!I52</f>
        <v>19140400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147510000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1231928546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1400705152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22277900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+E91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22277900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L133</f>
        <v>17550000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A91</f>
        <v>6000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17556000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14418500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14418500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8"/>
      <c r="L71" s="87"/>
      <c r="M71" s="93"/>
      <c r="N71" s="43"/>
      <c r="O71" s="95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54</v>
      </c>
      <c r="I72" s="90" t="s">
        <v>55</v>
      </c>
      <c r="J72" s="88"/>
      <c r="L72" s="87"/>
      <c r="M72" s="93"/>
      <c r="N72" s="43"/>
      <c r="O72" s="96"/>
    </row>
    <row r="73" spans="1:15" x14ac:dyDescent="0.2">
      <c r="A73" s="97">
        <v>5000</v>
      </c>
      <c r="B73" s="98"/>
      <c r="C73" s="98"/>
      <c r="D73" s="98"/>
      <c r="E73" s="99"/>
      <c r="F73" s="2"/>
      <c r="G73" s="2"/>
      <c r="H73" s="60"/>
      <c r="I73" s="2"/>
      <c r="J73" s="88"/>
      <c r="L73" s="87"/>
      <c r="M73" s="93"/>
      <c r="N73" s="43"/>
      <c r="O73" s="95"/>
    </row>
    <row r="74" spans="1:15" x14ac:dyDescent="0.2">
      <c r="A74" s="97">
        <v>1000</v>
      </c>
      <c r="B74" s="98"/>
      <c r="C74" s="98"/>
      <c r="D74" s="98"/>
      <c r="E74" s="99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100"/>
      <c r="B75" s="98"/>
      <c r="C75" s="98"/>
      <c r="D75" s="98"/>
      <c r="E75" s="99"/>
      <c r="F75" s="2"/>
      <c r="G75" s="2"/>
      <c r="H75" s="60"/>
      <c r="I75" s="2"/>
      <c r="J75" s="2"/>
      <c r="L75" s="87"/>
      <c r="M75" s="93"/>
      <c r="N75" s="43"/>
      <c r="O75" s="95"/>
    </row>
    <row r="76" spans="1:15" x14ac:dyDescent="0.2">
      <c r="A76" s="100"/>
      <c r="B76" s="98"/>
      <c r="C76" s="101"/>
      <c r="D76" s="98"/>
      <c r="E76" s="102"/>
      <c r="F76" s="2"/>
      <c r="G76" s="2"/>
      <c r="H76" s="60"/>
      <c r="I76" s="2"/>
      <c r="J76" s="2"/>
      <c r="L76" s="87"/>
      <c r="M76" s="93"/>
      <c r="N76" s="43"/>
      <c r="O76" s="95"/>
    </row>
    <row r="77" spans="1:15" x14ac:dyDescent="0.2">
      <c r="A77" s="99"/>
      <c r="B77" s="98"/>
      <c r="C77" s="101"/>
      <c r="D77" s="101"/>
      <c r="E77" s="103"/>
      <c r="F77" s="74"/>
      <c r="H77" s="75"/>
      <c r="L77" s="87"/>
      <c r="M77" s="93"/>
      <c r="N77" s="43"/>
      <c r="O77" s="95"/>
    </row>
    <row r="78" spans="1:15" x14ac:dyDescent="0.2">
      <c r="A78" s="104"/>
      <c r="B78" s="98"/>
      <c r="C78" s="105"/>
      <c r="D78" s="105"/>
      <c r="E78" s="103"/>
      <c r="H78" s="75"/>
      <c r="L78" s="87"/>
      <c r="M78" s="106"/>
      <c r="N78" s="43"/>
      <c r="O78" s="95"/>
    </row>
    <row r="79" spans="1:15" x14ac:dyDescent="0.2">
      <c r="A79" s="107"/>
      <c r="B79" s="98"/>
      <c r="C79" s="105"/>
      <c r="D79" s="105"/>
      <c r="E79" s="103"/>
      <c r="H79" s="75"/>
      <c r="L79" s="87"/>
      <c r="M79" s="108"/>
      <c r="N79" s="43"/>
      <c r="O79" s="96"/>
    </row>
    <row r="80" spans="1:15" x14ac:dyDescent="0.2">
      <c r="A80" s="107"/>
      <c r="B80" s="98"/>
      <c r="C80" s="105"/>
      <c r="D80" s="105"/>
      <c r="E80" s="103"/>
      <c r="H80" s="75"/>
      <c r="K80" s="30"/>
      <c r="L80" s="87"/>
      <c r="N80" s="43"/>
      <c r="O80" s="96"/>
    </row>
    <row r="81" spans="1:15" x14ac:dyDescent="0.2">
      <c r="A81" s="104"/>
      <c r="B81" s="105"/>
      <c r="C81" s="105"/>
      <c r="D81" s="105"/>
      <c r="E81" s="103"/>
      <c r="H81" s="75"/>
      <c r="K81" s="30"/>
      <c r="L81" s="87"/>
      <c r="N81" s="43"/>
      <c r="O81" s="95"/>
    </row>
    <row r="82" spans="1:15" x14ac:dyDescent="0.2">
      <c r="A82" s="104"/>
      <c r="B82" s="105"/>
      <c r="C82" s="105"/>
      <c r="D82" s="105"/>
      <c r="E82" s="103"/>
      <c r="H82" s="75"/>
      <c r="K82" s="30"/>
      <c r="L82" s="87"/>
      <c r="N82" s="43"/>
      <c r="O82" s="95"/>
    </row>
    <row r="83" spans="1:15" x14ac:dyDescent="0.2">
      <c r="A83" s="104"/>
      <c r="B83" s="109"/>
      <c r="E83" s="75"/>
      <c r="H83" s="75"/>
      <c r="K83" s="30"/>
      <c r="L83" s="87"/>
      <c r="N83" s="43"/>
      <c r="O83" s="95"/>
    </row>
    <row r="84" spans="1:15" x14ac:dyDescent="0.2">
      <c r="A84" s="104"/>
      <c r="B84" s="109"/>
      <c r="H84" s="75"/>
      <c r="K84" s="30"/>
      <c r="L84" s="87"/>
      <c r="M84" s="93"/>
      <c r="N84" s="43"/>
      <c r="O84" s="95"/>
    </row>
    <row r="85" spans="1:15" x14ac:dyDescent="0.2">
      <c r="A85" s="104"/>
      <c r="B85" s="109"/>
      <c r="K85" s="30"/>
      <c r="L85" s="87"/>
      <c r="N85" s="43"/>
      <c r="O85" s="95"/>
    </row>
    <row r="86" spans="1:15" x14ac:dyDescent="0.2">
      <c r="A86" s="104"/>
      <c r="B86" s="109"/>
      <c r="K86" s="30"/>
      <c r="L86" s="87"/>
      <c r="N86" s="43"/>
      <c r="O86" s="95"/>
    </row>
    <row r="87" spans="1:15" x14ac:dyDescent="0.2">
      <c r="A87" s="75"/>
      <c r="B87" s="109"/>
      <c r="K87" s="30"/>
      <c r="L87" s="87"/>
      <c r="N87" s="43"/>
      <c r="O87" s="95"/>
    </row>
    <row r="88" spans="1:15" x14ac:dyDescent="0.2">
      <c r="K88" s="30"/>
      <c r="L88" s="87"/>
      <c r="N88" s="43"/>
      <c r="O88" s="95"/>
    </row>
    <row r="89" spans="1:15" x14ac:dyDescent="0.2">
      <c r="K89" s="30"/>
      <c r="L89" s="87"/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A91" s="85">
        <f>SUM(A73:A90)</f>
        <v>6000</v>
      </c>
      <c r="E91" s="75">
        <f>SUM(E73:E90)</f>
        <v>0</v>
      </c>
      <c r="H91" s="75">
        <f>SUM(H73:H90)</f>
        <v>0</v>
      </c>
      <c r="K91" s="30"/>
      <c r="L91" s="110"/>
      <c r="N91" s="43"/>
      <c r="O91" s="95"/>
    </row>
    <row r="92" spans="1:15" x14ac:dyDescent="0.2">
      <c r="K92" s="30"/>
      <c r="L92" s="110"/>
      <c r="M92" s="32">
        <f>SUM(M13:M91)</f>
        <v>22277900</v>
      </c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1:15" x14ac:dyDescent="0.2">
      <c r="K97" s="30"/>
      <c r="L97" s="110"/>
      <c r="N97" s="43"/>
      <c r="O97" s="95"/>
    </row>
    <row r="98" spans="11:15" x14ac:dyDescent="0.2">
      <c r="K98" s="30"/>
      <c r="L98" s="110"/>
      <c r="N98" s="43"/>
      <c r="O98" s="95"/>
    </row>
    <row r="99" spans="11:15" x14ac:dyDescent="0.2">
      <c r="K99" s="30"/>
      <c r="L99" s="110"/>
      <c r="N99" s="43"/>
      <c r="O99" s="95"/>
    </row>
    <row r="100" spans="11:15" x14ac:dyDescent="0.2">
      <c r="K100" s="30"/>
      <c r="L100" s="110"/>
      <c r="N100" s="43"/>
      <c r="O100" s="95"/>
    </row>
    <row r="101" spans="11:15" x14ac:dyDescent="0.2">
      <c r="K101" s="30"/>
      <c r="L101" s="110"/>
      <c r="N101" s="43"/>
      <c r="O101" s="95"/>
    </row>
    <row r="102" spans="11:15" x14ac:dyDescent="0.2">
      <c r="K102" s="30"/>
      <c r="L102" s="110"/>
      <c r="N102" s="43"/>
      <c r="O102" s="95"/>
    </row>
    <row r="103" spans="11:15" x14ac:dyDescent="0.2">
      <c r="K103" s="30"/>
      <c r="L103" s="110"/>
      <c r="N103" s="43"/>
      <c r="O103" s="95"/>
    </row>
    <row r="104" spans="11:15" x14ac:dyDescent="0.2">
      <c r="K104" s="30"/>
      <c r="L104" s="110"/>
      <c r="N104" s="43"/>
      <c r="O104" s="95"/>
    </row>
    <row r="105" spans="11:15" x14ac:dyDescent="0.2">
      <c r="K105" s="30"/>
      <c r="L105" s="110"/>
      <c r="O105" s="95"/>
    </row>
    <row r="106" spans="11:15" x14ac:dyDescent="0.2">
      <c r="K106" s="30"/>
      <c r="L106" s="110"/>
      <c r="O106" s="95"/>
    </row>
    <row r="107" spans="11:15" x14ac:dyDescent="0.2">
      <c r="K107" s="30"/>
      <c r="L107" s="110"/>
    </row>
    <row r="108" spans="11:15" x14ac:dyDescent="0.2">
      <c r="K108" s="30"/>
      <c r="L108" s="110"/>
    </row>
    <row r="109" spans="11:15" x14ac:dyDescent="0.2">
      <c r="K109" s="30"/>
      <c r="L109" s="110"/>
    </row>
    <row r="110" spans="11:15" x14ac:dyDescent="0.2">
      <c r="K110" s="30"/>
      <c r="L110" s="110"/>
      <c r="O110" s="93">
        <f>SUM(O13:O109)</f>
        <v>0</v>
      </c>
    </row>
    <row r="111" spans="11:15" x14ac:dyDescent="0.2">
      <c r="K111" s="30"/>
      <c r="L111" s="110"/>
    </row>
    <row r="112" spans="11:15" x14ac:dyDescent="0.2">
      <c r="K112" s="30"/>
      <c r="L112" s="110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0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0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3">
        <f>SUM(L13:L132)</f>
        <v>17550000</v>
      </c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  <row r="135" spans="1:19" s="32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14"/>
      <c r="N135" s="111"/>
      <c r="O135" s="112"/>
      <c r="P135" s="7"/>
      <c r="Q135" s="7"/>
      <c r="R135" s="7"/>
      <c r="S135" s="7"/>
    </row>
    <row r="136" spans="1:19" s="32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14"/>
      <c r="N136" s="111"/>
      <c r="O136" s="112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view="pageBreakPreview" topLeftCell="B33" zoomScaleNormal="100" zoomScaleSheetLayoutView="100" workbookViewId="0">
      <selection activeCell="I37" sqref="I3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42861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72+243</f>
        <v>315</v>
      </c>
      <c r="F8" s="22"/>
      <c r="G8" s="17">
        <f>C8*E8</f>
        <v>31500000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f>185+114</f>
        <v>299</v>
      </c>
      <c r="F9" s="22"/>
      <c r="G9" s="17">
        <f t="shared" ref="G9:G16" si="0">C9*E9</f>
        <v>14950000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44</v>
      </c>
      <c r="F10" s="22"/>
      <c r="G10" s="17">
        <f t="shared" si="0"/>
        <v>880000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30</v>
      </c>
      <c r="F11" s="22"/>
      <c r="G11" s="17">
        <f t="shared" si="0"/>
        <v>300000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74</v>
      </c>
      <c r="F12" s="22"/>
      <c r="G12" s="17">
        <f>C12*E12</f>
        <v>370000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40741</v>
      </c>
      <c r="L13" s="31">
        <v>500000</v>
      </c>
      <c r="M13" s="32">
        <v>8000000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40742</v>
      </c>
      <c r="L14" s="31">
        <v>445000</v>
      </c>
      <c r="M14" s="34">
        <v>150000</v>
      </c>
      <c r="N14" s="33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40743</v>
      </c>
      <c r="L15" s="31">
        <v>500000</v>
      </c>
      <c r="M15" s="34">
        <v>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40744</v>
      </c>
      <c r="L16" s="38">
        <v>536000</v>
      </c>
      <c r="M16" s="39"/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48000000</v>
      </c>
      <c r="I17" s="10"/>
      <c r="J17" s="37"/>
      <c r="K17" s="30">
        <v>40745</v>
      </c>
      <c r="L17" s="31">
        <v>611000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40746</v>
      </c>
      <c r="L18" s="38">
        <v>575000</v>
      </c>
      <c r="M18" s="33"/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40747</v>
      </c>
      <c r="L19" s="38">
        <v>500000</v>
      </c>
      <c r="M19" s="42"/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40748</v>
      </c>
      <c r="L20" s="38">
        <v>500000</v>
      </c>
      <c r="M20" s="44"/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2</v>
      </c>
      <c r="F21" s="8"/>
      <c r="G21" s="21">
        <f>C21*E21</f>
        <v>1000</v>
      </c>
      <c r="H21" s="9"/>
      <c r="I21" s="21"/>
      <c r="J21" s="37"/>
      <c r="K21" s="30">
        <v>40749</v>
      </c>
      <c r="L21" s="38">
        <v>833400</v>
      </c>
      <c r="M21" s="44"/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40750</v>
      </c>
      <c r="L22" s="47">
        <v>100000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40751</v>
      </c>
      <c r="L23" s="47">
        <v>450000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40752</v>
      </c>
      <c r="L24" s="47">
        <v>500000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40753</v>
      </c>
      <c r="L25" s="47">
        <v>750000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1200</v>
      </c>
      <c r="I26" s="9"/>
      <c r="K26" s="30">
        <v>40754</v>
      </c>
      <c r="L26" s="47">
        <v>150000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48001200</v>
      </c>
      <c r="K27" s="30">
        <v>40755</v>
      </c>
      <c r="L27" s="47">
        <v>750000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40756</v>
      </c>
      <c r="L28" s="47">
        <v>300000</v>
      </c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'05 Mei 17 '!I37</f>
        <v>1231928546</v>
      </c>
      <c r="K29" s="30">
        <v>40757</v>
      </c>
      <c r="L29" s="47">
        <v>600000</v>
      </c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'05 Mei 17 '!I53</f>
        <v>14418500</v>
      </c>
      <c r="K30" s="30">
        <v>40758</v>
      </c>
      <c r="L30" s="47">
        <v>300000</v>
      </c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40759</v>
      </c>
      <c r="L31" s="47">
        <v>600000</v>
      </c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40760</v>
      </c>
      <c r="L32" s="58">
        <v>350000</v>
      </c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40761</v>
      </c>
      <c r="L33" s="58">
        <v>1500000</v>
      </c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40762</v>
      </c>
      <c r="L34" s="58">
        <v>1000000</v>
      </c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0</v>
      </c>
      <c r="I35" s="9"/>
      <c r="J35" s="9"/>
      <c r="K35" s="30">
        <v>40763</v>
      </c>
      <c r="L35" s="58">
        <v>4000000</v>
      </c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40764</v>
      </c>
      <c r="L36" s="58">
        <v>3000000</v>
      </c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1231928546</v>
      </c>
      <c r="J37" s="9"/>
      <c r="K37" s="30">
        <v>40765</v>
      </c>
      <c r="L37" s="58">
        <v>2500000</v>
      </c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40766</v>
      </c>
      <c r="L38" s="58">
        <v>750000</v>
      </c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K39" s="30">
        <v>40767</v>
      </c>
      <c r="L39" s="58">
        <v>3000000</v>
      </c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K40" s="30">
        <v>40768</v>
      </c>
      <c r="L40" s="58">
        <v>3000000</v>
      </c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K41" s="30">
        <v>40769</v>
      </c>
      <c r="L41" s="58">
        <v>4000000</v>
      </c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K42" s="30">
        <v>40770</v>
      </c>
      <c r="L42" s="58">
        <v>1900000</v>
      </c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1400705152</v>
      </c>
      <c r="J43" s="9"/>
      <c r="K43" s="30">
        <v>40771</v>
      </c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>
        <v>40772</v>
      </c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M89</f>
        <v>8200000</v>
      </c>
      <c r="I45" s="9"/>
      <c r="J45" s="9"/>
      <c r="K45" s="30">
        <v>40773</v>
      </c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+E88</f>
        <v>0</v>
      </c>
      <c r="I46" s="9" t="s">
        <v>8</v>
      </c>
      <c r="J46" s="9"/>
      <c r="K46" s="30">
        <v>40774</v>
      </c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8200000</v>
      </c>
      <c r="J47" s="9"/>
      <c r="K47" s="30">
        <v>40775</v>
      </c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K48" s="30">
        <v>40776</v>
      </c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L130</f>
        <v>34500400</v>
      </c>
      <c r="I49" s="9">
        <v>0</v>
      </c>
      <c r="K49" s="30">
        <v>40777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A88</f>
        <v>7282300</v>
      </c>
      <c r="I50" s="9"/>
      <c r="J50" s="73"/>
      <c r="K50" s="30">
        <v>40778</v>
      </c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41782700</v>
      </c>
      <c r="J51" s="52"/>
      <c r="K51" s="30">
        <v>40779</v>
      </c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48001200</v>
      </c>
      <c r="J52" s="76"/>
      <c r="K52" s="30">
        <v>40780</v>
      </c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48001200</v>
      </c>
      <c r="J53" s="76"/>
      <c r="K53" s="30">
        <v>40781</v>
      </c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K54" s="30">
        <v>40782</v>
      </c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K55" s="30">
        <v>40783</v>
      </c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2" t="s">
        <v>49</v>
      </c>
      <c r="B61" s="2"/>
      <c r="C61" s="2"/>
      <c r="D61" s="2"/>
      <c r="E61" s="2"/>
      <c r="F61" s="2"/>
      <c r="G61" s="10" t="s">
        <v>48</v>
      </c>
      <c r="I61" s="2"/>
      <c r="J61" s="88"/>
      <c r="L61" s="87"/>
      <c r="M61" s="61"/>
      <c r="N61" s="43"/>
      <c r="O61" s="54"/>
      <c r="Q61" s="74"/>
    </row>
    <row r="62" spans="1:19" x14ac:dyDescent="0.2">
      <c r="A62" s="2"/>
      <c r="B62" s="2"/>
      <c r="C62" s="2"/>
      <c r="D62" s="2"/>
      <c r="E62" s="2"/>
      <c r="F62" s="2"/>
      <c r="G62" s="83" t="s">
        <v>51</v>
      </c>
      <c r="H62" s="2"/>
      <c r="I62" s="2"/>
      <c r="J62" s="88"/>
      <c r="L62" s="87"/>
      <c r="M62" s="61"/>
      <c r="N62" s="43"/>
      <c r="O62" s="54"/>
    </row>
    <row r="63" spans="1:19" x14ac:dyDescent="0.2">
      <c r="A63" s="2"/>
      <c r="B63" s="2"/>
      <c r="C63" s="2"/>
      <c r="D63" s="2"/>
      <c r="E63" s="2"/>
      <c r="F63" s="2"/>
      <c r="G63" s="83"/>
      <c r="H63" s="2"/>
      <c r="I63" s="2"/>
      <c r="J63" s="88"/>
      <c r="L63" s="87"/>
      <c r="M63" s="61"/>
      <c r="N63" s="43"/>
      <c r="O63" s="54"/>
    </row>
    <row r="64" spans="1:19" x14ac:dyDescent="0.2">
      <c r="A64" s="2"/>
      <c r="B64" s="2"/>
      <c r="C64" s="2"/>
      <c r="D64" s="2"/>
      <c r="E64" s="2" t="s">
        <v>52</v>
      </c>
      <c r="F64" s="2"/>
      <c r="G64" s="2"/>
      <c r="H64" s="2"/>
      <c r="I64" s="2"/>
      <c r="J64" s="88"/>
      <c r="L64" s="87"/>
      <c r="M64" s="89"/>
      <c r="N64" s="43"/>
      <c r="O64" s="54"/>
    </row>
    <row r="65" spans="1:15" x14ac:dyDescent="0.2">
      <c r="A65" s="2"/>
      <c r="B65" s="2"/>
      <c r="C65" s="2"/>
      <c r="D65" s="2"/>
      <c r="E65" s="2"/>
      <c r="F65" s="2"/>
      <c r="G65" s="2"/>
      <c r="H65" s="2"/>
      <c r="I65" s="90"/>
      <c r="J65" s="88"/>
      <c r="L65" s="87"/>
      <c r="M65" s="89"/>
      <c r="N65" s="43"/>
      <c r="O65" s="54"/>
    </row>
    <row r="66" spans="1:15" x14ac:dyDescent="0.2">
      <c r="A66" s="83"/>
      <c r="B66" s="83"/>
      <c r="C66" s="83"/>
      <c r="D66" s="83"/>
      <c r="E66" s="83"/>
      <c r="F66" s="83"/>
      <c r="G66" s="91"/>
      <c r="H66" s="92"/>
      <c r="I66" s="83"/>
      <c r="J66" s="84"/>
      <c r="L66" s="87"/>
      <c r="M66" s="93"/>
      <c r="N66" s="43"/>
      <c r="O66" s="54"/>
    </row>
    <row r="67" spans="1:15" x14ac:dyDescent="0.2">
      <c r="A67" s="83"/>
      <c r="B67" s="83"/>
      <c r="C67" s="83"/>
      <c r="D67" s="83"/>
      <c r="E67" s="83"/>
      <c r="F67" s="83"/>
      <c r="G67" s="91" t="s">
        <v>53</v>
      </c>
      <c r="H67" s="94"/>
      <c r="I67" s="83"/>
      <c r="J67" s="84"/>
      <c r="L67" s="87"/>
      <c r="M67" s="61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2"/>
      <c r="J68" s="88"/>
      <c r="L68" s="87"/>
      <c r="M68" s="93"/>
      <c r="N68" s="43"/>
      <c r="O68" s="95"/>
    </row>
    <row r="69" spans="1:15" x14ac:dyDescent="0.2">
      <c r="A69" s="2" t="s">
        <v>39</v>
      </c>
      <c r="B69" s="2"/>
      <c r="C69" s="2"/>
      <c r="D69" s="2" t="s">
        <v>37</v>
      </c>
      <c r="E69" s="2"/>
      <c r="F69" s="2"/>
      <c r="G69" s="2"/>
      <c r="H69" s="2" t="s">
        <v>54</v>
      </c>
      <c r="I69" s="90" t="s">
        <v>55</v>
      </c>
      <c r="J69" s="88"/>
      <c r="L69" s="87"/>
      <c r="M69" s="93"/>
      <c r="N69" s="43"/>
      <c r="O69" s="96"/>
    </row>
    <row r="70" spans="1:15" x14ac:dyDescent="0.2">
      <c r="A70" s="97">
        <v>7282300</v>
      </c>
      <c r="B70" s="98"/>
      <c r="C70" s="98"/>
      <c r="D70" s="98"/>
      <c r="E70" s="99"/>
      <c r="F70" s="2"/>
      <c r="G70" s="2"/>
      <c r="H70" s="60"/>
      <c r="I70" s="2"/>
      <c r="J70" s="88"/>
      <c r="L70" s="87"/>
      <c r="M70" s="93"/>
      <c r="N70" s="43"/>
      <c r="O70" s="95"/>
    </row>
    <row r="71" spans="1:15" x14ac:dyDescent="0.2">
      <c r="A71" s="97"/>
      <c r="B71" s="98"/>
      <c r="C71" s="98"/>
      <c r="D71" s="98"/>
      <c r="E71" s="99"/>
      <c r="F71" s="2"/>
      <c r="G71" s="2"/>
      <c r="H71" s="60"/>
      <c r="I71" s="2"/>
      <c r="J71" s="2"/>
      <c r="L71" s="87"/>
      <c r="M71" s="93"/>
      <c r="N71" s="43"/>
      <c r="O71" s="95"/>
    </row>
    <row r="72" spans="1:15" x14ac:dyDescent="0.2">
      <c r="A72" s="100"/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101"/>
      <c r="D73" s="98"/>
      <c r="E73" s="102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99"/>
      <c r="B74" s="98"/>
      <c r="C74" s="101"/>
      <c r="D74" s="101"/>
      <c r="E74" s="103"/>
      <c r="F74" s="74"/>
      <c r="H74" s="75"/>
      <c r="L74" s="87"/>
      <c r="M74" s="93"/>
      <c r="N74" s="43"/>
      <c r="O74" s="95"/>
    </row>
    <row r="75" spans="1:15" x14ac:dyDescent="0.2">
      <c r="A75" s="104"/>
      <c r="B75" s="98"/>
      <c r="C75" s="105"/>
      <c r="D75" s="105"/>
      <c r="E75" s="103"/>
      <c r="H75" s="75"/>
      <c r="L75" s="87"/>
      <c r="M75" s="106"/>
      <c r="N75" s="43"/>
      <c r="O75" s="95"/>
    </row>
    <row r="76" spans="1:15" x14ac:dyDescent="0.2">
      <c r="A76" s="107"/>
      <c r="B76" s="98"/>
      <c r="C76" s="105"/>
      <c r="D76" s="105"/>
      <c r="E76" s="103"/>
      <c r="H76" s="75"/>
      <c r="L76" s="87"/>
      <c r="M76" s="108"/>
      <c r="N76" s="43"/>
      <c r="O76" s="96"/>
    </row>
    <row r="77" spans="1:15" x14ac:dyDescent="0.2">
      <c r="A77" s="107"/>
      <c r="B77" s="98"/>
      <c r="C77" s="105"/>
      <c r="D77" s="105"/>
      <c r="E77" s="103"/>
      <c r="H77" s="75"/>
      <c r="K77" s="30"/>
      <c r="L77" s="87"/>
      <c r="N77" s="43"/>
      <c r="O77" s="96"/>
    </row>
    <row r="78" spans="1:15" x14ac:dyDescent="0.2">
      <c r="A78" s="104"/>
      <c r="B78" s="105"/>
      <c r="C78" s="105"/>
      <c r="D78" s="105"/>
      <c r="E78" s="103"/>
      <c r="H78" s="75"/>
      <c r="K78" s="30"/>
      <c r="L78" s="87"/>
      <c r="N78" s="43"/>
      <c r="O78" s="95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9"/>
      <c r="E80" s="75"/>
      <c r="H80" s="75"/>
      <c r="K80" s="30"/>
      <c r="L80" s="87"/>
      <c r="N80" s="43"/>
      <c r="O80" s="95"/>
    </row>
    <row r="81" spans="1:15" x14ac:dyDescent="0.2">
      <c r="A81" s="104"/>
      <c r="B81" s="109"/>
      <c r="H81" s="75"/>
      <c r="K81" s="30"/>
      <c r="L81" s="87"/>
      <c r="M81" s="93"/>
      <c r="N81" s="43"/>
      <c r="O81" s="95"/>
    </row>
    <row r="82" spans="1:15" x14ac:dyDescent="0.2">
      <c r="A82" s="104"/>
      <c r="B82" s="109"/>
      <c r="K82" s="30"/>
      <c r="L82" s="87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75"/>
      <c r="B84" s="109"/>
      <c r="K84" s="30"/>
      <c r="L84" s="87"/>
      <c r="N84" s="43"/>
      <c r="O84" s="95"/>
    </row>
    <row r="85" spans="1:15" x14ac:dyDescent="0.2"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110"/>
      <c r="N87" s="43"/>
      <c r="O87" s="95"/>
    </row>
    <row r="88" spans="1:15" x14ac:dyDescent="0.2">
      <c r="A88" s="85">
        <f>SUM(A70:A87)</f>
        <v>7282300</v>
      </c>
      <c r="E88" s="75">
        <f>SUM(E70:E87)</f>
        <v>0</v>
      </c>
      <c r="H88" s="75">
        <f>SUM(H70:H87)</f>
        <v>0</v>
      </c>
      <c r="K88" s="30"/>
      <c r="L88" s="110"/>
      <c r="N88" s="43"/>
      <c r="O88" s="95"/>
    </row>
    <row r="89" spans="1:15" x14ac:dyDescent="0.2">
      <c r="K89" s="30"/>
      <c r="L89" s="110"/>
      <c r="M89" s="32">
        <f>SUM(M13:M88)</f>
        <v>8200000</v>
      </c>
      <c r="N89" s="43"/>
      <c r="O89" s="95"/>
    </row>
    <row r="90" spans="1:15" x14ac:dyDescent="0.2">
      <c r="K90" s="30"/>
      <c r="L90" s="110"/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  <c r="O107" s="93">
        <f>SUM(O13:O106)</f>
        <v>0</v>
      </c>
    </row>
    <row r="108" spans="1:19" x14ac:dyDescent="0.2">
      <c r="K108" s="30"/>
      <c r="L108" s="110"/>
    </row>
    <row r="109" spans="1:19" x14ac:dyDescent="0.2">
      <c r="K109" s="30"/>
      <c r="L109" s="110"/>
    </row>
    <row r="110" spans="1:19" s="32" customForma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0"/>
      <c r="L110" s="110"/>
      <c r="N110" s="111"/>
      <c r="O110" s="112"/>
      <c r="P110" s="7"/>
      <c r="Q110" s="7"/>
      <c r="R110" s="7"/>
      <c r="S110" s="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3">
        <f>SUM(L13:L129)</f>
        <v>34500400</v>
      </c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14"/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</sheetData>
  <mergeCells count="1">
    <mergeCell ref="A1:I1"/>
  </mergeCells>
  <pageMargins left="0.7" right="0.7" top="0.75" bottom="0.75" header="0.3" footer="0.3"/>
  <pageSetup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Normal="100" zoomScaleSheetLayoutView="100" workbookViewId="0">
      <selection activeCell="G10" sqref="G1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62</v>
      </c>
      <c r="C3" s="10"/>
      <c r="D3" s="8"/>
      <c r="E3" s="8"/>
      <c r="F3" s="8"/>
      <c r="G3" s="8"/>
      <c r="H3" s="8" t="s">
        <v>3</v>
      </c>
      <c r="I3" s="11">
        <v>42863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31</v>
      </c>
      <c r="F8" s="22"/>
      <c r="G8" s="17">
        <f>C8*E8</f>
        <v>3100000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7</v>
      </c>
      <c r="F9" s="22"/>
      <c r="G9" s="17">
        <f t="shared" ref="G9:G16" si="0">C9*E9</f>
        <v>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40</v>
      </c>
      <c r="F10" s="22"/>
      <c r="G10" s="17">
        <f t="shared" si="0"/>
        <v>800000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27</v>
      </c>
      <c r="F11" s="22"/>
      <c r="G11" s="17">
        <f t="shared" si="0"/>
        <v>270000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2</v>
      </c>
      <c r="F13" s="22"/>
      <c r="G13" s="17">
        <f t="shared" si="0"/>
        <v>4000</v>
      </c>
      <c r="H13" s="9"/>
      <c r="I13" s="17"/>
      <c r="J13" s="17"/>
      <c r="K13" s="30">
        <v>40771</v>
      </c>
      <c r="L13" s="31">
        <v>1000000</v>
      </c>
      <c r="M13" s="32">
        <v>250000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40772</v>
      </c>
      <c r="L14" s="31">
        <v>1150000</v>
      </c>
      <c r="M14" s="34">
        <v>100000</v>
      </c>
      <c r="N14" s="33"/>
      <c r="O14" s="35">
        <v>80000000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40773</v>
      </c>
      <c r="L15" s="31">
        <v>12150000</v>
      </c>
      <c r="M15" s="34">
        <v>20000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40774</v>
      </c>
      <c r="L16" s="38">
        <v>250000</v>
      </c>
      <c r="M16" s="39">
        <v>65000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4900000</v>
      </c>
      <c r="I17" s="10"/>
      <c r="J17" s="37"/>
      <c r="K17" s="30">
        <v>40775</v>
      </c>
      <c r="L17" s="31">
        <v>2000000</v>
      </c>
      <c r="M17" s="34">
        <v>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40776</v>
      </c>
      <c r="L18" s="38">
        <v>1000000</v>
      </c>
      <c r="M18" s="33">
        <v>300000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40777</v>
      </c>
      <c r="L19" s="38">
        <v>2500000</v>
      </c>
      <c r="M19" s="42">
        <v>210000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40778</v>
      </c>
      <c r="L20" s="38">
        <v>5000000</v>
      </c>
      <c r="M20" s="44">
        <v>80000000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2</v>
      </c>
      <c r="F21" s="8"/>
      <c r="G21" s="21">
        <f>C21*E21</f>
        <v>1000</v>
      </c>
      <c r="H21" s="9"/>
      <c r="I21" s="21"/>
      <c r="J21" s="37"/>
      <c r="K21" s="30">
        <v>40779</v>
      </c>
      <c r="L21" s="38">
        <v>8500000</v>
      </c>
      <c r="M21" s="44">
        <v>700000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40780</v>
      </c>
      <c r="L22" s="47">
        <v>1500000</v>
      </c>
      <c r="M22" s="44">
        <v>1140000</v>
      </c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40781</v>
      </c>
      <c r="L23" s="47">
        <v>4250000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40782</v>
      </c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40783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1300</v>
      </c>
      <c r="I26" s="9"/>
      <c r="K26" s="30">
        <v>40784</v>
      </c>
      <c r="L26" s="47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4901300</v>
      </c>
      <c r="K27" s="30">
        <v>40785</v>
      </c>
      <c r="L27" s="47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40786</v>
      </c>
      <c r="L28" s="47"/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'05 Mei 17 '!I37</f>
        <v>1231928546</v>
      </c>
      <c r="K29" s="30">
        <v>40787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'06 Mei 17  '!I52</f>
        <v>48001200</v>
      </c>
      <c r="K30" s="30">
        <v>40788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40789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40790</v>
      </c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40791</v>
      </c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40792</v>
      </c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80000000</v>
      </c>
      <c r="I35" s="9"/>
      <c r="J35" s="9"/>
      <c r="K35" s="30">
        <v>40793</v>
      </c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K36" s="30">
        <v>40794</v>
      </c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1311928546</v>
      </c>
      <c r="J37" s="9"/>
      <c r="K37" s="30">
        <v>40795</v>
      </c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40796</v>
      </c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K39" s="30">
        <v>40797</v>
      </c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K40" s="30">
        <v>40798</v>
      </c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K41" s="30">
        <v>40799</v>
      </c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K42" s="30">
        <v>40800</v>
      </c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1480705152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82805000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82805000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39300000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405100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39705100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4901300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4901300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>
        <v>50100</v>
      </c>
      <c r="B71" s="98"/>
      <c r="C71" s="98"/>
      <c r="D71" s="98"/>
      <c r="E71" s="99"/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200000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>
        <v>155000</v>
      </c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405100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82805000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80000000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39300000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34" zoomScaleNormal="100" zoomScaleSheetLayoutView="100" workbookViewId="0">
      <selection activeCell="M17" sqref="M1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42864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10</v>
      </c>
      <c r="F8" s="22"/>
      <c r="G8" s="17">
        <f>C8*E8</f>
        <v>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</v>
      </c>
      <c r="F9" s="22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35</v>
      </c>
      <c r="F10" s="22"/>
      <c r="G10" s="17">
        <f t="shared" si="0"/>
        <v>700000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24</v>
      </c>
      <c r="F11" s="22"/>
      <c r="G11" s="17">
        <f t="shared" si="0"/>
        <v>240000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73</v>
      </c>
      <c r="F12" s="22"/>
      <c r="G12" s="17">
        <f>C12*E12</f>
        <v>365000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</v>
      </c>
      <c r="F13" s="22"/>
      <c r="G13" s="17">
        <f t="shared" si="0"/>
        <v>6000</v>
      </c>
      <c r="H13" s="9"/>
      <c r="I13" s="17"/>
      <c r="J13" s="17"/>
      <c r="K13" s="30">
        <v>40782</v>
      </c>
      <c r="L13" s="31"/>
      <c r="M13" s="32">
        <v>69000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40783</v>
      </c>
      <c r="L14" s="31"/>
      <c r="M14" s="34">
        <v>50000</v>
      </c>
      <c r="N14" s="33"/>
      <c r="O14" s="35">
        <v>25000000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40784</v>
      </c>
      <c r="L15" s="31"/>
      <c r="M15" s="34">
        <v>15000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40785</v>
      </c>
      <c r="L16" s="38"/>
      <c r="M16" s="39">
        <v>30000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3112000</v>
      </c>
      <c r="I17" s="10"/>
      <c r="J17" s="37"/>
      <c r="K17" s="30">
        <v>40786</v>
      </c>
      <c r="L17" s="31">
        <v>1150000</v>
      </c>
      <c r="M17" s="34">
        <v>25000000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40787</v>
      </c>
      <c r="L18" s="38">
        <v>12600000</v>
      </c>
      <c r="M18" s="33">
        <v>90000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40788</v>
      </c>
      <c r="L19" s="38">
        <v>900000</v>
      </c>
      <c r="M19" s="42">
        <v>25000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40789</v>
      </c>
      <c r="L20" s="38">
        <v>5000000</v>
      </c>
      <c r="M20" s="44">
        <v>18000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5</v>
      </c>
      <c r="F21" s="8"/>
      <c r="G21" s="21">
        <f>C21*E21</f>
        <v>2500</v>
      </c>
      <c r="H21" s="9"/>
      <c r="I21" s="21"/>
      <c r="J21" s="37"/>
      <c r="K21" s="30">
        <v>40790</v>
      </c>
      <c r="L21" s="38">
        <v>4000000</v>
      </c>
      <c r="M21" s="44">
        <v>150000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40791</v>
      </c>
      <c r="L22" s="47"/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40792</v>
      </c>
      <c r="L23" s="47"/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40793</v>
      </c>
      <c r="L24" s="47"/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40794</v>
      </c>
      <c r="L25" s="47"/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2800</v>
      </c>
      <c r="I26" s="9"/>
      <c r="K26" s="30">
        <v>40795</v>
      </c>
      <c r="L26" s="47"/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3114800</v>
      </c>
      <c r="K27" s="30">
        <v>40796</v>
      </c>
      <c r="L27" s="47"/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40797</v>
      </c>
      <c r="L28" s="47"/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Mei 17 '!I37</f>
        <v>1311928546</v>
      </c>
      <c r="K29" s="30">
        <v>40798</v>
      </c>
      <c r="L29" s="47"/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'08 Mei 17 '!I52</f>
        <v>4901300</v>
      </c>
      <c r="K30" s="30">
        <v>40799</v>
      </c>
      <c r="L30" s="47"/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40800</v>
      </c>
      <c r="L31" s="47"/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8"/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L33" s="58"/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8"/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25000000</v>
      </c>
      <c r="I35" s="9"/>
      <c r="J35" s="9"/>
      <c r="L35" s="58"/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1336928546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58543912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168776606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1505705152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25447000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25447000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23650000</v>
      </c>
      <c r="I49" s="9">
        <v>0</v>
      </c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10500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23660500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3114800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3114800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>
        <v>6000</v>
      </c>
      <c r="B71" s="98"/>
      <c r="C71" s="98"/>
      <c r="D71" s="98"/>
      <c r="E71" s="99"/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>
        <v>4500</v>
      </c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10500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25447000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23650000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16" zoomScaleNormal="100" zoomScaleSheetLayoutView="100" workbookViewId="0">
      <selection activeCell="E47" sqref="E4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4" bestFit="1" customWidth="1"/>
    <col min="13" max="13" width="16.140625" style="32" bestFit="1" customWidth="1"/>
    <col min="14" max="14" width="15.5703125" style="111" customWidth="1"/>
    <col min="15" max="15" width="20" style="112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42865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5</v>
      </c>
      <c r="F8" s="22"/>
      <c r="G8" s="17">
        <f>C8*E8</f>
        <v>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44</v>
      </c>
      <c r="F9" s="22"/>
      <c r="G9" s="17">
        <f t="shared" ref="G9:G16" si="0">C9*E9</f>
        <v>2200000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22</v>
      </c>
      <c r="F10" s="22"/>
      <c r="G10" s="17">
        <f t="shared" si="0"/>
        <v>440000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21</v>
      </c>
      <c r="F11" s="22"/>
      <c r="G11" s="17">
        <f t="shared" si="0"/>
        <v>210000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67</v>
      </c>
      <c r="F12" s="22"/>
      <c r="G12" s="17">
        <f>C12*E12</f>
        <v>335000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40782</v>
      </c>
      <c r="L13" s="38">
        <v>1000000</v>
      </c>
      <c r="M13" s="32">
        <v>700000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40783</v>
      </c>
      <c r="L14" s="47">
        <v>50000</v>
      </c>
      <c r="M14" s="34">
        <v>200000</v>
      </c>
      <c r="N14" s="33"/>
      <c r="O14" s="35">
        <v>25000000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40784</v>
      </c>
      <c r="L15" s="47">
        <v>800000</v>
      </c>
      <c r="M15" s="34">
        <v>1750000</v>
      </c>
      <c r="N15" s="33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40785</v>
      </c>
      <c r="L16" s="38">
        <v>1000000</v>
      </c>
      <c r="M16" s="39">
        <v>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3687000</v>
      </c>
      <c r="I17" s="10"/>
      <c r="J17" s="37"/>
      <c r="K17" s="30">
        <v>40791</v>
      </c>
      <c r="L17" s="38">
        <v>1150000</v>
      </c>
      <c r="M17" s="34">
        <v>25000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40792</v>
      </c>
      <c r="L18" s="47">
        <v>1050000</v>
      </c>
      <c r="M18" s="33">
        <v>450000</v>
      </c>
      <c r="N18" s="40"/>
      <c r="O18" s="35"/>
      <c r="P18" s="41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40793</v>
      </c>
      <c r="L19" s="47">
        <v>400000</v>
      </c>
      <c r="M19" s="42">
        <v>111300</v>
      </c>
      <c r="N19" s="43"/>
      <c r="O19" s="35"/>
      <c r="P19" s="41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40794</v>
      </c>
      <c r="L20" s="38">
        <v>800000</v>
      </c>
      <c r="M20" s="44">
        <v>1140700</v>
      </c>
      <c r="N20" s="43"/>
      <c r="O20" s="35"/>
      <c r="P20" s="41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40795</v>
      </c>
      <c r="L21" s="47">
        <v>200000</v>
      </c>
      <c r="M21" s="44">
        <v>25000000</v>
      </c>
      <c r="N21" s="45"/>
      <c r="O21" s="46"/>
      <c r="P21" s="46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40796</v>
      </c>
      <c r="L22" s="47">
        <v>1000000</v>
      </c>
      <c r="M22" s="44"/>
      <c r="N22" s="45"/>
      <c r="O22" s="9"/>
      <c r="P22" s="33"/>
      <c r="Q22" s="40"/>
      <c r="R22" s="46"/>
      <c r="S22" s="46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40797</v>
      </c>
      <c r="L23" s="38">
        <v>750000</v>
      </c>
      <c r="N23" s="43"/>
      <c r="O23" s="48"/>
      <c r="P23" s="33"/>
      <c r="Q23" s="40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40798</v>
      </c>
      <c r="L24" s="47">
        <v>2500000</v>
      </c>
      <c r="N24" s="43"/>
      <c r="O24" s="48"/>
      <c r="P24" s="33"/>
      <c r="Q24" s="40"/>
      <c r="R24" s="49" t="s">
        <v>22</v>
      </c>
      <c r="S24" s="40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50">
        <v>0</v>
      </c>
      <c r="H25" s="9"/>
      <c r="I25" s="8" t="s">
        <v>8</v>
      </c>
      <c r="K25" s="30">
        <v>40799</v>
      </c>
      <c r="L25" s="47">
        <v>1550000</v>
      </c>
      <c r="M25" s="51"/>
      <c r="N25" s="43"/>
      <c r="O25" s="48"/>
      <c r="P25" s="33"/>
      <c r="Q25" s="40"/>
      <c r="R25" s="49"/>
      <c r="S25" s="40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800</v>
      </c>
      <c r="I26" s="9"/>
      <c r="K26" s="30">
        <v>40800</v>
      </c>
      <c r="L26" s="38">
        <v>1000000</v>
      </c>
      <c r="M26" s="34"/>
      <c r="N26" s="53"/>
      <c r="O26" s="54"/>
      <c r="P26" s="33"/>
      <c r="Q26" s="40"/>
      <c r="R26" s="49"/>
      <c r="S26" s="40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3687800</v>
      </c>
      <c r="K27" s="30">
        <v>40801</v>
      </c>
      <c r="L27" s="38">
        <v>1000000</v>
      </c>
      <c r="M27" s="34"/>
      <c r="N27" s="33"/>
      <c r="O27" s="54"/>
      <c r="P27" s="33"/>
      <c r="Q27" s="40"/>
      <c r="R27" s="49"/>
      <c r="S27" s="40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40802</v>
      </c>
      <c r="L28" s="47">
        <v>2000000</v>
      </c>
      <c r="M28" s="55"/>
      <c r="N28" s="33"/>
      <c r="O28" s="54"/>
      <c r="P28" s="33"/>
      <c r="Q28" s="40"/>
      <c r="R28" s="49"/>
      <c r="S28" s="40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'09 Mei 17 '!I37</f>
        <v>1336928546</v>
      </c>
      <c r="K29" s="30">
        <v>40803</v>
      </c>
      <c r="L29" s="47">
        <v>2000000</v>
      </c>
      <c r="N29" s="33"/>
      <c r="O29" s="54"/>
      <c r="P29" s="33"/>
      <c r="Q29" s="40"/>
      <c r="R29" s="56"/>
      <c r="S29" s="40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'09 Mei 17 '!I52</f>
        <v>3114800</v>
      </c>
      <c r="K30" s="30">
        <v>40804</v>
      </c>
      <c r="L30" s="47">
        <v>2000000</v>
      </c>
      <c r="M30" s="34"/>
      <c r="N30" s="33"/>
      <c r="O30" s="54"/>
      <c r="P30" s="33"/>
      <c r="Q30" s="40"/>
      <c r="R30" s="49"/>
      <c r="S30" s="40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40805</v>
      </c>
      <c r="L31" s="47">
        <v>4000000</v>
      </c>
      <c r="N31" s="43"/>
      <c r="O31" s="54"/>
      <c r="P31" s="2"/>
      <c r="Q31" s="40"/>
      <c r="R31" s="2"/>
      <c r="S31" s="40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40806</v>
      </c>
      <c r="L32" s="58">
        <v>3000000</v>
      </c>
      <c r="M32" s="59"/>
      <c r="N32" s="43" t="s">
        <v>28</v>
      </c>
      <c r="O32" s="54"/>
      <c r="P32" s="2"/>
      <c r="Q32" s="40"/>
      <c r="R32" s="2"/>
      <c r="S32" s="40"/>
    </row>
    <row r="33" spans="1:19" x14ac:dyDescent="0.2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9"/>
      <c r="K33" s="30">
        <v>40807</v>
      </c>
      <c r="L33" s="58">
        <v>2500000</v>
      </c>
      <c r="M33" s="59"/>
      <c r="N33" s="43"/>
      <c r="O33" s="54"/>
      <c r="P33" s="2"/>
      <c r="Q33" s="40"/>
      <c r="R33" s="2"/>
      <c r="S33" s="40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40808</v>
      </c>
      <c r="L34" s="58">
        <v>400000</v>
      </c>
      <c r="M34" s="59"/>
      <c r="N34" s="43"/>
      <c r="O34" s="54"/>
      <c r="P34" s="2"/>
      <c r="Q34" s="40"/>
      <c r="R34" s="60"/>
      <c r="S34" s="40"/>
    </row>
    <row r="35" spans="1:19" x14ac:dyDescent="0.2">
      <c r="A35" s="8"/>
      <c r="B35" s="8"/>
      <c r="C35" s="8" t="s">
        <v>30</v>
      </c>
      <c r="D35" s="8"/>
      <c r="E35" s="8"/>
      <c r="F35" s="8"/>
      <c r="G35" s="21"/>
      <c r="H35" s="52">
        <f>O14</f>
        <v>25000000</v>
      </c>
      <c r="I35" s="9"/>
      <c r="J35" s="9"/>
      <c r="K35" s="30">
        <v>40809</v>
      </c>
      <c r="L35" s="58">
        <v>300000</v>
      </c>
      <c r="M35" s="61"/>
      <c r="N35" s="43"/>
      <c r="O35" s="54"/>
      <c r="P35" s="40"/>
      <c r="Q35" s="40"/>
      <c r="R35" s="2"/>
      <c r="S35" s="40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62">
        <f>P14</f>
        <v>0</v>
      </c>
      <c r="I36" s="8" t="s">
        <v>8</v>
      </c>
      <c r="J36" s="8"/>
      <c r="L36" s="58"/>
      <c r="M36" s="59"/>
      <c r="N36" s="43"/>
      <c r="O36" s="54"/>
      <c r="P36" s="10"/>
      <c r="Q36" s="40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1361928546</v>
      </c>
      <c r="J37" s="9"/>
      <c r="L37" s="58"/>
      <c r="M37" s="59"/>
      <c r="N37" s="43"/>
      <c r="O37" s="54"/>
      <c r="Q37" s="40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8"/>
      <c r="M38" s="59"/>
      <c r="N38" s="43"/>
      <c r="O38" s="54"/>
      <c r="Q38" s="40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2">
        <v>7159866</v>
      </c>
      <c r="J39" s="9"/>
      <c r="L39" s="58"/>
      <c r="M39" s="59"/>
      <c r="N39" s="43"/>
      <c r="O39" s="54"/>
      <c r="Q39" s="40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58"/>
      <c r="M40" s="59"/>
      <c r="N40" s="43"/>
      <c r="O40" s="54"/>
      <c r="Q40" s="40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3">
        <v>19176396</v>
      </c>
      <c r="I41" s="9"/>
      <c r="J41" s="9"/>
      <c r="L41" s="58"/>
      <c r="M41" s="59"/>
      <c r="N41" s="43"/>
      <c r="O41" s="54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4">
        <f>SUM(H39:H41)</f>
        <v>129409090</v>
      </c>
      <c r="J42" s="9"/>
      <c r="L42" s="58"/>
      <c r="M42" s="59"/>
      <c r="N42" s="43"/>
      <c r="O42" s="54"/>
      <c r="Q42" s="40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5">
        <f>SUM(I37:I42)</f>
        <v>1491337636</v>
      </c>
      <c r="J43" s="9"/>
      <c r="L43" s="58"/>
      <c r="M43" s="59"/>
      <c r="N43" s="43"/>
      <c r="O43" s="54"/>
      <c r="Q43" s="40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58"/>
      <c r="M44" s="59"/>
      <c r="N44" s="43"/>
      <c r="O44" s="54"/>
      <c r="P44" s="66"/>
      <c r="Q44" s="33"/>
      <c r="R44" s="67"/>
      <c r="S44" s="67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M90</f>
        <v>29877000</v>
      </c>
      <c r="I45" s="9"/>
      <c r="J45" s="9"/>
      <c r="L45" s="58"/>
      <c r="M45" s="61"/>
      <c r="N45" s="43"/>
      <c r="O45" s="54"/>
      <c r="P45" s="66"/>
      <c r="Q45" s="33"/>
      <c r="R45" s="68"/>
      <c r="S45" s="67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9">
        <f>+E89</f>
        <v>0</v>
      </c>
      <c r="I46" s="9" t="s">
        <v>8</v>
      </c>
      <c r="J46" s="9"/>
      <c r="L46" s="58"/>
      <c r="M46" s="61"/>
      <c r="N46" s="43"/>
      <c r="O46" s="54"/>
      <c r="P46" s="66"/>
      <c r="Q46" s="33"/>
      <c r="R46" s="66"/>
      <c r="S46" s="67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70"/>
      <c r="I47" s="9">
        <f>H45+H46</f>
        <v>29877000</v>
      </c>
      <c r="J47" s="9"/>
      <c r="L47" s="58"/>
      <c r="M47" s="61"/>
      <c r="N47" s="43"/>
      <c r="O47" s="54"/>
      <c r="P47" s="66"/>
      <c r="Q47" s="67"/>
      <c r="R47" s="66"/>
      <c r="S47" s="67"/>
    </row>
    <row r="48" spans="1:19" x14ac:dyDescent="0.2">
      <c r="A48" s="8"/>
      <c r="B48" s="8"/>
      <c r="C48" s="8"/>
      <c r="D48" s="8"/>
      <c r="E48" s="8"/>
      <c r="F48" s="8"/>
      <c r="G48" s="22"/>
      <c r="H48" s="71"/>
      <c r="I48" s="9" t="s">
        <v>8</v>
      </c>
      <c r="J48" s="9"/>
      <c r="L48" s="58"/>
      <c r="M48" s="61"/>
      <c r="N48" s="43"/>
      <c r="O48" s="54"/>
      <c r="P48" s="72"/>
      <c r="Q48" s="72">
        <f>SUM(Q13:Q46)</f>
        <v>0</v>
      </c>
      <c r="R48" s="66"/>
      <c r="S48" s="67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2">
        <f>L131</f>
        <v>30450000</v>
      </c>
      <c r="I49" s="9">
        <v>0</v>
      </c>
      <c r="K49" s="73"/>
      <c r="L49" s="58"/>
      <c r="N49" s="43"/>
      <c r="O49" s="54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62">
        <f>A89</f>
        <v>0</v>
      </c>
      <c r="I50" s="9"/>
      <c r="J50" s="73"/>
      <c r="L50" s="58"/>
      <c r="N50" s="43"/>
      <c r="O50" s="54"/>
      <c r="P50" s="74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2">
        <f>SUM(H49:H50)</f>
        <v>30450000</v>
      </c>
      <c r="J51" s="52"/>
      <c r="L51" s="58"/>
      <c r="N51" s="43"/>
      <c r="O51" s="54"/>
      <c r="P51" s="75"/>
      <c r="Q51" s="60"/>
      <c r="R51" s="75"/>
      <c r="S51" s="60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3687800</v>
      </c>
      <c r="J52" s="76"/>
      <c r="L52" s="58"/>
      <c r="N52" s="43"/>
      <c r="O52" s="54"/>
      <c r="P52" s="75"/>
      <c r="Q52" s="60"/>
      <c r="R52" s="75"/>
      <c r="S52" s="60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3687800</v>
      </c>
      <c r="J53" s="76"/>
      <c r="L53" s="58"/>
      <c r="N53" s="43"/>
      <c r="O53" s="54"/>
      <c r="P53" s="75"/>
      <c r="Q53" s="60"/>
      <c r="R53" s="75"/>
      <c r="S53" s="60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2">
        <v>0</v>
      </c>
      <c r="J54" s="77"/>
      <c r="L54" s="58"/>
      <c r="M54" s="32" t="s">
        <v>57</v>
      </c>
      <c r="N54" s="43"/>
      <c r="O54" s="54"/>
      <c r="P54" s="75"/>
      <c r="Q54" s="60"/>
      <c r="R54" s="75"/>
      <c r="S54" s="78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6"/>
      <c r="L55" s="58"/>
      <c r="N55" s="43"/>
      <c r="O55" s="54"/>
      <c r="P55" s="75"/>
      <c r="Q55" s="60"/>
      <c r="R55" s="75"/>
      <c r="S55" s="75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6"/>
      <c r="L56" s="58"/>
      <c r="N56" s="43"/>
      <c r="O56" s="54"/>
      <c r="P56" s="75"/>
      <c r="Q56" s="60"/>
      <c r="R56" s="75"/>
      <c r="S56" s="75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7"/>
      <c r="J57" s="79"/>
      <c r="L57" s="58"/>
      <c r="N57" s="43"/>
      <c r="O57" s="54"/>
      <c r="P57" s="75"/>
      <c r="Q57" s="60"/>
      <c r="R57" s="75"/>
      <c r="S57" s="75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80"/>
      <c r="L58" s="58"/>
      <c r="N58" s="43"/>
      <c r="O58" s="54"/>
      <c r="P58" s="75"/>
      <c r="Q58" s="60"/>
      <c r="R58" s="75"/>
      <c r="S58" s="75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80"/>
      <c r="L59" s="58"/>
      <c r="N59" s="43"/>
      <c r="O59" s="54"/>
      <c r="Q59" s="40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80"/>
      <c r="L60" s="58"/>
      <c r="N60" s="43"/>
      <c r="O60" s="54"/>
      <c r="Q60" s="40"/>
    </row>
    <row r="61" spans="1:19" x14ac:dyDescent="0.2">
      <c r="A61" s="81"/>
      <c r="B61" s="82"/>
      <c r="C61" s="82"/>
      <c r="D61" s="83"/>
      <c r="E61" s="83"/>
      <c r="F61" s="83"/>
      <c r="G61" s="83"/>
      <c r="H61" s="10"/>
      <c r="J61" s="84"/>
      <c r="L61" s="58"/>
      <c r="N61" s="43"/>
      <c r="O61" s="54"/>
      <c r="Q61" s="10"/>
      <c r="R61" s="85"/>
    </row>
    <row r="62" spans="1:19" x14ac:dyDescent="0.2">
      <c r="A62" s="86" t="s">
        <v>58</v>
      </c>
      <c r="B62" s="82"/>
      <c r="C62" s="82"/>
      <c r="D62" s="83"/>
      <c r="E62" s="83"/>
      <c r="F62" s="83"/>
      <c r="G62" s="10" t="s">
        <v>48</v>
      </c>
      <c r="J62" s="84"/>
      <c r="L62" s="58"/>
      <c r="N62" s="43"/>
      <c r="O62" s="54"/>
      <c r="Q62" s="10"/>
      <c r="R62" s="85"/>
    </row>
    <row r="63" spans="1:19" x14ac:dyDescent="0.2">
      <c r="A63" s="81"/>
      <c r="B63" s="82"/>
      <c r="C63" s="82"/>
      <c r="D63" s="83"/>
      <c r="E63" s="83"/>
      <c r="F63" s="83"/>
      <c r="G63" s="83"/>
      <c r="H63" s="83"/>
      <c r="J63" s="84"/>
      <c r="L63" s="87"/>
      <c r="N63" s="43"/>
      <c r="O63" s="54"/>
    </row>
    <row r="64" spans="1:19" x14ac:dyDescent="0.2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88"/>
      <c r="L64" s="87"/>
      <c r="M64" s="61"/>
      <c r="N64" s="43"/>
      <c r="O64" s="54"/>
      <c r="Q64" s="74"/>
    </row>
    <row r="65" spans="1:15" x14ac:dyDescent="0.2">
      <c r="A65" s="2"/>
      <c r="B65" s="2"/>
      <c r="C65" s="2"/>
      <c r="D65" s="2"/>
      <c r="E65" s="2"/>
      <c r="F65" s="2"/>
      <c r="G65" s="83" t="s">
        <v>51</v>
      </c>
      <c r="H65" s="2"/>
      <c r="I65" s="2"/>
      <c r="J65" s="88"/>
      <c r="L65" s="87"/>
      <c r="M65" s="61"/>
      <c r="N65" s="43"/>
      <c r="O65" s="54"/>
    </row>
    <row r="66" spans="1:15" x14ac:dyDescent="0.2">
      <c r="A66" s="2"/>
      <c r="B66" s="2"/>
      <c r="C66" s="2"/>
      <c r="D66" s="2"/>
      <c r="E66" s="2"/>
      <c r="F66" s="2"/>
      <c r="G66" s="83"/>
      <c r="H66" s="2"/>
      <c r="I66" s="2"/>
      <c r="J66" s="88"/>
      <c r="L66" s="87"/>
      <c r="M66" s="61"/>
      <c r="N66" s="43"/>
      <c r="O66" s="54"/>
    </row>
    <row r="67" spans="1:15" x14ac:dyDescent="0.2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88"/>
      <c r="L67" s="87"/>
      <c r="M67" s="89"/>
      <c r="N67" s="43"/>
      <c r="O67" s="54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90"/>
      <c r="J68" s="88"/>
      <c r="L68" s="87"/>
      <c r="M68" s="89"/>
      <c r="N68" s="43"/>
      <c r="O68" s="54"/>
    </row>
    <row r="69" spans="1:15" x14ac:dyDescent="0.2">
      <c r="A69" s="83"/>
      <c r="B69" s="83"/>
      <c r="C69" s="83"/>
      <c r="D69" s="83"/>
      <c r="E69" s="83"/>
      <c r="F69" s="83"/>
      <c r="G69" s="91"/>
      <c r="H69" s="92"/>
      <c r="I69" s="83"/>
      <c r="J69" s="84"/>
      <c r="L69" s="87"/>
      <c r="M69" s="93"/>
      <c r="N69" s="43"/>
      <c r="O69" s="54"/>
    </row>
    <row r="70" spans="1:15" x14ac:dyDescent="0.2">
      <c r="A70" s="83"/>
      <c r="B70" s="83"/>
      <c r="C70" s="83"/>
      <c r="D70" s="83"/>
      <c r="E70" s="83"/>
      <c r="F70" s="83"/>
      <c r="G70" s="91" t="s">
        <v>53</v>
      </c>
      <c r="H70" s="94"/>
      <c r="I70" s="83"/>
      <c r="J70" s="84"/>
      <c r="L70" s="87"/>
      <c r="M70" s="61"/>
      <c r="N70" s="43"/>
      <c r="O70" s="54"/>
    </row>
    <row r="71" spans="1:15" x14ac:dyDescent="0.2">
      <c r="A71" s="97"/>
      <c r="B71" s="98"/>
      <c r="C71" s="98"/>
      <c r="D71" s="98"/>
      <c r="E71" s="99"/>
      <c r="F71" s="2"/>
      <c r="G71" s="2"/>
      <c r="H71" s="60"/>
      <c r="I71" s="2"/>
      <c r="J71" s="88"/>
      <c r="L71" s="87"/>
      <c r="M71" s="93"/>
      <c r="N71" s="43"/>
      <c r="O71" s="95"/>
    </row>
    <row r="72" spans="1:15" x14ac:dyDescent="0.2">
      <c r="A72" s="97"/>
      <c r="B72" s="98"/>
      <c r="C72" s="98"/>
      <c r="D72" s="98"/>
      <c r="E72" s="99"/>
      <c r="F72" s="2"/>
      <c r="G72" s="2"/>
      <c r="H72" s="60"/>
      <c r="I72" s="2"/>
      <c r="J72" s="2"/>
      <c r="L72" s="87"/>
      <c r="M72" s="93"/>
      <c r="N72" s="43"/>
      <c r="O72" s="95"/>
    </row>
    <row r="73" spans="1:15" x14ac:dyDescent="0.2">
      <c r="A73" s="100"/>
      <c r="B73" s="98"/>
      <c r="C73" s="98"/>
      <c r="D73" s="98"/>
      <c r="E73" s="99"/>
      <c r="F73" s="2"/>
      <c r="G73" s="2"/>
      <c r="H73" s="60"/>
      <c r="I73" s="2"/>
      <c r="J73" s="2"/>
      <c r="L73" s="87"/>
      <c r="M73" s="93"/>
      <c r="N73" s="43"/>
      <c r="O73" s="95"/>
    </row>
    <row r="74" spans="1:15" x14ac:dyDescent="0.2">
      <c r="A74" s="100"/>
      <c r="B74" s="98"/>
      <c r="C74" s="101"/>
      <c r="D74" s="98"/>
      <c r="E74" s="102"/>
      <c r="F74" s="2"/>
      <c r="G74" s="2"/>
      <c r="H74" s="60"/>
      <c r="I74" s="2"/>
      <c r="J74" s="2"/>
      <c r="L74" s="87"/>
      <c r="M74" s="93"/>
      <c r="N74" s="43"/>
      <c r="O74" s="95"/>
    </row>
    <row r="75" spans="1:15" x14ac:dyDescent="0.2">
      <c r="A75" s="99"/>
      <c r="B75" s="98"/>
      <c r="C75" s="101"/>
      <c r="D75" s="101"/>
      <c r="E75" s="103"/>
      <c r="F75" s="74"/>
      <c r="H75" s="75"/>
      <c r="L75" s="87"/>
      <c r="M75" s="93"/>
      <c r="N75" s="43"/>
      <c r="O75" s="95"/>
    </row>
    <row r="76" spans="1:15" x14ac:dyDescent="0.2">
      <c r="A76" s="104"/>
      <c r="B76" s="98"/>
      <c r="C76" s="105"/>
      <c r="D76" s="105"/>
      <c r="E76" s="103"/>
      <c r="H76" s="75"/>
      <c r="L76" s="87"/>
      <c r="M76" s="106"/>
      <c r="N76" s="43"/>
      <c r="O76" s="95"/>
    </row>
    <row r="77" spans="1:15" x14ac:dyDescent="0.2">
      <c r="A77" s="107"/>
      <c r="B77" s="98"/>
      <c r="C77" s="105"/>
      <c r="D77" s="105"/>
      <c r="E77" s="103"/>
      <c r="H77" s="75"/>
      <c r="L77" s="87"/>
      <c r="M77" s="108"/>
      <c r="N77" s="43"/>
      <c r="O77" s="96"/>
    </row>
    <row r="78" spans="1:15" x14ac:dyDescent="0.2">
      <c r="A78" s="107"/>
      <c r="B78" s="98"/>
      <c r="C78" s="105"/>
      <c r="D78" s="105"/>
      <c r="E78" s="103"/>
      <c r="H78" s="75"/>
      <c r="K78" s="30"/>
      <c r="L78" s="87"/>
      <c r="N78" s="43"/>
      <c r="O78" s="96"/>
    </row>
    <row r="79" spans="1:15" x14ac:dyDescent="0.2">
      <c r="A79" s="104"/>
      <c r="B79" s="105"/>
      <c r="C79" s="105"/>
      <c r="D79" s="105"/>
      <c r="E79" s="103"/>
      <c r="H79" s="75"/>
      <c r="K79" s="30"/>
      <c r="L79" s="87"/>
      <c r="N79" s="43"/>
      <c r="O79" s="95"/>
    </row>
    <row r="80" spans="1:15" x14ac:dyDescent="0.2">
      <c r="A80" s="104"/>
      <c r="B80" s="105"/>
      <c r="C80" s="105"/>
      <c r="D80" s="105"/>
      <c r="E80" s="103"/>
      <c r="H80" s="75"/>
      <c r="K80" s="30"/>
      <c r="L80" s="87"/>
      <c r="N80" s="43"/>
      <c r="O80" s="95"/>
    </row>
    <row r="81" spans="1:15" x14ac:dyDescent="0.2">
      <c r="A81" s="104"/>
      <c r="B81" s="109"/>
      <c r="E81" s="75"/>
      <c r="H81" s="75"/>
      <c r="K81" s="30"/>
      <c r="L81" s="87"/>
      <c r="N81" s="43"/>
      <c r="O81" s="95"/>
    </row>
    <row r="82" spans="1:15" x14ac:dyDescent="0.2">
      <c r="A82" s="104"/>
      <c r="B82" s="109"/>
      <c r="H82" s="75"/>
      <c r="K82" s="30"/>
      <c r="L82" s="87"/>
      <c r="M82" s="93"/>
      <c r="N82" s="43"/>
      <c r="O82" s="95"/>
    </row>
    <row r="83" spans="1:15" x14ac:dyDescent="0.2">
      <c r="A83" s="104"/>
      <c r="B83" s="109"/>
      <c r="K83" s="30"/>
      <c r="L83" s="87"/>
      <c r="N83" s="43"/>
      <c r="O83" s="95"/>
    </row>
    <row r="84" spans="1:15" x14ac:dyDescent="0.2">
      <c r="A84" s="104"/>
      <c r="B84" s="109"/>
      <c r="K84" s="30"/>
      <c r="L84" s="87"/>
      <c r="N84" s="43"/>
      <c r="O84" s="95"/>
    </row>
    <row r="85" spans="1:15" x14ac:dyDescent="0.2">
      <c r="A85" s="75"/>
      <c r="B85" s="109"/>
      <c r="K85" s="30"/>
      <c r="L85" s="87"/>
      <c r="N85" s="43"/>
      <c r="O85" s="95"/>
    </row>
    <row r="86" spans="1:15" x14ac:dyDescent="0.2">
      <c r="K86" s="30"/>
      <c r="L86" s="87"/>
      <c r="N86" s="43"/>
      <c r="O86" s="95"/>
    </row>
    <row r="87" spans="1:15" x14ac:dyDescent="0.2">
      <c r="K87" s="30"/>
      <c r="L87" s="87"/>
      <c r="N87" s="43"/>
      <c r="O87" s="95"/>
    </row>
    <row r="88" spans="1:15" x14ac:dyDescent="0.2">
      <c r="K88" s="30"/>
      <c r="L88" s="110"/>
      <c r="N88" s="43"/>
      <c r="O88" s="95"/>
    </row>
    <row r="89" spans="1:15" x14ac:dyDescent="0.2">
      <c r="A89" s="85">
        <f>SUM(A71:A88)</f>
        <v>0</v>
      </c>
      <c r="E89" s="75">
        <f>SUM(E71:E88)</f>
        <v>0</v>
      </c>
      <c r="H89" s="75">
        <f>SUM(H71:H88)</f>
        <v>0</v>
      </c>
      <c r="K89" s="30"/>
      <c r="L89" s="110"/>
      <c r="N89" s="43"/>
      <c r="O89" s="95"/>
    </row>
    <row r="90" spans="1:15" x14ac:dyDescent="0.2">
      <c r="K90" s="30"/>
      <c r="L90" s="110"/>
      <c r="M90" s="32">
        <f>SUM(M13:M89)</f>
        <v>29877000</v>
      </c>
      <c r="N90" s="43"/>
      <c r="O90" s="95"/>
    </row>
    <row r="91" spans="1:15" x14ac:dyDescent="0.2">
      <c r="K91" s="30"/>
      <c r="L91" s="110"/>
      <c r="N91" s="43"/>
      <c r="O91" s="95"/>
    </row>
    <row r="92" spans="1:15" x14ac:dyDescent="0.2">
      <c r="K92" s="30"/>
      <c r="L92" s="110"/>
      <c r="N92" s="43"/>
      <c r="O92" s="95"/>
    </row>
    <row r="93" spans="1:15" x14ac:dyDescent="0.2">
      <c r="K93" s="30"/>
      <c r="L93" s="110"/>
      <c r="N93" s="43"/>
      <c r="O93" s="95"/>
    </row>
    <row r="94" spans="1:15" x14ac:dyDescent="0.2">
      <c r="K94" s="30"/>
      <c r="L94" s="110"/>
      <c r="N94" s="43"/>
      <c r="O94" s="95"/>
    </row>
    <row r="95" spans="1:15" x14ac:dyDescent="0.2">
      <c r="K95" s="30"/>
      <c r="L95" s="110"/>
      <c r="N95" s="43"/>
      <c r="O95" s="95"/>
    </row>
    <row r="96" spans="1:15" x14ac:dyDescent="0.2">
      <c r="K96" s="30"/>
      <c r="L96" s="110"/>
      <c r="N96" s="43"/>
      <c r="O96" s="95"/>
    </row>
    <row r="97" spans="1:19" x14ac:dyDescent="0.2">
      <c r="K97" s="30"/>
      <c r="L97" s="110"/>
      <c r="N97" s="43"/>
      <c r="O97" s="95"/>
    </row>
    <row r="98" spans="1:19" x14ac:dyDescent="0.2">
      <c r="K98" s="30"/>
      <c r="L98" s="110"/>
      <c r="N98" s="43"/>
      <c r="O98" s="95"/>
    </row>
    <row r="99" spans="1:19" x14ac:dyDescent="0.2">
      <c r="K99" s="30"/>
      <c r="L99" s="110"/>
      <c r="N99" s="43"/>
      <c r="O99" s="95"/>
    </row>
    <row r="100" spans="1:19" x14ac:dyDescent="0.2">
      <c r="K100" s="30"/>
      <c r="L100" s="110"/>
      <c r="N100" s="43"/>
      <c r="O100" s="95"/>
    </row>
    <row r="101" spans="1:19" x14ac:dyDescent="0.2">
      <c r="K101" s="30"/>
      <c r="L101" s="110"/>
      <c r="N101" s="43"/>
      <c r="O101" s="95"/>
    </row>
    <row r="102" spans="1:19" x14ac:dyDescent="0.2">
      <c r="K102" s="30"/>
      <c r="L102" s="110"/>
      <c r="N102" s="43"/>
      <c r="O102" s="95"/>
    </row>
    <row r="103" spans="1:19" x14ac:dyDescent="0.2">
      <c r="K103" s="30"/>
      <c r="L103" s="110"/>
      <c r="O103" s="95"/>
    </row>
    <row r="104" spans="1:19" x14ac:dyDescent="0.2">
      <c r="K104" s="30"/>
      <c r="L104" s="110"/>
      <c r="O104" s="95"/>
    </row>
    <row r="105" spans="1:19" x14ac:dyDescent="0.2">
      <c r="K105" s="30"/>
      <c r="L105" s="110"/>
    </row>
    <row r="106" spans="1:19" x14ac:dyDescent="0.2">
      <c r="K106" s="30"/>
      <c r="L106" s="110"/>
    </row>
    <row r="107" spans="1:19" x14ac:dyDescent="0.2">
      <c r="K107" s="30"/>
      <c r="L107" s="110"/>
    </row>
    <row r="108" spans="1:19" x14ac:dyDescent="0.2">
      <c r="K108" s="30"/>
      <c r="L108" s="110"/>
      <c r="O108" s="93">
        <f>SUM(O13:O107)</f>
        <v>25000000</v>
      </c>
    </row>
    <row r="109" spans="1:19" x14ac:dyDescent="0.2">
      <c r="K109" s="30"/>
      <c r="L109" s="110"/>
    </row>
    <row r="110" spans="1:19" x14ac:dyDescent="0.2">
      <c r="K110" s="30"/>
      <c r="L110" s="110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0"/>
      <c r="N111" s="111"/>
      <c r="O111" s="112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0"/>
      <c r="N112" s="111"/>
      <c r="O112" s="112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0"/>
      <c r="N113" s="111"/>
      <c r="O113" s="112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0"/>
      <c r="N114" s="111"/>
      <c r="O114" s="112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0"/>
      <c r="N115" s="111"/>
      <c r="O115" s="112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0"/>
      <c r="N116" s="111"/>
      <c r="O116" s="112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0"/>
      <c r="N117" s="111"/>
      <c r="O117" s="112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0"/>
      <c r="N118" s="111"/>
      <c r="O118" s="112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0"/>
      <c r="N119" s="111"/>
      <c r="O119" s="112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0"/>
      <c r="N120" s="111"/>
      <c r="O120" s="112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0"/>
      <c r="N121" s="111"/>
      <c r="O121" s="112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0"/>
      <c r="N122" s="111"/>
      <c r="O122" s="112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0"/>
      <c r="N123" s="111"/>
      <c r="O123" s="112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0"/>
      <c r="N124" s="111"/>
      <c r="O124" s="112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0"/>
      <c r="N125" s="111"/>
      <c r="O125" s="112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0"/>
      <c r="N126" s="111"/>
      <c r="O126" s="112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0"/>
      <c r="N127" s="111"/>
      <c r="O127" s="112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0"/>
      <c r="N128" s="111"/>
      <c r="O128" s="112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0"/>
      <c r="N129" s="111"/>
      <c r="O129" s="112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0"/>
      <c r="N130" s="111"/>
      <c r="O130" s="112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3">
        <f>SUM(L13:L130)</f>
        <v>30450000</v>
      </c>
      <c r="N131" s="111"/>
      <c r="O131" s="112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4"/>
      <c r="N132" s="111"/>
      <c r="O132" s="112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4"/>
      <c r="N133" s="111"/>
      <c r="O133" s="112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4"/>
      <c r="N134" s="111"/>
      <c r="O134" s="112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29 April 17</vt:lpstr>
      <vt:lpstr>02 Mei 17</vt:lpstr>
      <vt:lpstr>03 Mei 17 </vt:lpstr>
      <vt:lpstr>04 Mei 17 </vt:lpstr>
      <vt:lpstr>05 Mei 17 </vt:lpstr>
      <vt:lpstr>06 Mei 17  </vt:lpstr>
      <vt:lpstr>08 Mei 17 </vt:lpstr>
      <vt:lpstr>09 Mei 17 </vt:lpstr>
      <vt:lpstr>10 Mei 17</vt:lpstr>
      <vt:lpstr>11 Mei 17</vt:lpstr>
      <vt:lpstr>13 Mei 17</vt:lpstr>
      <vt:lpstr>15 Mei 17 </vt:lpstr>
      <vt:lpstr>16 Mei 17</vt:lpstr>
      <vt:lpstr>17 Mei 17</vt:lpstr>
      <vt:lpstr>18 Mei 17</vt:lpstr>
      <vt:lpstr>19 Mei 17</vt:lpstr>
      <vt:lpstr>20 Mei 17 </vt:lpstr>
      <vt:lpstr>22 Mei 17  </vt:lpstr>
      <vt:lpstr>23 Mei 17</vt:lpstr>
      <vt:lpstr>24 Mei 17</vt:lpstr>
      <vt:lpstr>29 Mei 17</vt:lpstr>
      <vt:lpstr>'02 Mei 17'!Print_Area</vt:lpstr>
      <vt:lpstr>'03 Mei 17 '!Print_Area</vt:lpstr>
      <vt:lpstr>'04 Mei 17 '!Print_Area</vt:lpstr>
      <vt:lpstr>'05 Mei 17 '!Print_Area</vt:lpstr>
      <vt:lpstr>'06 Mei 17  '!Print_Area</vt:lpstr>
      <vt:lpstr>'08 Mei 17 '!Print_Area</vt:lpstr>
      <vt:lpstr>'09 Mei 17 '!Print_Area</vt:lpstr>
      <vt:lpstr>'10 Mei 17'!Print_Area</vt:lpstr>
      <vt:lpstr>'11 Mei 17'!Print_Area</vt:lpstr>
      <vt:lpstr>'13 Mei 17'!Print_Area</vt:lpstr>
      <vt:lpstr>'15 Mei 17 '!Print_Area</vt:lpstr>
      <vt:lpstr>'16 Mei 17'!Print_Area</vt:lpstr>
      <vt:lpstr>'17 Mei 17'!Print_Area</vt:lpstr>
      <vt:lpstr>'18 Mei 17'!Print_Area</vt:lpstr>
      <vt:lpstr>'19 Mei 17'!Print_Area</vt:lpstr>
      <vt:lpstr>'20 Mei 17 '!Print_Area</vt:lpstr>
      <vt:lpstr>'22 Mei 17  '!Print_Area</vt:lpstr>
      <vt:lpstr>'23 Mei 17'!Print_Area</vt:lpstr>
      <vt:lpstr>'24 Mei 17'!Print_Area</vt:lpstr>
      <vt:lpstr>'29 April 17'!Print_Area</vt:lpstr>
      <vt:lpstr>'29 Mei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2017-05-29T08:44:34Z</cp:lastPrinted>
  <dcterms:created xsi:type="dcterms:W3CDTF">2017-05-02T03:26:11Z</dcterms:created>
  <dcterms:modified xsi:type="dcterms:W3CDTF">2017-05-29T08:53:31Z</dcterms:modified>
</cp:coreProperties>
</file>